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namedSheetViews/namedSheetView1.xml" ContentType="application/vnd.ms-excel.namedsheetviews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madev/projects/meteor-typescript/private/"/>
    </mc:Choice>
  </mc:AlternateContent>
  <xr:revisionPtr revIDLastSave="0" documentId="13_ncr:1_{EF9AAE00-4819-114B-A911-4D56D72F7898}" xr6:coauthVersionLast="47" xr6:coauthVersionMax="47" xr10:uidLastSave="{00000000-0000-0000-0000-000000000000}"/>
  <bookViews>
    <workbookView xWindow="2440" yWindow="760" windowWidth="26120" windowHeight="20480" xr2:uid="{00000000-000D-0000-FFFF-FFFF00000000}"/>
  </bookViews>
  <sheets>
    <sheet name="Movimientos" sheetId="3" r:id="rId1"/>
    <sheet name="Socios" sheetId="1" r:id="rId2"/>
    <sheet name="Conceptos" sheetId="2" r:id="rId3"/>
    <sheet name="Servicios" sheetId="8" r:id="rId4"/>
    <sheet name="Empleados" sheetId="7" r:id="rId5"/>
    <sheet name="Ferias" sheetId="6" r:id="rId6"/>
    <sheet name="Profesores" sheetId="5" r:id="rId7"/>
    <sheet name="Alquileres" sheetId="4" r:id="rId8"/>
    <sheet name="Precios" sheetId="11" r:id="rId9"/>
    <sheet name="Aumentos" sheetId="12" r:id="rId10"/>
    <sheet name="Horario profes" sheetId="14" r:id="rId1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3" l="1"/>
  <c r="F3" i="3" s="1"/>
  <c r="G3" i="3"/>
  <c r="E2" i="3"/>
  <c r="F2" i="3"/>
  <c r="G2" i="3"/>
  <c r="E5" i="3"/>
  <c r="F5" i="3"/>
  <c r="G5" i="3"/>
  <c r="E670" i="3"/>
  <c r="F670" i="3" s="1"/>
  <c r="A102" i="1"/>
  <c r="D102" i="1" s="1"/>
  <c r="E182" i="3"/>
  <c r="F182" i="3" s="1"/>
  <c r="E183" i="3"/>
  <c r="G183" i="3" s="1"/>
  <c r="E184" i="3"/>
  <c r="F184" i="3" s="1"/>
  <c r="G184" i="3"/>
  <c r="E186" i="3"/>
  <c r="F186" i="3" s="1"/>
  <c r="E199" i="3"/>
  <c r="F199" i="3" s="1"/>
  <c r="G199" i="3"/>
  <c r="E6" i="3"/>
  <c r="F6" i="3" s="1"/>
  <c r="E7" i="3"/>
  <c r="F7" i="3" s="1"/>
  <c r="E8" i="3"/>
  <c r="F8" i="3" s="1"/>
  <c r="E9" i="3"/>
  <c r="G9" i="3" s="1"/>
  <c r="E10" i="3"/>
  <c r="F10" i="3" s="1"/>
  <c r="E11" i="3"/>
  <c r="F11" i="3" s="1"/>
  <c r="E12" i="3"/>
  <c r="F12" i="3" s="1"/>
  <c r="E18" i="3"/>
  <c r="F18" i="3"/>
  <c r="G18" i="3"/>
  <c r="E19" i="3"/>
  <c r="F19" i="3" s="1"/>
  <c r="E20" i="3"/>
  <c r="G20" i="3" s="1"/>
  <c r="E21" i="3"/>
  <c r="F21" i="3" s="1"/>
  <c r="E22" i="3"/>
  <c r="F22" i="3"/>
  <c r="G22" i="3"/>
  <c r="E23" i="3"/>
  <c r="F23" i="3" s="1"/>
  <c r="E24" i="3"/>
  <c r="G24" i="3" s="1"/>
  <c r="E25" i="3"/>
  <c r="F25" i="3" s="1"/>
  <c r="E26" i="3"/>
  <c r="F26" i="3" s="1"/>
  <c r="E27" i="3"/>
  <c r="G27" i="3" s="1"/>
  <c r="F27" i="3"/>
  <c r="E28" i="3"/>
  <c r="F28" i="3" s="1"/>
  <c r="E29" i="3"/>
  <c r="F29" i="3" s="1"/>
  <c r="E30" i="3"/>
  <c r="F30" i="3" s="1"/>
  <c r="E13" i="3"/>
  <c r="F13" i="3" s="1"/>
  <c r="E14" i="3"/>
  <c r="F14" i="3" s="1"/>
  <c r="E15" i="3"/>
  <c r="F15" i="3" s="1"/>
  <c r="E16" i="3"/>
  <c r="G16" i="3" s="1"/>
  <c r="E31" i="3"/>
  <c r="G31" i="3" s="1"/>
  <c r="E32" i="3"/>
  <c r="F32" i="3" s="1"/>
  <c r="E33" i="3"/>
  <c r="G33" i="3" s="1"/>
  <c r="E44" i="3"/>
  <c r="F44" i="3" s="1"/>
  <c r="E45" i="3"/>
  <c r="F45" i="3" s="1"/>
  <c r="E36" i="3"/>
  <c r="F36" i="3" s="1"/>
  <c r="E37" i="3"/>
  <c r="F37" i="3" s="1"/>
  <c r="E38" i="3"/>
  <c r="F38" i="3" s="1"/>
  <c r="E39" i="3"/>
  <c r="F39" i="3" s="1"/>
  <c r="E40" i="3"/>
  <c r="F40" i="3" s="1"/>
  <c r="E46" i="3"/>
  <c r="F46" i="3" s="1"/>
  <c r="E52" i="3"/>
  <c r="F52" i="3" s="1"/>
  <c r="E259" i="3"/>
  <c r="F259" i="3" s="1"/>
  <c r="E17" i="3"/>
  <c r="F17" i="3" s="1"/>
  <c r="E4" i="3"/>
  <c r="F4" i="3" s="1"/>
  <c r="E613" i="3"/>
  <c r="F613" i="3" s="1"/>
  <c r="E42" i="3"/>
  <c r="F42" i="3" s="1"/>
  <c r="E41" i="3"/>
  <c r="F41" i="3" s="1"/>
  <c r="E35" i="3"/>
  <c r="F35" i="3" s="1"/>
  <c r="E34" i="3"/>
  <c r="F34" i="3" s="1"/>
  <c r="E43" i="3"/>
  <c r="G43" i="3" s="1"/>
  <c r="E54" i="3"/>
  <c r="F54" i="3" s="1"/>
  <c r="E48" i="3"/>
  <c r="F48" i="3" s="1"/>
  <c r="E53" i="3"/>
  <c r="F53" i="3" s="1"/>
  <c r="E176" i="3"/>
  <c r="G176" i="3" s="1"/>
  <c r="E175" i="3"/>
  <c r="G175" i="3" s="1"/>
  <c r="E174" i="3"/>
  <c r="G174" i="3" s="1"/>
  <c r="E173" i="3"/>
  <c r="G173" i="3" s="1"/>
  <c r="E172" i="3"/>
  <c r="G172" i="3" s="1"/>
  <c r="E171" i="3"/>
  <c r="F171" i="3" s="1"/>
  <c r="E170" i="3"/>
  <c r="F170" i="3" s="1"/>
  <c r="E169" i="3"/>
  <c r="F169" i="3" s="1"/>
  <c r="E168" i="3"/>
  <c r="F168" i="3" s="1"/>
  <c r="E167" i="3"/>
  <c r="F167" i="3" s="1"/>
  <c r="E166" i="3"/>
  <c r="G166" i="3" s="1"/>
  <c r="E165" i="3"/>
  <c r="G165" i="3" s="1"/>
  <c r="E164" i="3"/>
  <c r="G164" i="3" s="1"/>
  <c r="E163" i="3"/>
  <c r="G163" i="3" s="1"/>
  <c r="E162" i="3"/>
  <c r="G162" i="3" s="1"/>
  <c r="E161" i="3"/>
  <c r="F161" i="3" s="1"/>
  <c r="E160" i="3"/>
  <c r="F160" i="3" s="1"/>
  <c r="E159" i="3"/>
  <c r="F159" i="3" s="1"/>
  <c r="E158" i="3"/>
  <c r="F158" i="3" s="1"/>
  <c r="E157" i="3"/>
  <c r="F157" i="3" s="1"/>
  <c r="E156" i="3"/>
  <c r="G156" i="3" s="1"/>
  <c r="E155" i="3"/>
  <c r="G155" i="3" s="1"/>
  <c r="E154" i="3"/>
  <c r="G154" i="3" s="1"/>
  <c r="E153" i="3"/>
  <c r="G153" i="3" s="1"/>
  <c r="E152" i="3"/>
  <c r="G152" i="3" s="1"/>
  <c r="E151" i="3"/>
  <c r="F151" i="3" s="1"/>
  <c r="E150" i="3"/>
  <c r="F150" i="3" s="1"/>
  <c r="E149" i="3"/>
  <c r="F149" i="3" s="1"/>
  <c r="E148" i="3"/>
  <c r="F148" i="3" s="1"/>
  <c r="E147" i="3"/>
  <c r="F147" i="3" s="1"/>
  <c r="E146" i="3"/>
  <c r="G146" i="3" s="1"/>
  <c r="E145" i="3"/>
  <c r="G145" i="3" s="1"/>
  <c r="E144" i="3"/>
  <c r="G144" i="3" s="1"/>
  <c r="E143" i="3"/>
  <c r="F143" i="3" s="1"/>
  <c r="E142" i="3"/>
  <c r="F142" i="3" s="1"/>
  <c r="E141" i="3"/>
  <c r="F141" i="3" s="1"/>
  <c r="E140" i="3"/>
  <c r="F140" i="3" s="1"/>
  <c r="E139" i="3"/>
  <c r="F139" i="3" s="1"/>
  <c r="E138" i="3"/>
  <c r="G138" i="3" s="1"/>
  <c r="E137" i="3"/>
  <c r="G137" i="3" s="1"/>
  <c r="E136" i="3"/>
  <c r="G136" i="3" s="1"/>
  <c r="E135" i="3"/>
  <c r="G135" i="3" s="1"/>
  <c r="E134" i="3"/>
  <c r="G134" i="3" s="1"/>
  <c r="E133" i="3"/>
  <c r="F133" i="3" s="1"/>
  <c r="E132" i="3"/>
  <c r="F132" i="3" s="1"/>
  <c r="E131" i="3"/>
  <c r="F131" i="3" s="1"/>
  <c r="E130" i="3"/>
  <c r="F130" i="3" s="1"/>
  <c r="E129" i="3"/>
  <c r="F129" i="3" s="1"/>
  <c r="E128" i="3"/>
  <c r="G128" i="3" s="1"/>
  <c r="E127" i="3"/>
  <c r="G127" i="3" s="1"/>
  <c r="E126" i="3"/>
  <c r="G126" i="3" s="1"/>
  <c r="E125" i="3"/>
  <c r="G125" i="3" s="1"/>
  <c r="E124" i="3"/>
  <c r="G124" i="3" s="1"/>
  <c r="E123" i="3"/>
  <c r="F123" i="3" s="1"/>
  <c r="E122" i="3"/>
  <c r="F122" i="3" s="1"/>
  <c r="E121" i="3"/>
  <c r="F121" i="3" s="1"/>
  <c r="E120" i="3"/>
  <c r="F120" i="3" s="1"/>
  <c r="E119" i="3"/>
  <c r="G119" i="3" s="1"/>
  <c r="E118" i="3"/>
  <c r="G118" i="3" s="1"/>
  <c r="E117" i="3"/>
  <c r="G117" i="3" s="1"/>
  <c r="E116" i="3"/>
  <c r="G116" i="3" s="1"/>
  <c r="E115" i="3"/>
  <c r="G115" i="3" s="1"/>
  <c r="E114" i="3"/>
  <c r="F114" i="3" s="1"/>
  <c r="E113" i="3"/>
  <c r="F113" i="3" s="1"/>
  <c r="E112" i="3"/>
  <c r="F112" i="3" s="1"/>
  <c r="E111" i="3"/>
  <c r="F111" i="3" s="1"/>
  <c r="E110" i="3"/>
  <c r="F110" i="3" s="1"/>
  <c r="E109" i="3"/>
  <c r="G109" i="3" s="1"/>
  <c r="E108" i="3"/>
  <c r="G108" i="3" s="1"/>
  <c r="E107" i="3"/>
  <c r="G107" i="3" s="1"/>
  <c r="E106" i="3"/>
  <c r="G106" i="3" s="1"/>
  <c r="E105" i="3"/>
  <c r="G105" i="3" s="1"/>
  <c r="E104" i="3"/>
  <c r="F104" i="3" s="1"/>
  <c r="E103" i="3"/>
  <c r="F103" i="3" s="1"/>
  <c r="E102" i="3"/>
  <c r="F102" i="3" s="1"/>
  <c r="E101" i="3"/>
  <c r="F101" i="3" s="1"/>
  <c r="E100" i="3"/>
  <c r="F100" i="3" s="1"/>
  <c r="E99" i="3"/>
  <c r="G99" i="3" s="1"/>
  <c r="E98" i="3"/>
  <c r="G98" i="3" s="1"/>
  <c r="E97" i="3"/>
  <c r="G97" i="3" s="1"/>
  <c r="E96" i="3"/>
  <c r="G96" i="3" s="1"/>
  <c r="E95" i="3"/>
  <c r="G95" i="3" s="1"/>
  <c r="E94" i="3"/>
  <c r="F94" i="3" s="1"/>
  <c r="E93" i="3"/>
  <c r="F93" i="3" s="1"/>
  <c r="E92" i="3"/>
  <c r="F92" i="3" s="1"/>
  <c r="E91" i="3"/>
  <c r="F91" i="3" s="1"/>
  <c r="E90" i="3"/>
  <c r="F90" i="3" s="1"/>
  <c r="E89" i="3"/>
  <c r="G89" i="3" s="1"/>
  <c r="E88" i="3"/>
  <c r="G88" i="3" s="1"/>
  <c r="E87" i="3"/>
  <c r="G87" i="3" s="1"/>
  <c r="E86" i="3"/>
  <c r="G86" i="3" s="1"/>
  <c r="E85" i="3"/>
  <c r="G85" i="3" s="1"/>
  <c r="E84" i="3"/>
  <c r="F84" i="3" s="1"/>
  <c r="E83" i="3"/>
  <c r="F83" i="3" s="1"/>
  <c r="E82" i="3"/>
  <c r="F82" i="3" s="1"/>
  <c r="E81" i="3"/>
  <c r="F81" i="3" s="1"/>
  <c r="E80" i="3"/>
  <c r="F80" i="3" s="1"/>
  <c r="E79" i="3"/>
  <c r="G79" i="3" s="1"/>
  <c r="E78" i="3"/>
  <c r="G78" i="3" s="1"/>
  <c r="E77" i="3"/>
  <c r="G77" i="3" s="1"/>
  <c r="E76" i="3"/>
  <c r="G76" i="3" s="1"/>
  <c r="E75" i="3"/>
  <c r="G75" i="3" s="1"/>
  <c r="E74" i="3"/>
  <c r="F74" i="3" s="1"/>
  <c r="E73" i="3"/>
  <c r="F73" i="3" s="1"/>
  <c r="E72" i="3"/>
  <c r="F72" i="3" s="1"/>
  <c r="E71" i="3"/>
  <c r="F71" i="3" s="1"/>
  <c r="E70" i="3"/>
  <c r="F70" i="3" s="1"/>
  <c r="E69" i="3"/>
  <c r="G69" i="3" s="1"/>
  <c r="E68" i="3"/>
  <c r="G68" i="3" s="1"/>
  <c r="E67" i="3"/>
  <c r="G67" i="3" s="1"/>
  <c r="E66" i="3"/>
  <c r="G66" i="3" s="1"/>
  <c r="E65" i="3"/>
  <c r="G65" i="3" s="1"/>
  <c r="E64" i="3"/>
  <c r="F64" i="3" s="1"/>
  <c r="E63" i="3"/>
  <c r="F63" i="3" s="1"/>
  <c r="E62" i="3"/>
  <c r="F62" i="3" s="1"/>
  <c r="E61" i="3"/>
  <c r="F61" i="3" s="1"/>
  <c r="E60" i="3"/>
  <c r="F60" i="3" s="1"/>
  <c r="E59" i="3"/>
  <c r="G59" i="3" s="1"/>
  <c r="E58" i="3"/>
  <c r="G58" i="3" s="1"/>
  <c r="E57" i="3"/>
  <c r="G57" i="3" s="1"/>
  <c r="E56" i="3"/>
  <c r="G56" i="3" s="1"/>
  <c r="E55" i="3"/>
  <c r="G55" i="3" s="1"/>
  <c r="E47" i="3"/>
  <c r="F47" i="3" s="1"/>
  <c r="E49" i="3"/>
  <c r="F49" i="3" s="1"/>
  <c r="E178" i="3"/>
  <c r="F178" i="3" s="1"/>
  <c r="E193" i="3"/>
  <c r="F193" i="3" s="1"/>
  <c r="E179" i="3"/>
  <c r="G179" i="3" s="1"/>
  <c r="E180" i="3"/>
  <c r="F180" i="3" s="1"/>
  <c r="E181" i="3"/>
  <c r="G181" i="3" s="1"/>
  <c r="E194" i="3"/>
  <c r="G194" i="3" s="1"/>
  <c r="E195" i="3"/>
  <c r="G195" i="3" s="1"/>
  <c r="E196" i="3"/>
  <c r="F196" i="3" s="1"/>
  <c r="E197" i="3"/>
  <c r="G197" i="3" s="1"/>
  <c r="E187" i="3"/>
  <c r="F187" i="3" s="1"/>
  <c r="E205" i="3"/>
  <c r="F205" i="3" s="1"/>
  <c r="E50" i="3"/>
  <c r="F50" i="3" s="1"/>
  <c r="E51" i="3"/>
  <c r="G51" i="3" s="1"/>
  <c r="E227" i="3"/>
  <c r="F227" i="3" s="1"/>
  <c r="E188" i="3"/>
  <c r="F188" i="3" s="1"/>
  <c r="E189" i="3"/>
  <c r="F189" i="3" s="1"/>
  <c r="E206" i="3"/>
  <c r="F206" i="3" s="1"/>
  <c r="E207" i="3"/>
  <c r="G207" i="3" s="1"/>
  <c r="E208" i="3"/>
  <c r="G208" i="3" s="1"/>
  <c r="E209" i="3"/>
  <c r="G209" i="3" s="1"/>
  <c r="E228" i="3"/>
  <c r="F228" i="3" s="1"/>
  <c r="E236" i="3"/>
  <c r="F236" i="3" s="1"/>
  <c r="E237" i="3"/>
  <c r="F237" i="3" s="1"/>
  <c r="E238" i="3"/>
  <c r="G238" i="3" s="1"/>
  <c r="E239" i="3"/>
  <c r="F239" i="3" s="1"/>
  <c r="E190" i="3"/>
  <c r="G190" i="3" s="1"/>
  <c r="E200" i="3"/>
  <c r="F200" i="3" s="1"/>
  <c r="E240" i="3"/>
  <c r="G240" i="3" s="1"/>
  <c r="E241" i="3"/>
  <c r="F241" i="3" s="1"/>
  <c r="E210" i="3"/>
  <c r="G210" i="3" s="1"/>
  <c r="E177" i="3"/>
  <c r="F177" i="3" s="1"/>
  <c r="E185" i="3"/>
  <c r="F185" i="3" s="1"/>
  <c r="E192" i="3"/>
  <c r="F192" i="3" s="1"/>
  <c r="E191" i="3"/>
  <c r="F191" i="3" s="1"/>
  <c r="E198" i="3"/>
  <c r="F198" i="3" s="1"/>
  <c r="E204" i="3"/>
  <c r="G204" i="3" s="1"/>
  <c r="E203" i="3"/>
  <c r="F203" i="3" s="1"/>
  <c r="E202" i="3"/>
  <c r="F202" i="3" s="1"/>
  <c r="E201" i="3"/>
  <c r="F201" i="3" s="1"/>
  <c r="E213" i="3"/>
  <c r="F213" i="3" s="1"/>
  <c r="E212" i="3"/>
  <c r="F212" i="3" s="1"/>
  <c r="E31" i="12"/>
  <c r="E26" i="12"/>
  <c r="E27" i="12"/>
  <c r="E28" i="12"/>
  <c r="E29" i="12"/>
  <c r="E30" i="12"/>
  <c r="E25" i="12"/>
  <c r="E215" i="3"/>
  <c r="F215" i="3" s="1"/>
  <c r="E216" i="3"/>
  <c r="F216" i="3" s="1"/>
  <c r="E217" i="3"/>
  <c r="F217" i="3" s="1"/>
  <c r="E218" i="3"/>
  <c r="F218" i="3" s="1"/>
  <c r="E211" i="3"/>
  <c r="F211" i="3" s="1"/>
  <c r="E219" i="3"/>
  <c r="F219" i="3" s="1"/>
  <c r="E214" i="3"/>
  <c r="F214" i="3" s="1"/>
  <c r="E222" i="3"/>
  <c r="F222" i="3" s="1"/>
  <c r="A116" i="1"/>
  <c r="E220" i="3"/>
  <c r="F220" i="3" s="1"/>
  <c r="E221" i="3"/>
  <c r="F221" i="3" s="1"/>
  <c r="E223" i="3"/>
  <c r="F223" i="3" s="1"/>
  <c r="E224" i="3"/>
  <c r="F224" i="3" s="1"/>
  <c r="E225" i="3"/>
  <c r="F225" i="3" s="1"/>
  <c r="E226" i="3"/>
  <c r="F226" i="3" s="1"/>
  <c r="E230" i="3"/>
  <c r="G230" i="3" s="1"/>
  <c r="E242" i="3"/>
  <c r="F242" i="3" s="1"/>
  <c r="E231" i="3"/>
  <c r="F231" i="3" s="1"/>
  <c r="E232" i="3"/>
  <c r="G232" i="3" s="1"/>
  <c r="E327" i="3"/>
  <c r="F327" i="3" s="1"/>
  <c r="E328" i="3"/>
  <c r="F328" i="3" s="1"/>
  <c r="E329" i="3"/>
  <c r="F329" i="3" s="1"/>
  <c r="E330" i="3"/>
  <c r="F330" i="3" s="1"/>
  <c r="E307" i="3"/>
  <c r="F307" i="3" s="1"/>
  <c r="E233" i="3"/>
  <c r="F233" i="3" s="1"/>
  <c r="E243" i="3"/>
  <c r="F243" i="3" s="1"/>
  <c r="E244" i="3"/>
  <c r="F244" i="3" s="1"/>
  <c r="E245" i="3"/>
  <c r="F245" i="3" s="1"/>
  <c r="E234" i="3"/>
  <c r="F234" i="3" s="1"/>
  <c r="E229" i="3"/>
  <c r="F229" i="3" s="1"/>
  <c r="E235" i="3"/>
  <c r="F235" i="3" s="1"/>
  <c r="E248" i="3"/>
  <c r="F248" i="3" s="1"/>
  <c r="E247" i="3"/>
  <c r="F247" i="3" s="1"/>
  <c r="E280" i="3"/>
  <c r="F280" i="3" s="1"/>
  <c r="E279" i="3"/>
  <c r="F279" i="3" s="1"/>
  <c r="E294" i="3"/>
  <c r="G294" i="3" s="1"/>
  <c r="E293" i="3"/>
  <c r="F293" i="3" s="1"/>
  <c r="E246" i="3"/>
  <c r="F246" i="3" s="1"/>
  <c r="E249" i="3"/>
  <c r="F249" i="3" s="1"/>
  <c r="E281" i="3"/>
  <c r="F281" i="3" s="1"/>
  <c r="E295" i="3"/>
  <c r="G295" i="3" s="1"/>
  <c r="E282" i="3"/>
  <c r="G282" i="3" s="1"/>
  <c r="E260" i="3"/>
  <c r="F260" i="3" s="1"/>
  <c r="E261" i="3"/>
  <c r="F261" i="3" s="1"/>
  <c r="E262" i="3"/>
  <c r="F262" i="3" s="1"/>
  <c r="E263" i="3"/>
  <c r="F263" i="3" s="1"/>
  <c r="E264" i="3"/>
  <c r="F264" i="3" s="1"/>
  <c r="E265" i="3"/>
  <c r="F265" i="3" s="1"/>
  <c r="E250" i="3"/>
  <c r="F250" i="3" s="1"/>
  <c r="E251" i="3"/>
  <c r="F251" i="3" s="1"/>
  <c r="E252" i="3"/>
  <c r="F252" i="3" s="1"/>
  <c r="E253" i="3"/>
  <c r="G253" i="3" s="1"/>
  <c r="E283" i="3"/>
  <c r="G283" i="3" s="1"/>
  <c r="E254" i="3"/>
  <c r="F254" i="3" s="1"/>
  <c r="E255" i="3"/>
  <c r="F255" i="3" s="1"/>
  <c r="E296" i="3"/>
  <c r="F296" i="3" s="1"/>
  <c r="E256" i="3"/>
  <c r="F256" i="3" s="1"/>
  <c r="E284" i="3"/>
  <c r="F284" i="3" s="1"/>
  <c r="E285" i="3"/>
  <c r="F285" i="3" s="1"/>
  <c r="E266" i="3"/>
  <c r="F266" i="3" s="1"/>
  <c r="E297" i="3"/>
  <c r="F297" i="3" s="1"/>
  <c r="E298" i="3"/>
  <c r="G298" i="3" s="1"/>
  <c r="E299" i="3"/>
  <c r="G299" i="3" s="1"/>
  <c r="E267" i="3"/>
  <c r="F267" i="3" s="1"/>
  <c r="E268" i="3"/>
  <c r="F268" i="3" s="1"/>
  <c r="E269" i="3"/>
  <c r="F269" i="3" s="1"/>
  <c r="E270" i="3"/>
  <c r="F270" i="3" s="1"/>
  <c r="E271" i="3"/>
  <c r="F271" i="3" s="1"/>
  <c r="E272" i="3"/>
  <c r="F272" i="3" s="1"/>
  <c r="E273" i="3"/>
  <c r="F273" i="3" s="1"/>
  <c r="E274" i="3"/>
  <c r="F274" i="3" s="1"/>
  <c r="E275" i="3"/>
  <c r="G275" i="3" s="1"/>
  <c r="E276" i="3"/>
  <c r="F276" i="3" s="1"/>
  <c r="E277" i="3"/>
  <c r="F277" i="3" s="1"/>
  <c r="E278" i="3"/>
  <c r="F278" i="3" s="1"/>
  <c r="E257" i="3"/>
  <c r="F257" i="3" s="1"/>
  <c r="E258" i="3"/>
  <c r="F258" i="3" s="1"/>
  <c r="E672" i="3"/>
  <c r="F672" i="3" s="1"/>
  <c r="E671" i="3"/>
  <c r="F671" i="3" s="1"/>
  <c r="A49" i="1"/>
  <c r="D49" i="1" s="1"/>
  <c r="A95" i="1"/>
  <c r="D95" i="1" s="1"/>
  <c r="E301" i="3"/>
  <c r="F301" i="3" s="1"/>
  <c r="E302" i="3"/>
  <c r="G302" i="3" s="1"/>
  <c r="E303" i="3"/>
  <c r="F303" i="3" s="1"/>
  <c r="E304" i="3"/>
  <c r="F304" i="3" s="1"/>
  <c r="E305" i="3"/>
  <c r="F305" i="3" s="1"/>
  <c r="E286" i="3"/>
  <c r="G286" i="3" s="1"/>
  <c r="E287" i="3"/>
  <c r="F287" i="3" s="1"/>
  <c r="E288" i="3"/>
  <c r="G288" i="3" s="1"/>
  <c r="E289" i="3"/>
  <c r="F289" i="3" s="1"/>
  <c r="E290" i="3"/>
  <c r="F290" i="3" s="1"/>
  <c r="E291" i="3"/>
  <c r="F291" i="3" s="1"/>
  <c r="E292" i="3"/>
  <c r="G292" i="3" s="1"/>
  <c r="E306" i="3"/>
  <c r="F306" i="3" s="1"/>
  <c r="E308" i="3"/>
  <c r="F308" i="3" s="1"/>
  <c r="E309" i="3"/>
  <c r="F309" i="3" s="1"/>
  <c r="E310" i="3"/>
  <c r="G310" i="3" s="1"/>
  <c r="E311" i="3"/>
  <c r="F311" i="3" s="1"/>
  <c r="E312" i="3"/>
  <c r="F312" i="3" s="1"/>
  <c r="E313" i="3"/>
  <c r="F313" i="3" s="1"/>
  <c r="E314" i="3"/>
  <c r="F314" i="3" s="1"/>
  <c r="E315" i="3"/>
  <c r="F315" i="3" s="1"/>
  <c r="E316" i="3"/>
  <c r="G316" i="3" s="1"/>
  <c r="E317" i="3"/>
  <c r="F317" i="3" s="1"/>
  <c r="E318" i="3"/>
  <c r="F318" i="3" s="1"/>
  <c r="E300" i="3"/>
  <c r="F300" i="3" s="1"/>
  <c r="E320" i="3"/>
  <c r="F320" i="3" s="1"/>
  <c r="E319" i="3"/>
  <c r="F319" i="3" s="1"/>
  <c r="E321" i="3"/>
  <c r="F321" i="3" s="1"/>
  <c r="E322" i="3"/>
  <c r="F322" i="3" s="1"/>
  <c r="E323" i="3"/>
  <c r="F323" i="3" s="1"/>
  <c r="E324" i="3"/>
  <c r="G324" i="3" s="1"/>
  <c r="E325" i="3"/>
  <c r="F325" i="3" s="1"/>
  <c r="E326" i="3"/>
  <c r="F326" i="3" s="1"/>
  <c r="H5" i="11"/>
  <c r="H4" i="11"/>
  <c r="H3" i="11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369" i="3"/>
  <c r="E370" i="3"/>
  <c r="E371" i="3"/>
  <c r="E372" i="3"/>
  <c r="E373" i="3"/>
  <c r="E374" i="3"/>
  <c r="E375" i="3"/>
  <c r="E376" i="3"/>
  <c r="E377" i="3"/>
  <c r="E378" i="3"/>
  <c r="E379" i="3"/>
  <c r="E380" i="3"/>
  <c r="E381" i="3"/>
  <c r="E382" i="3"/>
  <c r="E383" i="3"/>
  <c r="E384" i="3"/>
  <c r="E385" i="3"/>
  <c r="E386" i="3"/>
  <c r="E387" i="3"/>
  <c r="E388" i="3"/>
  <c r="E389" i="3"/>
  <c r="E390" i="3"/>
  <c r="E391" i="3"/>
  <c r="E392" i="3"/>
  <c r="E393" i="3"/>
  <c r="E394" i="3"/>
  <c r="E395" i="3"/>
  <c r="E396" i="3"/>
  <c r="E397" i="3"/>
  <c r="E398" i="3"/>
  <c r="E399" i="3"/>
  <c r="E400" i="3"/>
  <c r="E401" i="3"/>
  <c r="E402" i="3"/>
  <c r="E403" i="3"/>
  <c r="E404" i="3"/>
  <c r="E405" i="3"/>
  <c r="E406" i="3"/>
  <c r="E407" i="3"/>
  <c r="E408" i="3"/>
  <c r="E409" i="3"/>
  <c r="E410" i="3"/>
  <c r="E411" i="3"/>
  <c r="E412" i="3"/>
  <c r="E413" i="3"/>
  <c r="E414" i="3"/>
  <c r="E415" i="3"/>
  <c r="E416" i="3"/>
  <c r="E417" i="3"/>
  <c r="E418" i="3"/>
  <c r="E419" i="3"/>
  <c r="E420" i="3"/>
  <c r="E421" i="3"/>
  <c r="E422" i="3"/>
  <c r="E423" i="3"/>
  <c r="E424" i="3"/>
  <c r="E425" i="3"/>
  <c r="E426" i="3"/>
  <c r="E427" i="3"/>
  <c r="E428" i="3"/>
  <c r="E429" i="3"/>
  <c r="E430" i="3"/>
  <c r="E431" i="3"/>
  <c r="E432" i="3"/>
  <c r="E433" i="3"/>
  <c r="E434" i="3"/>
  <c r="E435" i="3"/>
  <c r="E436" i="3"/>
  <c r="E437" i="3"/>
  <c r="E438" i="3"/>
  <c r="E439" i="3"/>
  <c r="E440" i="3"/>
  <c r="E441" i="3"/>
  <c r="E442" i="3"/>
  <c r="E443" i="3"/>
  <c r="E444" i="3"/>
  <c r="E445" i="3"/>
  <c r="E446" i="3"/>
  <c r="E447" i="3"/>
  <c r="E448" i="3"/>
  <c r="E449" i="3"/>
  <c r="E450" i="3"/>
  <c r="E451" i="3"/>
  <c r="E452" i="3"/>
  <c r="E453" i="3"/>
  <c r="E454" i="3"/>
  <c r="E455" i="3"/>
  <c r="E456" i="3"/>
  <c r="E457" i="3"/>
  <c r="E458" i="3"/>
  <c r="E459" i="3"/>
  <c r="E460" i="3"/>
  <c r="E461" i="3"/>
  <c r="E462" i="3"/>
  <c r="E463" i="3"/>
  <c r="E464" i="3"/>
  <c r="E465" i="3"/>
  <c r="E466" i="3"/>
  <c r="E467" i="3"/>
  <c r="E468" i="3"/>
  <c r="E469" i="3"/>
  <c r="E470" i="3"/>
  <c r="E471" i="3"/>
  <c r="E472" i="3"/>
  <c r="E473" i="3"/>
  <c r="E474" i="3"/>
  <c r="E475" i="3"/>
  <c r="E476" i="3"/>
  <c r="E477" i="3"/>
  <c r="E478" i="3"/>
  <c r="E479" i="3"/>
  <c r="E480" i="3"/>
  <c r="E481" i="3"/>
  <c r="E482" i="3"/>
  <c r="E483" i="3"/>
  <c r="E484" i="3"/>
  <c r="E485" i="3"/>
  <c r="E486" i="3"/>
  <c r="E487" i="3"/>
  <c r="E488" i="3"/>
  <c r="E489" i="3"/>
  <c r="E490" i="3"/>
  <c r="E491" i="3"/>
  <c r="E492" i="3"/>
  <c r="E493" i="3"/>
  <c r="E494" i="3"/>
  <c r="E495" i="3"/>
  <c r="E496" i="3"/>
  <c r="E497" i="3"/>
  <c r="E498" i="3"/>
  <c r="E499" i="3"/>
  <c r="E500" i="3"/>
  <c r="E501" i="3"/>
  <c r="E502" i="3"/>
  <c r="E503" i="3"/>
  <c r="E504" i="3"/>
  <c r="E505" i="3"/>
  <c r="E506" i="3"/>
  <c r="E507" i="3"/>
  <c r="E508" i="3"/>
  <c r="E509" i="3"/>
  <c r="E510" i="3"/>
  <c r="E511" i="3"/>
  <c r="E512" i="3"/>
  <c r="E513" i="3"/>
  <c r="E514" i="3"/>
  <c r="E515" i="3"/>
  <c r="E516" i="3"/>
  <c r="E517" i="3"/>
  <c r="E518" i="3"/>
  <c r="E519" i="3"/>
  <c r="E520" i="3"/>
  <c r="E521" i="3"/>
  <c r="E522" i="3"/>
  <c r="E523" i="3"/>
  <c r="E524" i="3"/>
  <c r="E525" i="3"/>
  <c r="E526" i="3"/>
  <c r="E527" i="3"/>
  <c r="E528" i="3"/>
  <c r="E529" i="3"/>
  <c r="E530" i="3"/>
  <c r="E531" i="3"/>
  <c r="E532" i="3"/>
  <c r="E533" i="3"/>
  <c r="E534" i="3"/>
  <c r="E535" i="3"/>
  <c r="E536" i="3"/>
  <c r="E537" i="3"/>
  <c r="E538" i="3"/>
  <c r="E539" i="3"/>
  <c r="E540" i="3"/>
  <c r="E541" i="3"/>
  <c r="E542" i="3"/>
  <c r="E543" i="3"/>
  <c r="E544" i="3"/>
  <c r="E545" i="3"/>
  <c r="E546" i="3"/>
  <c r="E547" i="3"/>
  <c r="E548" i="3"/>
  <c r="E549" i="3"/>
  <c r="E550" i="3"/>
  <c r="E551" i="3"/>
  <c r="E552" i="3"/>
  <c r="E553" i="3"/>
  <c r="E554" i="3"/>
  <c r="E555" i="3"/>
  <c r="E556" i="3"/>
  <c r="E557" i="3"/>
  <c r="E558" i="3"/>
  <c r="E559" i="3"/>
  <c r="E560" i="3"/>
  <c r="E561" i="3"/>
  <c r="E562" i="3"/>
  <c r="E563" i="3"/>
  <c r="E564" i="3"/>
  <c r="E565" i="3"/>
  <c r="E566" i="3"/>
  <c r="E567" i="3"/>
  <c r="E568" i="3"/>
  <c r="E569" i="3"/>
  <c r="E570" i="3"/>
  <c r="E571" i="3"/>
  <c r="E572" i="3"/>
  <c r="E573" i="3"/>
  <c r="E574" i="3"/>
  <c r="E575" i="3"/>
  <c r="E576" i="3"/>
  <c r="E577" i="3"/>
  <c r="E578" i="3"/>
  <c r="E579" i="3"/>
  <c r="E580" i="3"/>
  <c r="E581" i="3"/>
  <c r="E582" i="3"/>
  <c r="E583" i="3"/>
  <c r="E584" i="3"/>
  <c r="E585" i="3"/>
  <c r="E586" i="3"/>
  <c r="E587" i="3"/>
  <c r="E588" i="3"/>
  <c r="E589" i="3"/>
  <c r="E590" i="3"/>
  <c r="E591" i="3"/>
  <c r="E592" i="3"/>
  <c r="E593" i="3"/>
  <c r="E594" i="3"/>
  <c r="E595" i="3"/>
  <c r="G595" i="3" s="1"/>
  <c r="E596" i="3"/>
  <c r="E597" i="3"/>
  <c r="E598" i="3"/>
  <c r="E599" i="3"/>
  <c r="E600" i="3"/>
  <c r="E601" i="3"/>
  <c r="E602" i="3"/>
  <c r="E603" i="3"/>
  <c r="E604" i="3"/>
  <c r="E605" i="3"/>
  <c r="E606" i="3"/>
  <c r="E607" i="3"/>
  <c r="E608" i="3"/>
  <c r="G608" i="3" s="1"/>
  <c r="E609" i="3"/>
  <c r="G609" i="3" s="1"/>
  <c r="E610" i="3"/>
  <c r="E611" i="3"/>
  <c r="E612" i="3"/>
  <c r="E614" i="3"/>
  <c r="E615" i="3"/>
  <c r="E616" i="3"/>
  <c r="E617" i="3"/>
  <c r="E618" i="3"/>
  <c r="E619" i="3"/>
  <c r="E620" i="3"/>
  <c r="E621" i="3"/>
  <c r="E622" i="3"/>
  <c r="E623" i="3"/>
  <c r="E624" i="3"/>
  <c r="E625" i="3"/>
  <c r="E626" i="3"/>
  <c r="G626" i="3" s="1"/>
  <c r="E627" i="3"/>
  <c r="E628" i="3"/>
  <c r="G628" i="3" s="1"/>
  <c r="E629" i="3"/>
  <c r="E630" i="3"/>
  <c r="E631" i="3"/>
  <c r="E632" i="3"/>
  <c r="E633" i="3"/>
  <c r="E634" i="3"/>
  <c r="E635" i="3"/>
  <c r="E636" i="3"/>
  <c r="E637" i="3"/>
  <c r="E638" i="3"/>
  <c r="E639" i="3"/>
  <c r="E640" i="3"/>
  <c r="E641" i="3"/>
  <c r="E642" i="3"/>
  <c r="E643" i="3"/>
  <c r="E644" i="3"/>
  <c r="E645" i="3"/>
  <c r="E646" i="3"/>
  <c r="E647" i="3"/>
  <c r="E648" i="3"/>
  <c r="E649" i="3"/>
  <c r="E650" i="3"/>
  <c r="E651" i="3"/>
  <c r="E652" i="3"/>
  <c r="E653" i="3"/>
  <c r="E654" i="3"/>
  <c r="E655" i="3"/>
  <c r="E656" i="3"/>
  <c r="E657" i="3"/>
  <c r="G657" i="3" s="1"/>
  <c r="E658" i="3"/>
  <c r="E659" i="3"/>
  <c r="E660" i="3"/>
  <c r="E661" i="3"/>
  <c r="E662" i="3"/>
  <c r="E663" i="3"/>
  <c r="E664" i="3"/>
  <c r="E665" i="3"/>
  <c r="E666" i="3"/>
  <c r="E667" i="3"/>
  <c r="E668" i="3"/>
  <c r="E669" i="3"/>
  <c r="E673" i="3"/>
  <c r="E674" i="3"/>
  <c r="E675" i="3"/>
  <c r="E676" i="3"/>
  <c r="E677" i="3"/>
  <c r="G677" i="3" s="1"/>
  <c r="E678" i="3"/>
  <c r="G678" i="3" s="1"/>
  <c r="E679" i="3"/>
  <c r="E680" i="3"/>
  <c r="E681" i="3"/>
  <c r="E682" i="3"/>
  <c r="E683" i="3"/>
  <c r="E684" i="3"/>
  <c r="E685" i="3"/>
  <c r="E686" i="3"/>
  <c r="E687" i="3"/>
  <c r="E688" i="3"/>
  <c r="E689" i="3"/>
  <c r="E690" i="3"/>
  <c r="E691" i="3"/>
  <c r="G691" i="3" s="1"/>
  <c r="E692" i="3"/>
  <c r="E693" i="3"/>
  <c r="E694" i="3"/>
  <c r="E695" i="3"/>
  <c r="E696" i="3"/>
  <c r="E697" i="3"/>
  <c r="E698" i="3"/>
  <c r="E699" i="3"/>
  <c r="E700" i="3"/>
  <c r="E701" i="3"/>
  <c r="E702" i="3"/>
  <c r="E703" i="3"/>
  <c r="E704" i="3"/>
  <c r="E705" i="3"/>
  <c r="E706" i="3"/>
  <c r="E707" i="3"/>
  <c r="G707" i="3" s="1"/>
  <c r="E708" i="3"/>
  <c r="G708" i="3" s="1"/>
  <c r="E709" i="3"/>
  <c r="E710" i="3"/>
  <c r="E711" i="3"/>
  <c r="E712" i="3"/>
  <c r="E713" i="3"/>
  <c r="E714" i="3"/>
  <c r="E715" i="3"/>
  <c r="E716" i="3"/>
  <c r="E717" i="3"/>
  <c r="E718" i="3"/>
  <c r="E719" i="3"/>
  <c r="E720" i="3"/>
  <c r="E721" i="3"/>
  <c r="E722" i="3"/>
  <c r="E723" i="3"/>
  <c r="E724" i="3"/>
  <c r="E725" i="3"/>
  <c r="E726" i="3"/>
  <c r="E727" i="3"/>
  <c r="E728" i="3"/>
  <c r="E729" i="3"/>
  <c r="E730" i="3"/>
  <c r="E731" i="3"/>
  <c r="E732" i="3"/>
  <c r="E733" i="3"/>
  <c r="E734" i="3"/>
  <c r="E735" i="3"/>
  <c r="E736" i="3"/>
  <c r="E737" i="3"/>
  <c r="E738" i="3"/>
  <c r="G738" i="3" s="1"/>
  <c r="E739" i="3"/>
  <c r="E740" i="3"/>
  <c r="E741" i="3"/>
  <c r="E742" i="3"/>
  <c r="E743" i="3"/>
  <c r="E744" i="3"/>
  <c r="E745" i="3"/>
  <c r="E746" i="3"/>
  <c r="E747" i="3"/>
  <c r="E748" i="3"/>
  <c r="E749" i="3"/>
  <c r="E750" i="3"/>
  <c r="E751" i="3"/>
  <c r="E752" i="3"/>
  <c r="E753" i="3"/>
  <c r="E754" i="3"/>
  <c r="E755" i="3"/>
  <c r="E756" i="3"/>
  <c r="E757" i="3"/>
  <c r="E758" i="3"/>
  <c r="E759" i="3"/>
  <c r="E760" i="3"/>
  <c r="E761" i="3"/>
  <c r="E762" i="3"/>
  <c r="E763" i="3"/>
  <c r="E764" i="3"/>
  <c r="E765" i="3"/>
  <c r="E766" i="3"/>
  <c r="E767" i="3"/>
  <c r="E768" i="3"/>
  <c r="G768" i="3" s="1"/>
  <c r="E769" i="3"/>
  <c r="E770" i="3"/>
  <c r="E771" i="3"/>
  <c r="E772" i="3"/>
  <c r="E773" i="3"/>
  <c r="E774" i="3"/>
  <c r="E775" i="3"/>
  <c r="E776" i="3"/>
  <c r="E777" i="3"/>
  <c r="E778" i="3"/>
  <c r="E779" i="3"/>
  <c r="E780" i="3"/>
  <c r="E781" i="3"/>
  <c r="E782" i="3"/>
  <c r="E783" i="3"/>
  <c r="E784" i="3"/>
  <c r="G784" i="3" s="1"/>
  <c r="E785" i="3"/>
  <c r="E786" i="3"/>
  <c r="E787" i="3"/>
  <c r="E788" i="3"/>
  <c r="E789" i="3"/>
  <c r="E790" i="3"/>
  <c r="E791" i="3"/>
  <c r="E792" i="3"/>
  <c r="E793" i="3"/>
  <c r="E794" i="3"/>
  <c r="E795" i="3"/>
  <c r="E796" i="3"/>
  <c r="E797" i="3"/>
  <c r="E798" i="3"/>
  <c r="E799" i="3"/>
  <c r="E800" i="3"/>
  <c r="E801" i="3"/>
  <c r="E802" i="3"/>
  <c r="E803" i="3"/>
  <c r="E804" i="3"/>
  <c r="E805" i="3"/>
  <c r="E806" i="3"/>
  <c r="E807" i="3"/>
  <c r="E808" i="3"/>
  <c r="E809" i="3"/>
  <c r="E810" i="3"/>
  <c r="E811" i="3"/>
  <c r="E812" i="3"/>
  <c r="E813" i="3"/>
  <c r="E814" i="3"/>
  <c r="E815" i="3"/>
  <c r="G815" i="3" s="1"/>
  <c r="E816" i="3"/>
  <c r="G816" i="3" s="1"/>
  <c r="E817" i="3"/>
  <c r="E818" i="3"/>
  <c r="E819" i="3"/>
  <c r="E820" i="3"/>
  <c r="E821" i="3"/>
  <c r="E822" i="3"/>
  <c r="E823" i="3"/>
  <c r="E824" i="3"/>
  <c r="E825" i="3"/>
  <c r="E826" i="3"/>
  <c r="E827" i="3"/>
  <c r="E828" i="3"/>
  <c r="E829" i="3"/>
  <c r="E830" i="3"/>
  <c r="E831" i="3"/>
  <c r="E832" i="3"/>
  <c r="E833" i="3"/>
  <c r="E834" i="3"/>
  <c r="E835" i="3"/>
  <c r="E836" i="3"/>
  <c r="E837" i="3"/>
  <c r="E838" i="3"/>
  <c r="E839" i="3"/>
  <c r="E840" i="3"/>
  <c r="E841" i="3"/>
  <c r="E842" i="3"/>
  <c r="E843" i="3"/>
  <c r="E844" i="3"/>
  <c r="E845" i="3"/>
  <c r="G845" i="3" s="1"/>
  <c r="E846" i="3"/>
  <c r="E847" i="3"/>
  <c r="E848" i="3"/>
  <c r="E849" i="3"/>
  <c r="E850" i="3"/>
  <c r="E851" i="3"/>
  <c r="E852" i="3"/>
  <c r="E853" i="3"/>
  <c r="E854" i="3"/>
  <c r="E855" i="3"/>
  <c r="E856" i="3"/>
  <c r="E857" i="3"/>
  <c r="E858" i="3"/>
  <c r="E859" i="3"/>
  <c r="E860" i="3"/>
  <c r="E861" i="3"/>
  <c r="G861" i="3" s="1"/>
  <c r="E862" i="3"/>
  <c r="E863" i="3"/>
  <c r="E864" i="3"/>
  <c r="E865" i="3"/>
  <c r="E866" i="3"/>
  <c r="E867" i="3"/>
  <c r="E868" i="3"/>
  <c r="E869" i="3"/>
  <c r="E870" i="3"/>
  <c r="E871" i="3"/>
  <c r="E872" i="3"/>
  <c r="E873" i="3"/>
  <c r="G873" i="3" s="1"/>
  <c r="E874" i="3"/>
  <c r="E875" i="3"/>
  <c r="E876" i="3"/>
  <c r="E877" i="3"/>
  <c r="E878" i="3"/>
  <c r="E879" i="3"/>
  <c r="E880" i="3"/>
  <c r="E881" i="3"/>
  <c r="E882" i="3"/>
  <c r="E883" i="3"/>
  <c r="E884" i="3"/>
  <c r="E885" i="3"/>
  <c r="E886" i="3"/>
  <c r="E887" i="3"/>
  <c r="E888" i="3"/>
  <c r="E889" i="3"/>
  <c r="E890" i="3"/>
  <c r="E891" i="3"/>
  <c r="E892" i="3"/>
  <c r="E893" i="3"/>
  <c r="E894" i="3"/>
  <c r="E895" i="3"/>
  <c r="E896" i="3"/>
  <c r="E897" i="3"/>
  <c r="E898" i="3"/>
  <c r="E899" i="3"/>
  <c r="E900" i="3"/>
  <c r="E901" i="3"/>
  <c r="G901" i="3" s="1"/>
  <c r="E902" i="3"/>
  <c r="E903" i="3"/>
  <c r="E904" i="3"/>
  <c r="E905" i="3"/>
  <c r="E906" i="3"/>
  <c r="E907" i="3"/>
  <c r="E908" i="3"/>
  <c r="E909" i="3"/>
  <c r="E910" i="3"/>
  <c r="E911" i="3"/>
  <c r="E912" i="3"/>
  <c r="E913" i="3"/>
  <c r="E914" i="3"/>
  <c r="G914" i="3" s="1"/>
  <c r="E915" i="3"/>
  <c r="E916" i="3"/>
  <c r="E917" i="3"/>
  <c r="E918" i="3"/>
  <c r="E919" i="3"/>
  <c r="E920" i="3"/>
  <c r="E921" i="3"/>
  <c r="E922" i="3"/>
  <c r="E923" i="3"/>
  <c r="E924" i="3"/>
  <c r="E925" i="3"/>
  <c r="E926" i="3"/>
  <c r="E927" i="3"/>
  <c r="E928" i="3"/>
  <c r="E929" i="3"/>
  <c r="E930" i="3"/>
  <c r="E931" i="3"/>
  <c r="E932" i="3"/>
  <c r="E933" i="3"/>
  <c r="E934" i="3"/>
  <c r="E935" i="3"/>
  <c r="E936" i="3"/>
  <c r="E937" i="3"/>
  <c r="E938" i="3"/>
  <c r="E939" i="3"/>
  <c r="E940" i="3"/>
  <c r="E941" i="3"/>
  <c r="E942" i="3"/>
  <c r="E943" i="3"/>
  <c r="E944" i="3"/>
  <c r="E945" i="3"/>
  <c r="E946" i="3"/>
  <c r="E947" i="3"/>
  <c r="E948" i="3"/>
  <c r="E949" i="3"/>
  <c r="E950" i="3"/>
  <c r="E951" i="3"/>
  <c r="E952" i="3"/>
  <c r="E953" i="3"/>
  <c r="E954" i="3"/>
  <c r="E955" i="3"/>
  <c r="E956" i="3"/>
  <c r="E957" i="3"/>
  <c r="E958" i="3"/>
  <c r="E959" i="3"/>
  <c r="E960" i="3"/>
  <c r="E961" i="3"/>
  <c r="E962" i="3"/>
  <c r="E963" i="3"/>
  <c r="E964" i="3"/>
  <c r="E965" i="3"/>
  <c r="E966" i="3"/>
  <c r="E967" i="3"/>
  <c r="E968" i="3"/>
  <c r="E969" i="3"/>
  <c r="E970" i="3"/>
  <c r="G970" i="3" s="1"/>
  <c r="E971" i="3"/>
  <c r="G971" i="3" s="1"/>
  <c r="E972" i="3"/>
  <c r="E973" i="3"/>
  <c r="E974" i="3"/>
  <c r="E975" i="3"/>
  <c r="E976" i="3"/>
  <c r="E977" i="3"/>
  <c r="E978" i="3"/>
  <c r="E979" i="3"/>
  <c r="E980" i="3"/>
  <c r="E981" i="3"/>
  <c r="E982" i="3"/>
  <c r="E983" i="3"/>
  <c r="E984" i="3"/>
  <c r="E985" i="3"/>
  <c r="E986" i="3"/>
  <c r="E987" i="3"/>
  <c r="E988" i="3"/>
  <c r="E989" i="3"/>
  <c r="E990" i="3"/>
  <c r="E991" i="3"/>
  <c r="E992" i="3"/>
  <c r="E993" i="3"/>
  <c r="E994" i="3"/>
  <c r="E995" i="3"/>
  <c r="E996" i="3"/>
  <c r="E997" i="3"/>
  <c r="E998" i="3"/>
  <c r="E999" i="3"/>
  <c r="E1000" i="3"/>
  <c r="E1001" i="3"/>
  <c r="E1002" i="3"/>
  <c r="E1003" i="3"/>
  <c r="E1004" i="3"/>
  <c r="E1005" i="3"/>
  <c r="E1006" i="3"/>
  <c r="E1007" i="3"/>
  <c r="E1008" i="3"/>
  <c r="E1009" i="3"/>
  <c r="E1010" i="3"/>
  <c r="G1010" i="3" s="1"/>
  <c r="E1011" i="3"/>
  <c r="E1012" i="3"/>
  <c r="E1013" i="3"/>
  <c r="E1014" i="3"/>
  <c r="E1015" i="3"/>
  <c r="E1016" i="3"/>
  <c r="E1017" i="3"/>
  <c r="E1018" i="3"/>
  <c r="E1019" i="3"/>
  <c r="E1020" i="3"/>
  <c r="E1021" i="3"/>
  <c r="G1021" i="3" s="1"/>
  <c r="E1022" i="3"/>
  <c r="E1023" i="3"/>
  <c r="E1024" i="3"/>
  <c r="E1025" i="3"/>
  <c r="E1026" i="3"/>
  <c r="E1027" i="3"/>
  <c r="E1028" i="3"/>
  <c r="E1029" i="3"/>
  <c r="E1030" i="3"/>
  <c r="E1031" i="3"/>
  <c r="E1032" i="3"/>
  <c r="E1033" i="3"/>
  <c r="E1034" i="3"/>
  <c r="E1035" i="3"/>
  <c r="E1036" i="3"/>
  <c r="E1037" i="3"/>
  <c r="E1038" i="3"/>
  <c r="E1039" i="3"/>
  <c r="E1040" i="3"/>
  <c r="E1041" i="3"/>
  <c r="E1042" i="3"/>
  <c r="E1043" i="3"/>
  <c r="E1044" i="3"/>
  <c r="E1045" i="3"/>
  <c r="E1046" i="3"/>
  <c r="E1047" i="3"/>
  <c r="E1048" i="3"/>
  <c r="E1049" i="3"/>
  <c r="E1050" i="3"/>
  <c r="E1051" i="3"/>
  <c r="E1052" i="3"/>
  <c r="E1053" i="3"/>
  <c r="E1054" i="3"/>
  <c r="E1055" i="3"/>
  <c r="E1056" i="3"/>
  <c r="E1057" i="3"/>
  <c r="E1058" i="3"/>
  <c r="E1059" i="3"/>
  <c r="E1060" i="3"/>
  <c r="E1061" i="3"/>
  <c r="E1062" i="3"/>
  <c r="E1063" i="3"/>
  <c r="E1064" i="3"/>
  <c r="E1065" i="3"/>
  <c r="E1066" i="3"/>
  <c r="E1067" i="3"/>
  <c r="E1068" i="3"/>
  <c r="E1069" i="3"/>
  <c r="E1070" i="3"/>
  <c r="G1070" i="3" s="1"/>
  <c r="E1071" i="3"/>
  <c r="G1071" i="3" s="1"/>
  <c r="E1072" i="3"/>
  <c r="E1073" i="3"/>
  <c r="E1074" i="3"/>
  <c r="E1075" i="3"/>
  <c r="E1076" i="3"/>
  <c r="E1077" i="3"/>
  <c r="E1078" i="3"/>
  <c r="E1079" i="3"/>
  <c r="E1080" i="3"/>
  <c r="E1081" i="3"/>
  <c r="E1082" i="3"/>
  <c r="E1083" i="3"/>
  <c r="E1084" i="3"/>
  <c r="E1085" i="3"/>
  <c r="E1086" i="3"/>
  <c r="E1087" i="3"/>
  <c r="E1088" i="3"/>
  <c r="E1089" i="3"/>
  <c r="E1090" i="3"/>
  <c r="E1091" i="3"/>
  <c r="E1092" i="3"/>
  <c r="E1093" i="3"/>
  <c r="E1094" i="3"/>
  <c r="E1095" i="3"/>
  <c r="E1096" i="3"/>
  <c r="E1097" i="3"/>
  <c r="E1098" i="3"/>
  <c r="E1099" i="3"/>
  <c r="E1100" i="3"/>
  <c r="E1101" i="3"/>
  <c r="E1102" i="3"/>
  <c r="E1103" i="3"/>
  <c r="E1104" i="3"/>
  <c r="E1105" i="3"/>
  <c r="E1106" i="3"/>
  <c r="E1107" i="3"/>
  <c r="E1108" i="3"/>
  <c r="E1109" i="3"/>
  <c r="E1110" i="3"/>
  <c r="E1111" i="3"/>
  <c r="E1112" i="3"/>
  <c r="E1113" i="3"/>
  <c r="E1114" i="3"/>
  <c r="E1115" i="3"/>
  <c r="E1116" i="3"/>
  <c r="E1117" i="3"/>
  <c r="E1118" i="3"/>
  <c r="E1119" i="3"/>
  <c r="E1120" i="3"/>
  <c r="E1121" i="3"/>
  <c r="E1122" i="3"/>
  <c r="E1123" i="3"/>
  <c r="E1124" i="3"/>
  <c r="E1125" i="3"/>
  <c r="E1126" i="3"/>
  <c r="E1127" i="3"/>
  <c r="E1128" i="3"/>
  <c r="E1129" i="3"/>
  <c r="E1130" i="3"/>
  <c r="E1131" i="3"/>
  <c r="E1132" i="3"/>
  <c r="E1133" i="3"/>
  <c r="E1134" i="3"/>
  <c r="E1135" i="3"/>
  <c r="E1136" i="3"/>
  <c r="E1137" i="3"/>
  <c r="E1138" i="3"/>
  <c r="E1139" i="3"/>
  <c r="E1140" i="3"/>
  <c r="E1141" i="3"/>
  <c r="E1142" i="3"/>
  <c r="E1143" i="3"/>
  <c r="E1144" i="3"/>
  <c r="E1145" i="3"/>
  <c r="E1146" i="3"/>
  <c r="E1147" i="3"/>
  <c r="E1148" i="3"/>
  <c r="G1148" i="3" s="1"/>
  <c r="E1149" i="3"/>
  <c r="E1150" i="3"/>
  <c r="E1151" i="3"/>
  <c r="E1152" i="3"/>
  <c r="E1153" i="3"/>
  <c r="E1154" i="3"/>
  <c r="E1155" i="3"/>
  <c r="E1156" i="3"/>
  <c r="E1157" i="3"/>
  <c r="E1158" i="3"/>
  <c r="G1158" i="3" s="1"/>
  <c r="E1159" i="3"/>
  <c r="G1159" i="3" s="1"/>
  <c r="E1160" i="3"/>
  <c r="E1161" i="3"/>
  <c r="E1162" i="3"/>
  <c r="E1163" i="3"/>
  <c r="E1164" i="3"/>
  <c r="E1165" i="3"/>
  <c r="E1166" i="3"/>
  <c r="E1167" i="3"/>
  <c r="E1168" i="3"/>
  <c r="G1168" i="3" s="1"/>
  <c r="E1169" i="3"/>
  <c r="E1170" i="3"/>
  <c r="E1171" i="3"/>
  <c r="E1172" i="3"/>
  <c r="E1173" i="3"/>
  <c r="E1174" i="3"/>
  <c r="E1175" i="3"/>
  <c r="E1176" i="3"/>
  <c r="E1177" i="3"/>
  <c r="E1178" i="3"/>
  <c r="E1179" i="3"/>
  <c r="E1180" i="3"/>
  <c r="E1181" i="3"/>
  <c r="E1182" i="3"/>
  <c r="E1183" i="3"/>
  <c r="E1184" i="3"/>
  <c r="E1185" i="3"/>
  <c r="E1186" i="3"/>
  <c r="E1187" i="3"/>
  <c r="E1188" i="3"/>
  <c r="E1189" i="3"/>
  <c r="E1190" i="3"/>
  <c r="E1191" i="3"/>
  <c r="E1192" i="3"/>
  <c r="E1193" i="3"/>
  <c r="E1194" i="3"/>
  <c r="E1195" i="3"/>
  <c r="E1196" i="3"/>
  <c r="E1197" i="3"/>
  <c r="E1198" i="3"/>
  <c r="E1199" i="3"/>
  <c r="E1200" i="3"/>
  <c r="E1201" i="3"/>
  <c r="E1202" i="3"/>
  <c r="E1203" i="3"/>
  <c r="E1204" i="3"/>
  <c r="E1205" i="3"/>
  <c r="E1206" i="3"/>
  <c r="E1207" i="3"/>
  <c r="E1208" i="3"/>
  <c r="E1209" i="3"/>
  <c r="E1210" i="3"/>
  <c r="E1211" i="3"/>
  <c r="E1212" i="3"/>
  <c r="E1213" i="3"/>
  <c r="E1214" i="3"/>
  <c r="E1215" i="3"/>
  <c r="E1216" i="3"/>
  <c r="E1217" i="3"/>
  <c r="E1218" i="3"/>
  <c r="E1219" i="3"/>
  <c r="E1220" i="3"/>
  <c r="E1221" i="3"/>
  <c r="E1222" i="3"/>
  <c r="E1223" i="3"/>
  <c r="E1224" i="3"/>
  <c r="E1225" i="3"/>
  <c r="E1226" i="3"/>
  <c r="E1227" i="3"/>
  <c r="E1228" i="3"/>
  <c r="E1229" i="3"/>
  <c r="E1230" i="3"/>
  <c r="E1231" i="3"/>
  <c r="E1232" i="3"/>
  <c r="E1233" i="3"/>
  <c r="E1234" i="3"/>
  <c r="E1235" i="3"/>
  <c r="E1236" i="3"/>
  <c r="E1237" i="3"/>
  <c r="E1238" i="3"/>
  <c r="E1239" i="3"/>
  <c r="E1240" i="3"/>
  <c r="E1241" i="3"/>
  <c r="E1242" i="3"/>
  <c r="E1243" i="3"/>
  <c r="E1244" i="3"/>
  <c r="E1245" i="3"/>
  <c r="E1246" i="3"/>
  <c r="E1247" i="3"/>
  <c r="E1248" i="3"/>
  <c r="E1249" i="3"/>
  <c r="E1250" i="3"/>
  <c r="E1251" i="3"/>
  <c r="E1252" i="3"/>
  <c r="E1253" i="3"/>
  <c r="E1254" i="3"/>
  <c r="E1255" i="3"/>
  <c r="E1256" i="3"/>
  <c r="E1257" i="3"/>
  <c r="E1258" i="3"/>
  <c r="E1259" i="3"/>
  <c r="E1260" i="3"/>
  <c r="E1261" i="3"/>
  <c r="E1262" i="3"/>
  <c r="E1263" i="3"/>
  <c r="E1264" i="3"/>
  <c r="E1265" i="3"/>
  <c r="E1266" i="3"/>
  <c r="E1267" i="3"/>
  <c r="E1268" i="3"/>
  <c r="E1269" i="3"/>
  <c r="E1270" i="3"/>
  <c r="E1271" i="3"/>
  <c r="E1272" i="3"/>
  <c r="E1273" i="3"/>
  <c r="E1274" i="3"/>
  <c r="E1275" i="3"/>
  <c r="E1276" i="3"/>
  <c r="E1277" i="3"/>
  <c r="E1278" i="3"/>
  <c r="E1279" i="3"/>
  <c r="E1280" i="3"/>
  <c r="E1281" i="3"/>
  <c r="E1282" i="3"/>
  <c r="E1283" i="3"/>
  <c r="E1284" i="3"/>
  <c r="E1285" i="3"/>
  <c r="E1286" i="3"/>
  <c r="E1287" i="3"/>
  <c r="E1288" i="3"/>
  <c r="E1289" i="3"/>
  <c r="E1290" i="3"/>
  <c r="E1291" i="3"/>
  <c r="E1292" i="3"/>
  <c r="E1293" i="3"/>
  <c r="E1294" i="3"/>
  <c r="E1295" i="3"/>
  <c r="E1296" i="3"/>
  <c r="E1297" i="3"/>
  <c r="E1298" i="3"/>
  <c r="E1299" i="3"/>
  <c r="E1300" i="3"/>
  <c r="E1301" i="3"/>
  <c r="E1302" i="3"/>
  <c r="E1303" i="3"/>
  <c r="E1304" i="3"/>
  <c r="E1305" i="3"/>
  <c r="E1306" i="3"/>
  <c r="E1307" i="3"/>
  <c r="E1308" i="3"/>
  <c r="E1309" i="3"/>
  <c r="E1310" i="3"/>
  <c r="E1311" i="3"/>
  <c r="E1312" i="3"/>
  <c r="E1313" i="3"/>
  <c r="E1314" i="3"/>
  <c r="E1315" i="3"/>
  <c r="E1316" i="3"/>
  <c r="E1317" i="3"/>
  <c r="E1318" i="3"/>
  <c r="E1319" i="3"/>
  <c r="E1320" i="3"/>
  <c r="E1321" i="3"/>
  <c r="E1322" i="3"/>
  <c r="E1323" i="3"/>
  <c r="E1324" i="3"/>
  <c r="E1325" i="3"/>
  <c r="E1326" i="3"/>
  <c r="E1327" i="3"/>
  <c r="E1328" i="3"/>
  <c r="E1329" i="3"/>
  <c r="E1330" i="3"/>
  <c r="E1331" i="3"/>
  <c r="E1332" i="3"/>
  <c r="E1333" i="3"/>
  <c r="E1334" i="3"/>
  <c r="E1335" i="3"/>
  <c r="E1336" i="3"/>
  <c r="E1337" i="3"/>
  <c r="E1338" i="3"/>
  <c r="E1339" i="3"/>
  <c r="E1340" i="3"/>
  <c r="E1341" i="3"/>
  <c r="E1342" i="3"/>
  <c r="E1343" i="3"/>
  <c r="E1344" i="3"/>
  <c r="E1345" i="3"/>
  <c r="E1346" i="3"/>
  <c r="E1347" i="3"/>
  <c r="E1348" i="3"/>
  <c r="E1349" i="3"/>
  <c r="E1350" i="3"/>
  <c r="E1351" i="3"/>
  <c r="E1352" i="3"/>
  <c r="E1353" i="3"/>
  <c r="E1354" i="3"/>
  <c r="E1355" i="3"/>
  <c r="E1356" i="3"/>
  <c r="E1357" i="3"/>
  <c r="E1358" i="3"/>
  <c r="E1359" i="3"/>
  <c r="E1360" i="3"/>
  <c r="E1361" i="3"/>
  <c r="E1362" i="3"/>
  <c r="E1363" i="3"/>
  <c r="E1364" i="3"/>
  <c r="E1365" i="3"/>
  <c r="E1366" i="3"/>
  <c r="E1367" i="3"/>
  <c r="E1368" i="3"/>
  <c r="E1369" i="3"/>
  <c r="E1370" i="3"/>
  <c r="E1371" i="3"/>
  <c r="E1372" i="3"/>
  <c r="E1373" i="3"/>
  <c r="E1374" i="3"/>
  <c r="E1375" i="3"/>
  <c r="E1376" i="3"/>
  <c r="E1377" i="3"/>
  <c r="E1378" i="3"/>
  <c r="E1379" i="3"/>
  <c r="E1380" i="3"/>
  <c r="E1381" i="3"/>
  <c r="E1382" i="3"/>
  <c r="E1383" i="3"/>
  <c r="E1384" i="3"/>
  <c r="E1385" i="3"/>
  <c r="E1386" i="3"/>
  <c r="E1387" i="3"/>
  <c r="E1388" i="3"/>
  <c r="E1389" i="3"/>
  <c r="E1390" i="3"/>
  <c r="E1391" i="3"/>
  <c r="E1392" i="3"/>
  <c r="E1393" i="3"/>
  <c r="E1394" i="3"/>
  <c r="E1395" i="3"/>
  <c r="E1396" i="3"/>
  <c r="E1397" i="3"/>
  <c r="E1398" i="3"/>
  <c r="E1399" i="3"/>
  <c r="E1400" i="3"/>
  <c r="E1401" i="3"/>
  <c r="E1402" i="3"/>
  <c r="E1403" i="3"/>
  <c r="E1404" i="3"/>
  <c r="E1405" i="3"/>
  <c r="E1406" i="3"/>
  <c r="E1407" i="3"/>
  <c r="E1408" i="3"/>
  <c r="E1409" i="3"/>
  <c r="E1410" i="3"/>
  <c r="E1411" i="3"/>
  <c r="E1412" i="3"/>
  <c r="E1413" i="3"/>
  <c r="E1414" i="3"/>
  <c r="E1415" i="3"/>
  <c r="E1416" i="3"/>
  <c r="E1417" i="3"/>
  <c r="E1418" i="3"/>
  <c r="E1419" i="3"/>
  <c r="E1420" i="3"/>
  <c r="E1421" i="3"/>
  <c r="E1422" i="3"/>
  <c r="E1423" i="3"/>
  <c r="E1424" i="3"/>
  <c r="E1425" i="3"/>
  <c r="E1426" i="3"/>
  <c r="E1427" i="3"/>
  <c r="E1428" i="3"/>
  <c r="E1429" i="3"/>
  <c r="E1430" i="3"/>
  <c r="E1431" i="3"/>
  <c r="E1432" i="3"/>
  <c r="E1433" i="3"/>
  <c r="E1434" i="3"/>
  <c r="E1435" i="3"/>
  <c r="E1436" i="3"/>
  <c r="E1437" i="3"/>
  <c r="E1438" i="3"/>
  <c r="E1439" i="3"/>
  <c r="E1440" i="3"/>
  <c r="E1441" i="3"/>
  <c r="E1442" i="3"/>
  <c r="E1443" i="3"/>
  <c r="E1444" i="3"/>
  <c r="E1445" i="3"/>
  <c r="E1446" i="3"/>
  <c r="E1447" i="3"/>
  <c r="E1448" i="3"/>
  <c r="E1449" i="3"/>
  <c r="E1450" i="3"/>
  <c r="E1451" i="3"/>
  <c r="E1452" i="3"/>
  <c r="E1453" i="3"/>
  <c r="E1454" i="3"/>
  <c r="E1455" i="3"/>
  <c r="E1456" i="3"/>
  <c r="E1457" i="3"/>
  <c r="E1458" i="3"/>
  <c r="E1459" i="3"/>
  <c r="E1460" i="3"/>
  <c r="E1461" i="3"/>
  <c r="E1462" i="3"/>
  <c r="E1463" i="3"/>
  <c r="E1464" i="3"/>
  <c r="E1465" i="3"/>
  <c r="E1466" i="3"/>
  <c r="E1467" i="3"/>
  <c r="E1468" i="3"/>
  <c r="E1469" i="3"/>
  <c r="E1470" i="3"/>
  <c r="E1471" i="3"/>
  <c r="E1472" i="3"/>
  <c r="E1473" i="3"/>
  <c r="E1474" i="3"/>
  <c r="E1475" i="3"/>
  <c r="E1476" i="3"/>
  <c r="E1477" i="3"/>
  <c r="E1478" i="3"/>
  <c r="E1479" i="3"/>
  <c r="E1480" i="3"/>
  <c r="E1481" i="3"/>
  <c r="E1482" i="3"/>
  <c r="E1483" i="3"/>
  <c r="E1484" i="3"/>
  <c r="E1485" i="3"/>
  <c r="E1486" i="3"/>
  <c r="E1487" i="3"/>
  <c r="E1488" i="3"/>
  <c r="E1489" i="3"/>
  <c r="E1490" i="3"/>
  <c r="E1491" i="3"/>
  <c r="E1492" i="3"/>
  <c r="E1493" i="3"/>
  <c r="E1494" i="3"/>
  <c r="E1495" i="3"/>
  <c r="E1496" i="3"/>
  <c r="E1497" i="3"/>
  <c r="E1498" i="3"/>
  <c r="E1499" i="3"/>
  <c r="E1500" i="3"/>
  <c r="E1501" i="3"/>
  <c r="E1502" i="3"/>
  <c r="E1503" i="3"/>
  <c r="E1504" i="3"/>
  <c r="E1505" i="3"/>
  <c r="E1506" i="3"/>
  <c r="E1507" i="3"/>
  <c r="E1508" i="3"/>
  <c r="E1509" i="3"/>
  <c r="E1510" i="3"/>
  <c r="E1511" i="3"/>
  <c r="E1512" i="3"/>
  <c r="E1513" i="3"/>
  <c r="E1514" i="3"/>
  <c r="E1515" i="3"/>
  <c r="E1516" i="3"/>
  <c r="E1517" i="3"/>
  <c r="E1518" i="3"/>
  <c r="E1519" i="3"/>
  <c r="E1520" i="3"/>
  <c r="E1521" i="3"/>
  <c r="E1522" i="3"/>
  <c r="E1523" i="3"/>
  <c r="E1524" i="3"/>
  <c r="E1525" i="3"/>
  <c r="E1526" i="3"/>
  <c r="E1527" i="3"/>
  <c r="E1528" i="3"/>
  <c r="E1529" i="3"/>
  <c r="E1530" i="3"/>
  <c r="E1531" i="3"/>
  <c r="E1532" i="3"/>
  <c r="E1533" i="3"/>
  <c r="E1534" i="3"/>
  <c r="E1535" i="3"/>
  <c r="E1536" i="3"/>
  <c r="E1537" i="3"/>
  <c r="E1538" i="3"/>
  <c r="E1539" i="3"/>
  <c r="E1540" i="3"/>
  <c r="E1541" i="3"/>
  <c r="E1542" i="3"/>
  <c r="E1543" i="3"/>
  <c r="E1544" i="3"/>
  <c r="E1545" i="3"/>
  <c r="E1546" i="3"/>
  <c r="E1547" i="3"/>
  <c r="E1548" i="3"/>
  <c r="E1549" i="3"/>
  <c r="E1550" i="3"/>
  <c r="E1551" i="3"/>
  <c r="E1552" i="3"/>
  <c r="E1553" i="3"/>
  <c r="E1554" i="3"/>
  <c r="E1555" i="3"/>
  <c r="E1556" i="3"/>
  <c r="E1557" i="3"/>
  <c r="E1558" i="3"/>
  <c r="E1559" i="3"/>
  <c r="E1560" i="3"/>
  <c r="E1561" i="3"/>
  <c r="E1562" i="3"/>
  <c r="E1563" i="3"/>
  <c r="E1564" i="3"/>
  <c r="E1565" i="3"/>
  <c r="E1566" i="3"/>
  <c r="E1567" i="3"/>
  <c r="E1568" i="3"/>
  <c r="E1569" i="3"/>
  <c r="E1570" i="3"/>
  <c r="E1571" i="3"/>
  <c r="E1572" i="3"/>
  <c r="E1573" i="3"/>
  <c r="E1574" i="3"/>
  <c r="E1575" i="3"/>
  <c r="E1576" i="3"/>
  <c r="E1577" i="3"/>
  <c r="E1578" i="3"/>
  <c r="E1579" i="3"/>
  <c r="E1580" i="3"/>
  <c r="E1581" i="3"/>
  <c r="E1582" i="3"/>
  <c r="E1583" i="3"/>
  <c r="E1584" i="3"/>
  <c r="E1585" i="3"/>
  <c r="E1586" i="3"/>
  <c r="E1587" i="3"/>
  <c r="E1588" i="3"/>
  <c r="E1589" i="3"/>
  <c r="E1590" i="3"/>
  <c r="E1591" i="3"/>
  <c r="E1592" i="3"/>
  <c r="E1593" i="3"/>
  <c r="E1594" i="3"/>
  <c r="E1595" i="3"/>
  <c r="E1596" i="3"/>
  <c r="E1597" i="3"/>
  <c r="E1598" i="3"/>
  <c r="E1599" i="3"/>
  <c r="E1600" i="3"/>
  <c r="E1601" i="3"/>
  <c r="E1602" i="3"/>
  <c r="E1603" i="3"/>
  <c r="E1604" i="3"/>
  <c r="E1605" i="3"/>
  <c r="E1606" i="3"/>
  <c r="E1607" i="3"/>
  <c r="E1608" i="3"/>
  <c r="E1609" i="3"/>
  <c r="E1610" i="3"/>
  <c r="E1611" i="3"/>
  <c r="E1612" i="3"/>
  <c r="E1613" i="3"/>
  <c r="E1614" i="3"/>
  <c r="E1615" i="3"/>
  <c r="E1616" i="3"/>
  <c r="E1617" i="3"/>
  <c r="E1618" i="3"/>
  <c r="E1619" i="3"/>
  <c r="E1620" i="3"/>
  <c r="E1621" i="3"/>
  <c r="E1622" i="3"/>
  <c r="E1623" i="3"/>
  <c r="E1624" i="3"/>
  <c r="E1625" i="3"/>
  <c r="E1626" i="3"/>
  <c r="E1627" i="3"/>
  <c r="E1628" i="3"/>
  <c r="E1629" i="3"/>
  <c r="E1630" i="3"/>
  <c r="E1631" i="3"/>
  <c r="E1632" i="3"/>
  <c r="E1633" i="3"/>
  <c r="E1634" i="3"/>
  <c r="E1635" i="3"/>
  <c r="E1636" i="3"/>
  <c r="E1637" i="3"/>
  <c r="E1638" i="3"/>
  <c r="E1639" i="3"/>
  <c r="E1640" i="3"/>
  <c r="E1641" i="3"/>
  <c r="E1642" i="3"/>
  <c r="E1643" i="3"/>
  <c r="E1644" i="3"/>
  <c r="E1645" i="3"/>
  <c r="E1646" i="3"/>
  <c r="E1647" i="3"/>
  <c r="E1648" i="3"/>
  <c r="E1649" i="3"/>
  <c r="E1650" i="3"/>
  <c r="E1651" i="3"/>
  <c r="E1652" i="3"/>
  <c r="E1653" i="3"/>
  <c r="E1654" i="3"/>
  <c r="E1655" i="3"/>
  <c r="E1656" i="3"/>
  <c r="E1657" i="3"/>
  <c r="E1658" i="3"/>
  <c r="E1659" i="3"/>
  <c r="E1660" i="3"/>
  <c r="E1661" i="3"/>
  <c r="E1662" i="3"/>
  <c r="E1663" i="3"/>
  <c r="E1664" i="3"/>
  <c r="E1665" i="3"/>
  <c r="E1666" i="3"/>
  <c r="E1667" i="3"/>
  <c r="E1668" i="3"/>
  <c r="E1669" i="3"/>
  <c r="E1670" i="3"/>
  <c r="E1671" i="3"/>
  <c r="E1672" i="3"/>
  <c r="E1673" i="3"/>
  <c r="E1674" i="3"/>
  <c r="E1675" i="3"/>
  <c r="E1676" i="3"/>
  <c r="E1677" i="3"/>
  <c r="E1678" i="3"/>
  <c r="E1679" i="3"/>
  <c r="E1680" i="3"/>
  <c r="E1681" i="3"/>
  <c r="E1682" i="3"/>
  <c r="E1683" i="3"/>
  <c r="E1684" i="3"/>
  <c r="E1685" i="3"/>
  <c r="E1686" i="3"/>
  <c r="E1687" i="3"/>
  <c r="E1688" i="3"/>
  <c r="E1689" i="3"/>
  <c r="E1690" i="3"/>
  <c r="E1691" i="3"/>
  <c r="E1692" i="3"/>
  <c r="E1693" i="3"/>
  <c r="E1694" i="3"/>
  <c r="E1695" i="3"/>
  <c r="E1696" i="3"/>
  <c r="E1697" i="3"/>
  <c r="E1698" i="3"/>
  <c r="E1699" i="3"/>
  <c r="E1700" i="3"/>
  <c r="E1701" i="3"/>
  <c r="E1702" i="3"/>
  <c r="E1703" i="3"/>
  <c r="E1704" i="3"/>
  <c r="E1705" i="3"/>
  <c r="E1706" i="3"/>
  <c r="E1707" i="3"/>
  <c r="E1708" i="3"/>
  <c r="E1709" i="3"/>
  <c r="E1710" i="3"/>
  <c r="E1711" i="3"/>
  <c r="E1712" i="3"/>
  <c r="E1713" i="3"/>
  <c r="E1714" i="3"/>
  <c r="E1715" i="3"/>
  <c r="E1716" i="3"/>
  <c r="E1717" i="3"/>
  <c r="E1718" i="3"/>
  <c r="E1719" i="3"/>
  <c r="E1720" i="3"/>
  <c r="E1721" i="3"/>
  <c r="E1722" i="3"/>
  <c r="E1723" i="3"/>
  <c r="E1724" i="3"/>
  <c r="E1725" i="3"/>
  <c r="E1726" i="3"/>
  <c r="E1727" i="3"/>
  <c r="E1728" i="3"/>
  <c r="E1729" i="3"/>
  <c r="E1730" i="3"/>
  <c r="E1731" i="3"/>
  <c r="E1732" i="3"/>
  <c r="E1733" i="3"/>
  <c r="E1734" i="3"/>
  <c r="E1735" i="3"/>
  <c r="E1736" i="3"/>
  <c r="E1737" i="3"/>
  <c r="E1738" i="3"/>
  <c r="E1739" i="3"/>
  <c r="E1740" i="3"/>
  <c r="E1741" i="3"/>
  <c r="E1742" i="3"/>
  <c r="E1743" i="3"/>
  <c r="E1744" i="3"/>
  <c r="E1745" i="3"/>
  <c r="E1746" i="3"/>
  <c r="E1747" i="3"/>
  <c r="E1748" i="3"/>
  <c r="E1749" i="3"/>
  <c r="E1750" i="3"/>
  <c r="E1751" i="3"/>
  <c r="E1752" i="3"/>
  <c r="E1753" i="3"/>
  <c r="E1754" i="3"/>
  <c r="E1755" i="3"/>
  <c r="E1756" i="3"/>
  <c r="E1757" i="3"/>
  <c r="E1758" i="3"/>
  <c r="E1759" i="3"/>
  <c r="E1760" i="3"/>
  <c r="E1761" i="3"/>
  <c r="E1762" i="3"/>
  <c r="E1763" i="3"/>
  <c r="E1764" i="3"/>
  <c r="E1765" i="3"/>
  <c r="E1766" i="3"/>
  <c r="E1767" i="3"/>
  <c r="E1768" i="3"/>
  <c r="E1769" i="3"/>
  <c r="E1770" i="3"/>
  <c r="E1771" i="3"/>
  <c r="E1772" i="3"/>
  <c r="E1773" i="3"/>
  <c r="E1774" i="3"/>
  <c r="E1775" i="3"/>
  <c r="E1776" i="3"/>
  <c r="E1777" i="3"/>
  <c r="E1778" i="3"/>
  <c r="E1779" i="3"/>
  <c r="E1780" i="3"/>
  <c r="E1781" i="3"/>
  <c r="E1782" i="3"/>
  <c r="E1783" i="3"/>
  <c r="E1784" i="3"/>
  <c r="E1785" i="3"/>
  <c r="E1786" i="3"/>
  <c r="E1787" i="3"/>
  <c r="E1788" i="3"/>
  <c r="E1789" i="3"/>
  <c r="E1790" i="3"/>
  <c r="E1791" i="3"/>
  <c r="E1792" i="3"/>
  <c r="E1793" i="3"/>
  <c r="E1794" i="3"/>
  <c r="E1795" i="3"/>
  <c r="E1796" i="3"/>
  <c r="E1797" i="3"/>
  <c r="E1798" i="3"/>
  <c r="E1799" i="3"/>
  <c r="E1800" i="3"/>
  <c r="E1801" i="3"/>
  <c r="E1802" i="3"/>
  <c r="E1803" i="3"/>
  <c r="E1804" i="3"/>
  <c r="E1805" i="3"/>
  <c r="E1806" i="3"/>
  <c r="E1807" i="3"/>
  <c r="E1808" i="3"/>
  <c r="E1809" i="3"/>
  <c r="E1810" i="3"/>
  <c r="E1811" i="3"/>
  <c r="E1812" i="3"/>
  <c r="E1813" i="3"/>
  <c r="E1814" i="3"/>
  <c r="E1815" i="3"/>
  <c r="E1816" i="3"/>
  <c r="E1817" i="3"/>
  <c r="E1818" i="3"/>
  <c r="E1819" i="3"/>
  <c r="E1820" i="3"/>
  <c r="E1821" i="3"/>
  <c r="E1822" i="3"/>
  <c r="E1823" i="3"/>
  <c r="E1824" i="3"/>
  <c r="E1825" i="3"/>
  <c r="E1826" i="3"/>
  <c r="E1827" i="3"/>
  <c r="E1828" i="3"/>
  <c r="E1829" i="3"/>
  <c r="E1830" i="3"/>
  <c r="E1831" i="3"/>
  <c r="E1832" i="3"/>
  <c r="E1833" i="3"/>
  <c r="E1834" i="3"/>
  <c r="E1835" i="3"/>
  <c r="E1836" i="3"/>
  <c r="E1837" i="3"/>
  <c r="E1838" i="3"/>
  <c r="E1839" i="3"/>
  <c r="E1840" i="3"/>
  <c r="E1841" i="3"/>
  <c r="E1842" i="3"/>
  <c r="E1843" i="3"/>
  <c r="E1844" i="3"/>
  <c r="E1845" i="3"/>
  <c r="E1846" i="3"/>
  <c r="E1847" i="3"/>
  <c r="E1848" i="3"/>
  <c r="E1849" i="3"/>
  <c r="E1850" i="3"/>
  <c r="E1851" i="3"/>
  <c r="E1852" i="3"/>
  <c r="E1853" i="3"/>
  <c r="E1854" i="3"/>
  <c r="E1855" i="3"/>
  <c r="E1856" i="3"/>
  <c r="E1857" i="3"/>
  <c r="E1858" i="3"/>
  <c r="E1859" i="3"/>
  <c r="E1860" i="3"/>
  <c r="E1861" i="3"/>
  <c r="E1862" i="3"/>
  <c r="E1863" i="3"/>
  <c r="E1864" i="3"/>
  <c r="E1865" i="3"/>
  <c r="E1866" i="3"/>
  <c r="E1867" i="3"/>
  <c r="E1868" i="3"/>
  <c r="E1869" i="3"/>
  <c r="E1870" i="3"/>
  <c r="E1871" i="3"/>
  <c r="E1872" i="3"/>
  <c r="E1873" i="3"/>
  <c r="E1874" i="3"/>
  <c r="E1875" i="3"/>
  <c r="E1876" i="3"/>
  <c r="E1877" i="3"/>
  <c r="E1878" i="3"/>
  <c r="E1879" i="3"/>
  <c r="E1880" i="3"/>
  <c r="E1881" i="3"/>
  <c r="E1882" i="3"/>
  <c r="E1883" i="3"/>
  <c r="E1884" i="3"/>
  <c r="E1885" i="3"/>
  <c r="E1886" i="3"/>
  <c r="E1887" i="3"/>
  <c r="E1888" i="3"/>
  <c r="E1889" i="3"/>
  <c r="E1890" i="3"/>
  <c r="E1891" i="3"/>
  <c r="E1892" i="3"/>
  <c r="E1893" i="3"/>
  <c r="E1894" i="3"/>
  <c r="E1895" i="3"/>
  <c r="E1896" i="3"/>
  <c r="E1897" i="3"/>
  <c r="E1898" i="3"/>
  <c r="E1899" i="3"/>
  <c r="E1900" i="3"/>
  <c r="E1901" i="3"/>
  <c r="E1902" i="3"/>
  <c r="E1903" i="3"/>
  <c r="E1904" i="3"/>
  <c r="E1905" i="3"/>
  <c r="E1906" i="3"/>
  <c r="E1907" i="3"/>
  <c r="E1908" i="3"/>
  <c r="E1909" i="3"/>
  <c r="E1910" i="3"/>
  <c r="E1911" i="3"/>
  <c r="E1912" i="3"/>
  <c r="E1913" i="3"/>
  <c r="E1914" i="3"/>
  <c r="E1915" i="3"/>
  <c r="E1916" i="3"/>
  <c r="E1917" i="3"/>
  <c r="E1918" i="3"/>
  <c r="E1919" i="3"/>
  <c r="E1920" i="3"/>
  <c r="E1921" i="3"/>
  <c r="E1922" i="3"/>
  <c r="E1923" i="3"/>
  <c r="E1924" i="3"/>
  <c r="E1925" i="3"/>
  <c r="E1926" i="3"/>
  <c r="E1927" i="3"/>
  <c r="E1928" i="3"/>
  <c r="E1929" i="3"/>
  <c r="E1930" i="3"/>
  <c r="E1931" i="3"/>
  <c r="E1932" i="3"/>
  <c r="E1933" i="3"/>
  <c r="E1934" i="3"/>
  <c r="E1935" i="3"/>
  <c r="E1936" i="3"/>
  <c r="E1937" i="3"/>
  <c r="E1938" i="3"/>
  <c r="E1939" i="3"/>
  <c r="E1940" i="3"/>
  <c r="E1941" i="3"/>
  <c r="E1942" i="3"/>
  <c r="E1943" i="3"/>
  <c r="E1944" i="3"/>
  <c r="E1945" i="3"/>
  <c r="E1946" i="3"/>
  <c r="E1947" i="3"/>
  <c r="E1948" i="3"/>
  <c r="E1949" i="3"/>
  <c r="E1950" i="3"/>
  <c r="E1951" i="3"/>
  <c r="E1952" i="3"/>
  <c r="E1953" i="3"/>
  <c r="E1954" i="3"/>
  <c r="E1955" i="3"/>
  <c r="E1956" i="3"/>
  <c r="E1957" i="3"/>
  <c r="E1958" i="3"/>
  <c r="E1959" i="3"/>
  <c r="E1960" i="3"/>
  <c r="E1961" i="3"/>
  <c r="E1962" i="3"/>
  <c r="E1963" i="3"/>
  <c r="E1964" i="3"/>
  <c r="E1965" i="3"/>
  <c r="E1966" i="3"/>
  <c r="E1967" i="3"/>
  <c r="E1968" i="3"/>
  <c r="E1969" i="3"/>
  <c r="E1970" i="3"/>
  <c r="E1971" i="3"/>
  <c r="E1972" i="3"/>
  <c r="E1973" i="3"/>
  <c r="E1974" i="3"/>
  <c r="E1975" i="3"/>
  <c r="E1976" i="3"/>
  <c r="E1977" i="3"/>
  <c r="E1978" i="3"/>
  <c r="E1979" i="3"/>
  <c r="E1980" i="3"/>
  <c r="E1981" i="3"/>
  <c r="E1982" i="3"/>
  <c r="E1983" i="3"/>
  <c r="E1984" i="3"/>
  <c r="E1985" i="3"/>
  <c r="E1986" i="3"/>
  <c r="E1987" i="3"/>
  <c r="E1988" i="3"/>
  <c r="E1989" i="3"/>
  <c r="E1990" i="3"/>
  <c r="E1991" i="3"/>
  <c r="E1992" i="3"/>
  <c r="E1993" i="3"/>
  <c r="E1994" i="3"/>
  <c r="E1995" i="3"/>
  <c r="E1996" i="3"/>
  <c r="E1997" i="3"/>
  <c r="E1998" i="3"/>
  <c r="E1999" i="3"/>
  <c r="E2000" i="3"/>
  <c r="E2001" i="3"/>
  <c r="E2002" i="3"/>
  <c r="E2003" i="3"/>
  <c r="E2004" i="3"/>
  <c r="E2005" i="3"/>
  <c r="E2006" i="3"/>
  <c r="E2007" i="3"/>
  <c r="E2008" i="3"/>
  <c r="E2009" i="3"/>
  <c r="E2010" i="3"/>
  <c r="E2011" i="3"/>
  <c r="E2012" i="3"/>
  <c r="E2013" i="3"/>
  <c r="E2014" i="3"/>
  <c r="E2015" i="3"/>
  <c r="E2016" i="3"/>
  <c r="E2017" i="3"/>
  <c r="E2018" i="3"/>
  <c r="E2019" i="3"/>
  <c r="E2020" i="3"/>
  <c r="E2021" i="3"/>
  <c r="E2022" i="3"/>
  <c r="E2023" i="3"/>
  <c r="E2024" i="3"/>
  <c r="E2025" i="3"/>
  <c r="E2026" i="3"/>
  <c r="E2027" i="3"/>
  <c r="E2028" i="3"/>
  <c r="E2029" i="3"/>
  <c r="E2030" i="3"/>
  <c r="E2031" i="3"/>
  <c r="E2032" i="3"/>
  <c r="E2033" i="3"/>
  <c r="E2034" i="3"/>
  <c r="E2035" i="3"/>
  <c r="E2036" i="3"/>
  <c r="E2037" i="3"/>
  <c r="E2038" i="3"/>
  <c r="E2039" i="3"/>
  <c r="E2040" i="3"/>
  <c r="E2041" i="3"/>
  <c r="E2042" i="3"/>
  <c r="E2043" i="3"/>
  <c r="E2044" i="3"/>
  <c r="E2045" i="3"/>
  <c r="E2046" i="3"/>
  <c r="E2047" i="3"/>
  <c r="E2048" i="3"/>
  <c r="E2049" i="3"/>
  <c r="E2050" i="3"/>
  <c r="E2051" i="3"/>
  <c r="E2052" i="3"/>
  <c r="E2053" i="3"/>
  <c r="E2054" i="3"/>
  <c r="E2055" i="3"/>
  <c r="E2056" i="3"/>
  <c r="E2057" i="3"/>
  <c r="E2058" i="3"/>
  <c r="E2059" i="3"/>
  <c r="E2060" i="3"/>
  <c r="E2061" i="3"/>
  <c r="E2062" i="3"/>
  <c r="E2063" i="3"/>
  <c r="E2064" i="3"/>
  <c r="E2065" i="3"/>
  <c r="E2066" i="3"/>
  <c r="E2067" i="3"/>
  <c r="E2068" i="3"/>
  <c r="E2069" i="3"/>
  <c r="E2070" i="3"/>
  <c r="E2071" i="3"/>
  <c r="E2072" i="3"/>
  <c r="E2073" i="3"/>
  <c r="E2074" i="3"/>
  <c r="E2075" i="3"/>
  <c r="E2076" i="3"/>
  <c r="E2077" i="3"/>
  <c r="E2078" i="3"/>
  <c r="E2079" i="3"/>
  <c r="E2080" i="3"/>
  <c r="E2081" i="3"/>
  <c r="E2082" i="3"/>
  <c r="E2083" i="3"/>
  <c r="E2084" i="3"/>
  <c r="E2085" i="3"/>
  <c r="E2086" i="3"/>
  <c r="E2087" i="3"/>
  <c r="E2088" i="3"/>
  <c r="E2089" i="3"/>
  <c r="E2090" i="3"/>
  <c r="E2091" i="3"/>
  <c r="E2092" i="3"/>
  <c r="E2093" i="3"/>
  <c r="E2094" i="3"/>
  <c r="E2095" i="3"/>
  <c r="E2096" i="3"/>
  <c r="E2097" i="3"/>
  <c r="E2098" i="3"/>
  <c r="E2099" i="3"/>
  <c r="E2100" i="3"/>
  <c r="E2101" i="3"/>
  <c r="E2102" i="3"/>
  <c r="E2103" i="3"/>
  <c r="E2104" i="3"/>
  <c r="E2105" i="3"/>
  <c r="E2106" i="3"/>
  <c r="E2107" i="3"/>
  <c r="E2108" i="3"/>
  <c r="E2109" i="3"/>
  <c r="E2110" i="3"/>
  <c r="E2111" i="3"/>
  <c r="E2112" i="3"/>
  <c r="E2113" i="3"/>
  <c r="E2114" i="3"/>
  <c r="E2115" i="3"/>
  <c r="E2116" i="3"/>
  <c r="E2117" i="3"/>
  <c r="E2118" i="3"/>
  <c r="E2119" i="3"/>
  <c r="E2120" i="3"/>
  <c r="E2121" i="3"/>
  <c r="E2122" i="3"/>
  <c r="E2123" i="3"/>
  <c r="E2124" i="3"/>
  <c r="E2125" i="3"/>
  <c r="E2126" i="3"/>
  <c r="E2127" i="3"/>
  <c r="E2128" i="3"/>
  <c r="E2129" i="3"/>
  <c r="E2130" i="3"/>
  <c r="E2131" i="3"/>
  <c r="E2132" i="3"/>
  <c r="E2133" i="3"/>
  <c r="E2134" i="3"/>
  <c r="E2135" i="3"/>
  <c r="E2136" i="3"/>
  <c r="E2137" i="3"/>
  <c r="E2138" i="3"/>
  <c r="E2139" i="3"/>
  <c r="E2140" i="3"/>
  <c r="E2141" i="3"/>
  <c r="E2142" i="3"/>
  <c r="E2143" i="3"/>
  <c r="E2144" i="3"/>
  <c r="E2145" i="3"/>
  <c r="E2146" i="3"/>
  <c r="E2147" i="3"/>
  <c r="E2148" i="3"/>
  <c r="E2149" i="3"/>
  <c r="E2150" i="3"/>
  <c r="E2151" i="3"/>
  <c r="E2152" i="3"/>
  <c r="E2153" i="3"/>
  <c r="E2154" i="3"/>
  <c r="E2155" i="3"/>
  <c r="E2156" i="3"/>
  <c r="E2157" i="3"/>
  <c r="E2158" i="3"/>
  <c r="E2159" i="3"/>
  <c r="E2160" i="3"/>
  <c r="E2161" i="3"/>
  <c r="E2162" i="3"/>
  <c r="E2163" i="3"/>
  <c r="E2164" i="3"/>
  <c r="E2165" i="3"/>
  <c r="E2166" i="3"/>
  <c r="E2167" i="3"/>
  <c r="E2168" i="3"/>
  <c r="E2169" i="3"/>
  <c r="E2170" i="3"/>
  <c r="E2171" i="3"/>
  <c r="E2172" i="3"/>
  <c r="E2173" i="3"/>
  <c r="E2174" i="3"/>
  <c r="E2175" i="3"/>
  <c r="E2176" i="3"/>
  <c r="E2177" i="3"/>
  <c r="E2178" i="3"/>
  <c r="E2179" i="3"/>
  <c r="E2180" i="3"/>
  <c r="E2181" i="3"/>
  <c r="E2182" i="3"/>
  <c r="E2183" i="3"/>
  <c r="E2184" i="3"/>
  <c r="E2185" i="3"/>
  <c r="E2186" i="3"/>
  <c r="E2187" i="3"/>
  <c r="E2188" i="3"/>
  <c r="E2189" i="3"/>
  <c r="E2190" i="3"/>
  <c r="E2191" i="3"/>
  <c r="E2192" i="3"/>
  <c r="E2193" i="3"/>
  <c r="E2194" i="3"/>
  <c r="E2195" i="3"/>
  <c r="E2196" i="3"/>
  <c r="E2197" i="3"/>
  <c r="E2198" i="3"/>
  <c r="E2199" i="3"/>
  <c r="E2200" i="3"/>
  <c r="E2201" i="3"/>
  <c r="E2202" i="3"/>
  <c r="E2203" i="3"/>
  <c r="E2204" i="3"/>
  <c r="E2205" i="3"/>
  <c r="E2206" i="3"/>
  <c r="E2207" i="3"/>
  <c r="E2208" i="3"/>
  <c r="E2209" i="3"/>
  <c r="E2210" i="3"/>
  <c r="E2211" i="3"/>
  <c r="E2212" i="3"/>
  <c r="E2213" i="3"/>
  <c r="E2214" i="3"/>
  <c r="E2215" i="3"/>
  <c r="E2216" i="3"/>
  <c r="E2217" i="3"/>
  <c r="E2218" i="3"/>
  <c r="E2219" i="3"/>
  <c r="E2220" i="3"/>
  <c r="E2221" i="3"/>
  <c r="E2222" i="3"/>
  <c r="E2223" i="3"/>
  <c r="E2224" i="3"/>
  <c r="E2225" i="3"/>
  <c r="E2226" i="3"/>
  <c r="E2227" i="3"/>
  <c r="E2228" i="3"/>
  <c r="E2229" i="3"/>
  <c r="E2230" i="3"/>
  <c r="E2231" i="3"/>
  <c r="E2232" i="3"/>
  <c r="E2233" i="3"/>
  <c r="E2234" i="3"/>
  <c r="E2235" i="3"/>
  <c r="E2236" i="3"/>
  <c r="E2237" i="3"/>
  <c r="E2238" i="3"/>
  <c r="E2239" i="3"/>
  <c r="E2240" i="3"/>
  <c r="E2241" i="3"/>
  <c r="E2242" i="3"/>
  <c r="E2243" i="3"/>
  <c r="E2244" i="3"/>
  <c r="E2245" i="3"/>
  <c r="E2246" i="3"/>
  <c r="E2247" i="3"/>
  <c r="E2248" i="3"/>
  <c r="E2249" i="3"/>
  <c r="E2250" i="3"/>
  <c r="E2251" i="3"/>
  <c r="E2252" i="3"/>
  <c r="E2253" i="3"/>
  <c r="E2254" i="3"/>
  <c r="E2255" i="3"/>
  <c r="E2256" i="3"/>
  <c r="E2257" i="3"/>
  <c r="E2258" i="3"/>
  <c r="E2259" i="3"/>
  <c r="E2260" i="3"/>
  <c r="E2261" i="3"/>
  <c r="E2262" i="3"/>
  <c r="E2263" i="3"/>
  <c r="E2264" i="3"/>
  <c r="E2265" i="3"/>
  <c r="E2266" i="3"/>
  <c r="E2267" i="3"/>
  <c r="E2268" i="3"/>
  <c r="E2269" i="3"/>
  <c r="E2270" i="3"/>
  <c r="E2271" i="3"/>
  <c r="E2272" i="3"/>
  <c r="E2273" i="3"/>
  <c r="E2274" i="3"/>
  <c r="E2275" i="3"/>
  <c r="E2276" i="3"/>
  <c r="E2277" i="3"/>
  <c r="E2278" i="3"/>
  <c r="E2279" i="3"/>
  <c r="E2280" i="3"/>
  <c r="E2281" i="3"/>
  <c r="E2282" i="3"/>
  <c r="E2283" i="3"/>
  <c r="E2284" i="3"/>
  <c r="E2285" i="3"/>
  <c r="E2286" i="3"/>
  <c r="E2287" i="3"/>
  <c r="E2288" i="3"/>
  <c r="E2289" i="3"/>
  <c r="E2290" i="3"/>
  <c r="E2291" i="3"/>
  <c r="E2292" i="3"/>
  <c r="E2293" i="3"/>
  <c r="E2294" i="3"/>
  <c r="E2295" i="3"/>
  <c r="E2296" i="3"/>
  <c r="E2297" i="3"/>
  <c r="E2298" i="3"/>
  <c r="E2299" i="3"/>
  <c r="E2300" i="3"/>
  <c r="E2301" i="3"/>
  <c r="E2302" i="3"/>
  <c r="E2303" i="3"/>
  <c r="E2304" i="3"/>
  <c r="E2305" i="3"/>
  <c r="E2306" i="3"/>
  <c r="E2307" i="3"/>
  <c r="E2308" i="3"/>
  <c r="E2309" i="3"/>
  <c r="E2310" i="3"/>
  <c r="E2311" i="3"/>
  <c r="E2312" i="3"/>
  <c r="E2313" i="3"/>
  <c r="E2314" i="3"/>
  <c r="E2315" i="3"/>
  <c r="E2316" i="3"/>
  <c r="E2317" i="3"/>
  <c r="E2318" i="3"/>
  <c r="E2319" i="3"/>
  <c r="E2320" i="3"/>
  <c r="E2321" i="3"/>
  <c r="E2322" i="3"/>
  <c r="E2323" i="3"/>
  <c r="E2324" i="3"/>
  <c r="E2325" i="3"/>
  <c r="E2326" i="3"/>
  <c r="E2327" i="3"/>
  <c r="E2328" i="3"/>
  <c r="E2329" i="3"/>
  <c r="E2330" i="3"/>
  <c r="E2331" i="3"/>
  <c r="E2332" i="3"/>
  <c r="E2333" i="3"/>
  <c r="E2334" i="3"/>
  <c r="E2335" i="3"/>
  <c r="E2336" i="3"/>
  <c r="E2337" i="3"/>
  <c r="E2338" i="3"/>
  <c r="E2339" i="3"/>
  <c r="E2340" i="3"/>
  <c r="E2341" i="3"/>
  <c r="E2342" i="3"/>
  <c r="E2343" i="3"/>
  <c r="E2344" i="3"/>
  <c r="E2345" i="3"/>
  <c r="E2346" i="3"/>
  <c r="E2347" i="3"/>
  <c r="E2348" i="3"/>
  <c r="E2349" i="3"/>
  <c r="E2350" i="3"/>
  <c r="E2351" i="3"/>
  <c r="E2352" i="3"/>
  <c r="G2352" i="3" s="1"/>
  <c r="E2353" i="3"/>
  <c r="E2354" i="3"/>
  <c r="E2355" i="3"/>
  <c r="E2356" i="3"/>
  <c r="E2357" i="3"/>
  <c r="E2358" i="3"/>
  <c r="E2359" i="3"/>
  <c r="E2360" i="3"/>
  <c r="E2361" i="3"/>
  <c r="E2362" i="3"/>
  <c r="G2362" i="3" s="1"/>
  <c r="E2363" i="3"/>
  <c r="E2364" i="3"/>
  <c r="E2365" i="3"/>
  <c r="E2366" i="3"/>
  <c r="E2367" i="3"/>
  <c r="E2368" i="3"/>
  <c r="E2369" i="3"/>
  <c r="E2370" i="3"/>
  <c r="E2371" i="3"/>
  <c r="E2372" i="3"/>
  <c r="G2372" i="3" s="1"/>
  <c r="E2373" i="3"/>
  <c r="E2374" i="3"/>
  <c r="E2375" i="3"/>
  <c r="E2376" i="3"/>
  <c r="E2377" i="3"/>
  <c r="E2378" i="3"/>
  <c r="E2379" i="3"/>
  <c r="E2380" i="3"/>
  <c r="E2381" i="3"/>
  <c r="E2382" i="3"/>
  <c r="G2382" i="3" s="1"/>
  <c r="E2383" i="3"/>
  <c r="E2384" i="3"/>
  <c r="E2385" i="3"/>
  <c r="E2386" i="3"/>
  <c r="E2387" i="3"/>
  <c r="E2388" i="3"/>
  <c r="E2389" i="3"/>
  <c r="E2390" i="3"/>
  <c r="E2391" i="3"/>
  <c r="E2392" i="3"/>
  <c r="G2392" i="3" s="1"/>
  <c r="E2393" i="3"/>
  <c r="E2394" i="3"/>
  <c r="E2395" i="3"/>
  <c r="E2396" i="3"/>
  <c r="E2397" i="3"/>
  <c r="E2398" i="3"/>
  <c r="E2399" i="3"/>
  <c r="E2400" i="3"/>
  <c r="E2401" i="3"/>
  <c r="G2401" i="3" s="1"/>
  <c r="E2402" i="3"/>
  <c r="G2402" i="3" s="1"/>
  <c r="E2403" i="3"/>
  <c r="E2404" i="3"/>
  <c r="E2405" i="3"/>
  <c r="E2406" i="3"/>
  <c r="E2407" i="3"/>
  <c r="E2408" i="3"/>
  <c r="E2409" i="3"/>
  <c r="E2410" i="3"/>
  <c r="E2411" i="3"/>
  <c r="G2411" i="3" s="1"/>
  <c r="E2412" i="3"/>
  <c r="G2412" i="3" s="1"/>
  <c r="E2413" i="3"/>
  <c r="E2414" i="3"/>
  <c r="E2415" i="3"/>
  <c r="E2416" i="3"/>
  <c r="E2417" i="3"/>
  <c r="E2418" i="3"/>
  <c r="E2419" i="3"/>
  <c r="E2420" i="3"/>
  <c r="E2421" i="3"/>
  <c r="G2421" i="3" s="1"/>
  <c r="E2422" i="3"/>
  <c r="G2422" i="3" s="1"/>
  <c r="E2423" i="3"/>
  <c r="E2424" i="3"/>
  <c r="E2425" i="3"/>
  <c r="E2426" i="3"/>
  <c r="E2427" i="3"/>
  <c r="E2428" i="3"/>
  <c r="E2429" i="3"/>
  <c r="E2430" i="3"/>
  <c r="E2431" i="3"/>
  <c r="G2431" i="3" s="1"/>
  <c r="E2432" i="3"/>
  <c r="G2432" i="3" s="1"/>
  <c r="E2433" i="3"/>
  <c r="E2434" i="3"/>
  <c r="E2435" i="3"/>
  <c r="E2436" i="3"/>
  <c r="E2437" i="3"/>
  <c r="E2438" i="3"/>
  <c r="E2439" i="3"/>
  <c r="E2440" i="3"/>
  <c r="E2441" i="3"/>
  <c r="G2441" i="3" s="1"/>
  <c r="E2442" i="3"/>
  <c r="G2442" i="3" s="1"/>
  <c r="E2443" i="3"/>
  <c r="E2444" i="3"/>
  <c r="E2445" i="3"/>
  <c r="E2446" i="3"/>
  <c r="E2447" i="3"/>
  <c r="E2448" i="3"/>
  <c r="E2449" i="3"/>
  <c r="E2450" i="3"/>
  <c r="E2451" i="3"/>
  <c r="G2451" i="3" s="1"/>
  <c r="E2452" i="3"/>
  <c r="G2452" i="3" s="1"/>
  <c r="E2453" i="3"/>
  <c r="E2454" i="3"/>
  <c r="E2455" i="3"/>
  <c r="E2456" i="3"/>
  <c r="E2457" i="3"/>
  <c r="E2458" i="3"/>
  <c r="E2459" i="3"/>
  <c r="E2460" i="3"/>
  <c r="E2461" i="3"/>
  <c r="G2461" i="3" s="1"/>
  <c r="E2462" i="3"/>
  <c r="G2462" i="3" s="1"/>
  <c r="E2463" i="3"/>
  <c r="E2464" i="3"/>
  <c r="E2465" i="3"/>
  <c r="E2466" i="3"/>
  <c r="E2467" i="3"/>
  <c r="E2468" i="3"/>
  <c r="E2469" i="3"/>
  <c r="E2470" i="3"/>
  <c r="E2471" i="3"/>
  <c r="G2471" i="3" s="1"/>
  <c r="E2472" i="3"/>
  <c r="G2472" i="3" s="1"/>
  <c r="E2473" i="3"/>
  <c r="E2474" i="3"/>
  <c r="E2475" i="3"/>
  <c r="E2476" i="3"/>
  <c r="E2477" i="3"/>
  <c r="E2478" i="3"/>
  <c r="E2479" i="3"/>
  <c r="E2480" i="3"/>
  <c r="E2481" i="3"/>
  <c r="G2481" i="3" s="1"/>
  <c r="E2482" i="3"/>
  <c r="G2482" i="3" s="1"/>
  <c r="E2483" i="3"/>
  <c r="E2484" i="3"/>
  <c r="E2485" i="3"/>
  <c r="E2486" i="3"/>
  <c r="E2487" i="3"/>
  <c r="E2488" i="3"/>
  <c r="E2489" i="3"/>
  <c r="E2490" i="3"/>
  <c r="E2491" i="3"/>
  <c r="G2491" i="3" s="1"/>
  <c r="E2492" i="3"/>
  <c r="G2492" i="3" s="1"/>
  <c r="E2493" i="3"/>
  <c r="E2494" i="3"/>
  <c r="E2495" i="3"/>
  <c r="E2496" i="3"/>
  <c r="E2497" i="3"/>
  <c r="E2498" i="3"/>
  <c r="E2499" i="3"/>
  <c r="E2500" i="3"/>
  <c r="E2501" i="3"/>
  <c r="G2501" i="3" s="1"/>
  <c r="E2502" i="3"/>
  <c r="G2502" i="3" s="1"/>
  <c r="E2503" i="3"/>
  <c r="E2504" i="3"/>
  <c r="E2505" i="3"/>
  <c r="E2506" i="3"/>
  <c r="E2507" i="3"/>
  <c r="E2508" i="3"/>
  <c r="E2509" i="3"/>
  <c r="E2510" i="3"/>
  <c r="E2511" i="3"/>
  <c r="G2511" i="3" s="1"/>
  <c r="E2512" i="3"/>
  <c r="G2512" i="3" s="1"/>
  <c r="E2513" i="3"/>
  <c r="E2514" i="3"/>
  <c r="E2515" i="3"/>
  <c r="E2516" i="3"/>
  <c r="E2517" i="3"/>
  <c r="E2518" i="3"/>
  <c r="E2519" i="3"/>
  <c r="E2520" i="3"/>
  <c r="E2521" i="3"/>
  <c r="G2521" i="3" s="1"/>
  <c r="E2522" i="3"/>
  <c r="G2522" i="3" s="1"/>
  <c r="E2523" i="3"/>
  <c r="E2524" i="3"/>
  <c r="E2525" i="3"/>
  <c r="E2526" i="3"/>
  <c r="E2527" i="3"/>
  <c r="E2528" i="3"/>
  <c r="E2529" i="3"/>
  <c r="E2530" i="3"/>
  <c r="E2531" i="3"/>
  <c r="G2531" i="3" s="1"/>
  <c r="E2532" i="3"/>
  <c r="G2532" i="3" s="1"/>
  <c r="E2533" i="3"/>
  <c r="E2534" i="3"/>
  <c r="E2535" i="3"/>
  <c r="E2536" i="3"/>
  <c r="E2537" i="3"/>
  <c r="E2538" i="3"/>
  <c r="E2539" i="3"/>
  <c r="E2540" i="3"/>
  <c r="E2541" i="3"/>
  <c r="G2541" i="3" s="1"/>
  <c r="E2542" i="3"/>
  <c r="G2542" i="3" s="1"/>
  <c r="E2543" i="3"/>
  <c r="E2544" i="3"/>
  <c r="E2545" i="3"/>
  <c r="E2546" i="3"/>
  <c r="E2547" i="3"/>
  <c r="E2548" i="3"/>
  <c r="E2549" i="3"/>
  <c r="E2550" i="3"/>
  <c r="E2551" i="3"/>
  <c r="G2551" i="3" s="1"/>
  <c r="E2552" i="3"/>
  <c r="G2552" i="3" s="1"/>
  <c r="E2553" i="3"/>
  <c r="E2554" i="3"/>
  <c r="E2555" i="3"/>
  <c r="E2556" i="3"/>
  <c r="E2557" i="3"/>
  <c r="E2558" i="3"/>
  <c r="E2559" i="3"/>
  <c r="E2560" i="3"/>
  <c r="E2561" i="3"/>
  <c r="G2561" i="3" s="1"/>
  <c r="E2562" i="3"/>
  <c r="G2562" i="3" s="1"/>
  <c r="E2563" i="3"/>
  <c r="E2564" i="3"/>
  <c r="E2565" i="3"/>
  <c r="E2566" i="3"/>
  <c r="E2567" i="3"/>
  <c r="E2568" i="3"/>
  <c r="E2569" i="3"/>
  <c r="E2570" i="3"/>
  <c r="E2571" i="3"/>
  <c r="G2571" i="3" s="1"/>
  <c r="E2572" i="3"/>
  <c r="G2572" i="3" s="1"/>
  <c r="E2573" i="3"/>
  <c r="E2574" i="3"/>
  <c r="E2575" i="3"/>
  <c r="E2576" i="3"/>
  <c r="E2577" i="3"/>
  <c r="E2578" i="3"/>
  <c r="E2579" i="3"/>
  <c r="E2580" i="3"/>
  <c r="E2581" i="3"/>
  <c r="G2581" i="3" s="1"/>
  <c r="E2582" i="3"/>
  <c r="G2582" i="3" s="1"/>
  <c r="E2583" i="3"/>
  <c r="E2584" i="3"/>
  <c r="E2585" i="3"/>
  <c r="E2586" i="3"/>
  <c r="E2587" i="3"/>
  <c r="E2588" i="3"/>
  <c r="E2589" i="3"/>
  <c r="E2590" i="3"/>
  <c r="E2591" i="3"/>
  <c r="G2591" i="3" s="1"/>
  <c r="E2592" i="3"/>
  <c r="G2592" i="3" s="1"/>
  <c r="E2593" i="3"/>
  <c r="E2594" i="3"/>
  <c r="E2595" i="3"/>
  <c r="E2596" i="3"/>
  <c r="E2597" i="3"/>
  <c r="E2598" i="3"/>
  <c r="E2599" i="3"/>
  <c r="E2600" i="3"/>
  <c r="E2601" i="3"/>
  <c r="G2601" i="3" s="1"/>
  <c r="E2602" i="3"/>
  <c r="G2602" i="3" s="1"/>
  <c r="E2603" i="3"/>
  <c r="E2604" i="3"/>
  <c r="E2605" i="3"/>
  <c r="E2606" i="3"/>
  <c r="E2607" i="3"/>
  <c r="E2608" i="3"/>
  <c r="E2609" i="3"/>
  <c r="E2610" i="3"/>
  <c r="E2611" i="3"/>
  <c r="G2611" i="3" s="1"/>
  <c r="E2612" i="3"/>
  <c r="G2612" i="3" s="1"/>
  <c r="E2613" i="3"/>
  <c r="E2614" i="3"/>
  <c r="E2615" i="3"/>
  <c r="E2616" i="3"/>
  <c r="E2617" i="3"/>
  <c r="E2618" i="3"/>
  <c r="E2619" i="3"/>
  <c r="E2620" i="3"/>
  <c r="E2621" i="3"/>
  <c r="G2621" i="3" s="1"/>
  <c r="E2622" i="3"/>
  <c r="G2622" i="3" s="1"/>
  <c r="E2623" i="3"/>
  <c r="E2624" i="3"/>
  <c r="E331" i="3"/>
  <c r="F331" i="3" s="1"/>
  <c r="A158" i="1"/>
  <c r="F158" i="1" s="1"/>
  <c r="G158" i="1" s="1"/>
  <c r="A36" i="1"/>
  <c r="D36" i="1" s="1"/>
  <c r="A133" i="1"/>
  <c r="D133" i="1" s="1"/>
  <c r="A142" i="1"/>
  <c r="D142" i="1" s="1"/>
  <c r="E18" i="12"/>
  <c r="A81" i="1"/>
  <c r="E81" i="1" s="1"/>
  <c r="A48" i="1"/>
  <c r="D48" i="1" s="1"/>
  <c r="A47" i="1"/>
  <c r="D47" i="1" s="1"/>
  <c r="A3" i="1"/>
  <c r="D3" i="1" s="1"/>
  <c r="A2" i="1"/>
  <c r="D2" i="1" s="1"/>
  <c r="B6" i="11" a="1"/>
  <c r="B6" i="11" s="1"/>
  <c r="B3" i="11" a="1"/>
  <c r="B3" i="11" s="1"/>
  <c r="B4" i="11" a="1"/>
  <c r="B4" i="11" s="1"/>
  <c r="B5" i="11" a="1"/>
  <c r="B5" i="11" s="1"/>
  <c r="B7" i="11" a="1"/>
  <c r="B7" i="11" s="1"/>
  <c r="B8" i="11" a="1"/>
  <c r="B8" i="11" s="1"/>
  <c r="B9" i="11" a="1"/>
  <c r="B9" i="11" s="1"/>
  <c r="B10" i="11" a="1"/>
  <c r="B10" i="11" s="1"/>
  <c r="B2" i="11" a="1"/>
  <c r="B2" i="11" s="1"/>
  <c r="E21" i="12"/>
  <c r="E14" i="12"/>
  <c r="E24" i="12"/>
  <c r="E23" i="12"/>
  <c r="E22" i="12"/>
  <c r="E20" i="12"/>
  <c r="E19" i="12"/>
  <c r="E17" i="12"/>
  <c r="E16" i="12"/>
  <c r="E15" i="12"/>
  <c r="E13" i="12"/>
  <c r="E12" i="12"/>
  <c r="E11" i="12"/>
  <c r="E10" i="12"/>
  <c r="E3" i="12"/>
  <c r="E4" i="12"/>
  <c r="E5" i="12"/>
  <c r="E6" i="12"/>
  <c r="E7" i="12"/>
  <c r="E8" i="12"/>
  <c r="E9" i="12"/>
  <c r="E2" i="12"/>
  <c r="A28" i="1"/>
  <c r="D28" i="1" s="1"/>
  <c r="A12" i="1"/>
  <c r="E12" i="1" s="1"/>
  <c r="A135" i="1"/>
  <c r="D135" i="1" s="1"/>
  <c r="A46" i="1"/>
  <c r="D46" i="1" s="1"/>
  <c r="A153" i="1"/>
  <c r="D153" i="1" s="1"/>
  <c r="A154" i="1"/>
  <c r="F154" i="1" s="1"/>
  <c r="G154" i="1" s="1"/>
  <c r="A155" i="1"/>
  <c r="E155" i="1" s="1"/>
  <c r="A156" i="1"/>
  <c r="E156" i="1" s="1"/>
  <c r="A157" i="1"/>
  <c r="E157" i="1" s="1"/>
  <c r="A159" i="1"/>
  <c r="F159" i="1" s="1"/>
  <c r="G159" i="1" s="1"/>
  <c r="A161" i="1"/>
  <c r="D161" i="1" s="1"/>
  <c r="A160" i="1"/>
  <c r="E160" i="1" s="1"/>
  <c r="A4" i="1"/>
  <c r="F4" i="1" s="1"/>
  <c r="G4" i="1" s="1"/>
  <c r="A5" i="1"/>
  <c r="F5" i="1" s="1"/>
  <c r="G5" i="1" s="1"/>
  <c r="A6" i="1"/>
  <c r="F6" i="1" s="1"/>
  <c r="G6" i="1" s="1"/>
  <c r="A7" i="1"/>
  <c r="E7" i="1" s="1"/>
  <c r="A8" i="1"/>
  <c r="E8" i="1" s="1"/>
  <c r="A9" i="1"/>
  <c r="D9" i="1" s="1"/>
  <c r="A10" i="1"/>
  <c r="F10" i="1" s="1"/>
  <c r="G10" i="1" s="1"/>
  <c r="A11" i="1"/>
  <c r="D11" i="1" s="1"/>
  <c r="A14" i="1"/>
  <c r="D14" i="1" s="1"/>
  <c r="A13" i="1"/>
  <c r="F13" i="1" s="1"/>
  <c r="G13" i="1" s="1"/>
  <c r="A15" i="1"/>
  <c r="F15" i="1" s="1"/>
  <c r="G15" i="1" s="1"/>
  <c r="A16" i="1"/>
  <c r="E16" i="1" s="1"/>
  <c r="A17" i="1"/>
  <c r="E17" i="1" s="1"/>
  <c r="A18" i="1"/>
  <c r="F18" i="1" s="1"/>
  <c r="G18" i="1" s="1"/>
  <c r="A19" i="1"/>
  <c r="E19" i="1" s="1"/>
  <c r="A20" i="1"/>
  <c r="F20" i="1" s="1"/>
  <c r="G20" i="1" s="1"/>
  <c r="A21" i="1"/>
  <c r="F21" i="1" s="1"/>
  <c r="G21" i="1" s="1"/>
  <c r="A22" i="1"/>
  <c r="D22" i="1" s="1"/>
  <c r="A23" i="1"/>
  <c r="F23" i="1" s="1"/>
  <c r="G23" i="1" s="1"/>
  <c r="A24" i="1"/>
  <c r="E24" i="1" s="1"/>
  <c r="A25" i="1"/>
  <c r="D25" i="1" s="1"/>
  <c r="A26" i="1"/>
  <c r="F26" i="1" s="1"/>
  <c r="G26" i="1" s="1"/>
  <c r="A27" i="1"/>
  <c r="D27" i="1" s="1"/>
  <c r="A30" i="1"/>
  <c r="D30" i="1" s="1"/>
  <c r="A29" i="1"/>
  <c r="E29" i="1" s="1"/>
  <c r="A31" i="1"/>
  <c r="F31" i="1" s="1"/>
  <c r="G31" i="1" s="1"/>
  <c r="A32" i="1"/>
  <c r="E32" i="1" s="1"/>
  <c r="A33" i="1"/>
  <c r="F33" i="1" s="1"/>
  <c r="G33" i="1" s="1"/>
  <c r="A34" i="1"/>
  <c r="D34" i="1" s="1"/>
  <c r="A37" i="1"/>
  <c r="E37" i="1" s="1"/>
  <c r="A38" i="1"/>
  <c r="D38" i="1" s="1"/>
  <c r="A39" i="1"/>
  <c r="D39" i="1" s="1"/>
  <c r="A40" i="1"/>
  <c r="E40" i="1" s="1"/>
  <c r="A41" i="1"/>
  <c r="D41" i="1" s="1"/>
  <c r="A35" i="1"/>
  <c r="E35" i="1" s="1"/>
  <c r="A42" i="1"/>
  <c r="F42" i="1" s="1"/>
  <c r="G42" i="1" s="1"/>
  <c r="A43" i="1"/>
  <c r="E43" i="1" s="1"/>
  <c r="A44" i="1"/>
  <c r="F44" i="1" s="1"/>
  <c r="G44" i="1" s="1"/>
  <c r="A45" i="1"/>
  <c r="F45" i="1" s="1"/>
  <c r="G45" i="1" s="1"/>
  <c r="A50" i="1"/>
  <c r="F50" i="1" s="1"/>
  <c r="G50" i="1" s="1"/>
  <c r="A51" i="1"/>
  <c r="F51" i="1" s="1"/>
  <c r="G51" i="1" s="1"/>
  <c r="A52" i="1"/>
  <c r="D52" i="1" s="1"/>
  <c r="A54" i="1"/>
  <c r="E54" i="1" s="1"/>
  <c r="A53" i="1"/>
  <c r="E53" i="1" s="1"/>
  <c r="A55" i="1"/>
  <c r="D55" i="1" s="1"/>
  <c r="A56" i="1"/>
  <c r="D56" i="1" s="1"/>
  <c r="A57" i="1"/>
  <c r="F57" i="1" s="1"/>
  <c r="G57" i="1" s="1"/>
  <c r="A59" i="1"/>
  <c r="D59" i="1" s="1"/>
  <c r="A60" i="1"/>
  <c r="F60" i="1" s="1"/>
  <c r="G60" i="1" s="1"/>
  <c r="A58" i="1"/>
  <c r="F58" i="1" s="1"/>
  <c r="G58" i="1" s="1"/>
  <c r="A61" i="1"/>
  <c r="E61" i="1" s="1"/>
  <c r="A63" i="1"/>
  <c r="D63" i="1" s="1"/>
  <c r="A62" i="1"/>
  <c r="D62" i="1" s="1"/>
  <c r="A64" i="1"/>
  <c r="E64" i="1" s="1"/>
  <c r="A65" i="1"/>
  <c r="E65" i="1" s="1"/>
  <c r="A66" i="1"/>
  <c r="F66" i="1" s="1"/>
  <c r="G66" i="1" s="1"/>
  <c r="A67" i="1"/>
  <c r="F67" i="1" s="1"/>
  <c r="A68" i="1"/>
  <c r="F68" i="1" s="1"/>
  <c r="G68" i="1" s="1"/>
  <c r="A69" i="1"/>
  <c r="E69" i="1" s="1"/>
  <c r="A70" i="1"/>
  <c r="E70" i="1" s="1"/>
  <c r="A71" i="1"/>
  <c r="F71" i="1" s="1"/>
  <c r="G71" i="1" s="1"/>
  <c r="A72" i="1"/>
  <c r="D72" i="1" s="1"/>
  <c r="A73" i="1"/>
  <c r="D73" i="1" s="1"/>
  <c r="A74" i="1"/>
  <c r="D74" i="1" s="1"/>
  <c r="A75" i="1"/>
  <c r="E75" i="1" s="1"/>
  <c r="A76" i="1"/>
  <c r="F76" i="1" s="1"/>
  <c r="G76" i="1" s="1"/>
  <c r="A77" i="1"/>
  <c r="E77" i="1" s="1"/>
  <c r="A78" i="1"/>
  <c r="F78" i="1" s="1"/>
  <c r="G78" i="1" s="1"/>
  <c r="A79" i="1"/>
  <c r="D79" i="1" s="1"/>
  <c r="A80" i="1"/>
  <c r="E80" i="1" s="1"/>
  <c r="A82" i="1"/>
  <c r="E82" i="1" s="1"/>
  <c r="A83" i="1"/>
  <c r="E83" i="1" s="1"/>
  <c r="A84" i="1"/>
  <c r="F84" i="1" s="1"/>
  <c r="G84" i="1" s="1"/>
  <c r="A85" i="1"/>
  <c r="E85" i="1" s="1"/>
  <c r="A86" i="1"/>
  <c r="D86" i="1" s="1"/>
  <c r="A88" i="1"/>
  <c r="E88" i="1" s="1"/>
  <c r="A87" i="1"/>
  <c r="D87" i="1" s="1"/>
  <c r="A89" i="1"/>
  <c r="F89" i="1" s="1"/>
  <c r="G89" i="1" s="1"/>
  <c r="A91" i="1"/>
  <c r="D91" i="1" s="1"/>
  <c r="A92" i="1"/>
  <c r="F92" i="1" s="1"/>
  <c r="G92" i="1" s="1"/>
  <c r="A90" i="1"/>
  <c r="E90" i="1" s="1"/>
  <c r="A93" i="1"/>
  <c r="E93" i="1" s="1"/>
  <c r="A94" i="1"/>
  <c r="D94" i="1" s="1"/>
  <c r="A96" i="1"/>
  <c r="D96" i="1" s="1"/>
  <c r="A97" i="1"/>
  <c r="E97" i="1" s="1"/>
  <c r="A98" i="1"/>
  <c r="D98" i="1" s="1"/>
  <c r="A100" i="1"/>
  <c r="D100" i="1" s="1"/>
  <c r="A99" i="1"/>
  <c r="D99" i="1" s="1"/>
  <c r="A101" i="1"/>
  <c r="D101" i="1" s="1"/>
  <c r="A103" i="1"/>
  <c r="D103" i="1" s="1"/>
  <c r="A104" i="1"/>
  <c r="F104" i="1" s="1"/>
  <c r="G104" i="1" s="1"/>
  <c r="A105" i="1"/>
  <c r="F105" i="1" s="1"/>
  <c r="G105" i="1" s="1"/>
  <c r="A106" i="1"/>
  <c r="E106" i="1" s="1"/>
  <c r="A107" i="1"/>
  <c r="E107" i="1" s="1"/>
  <c r="A108" i="1"/>
  <c r="F108" i="1" s="1"/>
  <c r="G108" i="1" s="1"/>
  <c r="A109" i="1"/>
  <c r="F109" i="1" s="1"/>
  <c r="G109" i="1" s="1"/>
  <c r="A110" i="1"/>
  <c r="D110" i="1" s="1"/>
  <c r="A111" i="1"/>
  <c r="F111" i="1" s="1"/>
  <c r="G111" i="1" s="1"/>
  <c r="A112" i="1"/>
  <c r="E112" i="1" s="1"/>
  <c r="A113" i="1"/>
  <c r="D113" i="1" s="1"/>
  <c r="A114" i="1"/>
  <c r="F114" i="1" s="1"/>
  <c r="G114" i="1" s="1"/>
  <c r="A115" i="1"/>
  <c r="E115" i="1" s="1"/>
  <c r="A117" i="1"/>
  <c r="E117" i="1" s="1"/>
  <c r="A119" i="1"/>
  <c r="D119" i="1" s="1"/>
  <c r="A118" i="1"/>
  <c r="E118" i="1" s="1"/>
  <c r="A120" i="1"/>
  <c r="F120" i="1" s="1"/>
  <c r="G120" i="1" s="1"/>
  <c r="A121" i="1"/>
  <c r="F121" i="1" s="1"/>
  <c r="G121" i="1" s="1"/>
  <c r="A122" i="1"/>
  <c r="D122" i="1" s="1"/>
  <c r="A123" i="1"/>
  <c r="D123" i="1" s="1"/>
  <c r="A124" i="1"/>
  <c r="D124" i="1" s="1"/>
  <c r="A125" i="1"/>
  <c r="D125" i="1" s="1"/>
  <c r="A126" i="1"/>
  <c r="E126" i="1" s="1"/>
  <c r="A127" i="1"/>
  <c r="E127" i="1" s="1"/>
  <c r="A128" i="1"/>
  <c r="E128" i="1" s="1"/>
  <c r="A129" i="1"/>
  <c r="D129" i="1" s="1"/>
  <c r="A130" i="1"/>
  <c r="D130" i="1" s="1"/>
  <c r="A131" i="1"/>
  <c r="D131" i="1" s="1"/>
  <c r="A132" i="1"/>
  <c r="F132" i="1" s="1"/>
  <c r="G132" i="1" s="1"/>
  <c r="A134" i="1"/>
  <c r="F134" i="1" s="1"/>
  <c r="G134" i="1" s="1"/>
  <c r="A136" i="1"/>
  <c r="F136" i="1" s="1"/>
  <c r="G136" i="1" s="1"/>
  <c r="A137" i="1"/>
  <c r="E137" i="1" s="1"/>
  <c r="A138" i="1"/>
  <c r="F138" i="1" s="1"/>
  <c r="G138" i="1" s="1"/>
  <c r="A139" i="1"/>
  <c r="E139" i="1" s="1"/>
  <c r="A140" i="1"/>
  <c r="E140" i="1" s="1"/>
  <c r="A141" i="1"/>
  <c r="D141" i="1" s="1"/>
  <c r="A143" i="1"/>
  <c r="F143" i="1" s="1"/>
  <c r="G143" i="1" s="1"/>
  <c r="A145" i="1"/>
  <c r="D145" i="1" s="1"/>
  <c r="A146" i="1"/>
  <c r="D146" i="1" s="1"/>
  <c r="A147" i="1"/>
  <c r="F147" i="1" s="1"/>
  <c r="G147" i="1" s="1"/>
  <c r="A148" i="1"/>
  <c r="F148" i="1" s="1"/>
  <c r="G148" i="1" s="1"/>
  <c r="A150" i="1"/>
  <c r="E150" i="1" s="1"/>
  <c r="A149" i="1"/>
  <c r="F149" i="1" s="1"/>
  <c r="G149" i="1" s="1"/>
  <c r="A151" i="1"/>
  <c r="E151" i="1" s="1"/>
  <c r="A152" i="1"/>
  <c r="D152" i="1" s="1"/>
  <c r="A144" i="1"/>
  <c r="F144" i="1" s="1"/>
  <c r="G144" i="1" s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D81" i="1"/>
  <c r="F48" i="1"/>
  <c r="G48" i="1" s="1"/>
  <c r="E3" i="1"/>
  <c r="F47" i="1"/>
  <c r="G47" i="1" s="1"/>
  <c r="E47" i="1"/>
  <c r="B2" i="4"/>
  <c r="B3" i="4"/>
  <c r="B4" i="4"/>
  <c r="F153" i="1"/>
  <c r="G153" i="1" s="1"/>
  <c r="F160" i="1"/>
  <c r="G160" i="1" s="1"/>
  <c r="D159" i="1"/>
  <c r="D155" i="1"/>
  <c r="E153" i="1"/>
  <c r="E4" i="1"/>
  <c r="F28" i="1"/>
  <c r="G28" i="1" s="1"/>
  <c r="G30" i="3" l="1"/>
  <c r="F20" i="3"/>
  <c r="G10" i="3"/>
  <c r="G25" i="3"/>
  <c r="G28" i="3"/>
  <c r="G7" i="3"/>
  <c r="F183" i="3"/>
  <c r="G12" i="3"/>
  <c r="G670" i="3"/>
  <c r="F24" i="3"/>
  <c r="F9" i="3"/>
  <c r="G23" i="3"/>
  <c r="G8" i="3"/>
  <c r="G26" i="3"/>
  <c r="G11" i="3"/>
  <c r="G182" i="3"/>
  <c r="G29" i="3"/>
  <c r="G19" i="3"/>
  <c r="G186" i="3"/>
  <c r="G21" i="3"/>
  <c r="G6" i="3"/>
  <c r="F2" i="1"/>
  <c r="F102" i="1"/>
  <c r="G102" i="1" s="1"/>
  <c r="E102" i="1"/>
  <c r="G37" i="3"/>
  <c r="F31" i="3"/>
  <c r="F16" i="3"/>
  <c r="G36" i="3"/>
  <c r="G40" i="3"/>
  <c r="G39" i="3"/>
  <c r="G45" i="3"/>
  <c r="G38" i="3"/>
  <c r="F33" i="3"/>
  <c r="G15" i="3"/>
  <c r="G52" i="3"/>
  <c r="G32" i="3"/>
  <c r="G14" i="3"/>
  <c r="G46" i="3"/>
  <c r="G44" i="3"/>
  <c r="G13" i="3"/>
  <c r="G259" i="3"/>
  <c r="G4" i="3"/>
  <c r="G17" i="3"/>
  <c r="G613" i="3"/>
  <c r="G42" i="3"/>
  <c r="G35" i="3"/>
  <c r="G41" i="3"/>
  <c r="G34" i="3"/>
  <c r="F43" i="3"/>
  <c r="G54" i="3"/>
  <c r="G48" i="3"/>
  <c r="G53" i="3"/>
  <c r="F107" i="3"/>
  <c r="F126" i="3"/>
  <c r="F164" i="3"/>
  <c r="F65" i="3"/>
  <c r="F85" i="3"/>
  <c r="F105" i="3"/>
  <c r="F124" i="3"/>
  <c r="F144" i="3"/>
  <c r="F162" i="3"/>
  <c r="F66" i="3"/>
  <c r="F86" i="3"/>
  <c r="F106" i="3"/>
  <c r="F125" i="3"/>
  <c r="F163" i="3"/>
  <c r="F67" i="3"/>
  <c r="F87" i="3"/>
  <c r="F68" i="3"/>
  <c r="F88" i="3"/>
  <c r="F108" i="3"/>
  <c r="F127" i="3"/>
  <c r="F145" i="3"/>
  <c r="F165" i="3"/>
  <c r="F69" i="3"/>
  <c r="F89" i="3"/>
  <c r="F109" i="3"/>
  <c r="F128" i="3"/>
  <c r="F146" i="3"/>
  <c r="F166" i="3"/>
  <c r="F75" i="3"/>
  <c r="F95" i="3"/>
  <c r="F115" i="3"/>
  <c r="F134" i="3"/>
  <c r="F152" i="3"/>
  <c r="F172" i="3"/>
  <c r="F56" i="3"/>
  <c r="F76" i="3"/>
  <c r="F96" i="3"/>
  <c r="F116" i="3"/>
  <c r="F135" i="3"/>
  <c r="F153" i="3"/>
  <c r="F173" i="3"/>
  <c r="F57" i="3"/>
  <c r="F77" i="3"/>
  <c r="F97" i="3"/>
  <c r="F117" i="3"/>
  <c r="F136" i="3"/>
  <c r="F154" i="3"/>
  <c r="F174" i="3"/>
  <c r="F58" i="3"/>
  <c r="F78" i="3"/>
  <c r="F98" i="3"/>
  <c r="F118" i="3"/>
  <c r="F137" i="3"/>
  <c r="F155" i="3"/>
  <c r="F175" i="3"/>
  <c r="F59" i="3"/>
  <c r="F79" i="3"/>
  <c r="F99" i="3"/>
  <c r="F119" i="3"/>
  <c r="F138" i="3"/>
  <c r="F156" i="3"/>
  <c r="F176" i="3"/>
  <c r="F55" i="3"/>
  <c r="G60" i="3"/>
  <c r="G70" i="3"/>
  <c r="G80" i="3"/>
  <c r="G90" i="3"/>
  <c r="G100" i="3"/>
  <c r="G110" i="3"/>
  <c r="G120" i="3"/>
  <c r="G129" i="3"/>
  <c r="G139" i="3"/>
  <c r="G147" i="3"/>
  <c r="G157" i="3"/>
  <c r="G167" i="3"/>
  <c r="G61" i="3"/>
  <c r="G71" i="3"/>
  <c r="G81" i="3"/>
  <c r="G91" i="3"/>
  <c r="G101" i="3"/>
  <c r="G111" i="3"/>
  <c r="G130" i="3"/>
  <c r="G140" i="3"/>
  <c r="G148" i="3"/>
  <c r="G158" i="3"/>
  <c r="G168" i="3"/>
  <c r="G62" i="3"/>
  <c r="G72" i="3"/>
  <c r="G82" i="3"/>
  <c r="G92" i="3"/>
  <c r="G102" i="3"/>
  <c r="G112" i="3"/>
  <c r="G121" i="3"/>
  <c r="G131" i="3"/>
  <c r="G141" i="3"/>
  <c r="G149" i="3"/>
  <c r="G159" i="3"/>
  <c r="G169" i="3"/>
  <c r="G63" i="3"/>
  <c r="G73" i="3"/>
  <c r="G83" i="3"/>
  <c r="G93" i="3"/>
  <c r="G103" i="3"/>
  <c r="G113" i="3"/>
  <c r="G122" i="3"/>
  <c r="G132" i="3"/>
  <c r="G142" i="3"/>
  <c r="G150" i="3"/>
  <c r="G160" i="3"/>
  <c r="G170" i="3"/>
  <c r="G64" i="3"/>
  <c r="G74" i="3"/>
  <c r="G84" i="3"/>
  <c r="G94" i="3"/>
  <c r="G104" i="3"/>
  <c r="G114" i="3"/>
  <c r="G123" i="3"/>
  <c r="G133" i="3"/>
  <c r="G143" i="3"/>
  <c r="G151" i="3"/>
  <c r="G161" i="3"/>
  <c r="G171" i="3"/>
  <c r="F197" i="3"/>
  <c r="F155" i="1"/>
  <c r="G155" i="1" s="1"/>
  <c r="F195" i="3"/>
  <c r="F194" i="3"/>
  <c r="F179" i="3"/>
  <c r="F51" i="3"/>
  <c r="G205" i="3"/>
  <c r="G196" i="3"/>
  <c r="F181" i="3"/>
  <c r="G178" i="3"/>
  <c r="G180" i="3"/>
  <c r="G187" i="3"/>
  <c r="G49" i="3"/>
  <c r="G47" i="3"/>
  <c r="G50" i="3"/>
  <c r="G193" i="3"/>
  <c r="G241" i="3"/>
  <c r="F240" i="3"/>
  <c r="F207" i="3"/>
  <c r="F238" i="3"/>
  <c r="G237" i="3"/>
  <c r="G236" i="3"/>
  <c r="F208" i="3"/>
  <c r="F190" i="3"/>
  <c r="G228" i="3"/>
  <c r="F210" i="3"/>
  <c r="F209" i="3"/>
  <c r="G189" i="3"/>
  <c r="G239" i="3"/>
  <c r="G188" i="3"/>
  <c r="G227" i="3"/>
  <c r="G200" i="3"/>
  <c r="G206" i="3"/>
  <c r="G177" i="3"/>
  <c r="G185" i="3"/>
  <c r="G192" i="3"/>
  <c r="G191" i="3"/>
  <c r="G198" i="3"/>
  <c r="F204" i="3"/>
  <c r="G201" i="3"/>
  <c r="G203" i="3"/>
  <c r="G202" i="3"/>
  <c r="G213" i="3"/>
  <c r="G212" i="3"/>
  <c r="G233" i="3"/>
  <c r="G307" i="3"/>
  <c r="G226" i="3"/>
  <c r="G217" i="3"/>
  <c r="G216" i="3"/>
  <c r="G225" i="3"/>
  <c r="G211" i="3"/>
  <c r="G215" i="3"/>
  <c r="G218" i="3"/>
  <c r="G231" i="3"/>
  <c r="G242" i="3"/>
  <c r="G329" i="3"/>
  <c r="G223" i="3"/>
  <c r="F232" i="3"/>
  <c r="G222" i="3"/>
  <c r="F230" i="3"/>
  <c r="G328" i="3"/>
  <c r="G221" i="3"/>
  <c r="G214" i="3"/>
  <c r="G327" i="3"/>
  <c r="G220" i="3"/>
  <c r="G219" i="3"/>
  <c r="G330" i="3"/>
  <c r="G224" i="3"/>
  <c r="F116" i="1"/>
  <c r="G116" i="1" s="1"/>
  <c r="E116" i="1"/>
  <c r="D116" i="1"/>
  <c r="G245" i="3"/>
  <c r="G244" i="3"/>
  <c r="G243" i="3"/>
  <c r="G234" i="3"/>
  <c r="F288" i="3"/>
  <c r="G229" i="3"/>
  <c r="G235" i="3"/>
  <c r="G248" i="3"/>
  <c r="G280" i="3"/>
  <c r="G247" i="3"/>
  <c r="G279" i="3"/>
  <c r="F294" i="3"/>
  <c r="F299" i="3"/>
  <c r="G276" i="3"/>
  <c r="G277" i="3"/>
  <c r="G269" i="3"/>
  <c r="G257" i="3"/>
  <c r="G293" i="3"/>
  <c r="G254" i="3"/>
  <c r="F298" i="3"/>
  <c r="F283" i="3"/>
  <c r="G252" i="3"/>
  <c r="G260" i="3"/>
  <c r="G267" i="3"/>
  <c r="F282" i="3"/>
  <c r="G274" i="3"/>
  <c r="G263" i="3"/>
  <c r="F295" i="3"/>
  <c r="F253" i="3"/>
  <c r="G296" i="3"/>
  <c r="G261" i="3"/>
  <c r="G297" i="3"/>
  <c r="F275" i="3"/>
  <c r="G306" i="3"/>
  <c r="G258" i="3"/>
  <c r="G270" i="3"/>
  <c r="G256" i="3"/>
  <c r="G264" i="3"/>
  <c r="G273" i="3"/>
  <c r="G266" i="3"/>
  <c r="G251" i="3"/>
  <c r="G281" i="3"/>
  <c r="G290" i="3"/>
  <c r="G272" i="3"/>
  <c r="G285" i="3"/>
  <c r="G250" i="3"/>
  <c r="G249" i="3"/>
  <c r="G278" i="3"/>
  <c r="G268" i="3"/>
  <c r="G255" i="3"/>
  <c r="G262" i="3"/>
  <c r="G271" i="3"/>
  <c r="G284" i="3"/>
  <c r="G265" i="3"/>
  <c r="G246" i="3"/>
  <c r="G312" i="3"/>
  <c r="G305" i="3"/>
  <c r="F310" i="3"/>
  <c r="F292" i="3"/>
  <c r="D16" i="1"/>
  <c r="G672" i="3"/>
  <c r="G317" i="3"/>
  <c r="F302" i="3"/>
  <c r="F316" i="3"/>
  <c r="F286" i="3"/>
  <c r="G314" i="3"/>
  <c r="G309" i="3"/>
  <c r="G303" i="3"/>
  <c r="G315" i="3"/>
  <c r="G291" i="3"/>
  <c r="G301" i="3"/>
  <c r="G318" i="3"/>
  <c r="G308" i="3"/>
  <c r="G304" i="3"/>
  <c r="G311" i="3"/>
  <c r="G287" i="3"/>
  <c r="G671" i="3"/>
  <c r="G313" i="3"/>
  <c r="G289" i="3"/>
  <c r="F49" i="1"/>
  <c r="G49" i="1" s="1"/>
  <c r="D54" i="1"/>
  <c r="E49" i="1"/>
  <c r="F95" i="1"/>
  <c r="G95" i="1" s="1"/>
  <c r="E95" i="1"/>
  <c r="G300" i="3"/>
  <c r="G326" i="3"/>
  <c r="G320" i="3"/>
  <c r="F324" i="3"/>
  <c r="G319" i="3"/>
  <c r="G322" i="3"/>
  <c r="G325" i="3"/>
  <c r="G321" i="3"/>
  <c r="G323" i="3"/>
  <c r="E73" i="1"/>
  <c r="E161" i="1"/>
  <c r="E13" i="1"/>
  <c r="D31" i="1"/>
  <c r="D4" i="1"/>
  <c r="H4" i="1" s="1"/>
  <c r="E15" i="1"/>
  <c r="D15" i="1"/>
  <c r="F161" i="1"/>
  <c r="G161" i="1" s="1"/>
  <c r="E14" i="1"/>
  <c r="E34" i="1"/>
  <c r="F14" i="1"/>
  <c r="G14" i="1" s="1"/>
  <c r="F34" i="1"/>
  <c r="G34" i="1" s="1"/>
  <c r="D23" i="1"/>
  <c r="E22" i="1"/>
  <c r="F59" i="1"/>
  <c r="G59" i="1" s="1"/>
  <c r="D68" i="1"/>
  <c r="E159" i="1"/>
  <c r="H159" i="1" s="1"/>
  <c r="F86" i="1"/>
  <c r="G86" i="1" s="1"/>
  <c r="D97" i="1"/>
  <c r="F97" i="1"/>
  <c r="G97" i="1" s="1"/>
  <c r="G2617" i="3"/>
  <c r="F2617" i="3"/>
  <c r="G2607" i="3"/>
  <c r="F2607" i="3"/>
  <c r="G2597" i="3"/>
  <c r="F2597" i="3"/>
  <c r="G2587" i="3"/>
  <c r="F2587" i="3"/>
  <c r="G2577" i="3"/>
  <c r="F2577" i="3"/>
  <c r="G2567" i="3"/>
  <c r="F2567" i="3"/>
  <c r="G2557" i="3"/>
  <c r="F2557" i="3"/>
  <c r="G2547" i="3"/>
  <c r="F2547" i="3"/>
  <c r="G2537" i="3"/>
  <c r="F2537" i="3"/>
  <c r="G2527" i="3"/>
  <c r="F2527" i="3"/>
  <c r="G2517" i="3"/>
  <c r="F2517" i="3"/>
  <c r="G2507" i="3"/>
  <c r="F2507" i="3"/>
  <c r="G2497" i="3"/>
  <c r="F2497" i="3"/>
  <c r="G2487" i="3"/>
  <c r="F2487" i="3"/>
  <c r="G2477" i="3"/>
  <c r="F2477" i="3"/>
  <c r="G2467" i="3"/>
  <c r="F2467" i="3"/>
  <c r="G2457" i="3"/>
  <c r="F2457" i="3"/>
  <c r="G2447" i="3"/>
  <c r="F2447" i="3"/>
  <c r="G2437" i="3"/>
  <c r="F2437" i="3"/>
  <c r="G2427" i="3"/>
  <c r="F2427" i="3"/>
  <c r="G2417" i="3"/>
  <c r="F2417" i="3"/>
  <c r="G2407" i="3"/>
  <c r="F2407" i="3"/>
  <c r="G2397" i="3"/>
  <c r="F2397" i="3"/>
  <c r="G2387" i="3"/>
  <c r="F2387" i="3"/>
  <c r="G2377" i="3"/>
  <c r="F2377" i="3"/>
  <c r="G2367" i="3"/>
  <c r="F2367" i="3"/>
  <c r="G2357" i="3"/>
  <c r="F2357" i="3"/>
  <c r="G2347" i="3"/>
  <c r="F2347" i="3"/>
  <c r="G2337" i="3"/>
  <c r="F2337" i="3"/>
  <c r="G2327" i="3"/>
  <c r="F2327" i="3"/>
  <c r="G2317" i="3"/>
  <c r="F2317" i="3"/>
  <c r="G2307" i="3"/>
  <c r="F2307" i="3"/>
  <c r="G2297" i="3"/>
  <c r="F2297" i="3"/>
  <c r="G2287" i="3"/>
  <c r="F2287" i="3"/>
  <c r="G2277" i="3"/>
  <c r="F2277" i="3"/>
  <c r="G2267" i="3"/>
  <c r="F2267" i="3"/>
  <c r="G2257" i="3"/>
  <c r="F2257" i="3"/>
  <c r="G2247" i="3"/>
  <c r="F2247" i="3"/>
  <c r="G2237" i="3"/>
  <c r="F2237" i="3"/>
  <c r="G2227" i="3"/>
  <c r="F2227" i="3"/>
  <c r="G2217" i="3"/>
  <c r="F2217" i="3"/>
  <c r="G2207" i="3"/>
  <c r="F2207" i="3"/>
  <c r="G2197" i="3"/>
  <c r="F2197" i="3"/>
  <c r="G2187" i="3"/>
  <c r="F2187" i="3"/>
  <c r="G2177" i="3"/>
  <c r="F2177" i="3"/>
  <c r="G2167" i="3"/>
  <c r="F2167" i="3"/>
  <c r="G2157" i="3"/>
  <c r="F2157" i="3"/>
  <c r="G2147" i="3"/>
  <c r="F2147" i="3"/>
  <c r="G2137" i="3"/>
  <c r="F2137" i="3"/>
  <c r="G2127" i="3"/>
  <c r="F2127" i="3"/>
  <c r="G2117" i="3"/>
  <c r="F2117" i="3"/>
  <c r="G2107" i="3"/>
  <c r="F2107" i="3"/>
  <c r="G2097" i="3"/>
  <c r="F2097" i="3"/>
  <c r="G2087" i="3"/>
  <c r="F2087" i="3"/>
  <c r="G2077" i="3"/>
  <c r="F2077" i="3"/>
  <c r="G2067" i="3"/>
  <c r="F2067" i="3"/>
  <c r="G2057" i="3"/>
  <c r="F2057" i="3"/>
  <c r="G2047" i="3"/>
  <c r="F2047" i="3"/>
  <c r="G2037" i="3"/>
  <c r="F2037" i="3"/>
  <c r="G2027" i="3"/>
  <c r="F2027" i="3"/>
  <c r="G2017" i="3"/>
  <c r="F2017" i="3"/>
  <c r="G2007" i="3"/>
  <c r="F2007" i="3"/>
  <c r="G1997" i="3"/>
  <c r="F1997" i="3"/>
  <c r="G1987" i="3"/>
  <c r="F1987" i="3"/>
  <c r="G1977" i="3"/>
  <c r="F1977" i="3"/>
  <c r="G1967" i="3"/>
  <c r="F1967" i="3"/>
  <c r="G1957" i="3"/>
  <c r="F1957" i="3"/>
  <c r="G1947" i="3"/>
  <c r="F1947" i="3"/>
  <c r="G1937" i="3"/>
  <c r="F1937" i="3"/>
  <c r="G1927" i="3"/>
  <c r="F1927" i="3"/>
  <c r="G1917" i="3"/>
  <c r="F1917" i="3"/>
  <c r="G1907" i="3"/>
  <c r="F1907" i="3"/>
  <c r="G1897" i="3"/>
  <c r="F1897" i="3"/>
  <c r="G1887" i="3"/>
  <c r="F1887" i="3"/>
  <c r="G1877" i="3"/>
  <c r="F1877" i="3"/>
  <c r="G1867" i="3"/>
  <c r="F1867" i="3"/>
  <c r="G1857" i="3"/>
  <c r="F1857" i="3"/>
  <c r="G1847" i="3"/>
  <c r="F1847" i="3"/>
  <c r="G1837" i="3"/>
  <c r="F1837" i="3"/>
  <c r="G1827" i="3"/>
  <c r="F1827" i="3"/>
  <c r="G1817" i="3"/>
  <c r="F1817" i="3"/>
  <c r="G1807" i="3"/>
  <c r="F1807" i="3"/>
  <c r="G1798" i="3"/>
  <c r="F1798" i="3"/>
  <c r="G1788" i="3"/>
  <c r="F1788" i="3"/>
  <c r="G1770" i="3"/>
  <c r="F1770" i="3"/>
  <c r="G1760" i="3"/>
  <c r="F1760" i="3"/>
  <c r="G1751" i="3"/>
  <c r="F1751" i="3"/>
  <c r="G1741" i="3"/>
  <c r="F1741" i="3"/>
  <c r="G1731" i="3"/>
  <c r="F1731" i="3"/>
  <c r="G1721" i="3"/>
  <c r="F1721" i="3"/>
  <c r="G1711" i="3"/>
  <c r="F1711" i="3"/>
  <c r="G1701" i="3"/>
  <c r="F1701" i="3"/>
  <c r="G1691" i="3"/>
  <c r="F1691" i="3"/>
  <c r="G1681" i="3"/>
  <c r="F1681" i="3"/>
  <c r="G1671" i="3"/>
  <c r="F1671" i="3"/>
  <c r="G1661" i="3"/>
  <c r="F1661" i="3"/>
  <c r="G1651" i="3"/>
  <c r="F1651" i="3"/>
  <c r="G1641" i="3"/>
  <c r="F1641" i="3"/>
  <c r="G1631" i="3"/>
  <c r="F1631" i="3"/>
  <c r="G1621" i="3"/>
  <c r="F1621" i="3"/>
  <c r="G1611" i="3"/>
  <c r="F1611" i="3"/>
  <c r="G1601" i="3"/>
  <c r="F1601" i="3"/>
  <c r="G1591" i="3"/>
  <c r="F1591" i="3"/>
  <c r="G1581" i="3"/>
  <c r="F1581" i="3"/>
  <c r="G1572" i="3"/>
  <c r="F1572" i="3"/>
  <c r="G1562" i="3"/>
  <c r="F1562" i="3"/>
  <c r="G1552" i="3"/>
  <c r="F1552" i="3"/>
  <c r="G1542" i="3"/>
  <c r="F1542" i="3"/>
  <c r="G1532" i="3"/>
  <c r="F1532" i="3"/>
  <c r="G1522" i="3"/>
  <c r="F1522" i="3"/>
  <c r="G1512" i="3"/>
  <c r="F1512" i="3"/>
  <c r="G1502" i="3"/>
  <c r="F1502" i="3"/>
  <c r="G1492" i="3"/>
  <c r="F1492" i="3"/>
  <c r="G1482" i="3"/>
  <c r="F1482" i="3"/>
  <c r="G1472" i="3"/>
  <c r="F1472" i="3"/>
  <c r="G1462" i="3"/>
  <c r="F1462" i="3"/>
  <c r="G1452" i="3"/>
  <c r="F1452" i="3"/>
  <c r="G1442" i="3"/>
  <c r="F1442" i="3"/>
  <c r="G1432" i="3"/>
  <c r="F1432" i="3"/>
  <c r="G1423" i="3"/>
  <c r="F1423" i="3"/>
  <c r="G1413" i="3"/>
  <c r="F1413" i="3"/>
  <c r="G1394" i="3"/>
  <c r="F1394" i="3"/>
  <c r="G1385" i="3"/>
  <c r="F1385" i="3"/>
  <c r="G1375" i="3"/>
  <c r="F1375" i="3"/>
  <c r="G1365" i="3"/>
  <c r="F1365" i="3"/>
  <c r="G1356" i="3"/>
  <c r="F1356" i="3"/>
  <c r="G1346" i="3"/>
  <c r="F1346" i="3"/>
  <c r="G1336" i="3"/>
  <c r="F1336" i="3"/>
  <c r="G1326" i="3"/>
  <c r="F1326" i="3"/>
  <c r="G1316" i="3"/>
  <c r="F1316" i="3"/>
  <c r="G1306" i="3"/>
  <c r="F1306" i="3"/>
  <c r="G1296" i="3"/>
  <c r="F1296" i="3"/>
  <c r="G1286" i="3"/>
  <c r="F1286" i="3"/>
  <c r="G1276" i="3"/>
  <c r="F1276" i="3"/>
  <c r="G1266" i="3"/>
  <c r="F1266" i="3"/>
  <c r="G1256" i="3"/>
  <c r="F1256" i="3"/>
  <c r="G1246" i="3"/>
  <c r="F1246" i="3"/>
  <c r="G1236" i="3"/>
  <c r="F1236" i="3"/>
  <c r="G1226" i="3"/>
  <c r="F1226" i="3"/>
  <c r="G1216" i="3"/>
  <c r="F1216" i="3"/>
  <c r="G1206" i="3"/>
  <c r="F1206" i="3"/>
  <c r="G1196" i="3"/>
  <c r="F1196" i="3"/>
  <c r="G1186" i="3"/>
  <c r="F1186" i="3"/>
  <c r="G1176" i="3"/>
  <c r="F1176" i="3"/>
  <c r="G1157" i="3"/>
  <c r="F1157" i="3"/>
  <c r="G1147" i="3"/>
  <c r="F1147" i="3"/>
  <c r="G1137" i="3"/>
  <c r="F1137" i="3"/>
  <c r="G1127" i="3"/>
  <c r="F1127" i="3"/>
  <c r="G1117" i="3"/>
  <c r="F1117" i="3"/>
  <c r="G1107" i="3"/>
  <c r="F1107" i="3"/>
  <c r="G1097" i="3"/>
  <c r="F1097" i="3"/>
  <c r="G1088" i="3"/>
  <c r="F1088" i="3"/>
  <c r="G1078" i="3"/>
  <c r="F1078" i="3"/>
  <c r="G1069" i="3"/>
  <c r="F1069" i="3"/>
  <c r="G1059" i="3"/>
  <c r="F1059" i="3"/>
  <c r="G1049" i="3"/>
  <c r="F1049" i="3"/>
  <c r="G1039" i="3"/>
  <c r="F1039" i="3"/>
  <c r="G1029" i="3"/>
  <c r="F1029" i="3"/>
  <c r="G1019" i="3"/>
  <c r="F1019" i="3"/>
  <c r="G1009" i="3"/>
  <c r="F1009" i="3"/>
  <c r="G999" i="3"/>
  <c r="F999" i="3"/>
  <c r="G989" i="3"/>
  <c r="F989" i="3"/>
  <c r="G979" i="3"/>
  <c r="F979" i="3"/>
  <c r="G969" i="3"/>
  <c r="F969" i="3"/>
  <c r="G959" i="3"/>
  <c r="F959" i="3"/>
  <c r="G949" i="3"/>
  <c r="F949" i="3"/>
  <c r="G939" i="3"/>
  <c r="F939" i="3"/>
  <c r="G929" i="3"/>
  <c r="F929" i="3"/>
  <c r="G919" i="3"/>
  <c r="F919" i="3"/>
  <c r="G909" i="3"/>
  <c r="F909" i="3"/>
  <c r="G899" i="3"/>
  <c r="F899" i="3"/>
  <c r="G889" i="3"/>
  <c r="F889" i="3"/>
  <c r="G879" i="3"/>
  <c r="F879" i="3"/>
  <c r="G869" i="3"/>
  <c r="F869" i="3"/>
  <c r="G860" i="3"/>
  <c r="F860" i="3"/>
  <c r="G850" i="3"/>
  <c r="F850" i="3"/>
  <c r="G840" i="3"/>
  <c r="F840" i="3"/>
  <c r="F830" i="3"/>
  <c r="G830" i="3"/>
  <c r="G821" i="3"/>
  <c r="F821" i="3"/>
  <c r="G811" i="3"/>
  <c r="F811" i="3"/>
  <c r="G801" i="3"/>
  <c r="F801" i="3"/>
  <c r="G791" i="3"/>
  <c r="F791" i="3"/>
  <c r="G782" i="3"/>
  <c r="F782" i="3"/>
  <c r="G773" i="3"/>
  <c r="F773" i="3"/>
  <c r="G763" i="3"/>
  <c r="F763" i="3"/>
  <c r="F754" i="3"/>
  <c r="G754" i="3"/>
  <c r="G744" i="3"/>
  <c r="F744" i="3"/>
  <c r="G734" i="3"/>
  <c r="F734" i="3"/>
  <c r="G724" i="3"/>
  <c r="F724" i="3"/>
  <c r="G714" i="3"/>
  <c r="F714" i="3"/>
  <c r="F704" i="3"/>
  <c r="G704" i="3"/>
  <c r="G686" i="3"/>
  <c r="F686" i="3"/>
  <c r="G676" i="3"/>
  <c r="F676" i="3"/>
  <c r="G663" i="3"/>
  <c r="F663" i="3"/>
  <c r="G653" i="3"/>
  <c r="F653" i="3"/>
  <c r="G643" i="3"/>
  <c r="F643" i="3"/>
  <c r="G633" i="3"/>
  <c r="F633" i="3"/>
  <c r="G623" i="3"/>
  <c r="F623" i="3"/>
  <c r="F2621" i="3"/>
  <c r="F2571" i="3"/>
  <c r="F2521" i="3"/>
  <c r="F2471" i="3"/>
  <c r="F2421" i="3"/>
  <c r="G2616" i="3"/>
  <c r="F2616" i="3"/>
  <c r="G2606" i="3"/>
  <c r="F2606" i="3"/>
  <c r="G2596" i="3"/>
  <c r="F2596" i="3"/>
  <c r="G2586" i="3"/>
  <c r="F2586" i="3"/>
  <c r="G2576" i="3"/>
  <c r="F2576" i="3"/>
  <c r="G2566" i="3"/>
  <c r="F2566" i="3"/>
  <c r="G2556" i="3"/>
  <c r="F2556" i="3"/>
  <c r="G2546" i="3"/>
  <c r="F2546" i="3"/>
  <c r="G2536" i="3"/>
  <c r="F2536" i="3"/>
  <c r="G2526" i="3"/>
  <c r="F2526" i="3"/>
  <c r="G2516" i="3"/>
  <c r="F2516" i="3"/>
  <c r="G2506" i="3"/>
  <c r="F2506" i="3"/>
  <c r="G2496" i="3"/>
  <c r="F2496" i="3"/>
  <c r="G2486" i="3"/>
  <c r="F2486" i="3"/>
  <c r="G2476" i="3"/>
  <c r="F2476" i="3"/>
  <c r="G2466" i="3"/>
  <c r="F2466" i="3"/>
  <c r="G2456" i="3"/>
  <c r="F2456" i="3"/>
  <c r="G2446" i="3"/>
  <c r="F2446" i="3"/>
  <c r="G2436" i="3"/>
  <c r="F2436" i="3"/>
  <c r="G2426" i="3"/>
  <c r="F2426" i="3"/>
  <c r="G2416" i="3"/>
  <c r="F2416" i="3"/>
  <c r="G2406" i="3"/>
  <c r="F2406" i="3"/>
  <c r="G2396" i="3"/>
  <c r="F2396" i="3"/>
  <c r="G2386" i="3"/>
  <c r="F2386" i="3"/>
  <c r="G2376" i="3"/>
  <c r="F2376" i="3"/>
  <c r="G2366" i="3"/>
  <c r="F2366" i="3"/>
  <c r="G2356" i="3"/>
  <c r="F2356" i="3"/>
  <c r="G2346" i="3"/>
  <c r="F2346" i="3"/>
  <c r="G2336" i="3"/>
  <c r="F2336" i="3"/>
  <c r="G2326" i="3"/>
  <c r="F2326" i="3"/>
  <c r="G2316" i="3"/>
  <c r="F2316" i="3"/>
  <c r="G2306" i="3"/>
  <c r="F2306" i="3"/>
  <c r="G2296" i="3"/>
  <c r="F2296" i="3"/>
  <c r="G2286" i="3"/>
  <c r="F2286" i="3"/>
  <c r="G2276" i="3"/>
  <c r="F2276" i="3"/>
  <c r="G2266" i="3"/>
  <c r="F2266" i="3"/>
  <c r="G2256" i="3"/>
  <c r="F2256" i="3"/>
  <c r="G2246" i="3"/>
  <c r="F2246" i="3"/>
  <c r="G2236" i="3"/>
  <c r="F2236" i="3"/>
  <c r="G2226" i="3"/>
  <c r="F2226" i="3"/>
  <c r="G2216" i="3"/>
  <c r="F2216" i="3"/>
  <c r="G2206" i="3"/>
  <c r="F2206" i="3"/>
  <c r="G2196" i="3"/>
  <c r="F2196" i="3"/>
  <c r="G2186" i="3"/>
  <c r="F2186" i="3"/>
  <c r="G2176" i="3"/>
  <c r="F2176" i="3"/>
  <c r="G2166" i="3"/>
  <c r="F2166" i="3"/>
  <c r="G2156" i="3"/>
  <c r="F2156" i="3"/>
  <c r="G2146" i="3"/>
  <c r="F2146" i="3"/>
  <c r="G2136" i="3"/>
  <c r="F2136" i="3"/>
  <c r="G2126" i="3"/>
  <c r="F2126" i="3"/>
  <c r="G2116" i="3"/>
  <c r="F2116" i="3"/>
  <c r="G2106" i="3"/>
  <c r="F2106" i="3"/>
  <c r="G2096" i="3"/>
  <c r="F2096" i="3"/>
  <c r="G2086" i="3"/>
  <c r="F2086" i="3"/>
  <c r="G2076" i="3"/>
  <c r="F2076" i="3"/>
  <c r="G2066" i="3"/>
  <c r="F2066" i="3"/>
  <c r="G2056" i="3"/>
  <c r="F2056" i="3"/>
  <c r="G2046" i="3"/>
  <c r="F2046" i="3"/>
  <c r="G2036" i="3"/>
  <c r="F2036" i="3"/>
  <c r="G2026" i="3"/>
  <c r="F2026" i="3"/>
  <c r="G2016" i="3"/>
  <c r="F2016" i="3"/>
  <c r="G2006" i="3"/>
  <c r="F2006" i="3"/>
  <c r="G1996" i="3"/>
  <c r="F1996" i="3"/>
  <c r="G1986" i="3"/>
  <c r="F1986" i="3"/>
  <c r="G1976" i="3"/>
  <c r="F1976" i="3"/>
  <c r="G1966" i="3"/>
  <c r="F1966" i="3"/>
  <c r="G1956" i="3"/>
  <c r="F1956" i="3"/>
  <c r="G1946" i="3"/>
  <c r="F1946" i="3"/>
  <c r="G1936" i="3"/>
  <c r="F1936" i="3"/>
  <c r="G1926" i="3"/>
  <c r="F1926" i="3"/>
  <c r="G1916" i="3"/>
  <c r="F1916" i="3"/>
  <c r="G1906" i="3"/>
  <c r="F1906" i="3"/>
  <c r="G1896" i="3"/>
  <c r="F1896" i="3"/>
  <c r="G1886" i="3"/>
  <c r="F1886" i="3"/>
  <c r="G1876" i="3"/>
  <c r="F1876" i="3"/>
  <c r="G1866" i="3"/>
  <c r="F1866" i="3"/>
  <c r="G1856" i="3"/>
  <c r="F1856" i="3"/>
  <c r="G1846" i="3"/>
  <c r="F1846" i="3"/>
  <c r="G1836" i="3"/>
  <c r="F1836" i="3"/>
  <c r="G1826" i="3"/>
  <c r="F1826" i="3"/>
  <c r="G1816" i="3"/>
  <c r="F1816" i="3"/>
  <c r="G1806" i="3"/>
  <c r="F1806" i="3"/>
  <c r="G1797" i="3"/>
  <c r="F1797" i="3"/>
  <c r="G1787" i="3"/>
  <c r="F1787" i="3"/>
  <c r="G1769" i="3"/>
  <c r="F1769" i="3"/>
  <c r="G1759" i="3"/>
  <c r="F1759" i="3"/>
  <c r="G1750" i="3"/>
  <c r="F1750" i="3"/>
  <c r="G1740" i="3"/>
  <c r="F1740" i="3"/>
  <c r="G1730" i="3"/>
  <c r="F1730" i="3"/>
  <c r="G1720" i="3"/>
  <c r="F1720" i="3"/>
  <c r="G1710" i="3"/>
  <c r="F1710" i="3"/>
  <c r="G1700" i="3"/>
  <c r="F1700" i="3"/>
  <c r="G1690" i="3"/>
  <c r="F1690" i="3"/>
  <c r="G1680" i="3"/>
  <c r="F1680" i="3"/>
  <c r="G1670" i="3"/>
  <c r="F1670" i="3"/>
  <c r="G1660" i="3"/>
  <c r="F1660" i="3"/>
  <c r="G1650" i="3"/>
  <c r="F1650" i="3"/>
  <c r="G1640" i="3"/>
  <c r="F1640" i="3"/>
  <c r="G1630" i="3"/>
  <c r="F1630" i="3"/>
  <c r="G1620" i="3"/>
  <c r="F1620" i="3"/>
  <c r="G1610" i="3"/>
  <c r="F1610" i="3"/>
  <c r="G1600" i="3"/>
  <c r="F1600" i="3"/>
  <c r="G1590" i="3"/>
  <c r="F1590" i="3"/>
  <c r="G1580" i="3"/>
  <c r="F1580" i="3"/>
  <c r="G1571" i="3"/>
  <c r="F1571" i="3"/>
  <c r="G1561" i="3"/>
  <c r="F1561" i="3"/>
  <c r="G1551" i="3"/>
  <c r="F1551" i="3"/>
  <c r="G1541" i="3"/>
  <c r="F1541" i="3"/>
  <c r="G1531" i="3"/>
  <c r="F1531" i="3"/>
  <c r="G1521" i="3"/>
  <c r="F1521" i="3"/>
  <c r="G1511" i="3"/>
  <c r="F1511" i="3"/>
  <c r="G1501" i="3"/>
  <c r="F1501" i="3"/>
  <c r="G1491" i="3"/>
  <c r="F1491" i="3"/>
  <c r="G1481" i="3"/>
  <c r="F1481" i="3"/>
  <c r="G1471" i="3"/>
  <c r="F1471" i="3"/>
  <c r="G1461" i="3"/>
  <c r="F1461" i="3"/>
  <c r="G1451" i="3"/>
  <c r="F1451" i="3"/>
  <c r="G1441" i="3"/>
  <c r="F1441" i="3"/>
  <c r="G1431" i="3"/>
  <c r="F1431" i="3"/>
  <c r="G1422" i="3"/>
  <c r="F1422" i="3"/>
  <c r="G1412" i="3"/>
  <c r="F1412" i="3"/>
  <c r="G1403" i="3"/>
  <c r="F1403" i="3"/>
  <c r="G1393" i="3"/>
  <c r="F1393" i="3"/>
  <c r="G1384" i="3"/>
  <c r="F1384" i="3"/>
  <c r="G1374" i="3"/>
  <c r="F1374" i="3"/>
  <c r="G1364" i="3"/>
  <c r="F1364" i="3"/>
  <c r="G1355" i="3"/>
  <c r="F1355" i="3"/>
  <c r="G1345" i="3"/>
  <c r="F1345" i="3"/>
  <c r="G1335" i="3"/>
  <c r="F1335" i="3"/>
  <c r="G1325" i="3"/>
  <c r="F1325" i="3"/>
  <c r="G1315" i="3"/>
  <c r="F1315" i="3"/>
  <c r="G1305" i="3"/>
  <c r="F1305" i="3"/>
  <c r="G1295" i="3"/>
  <c r="F1295" i="3"/>
  <c r="G1285" i="3"/>
  <c r="F1285" i="3"/>
  <c r="G1275" i="3"/>
  <c r="F1275" i="3"/>
  <c r="G1265" i="3"/>
  <c r="F1265" i="3"/>
  <c r="G1255" i="3"/>
  <c r="F1255" i="3"/>
  <c r="G1245" i="3"/>
  <c r="F1245" i="3"/>
  <c r="G1235" i="3"/>
  <c r="F1235" i="3"/>
  <c r="G1225" i="3"/>
  <c r="F1225" i="3"/>
  <c r="G1215" i="3"/>
  <c r="F1215" i="3"/>
  <c r="G1205" i="3"/>
  <c r="F1205" i="3"/>
  <c r="G1195" i="3"/>
  <c r="F1195" i="3"/>
  <c r="G1185" i="3"/>
  <c r="F1185" i="3"/>
  <c r="G1175" i="3"/>
  <c r="F1175" i="3"/>
  <c r="G1166" i="3"/>
  <c r="F1166" i="3"/>
  <c r="G1156" i="3"/>
  <c r="F1156" i="3"/>
  <c r="G1146" i="3"/>
  <c r="F1146" i="3"/>
  <c r="G1136" i="3"/>
  <c r="F1136" i="3"/>
  <c r="G1126" i="3"/>
  <c r="F1126" i="3"/>
  <c r="G1116" i="3"/>
  <c r="F1116" i="3"/>
  <c r="G1106" i="3"/>
  <c r="F1106" i="3"/>
  <c r="G1087" i="3"/>
  <c r="F1087" i="3"/>
  <c r="G1077" i="3"/>
  <c r="F1077" i="3"/>
  <c r="G1068" i="3"/>
  <c r="F1068" i="3"/>
  <c r="G1058" i="3"/>
  <c r="F1058" i="3"/>
  <c r="G1048" i="3"/>
  <c r="F1048" i="3"/>
  <c r="G1038" i="3"/>
  <c r="F1038" i="3"/>
  <c r="G1028" i="3"/>
  <c r="F1028" i="3"/>
  <c r="G1018" i="3"/>
  <c r="F1018" i="3"/>
  <c r="G1008" i="3"/>
  <c r="F1008" i="3"/>
  <c r="G998" i="3"/>
  <c r="F998" i="3"/>
  <c r="G988" i="3"/>
  <c r="F988" i="3"/>
  <c r="G978" i="3"/>
  <c r="F978" i="3"/>
  <c r="G968" i="3"/>
  <c r="F968" i="3"/>
  <c r="G958" i="3"/>
  <c r="F958" i="3"/>
  <c r="G948" i="3"/>
  <c r="F948" i="3"/>
  <c r="G938" i="3"/>
  <c r="F938" i="3"/>
  <c r="G928" i="3"/>
  <c r="F928" i="3"/>
  <c r="G918" i="3"/>
  <c r="F918" i="3"/>
  <c r="G908" i="3"/>
  <c r="F908" i="3"/>
  <c r="G898" i="3"/>
  <c r="F898" i="3"/>
  <c r="G888" i="3"/>
  <c r="F888" i="3"/>
  <c r="G878" i="3"/>
  <c r="F878" i="3"/>
  <c r="G868" i="3"/>
  <c r="F868" i="3"/>
  <c r="G859" i="3"/>
  <c r="F859" i="3"/>
  <c r="G849" i="3"/>
  <c r="F849" i="3"/>
  <c r="G839" i="3"/>
  <c r="F839" i="3"/>
  <c r="G829" i="3"/>
  <c r="F829" i="3"/>
  <c r="G820" i="3"/>
  <c r="F820" i="3"/>
  <c r="G810" i="3"/>
  <c r="F810" i="3"/>
  <c r="G800" i="3"/>
  <c r="F800" i="3"/>
  <c r="G781" i="3"/>
  <c r="F781" i="3"/>
  <c r="G772" i="3"/>
  <c r="F772" i="3"/>
  <c r="G762" i="3"/>
  <c r="F762" i="3"/>
  <c r="G753" i="3"/>
  <c r="F753" i="3"/>
  <c r="G743" i="3"/>
  <c r="F743" i="3"/>
  <c r="G733" i="3"/>
  <c r="F733" i="3"/>
  <c r="G723" i="3"/>
  <c r="F723" i="3"/>
  <c r="G713" i="3"/>
  <c r="F713" i="3"/>
  <c r="G703" i="3"/>
  <c r="F703" i="3"/>
  <c r="G694" i="3"/>
  <c r="F694" i="3"/>
  <c r="G685" i="3"/>
  <c r="F685" i="3"/>
  <c r="G675" i="3"/>
  <c r="F675" i="3"/>
  <c r="G662" i="3"/>
  <c r="F662" i="3"/>
  <c r="G652" i="3"/>
  <c r="F652" i="3"/>
  <c r="G642" i="3"/>
  <c r="F642" i="3"/>
  <c r="G632" i="3"/>
  <c r="F632" i="3"/>
  <c r="G622" i="3"/>
  <c r="F622" i="3"/>
  <c r="G611" i="3"/>
  <c r="F611" i="3"/>
  <c r="G601" i="3"/>
  <c r="F601" i="3"/>
  <c r="G591" i="3"/>
  <c r="F591" i="3"/>
  <c r="G581" i="3"/>
  <c r="F581" i="3"/>
  <c r="G572" i="3"/>
  <c r="F572" i="3"/>
  <c r="G562" i="3"/>
  <c r="F562" i="3"/>
  <c r="G552" i="3"/>
  <c r="F552" i="3"/>
  <c r="G542" i="3"/>
  <c r="F542" i="3"/>
  <c r="G532" i="3"/>
  <c r="F532" i="3"/>
  <c r="G522" i="3"/>
  <c r="F522" i="3"/>
  <c r="G512" i="3"/>
  <c r="F512" i="3"/>
  <c r="G502" i="3"/>
  <c r="F502" i="3"/>
  <c r="G492" i="3"/>
  <c r="F492" i="3"/>
  <c r="G482" i="3"/>
  <c r="F482" i="3"/>
  <c r="G472" i="3"/>
  <c r="F472" i="3"/>
  <c r="G463" i="3"/>
  <c r="F463" i="3"/>
  <c r="G455" i="3"/>
  <c r="F455" i="3"/>
  <c r="G446" i="3"/>
  <c r="F446" i="3"/>
  <c r="G436" i="3"/>
  <c r="F436" i="3"/>
  <c r="G427" i="3"/>
  <c r="F427" i="3"/>
  <c r="G417" i="3"/>
  <c r="F417" i="3"/>
  <c r="G407" i="3"/>
  <c r="F407" i="3"/>
  <c r="G397" i="3"/>
  <c r="F397" i="3"/>
  <c r="G387" i="3"/>
  <c r="F387" i="3"/>
  <c r="G377" i="3"/>
  <c r="F377" i="3"/>
  <c r="G367" i="3"/>
  <c r="F367" i="3"/>
  <c r="G358" i="3"/>
  <c r="F358" i="3"/>
  <c r="G348" i="3"/>
  <c r="F348" i="3"/>
  <c r="G339" i="3"/>
  <c r="F339" i="3"/>
  <c r="F2612" i="3"/>
  <c r="F2562" i="3"/>
  <c r="F2512" i="3"/>
  <c r="F2462" i="3"/>
  <c r="F2412" i="3"/>
  <c r="G2615" i="3"/>
  <c r="F2615" i="3"/>
  <c r="G2605" i="3"/>
  <c r="F2605" i="3"/>
  <c r="G2595" i="3"/>
  <c r="F2595" i="3"/>
  <c r="G2585" i="3"/>
  <c r="F2585" i="3"/>
  <c r="G2575" i="3"/>
  <c r="F2575" i="3"/>
  <c r="G2565" i="3"/>
  <c r="F2565" i="3"/>
  <c r="G2555" i="3"/>
  <c r="F2555" i="3"/>
  <c r="G2545" i="3"/>
  <c r="F2545" i="3"/>
  <c r="G2535" i="3"/>
  <c r="F2535" i="3"/>
  <c r="G2525" i="3"/>
  <c r="F2525" i="3"/>
  <c r="G2515" i="3"/>
  <c r="F2515" i="3"/>
  <c r="G2505" i="3"/>
  <c r="F2505" i="3"/>
  <c r="G2495" i="3"/>
  <c r="F2495" i="3"/>
  <c r="G2485" i="3"/>
  <c r="F2485" i="3"/>
  <c r="G2475" i="3"/>
  <c r="F2475" i="3"/>
  <c r="G2465" i="3"/>
  <c r="F2465" i="3"/>
  <c r="G2455" i="3"/>
  <c r="F2455" i="3"/>
  <c r="G2445" i="3"/>
  <c r="F2445" i="3"/>
  <c r="G2435" i="3"/>
  <c r="F2435" i="3"/>
  <c r="G2425" i="3"/>
  <c r="F2425" i="3"/>
  <c r="G2415" i="3"/>
  <c r="F2415" i="3"/>
  <c r="G2405" i="3"/>
  <c r="F2405" i="3"/>
  <c r="G2395" i="3"/>
  <c r="F2395" i="3"/>
  <c r="G2385" i="3"/>
  <c r="F2385" i="3"/>
  <c r="G2375" i="3"/>
  <c r="F2375" i="3"/>
  <c r="G2365" i="3"/>
  <c r="F2365" i="3"/>
  <c r="G2355" i="3"/>
  <c r="F2355" i="3"/>
  <c r="G2345" i="3"/>
  <c r="F2345" i="3"/>
  <c r="G2335" i="3"/>
  <c r="F2335" i="3"/>
  <c r="G2325" i="3"/>
  <c r="F2325" i="3"/>
  <c r="G2315" i="3"/>
  <c r="F2315" i="3"/>
  <c r="G2305" i="3"/>
  <c r="F2305" i="3"/>
  <c r="G2295" i="3"/>
  <c r="F2295" i="3"/>
  <c r="G2285" i="3"/>
  <c r="F2285" i="3"/>
  <c r="G2275" i="3"/>
  <c r="F2275" i="3"/>
  <c r="G2265" i="3"/>
  <c r="F2265" i="3"/>
  <c r="G2255" i="3"/>
  <c r="F2255" i="3"/>
  <c r="G2245" i="3"/>
  <c r="F2245" i="3"/>
  <c r="G2235" i="3"/>
  <c r="F2235" i="3"/>
  <c r="G2225" i="3"/>
  <c r="F2225" i="3"/>
  <c r="G2215" i="3"/>
  <c r="F2215" i="3"/>
  <c r="G2205" i="3"/>
  <c r="F2205" i="3"/>
  <c r="G2195" i="3"/>
  <c r="F2195" i="3"/>
  <c r="G2185" i="3"/>
  <c r="F2185" i="3"/>
  <c r="G2175" i="3"/>
  <c r="F2175" i="3"/>
  <c r="G2165" i="3"/>
  <c r="F2165" i="3"/>
  <c r="G2155" i="3"/>
  <c r="F2155" i="3"/>
  <c r="G2145" i="3"/>
  <c r="F2145" i="3"/>
  <c r="G2135" i="3"/>
  <c r="F2135" i="3"/>
  <c r="G2125" i="3"/>
  <c r="F2125" i="3"/>
  <c r="G2115" i="3"/>
  <c r="F2115" i="3"/>
  <c r="G2105" i="3"/>
  <c r="F2105" i="3"/>
  <c r="G2095" i="3"/>
  <c r="F2095" i="3"/>
  <c r="G2085" i="3"/>
  <c r="F2085" i="3"/>
  <c r="G2075" i="3"/>
  <c r="F2075" i="3"/>
  <c r="G2065" i="3"/>
  <c r="F2065" i="3"/>
  <c r="G2055" i="3"/>
  <c r="F2055" i="3"/>
  <c r="G2045" i="3"/>
  <c r="F2045" i="3"/>
  <c r="G2035" i="3"/>
  <c r="F2035" i="3"/>
  <c r="G2025" i="3"/>
  <c r="F2025" i="3"/>
  <c r="G2015" i="3"/>
  <c r="F2015" i="3"/>
  <c r="G2005" i="3"/>
  <c r="F2005" i="3"/>
  <c r="G1995" i="3"/>
  <c r="F1995" i="3"/>
  <c r="G1985" i="3"/>
  <c r="F1985" i="3"/>
  <c r="G1975" i="3"/>
  <c r="F1975" i="3"/>
  <c r="G1965" i="3"/>
  <c r="F1965" i="3"/>
  <c r="G1955" i="3"/>
  <c r="F1955" i="3"/>
  <c r="G1945" i="3"/>
  <c r="F1945" i="3"/>
  <c r="G1935" i="3"/>
  <c r="F1935" i="3"/>
  <c r="G1925" i="3"/>
  <c r="F1925" i="3"/>
  <c r="G1915" i="3"/>
  <c r="F1915" i="3"/>
  <c r="G1905" i="3"/>
  <c r="F1905" i="3"/>
  <c r="G1895" i="3"/>
  <c r="F1895" i="3"/>
  <c r="G1885" i="3"/>
  <c r="F1885" i="3"/>
  <c r="G1875" i="3"/>
  <c r="F1875" i="3"/>
  <c r="G1865" i="3"/>
  <c r="F1865" i="3"/>
  <c r="G1855" i="3"/>
  <c r="F1855" i="3"/>
  <c r="G1845" i="3"/>
  <c r="F1845" i="3"/>
  <c r="G1835" i="3"/>
  <c r="F1835" i="3"/>
  <c r="G1825" i="3"/>
  <c r="F1825" i="3"/>
  <c r="G1815" i="3"/>
  <c r="F1815" i="3"/>
  <c r="G1805" i="3"/>
  <c r="F1805" i="3"/>
  <c r="G1796" i="3"/>
  <c r="F1796" i="3"/>
  <c r="G1786" i="3"/>
  <c r="F1786" i="3"/>
  <c r="G1778" i="3"/>
  <c r="F1778" i="3"/>
  <c r="G1768" i="3"/>
  <c r="F1768" i="3"/>
  <c r="G1758" i="3"/>
  <c r="F1758" i="3"/>
  <c r="G1749" i="3"/>
  <c r="F1749" i="3"/>
  <c r="G1739" i="3"/>
  <c r="F1739" i="3"/>
  <c r="G1729" i="3"/>
  <c r="F1729" i="3"/>
  <c r="G1719" i="3"/>
  <c r="F1719" i="3"/>
  <c r="G1709" i="3"/>
  <c r="F1709" i="3"/>
  <c r="G1699" i="3"/>
  <c r="F1699" i="3"/>
  <c r="G1689" i="3"/>
  <c r="F1689" i="3"/>
  <c r="G1679" i="3"/>
  <c r="F1679" i="3"/>
  <c r="G1669" i="3"/>
  <c r="F1669" i="3"/>
  <c r="G1659" i="3"/>
  <c r="F1659" i="3"/>
  <c r="G1649" i="3"/>
  <c r="F1649" i="3"/>
  <c r="G1639" i="3"/>
  <c r="F1639" i="3"/>
  <c r="G1629" i="3"/>
  <c r="F1629" i="3"/>
  <c r="G1619" i="3"/>
  <c r="F1619" i="3"/>
  <c r="G1609" i="3"/>
  <c r="F1609" i="3"/>
  <c r="G1599" i="3"/>
  <c r="F1599" i="3"/>
  <c r="G1589" i="3"/>
  <c r="F1589" i="3"/>
  <c r="G1579" i="3"/>
  <c r="F1579" i="3"/>
  <c r="G1570" i="3"/>
  <c r="F1570" i="3"/>
  <c r="G1560" i="3"/>
  <c r="F1560" i="3"/>
  <c r="G1550" i="3"/>
  <c r="F1550" i="3"/>
  <c r="G1540" i="3"/>
  <c r="F1540" i="3"/>
  <c r="G1530" i="3"/>
  <c r="F1530" i="3"/>
  <c r="G1520" i="3"/>
  <c r="F1520" i="3"/>
  <c r="G1510" i="3"/>
  <c r="F1510" i="3"/>
  <c r="G1500" i="3"/>
  <c r="F1500" i="3"/>
  <c r="G1490" i="3"/>
  <c r="F1490" i="3"/>
  <c r="G1480" i="3"/>
  <c r="F1480" i="3"/>
  <c r="G1470" i="3"/>
  <c r="F1470" i="3"/>
  <c r="G1460" i="3"/>
  <c r="F1460" i="3"/>
  <c r="G1450" i="3"/>
  <c r="F1450" i="3"/>
  <c r="G1440" i="3"/>
  <c r="F1440" i="3"/>
  <c r="G1430" i="3"/>
  <c r="F1430" i="3"/>
  <c r="G1421" i="3"/>
  <c r="F1421" i="3"/>
  <c r="G1411" i="3"/>
  <c r="F1411" i="3"/>
  <c r="G1402" i="3"/>
  <c r="F1402" i="3"/>
  <c r="G1392" i="3"/>
  <c r="F1392" i="3"/>
  <c r="G1383" i="3"/>
  <c r="F1383" i="3"/>
  <c r="G1373" i="3"/>
  <c r="F1373" i="3"/>
  <c r="G1363" i="3"/>
  <c r="F1363" i="3"/>
  <c r="G1354" i="3"/>
  <c r="F1354" i="3"/>
  <c r="G1344" i="3"/>
  <c r="F1344" i="3"/>
  <c r="G1334" i="3"/>
  <c r="F1334" i="3"/>
  <c r="G1324" i="3"/>
  <c r="F1324" i="3"/>
  <c r="G1314" i="3"/>
  <c r="F1314" i="3"/>
  <c r="G1304" i="3"/>
  <c r="F1304" i="3"/>
  <c r="G1294" i="3"/>
  <c r="F1294" i="3"/>
  <c r="G1284" i="3"/>
  <c r="F1284" i="3"/>
  <c r="G1274" i="3"/>
  <c r="F1274" i="3"/>
  <c r="G1264" i="3"/>
  <c r="F1264" i="3"/>
  <c r="G1254" i="3"/>
  <c r="F1254" i="3"/>
  <c r="G1244" i="3"/>
  <c r="F1244" i="3"/>
  <c r="G1234" i="3"/>
  <c r="F1234" i="3"/>
  <c r="G1224" i="3"/>
  <c r="F1224" i="3"/>
  <c r="G1214" i="3"/>
  <c r="F1214" i="3"/>
  <c r="G1204" i="3"/>
  <c r="F1204" i="3"/>
  <c r="G1194" i="3"/>
  <c r="F1194" i="3"/>
  <c r="G1184" i="3"/>
  <c r="F1184" i="3"/>
  <c r="G1174" i="3"/>
  <c r="F1174" i="3"/>
  <c r="G1165" i="3"/>
  <c r="F1165" i="3"/>
  <c r="G1155" i="3"/>
  <c r="F1155" i="3"/>
  <c r="G1145" i="3"/>
  <c r="F1145" i="3"/>
  <c r="G1135" i="3"/>
  <c r="F1135" i="3"/>
  <c r="G1125" i="3"/>
  <c r="F1125" i="3"/>
  <c r="G1115" i="3"/>
  <c r="F1115" i="3"/>
  <c r="G1105" i="3"/>
  <c r="F1105" i="3"/>
  <c r="G1096" i="3"/>
  <c r="F1096" i="3"/>
  <c r="G1086" i="3"/>
  <c r="F1086" i="3"/>
  <c r="G1076" i="3"/>
  <c r="F1076" i="3"/>
  <c r="G1067" i="3"/>
  <c r="F1067" i="3"/>
  <c r="G1057" i="3"/>
  <c r="F1057" i="3"/>
  <c r="G1047" i="3"/>
  <c r="F1047" i="3"/>
  <c r="G1037" i="3"/>
  <c r="F1037" i="3"/>
  <c r="G1027" i="3"/>
  <c r="F1027" i="3"/>
  <c r="G1017" i="3"/>
  <c r="F1017" i="3"/>
  <c r="G1007" i="3"/>
  <c r="F1007" i="3"/>
  <c r="G997" i="3"/>
  <c r="F997" i="3"/>
  <c r="G987" i="3"/>
  <c r="F987" i="3"/>
  <c r="G977" i="3"/>
  <c r="F977" i="3"/>
  <c r="G967" i="3"/>
  <c r="F967" i="3"/>
  <c r="G957" i="3"/>
  <c r="F957" i="3"/>
  <c r="G947" i="3"/>
  <c r="F947" i="3"/>
  <c r="G937" i="3"/>
  <c r="F937" i="3"/>
  <c r="G927" i="3"/>
  <c r="F927" i="3"/>
  <c r="G917" i="3"/>
  <c r="F917" i="3"/>
  <c r="F907" i="3"/>
  <c r="G907" i="3"/>
  <c r="G897" i="3"/>
  <c r="F897" i="3"/>
  <c r="G887" i="3"/>
  <c r="F887" i="3"/>
  <c r="G877" i="3"/>
  <c r="F877" i="3"/>
  <c r="G867" i="3"/>
  <c r="F867" i="3"/>
  <c r="G858" i="3"/>
  <c r="F858" i="3"/>
  <c r="G848" i="3"/>
  <c r="F848" i="3"/>
  <c r="G838" i="3"/>
  <c r="F838" i="3"/>
  <c r="G828" i="3"/>
  <c r="F828" i="3"/>
  <c r="G819" i="3"/>
  <c r="F819" i="3"/>
  <c r="G809" i="3"/>
  <c r="F809" i="3"/>
  <c r="G799" i="3"/>
  <c r="F799" i="3"/>
  <c r="G790" i="3"/>
  <c r="F790" i="3"/>
  <c r="G780" i="3"/>
  <c r="F780" i="3"/>
  <c r="G771" i="3"/>
  <c r="F771" i="3"/>
  <c r="G761" i="3"/>
  <c r="F761" i="3"/>
  <c r="G752" i="3"/>
  <c r="F752" i="3"/>
  <c r="G742" i="3"/>
  <c r="F742" i="3"/>
  <c r="G732" i="3"/>
  <c r="F732" i="3"/>
  <c r="G722" i="3"/>
  <c r="F722" i="3"/>
  <c r="G712" i="3"/>
  <c r="F712" i="3"/>
  <c r="G702" i="3"/>
  <c r="F702" i="3"/>
  <c r="G693" i="3"/>
  <c r="F693" i="3"/>
  <c r="G684" i="3"/>
  <c r="F684" i="3"/>
  <c r="G674" i="3"/>
  <c r="F674" i="3"/>
  <c r="G661" i="3"/>
  <c r="F661" i="3"/>
  <c r="G651" i="3"/>
  <c r="F651" i="3"/>
  <c r="G641" i="3"/>
  <c r="F641" i="3"/>
  <c r="G631" i="3"/>
  <c r="F631" i="3"/>
  <c r="G621" i="3"/>
  <c r="F621" i="3"/>
  <c r="G610" i="3"/>
  <c r="F610" i="3"/>
  <c r="G600" i="3"/>
  <c r="F600" i="3"/>
  <c r="G590" i="3"/>
  <c r="F590" i="3"/>
  <c r="G580" i="3"/>
  <c r="F580" i="3"/>
  <c r="G571" i="3"/>
  <c r="F571" i="3"/>
  <c r="G561" i="3"/>
  <c r="F561" i="3"/>
  <c r="G551" i="3"/>
  <c r="F551" i="3"/>
  <c r="G541" i="3"/>
  <c r="F541" i="3"/>
  <c r="G531" i="3"/>
  <c r="F531" i="3"/>
  <c r="G521" i="3"/>
  <c r="F521" i="3"/>
  <c r="G511" i="3"/>
  <c r="F511" i="3"/>
  <c r="G501" i="3"/>
  <c r="F501" i="3"/>
  <c r="G491" i="3"/>
  <c r="F491" i="3"/>
  <c r="G481" i="3"/>
  <c r="F481" i="3"/>
  <c r="G471" i="3"/>
  <c r="F471" i="3"/>
  <c r="G462" i="3"/>
  <c r="F462" i="3"/>
  <c r="G454" i="3"/>
  <c r="F454" i="3"/>
  <c r="G445" i="3"/>
  <c r="F445" i="3"/>
  <c r="G435" i="3"/>
  <c r="F435" i="3"/>
  <c r="G426" i="3"/>
  <c r="F426" i="3"/>
  <c r="G416" i="3"/>
  <c r="F416" i="3"/>
  <c r="G406" i="3"/>
  <c r="F406" i="3"/>
  <c r="G396" i="3"/>
  <c r="F396" i="3"/>
  <c r="G386" i="3"/>
  <c r="F386" i="3"/>
  <c r="G376" i="3"/>
  <c r="F376" i="3"/>
  <c r="G366" i="3"/>
  <c r="F366" i="3"/>
  <c r="G357" i="3"/>
  <c r="F357" i="3"/>
  <c r="G347" i="3"/>
  <c r="F347" i="3"/>
  <c r="G338" i="3"/>
  <c r="F338" i="3"/>
  <c r="F2611" i="3"/>
  <c r="F2561" i="3"/>
  <c r="F2511" i="3"/>
  <c r="F2461" i="3"/>
  <c r="F2411" i="3"/>
  <c r="G2624" i="3"/>
  <c r="F2624" i="3"/>
  <c r="G2614" i="3"/>
  <c r="F2614" i="3"/>
  <c r="G2604" i="3"/>
  <c r="F2604" i="3"/>
  <c r="G2594" i="3"/>
  <c r="F2594" i="3"/>
  <c r="G2584" i="3"/>
  <c r="F2584" i="3"/>
  <c r="G2574" i="3"/>
  <c r="F2574" i="3"/>
  <c r="G2564" i="3"/>
  <c r="F2564" i="3"/>
  <c r="G2554" i="3"/>
  <c r="F2554" i="3"/>
  <c r="G2544" i="3"/>
  <c r="F2544" i="3"/>
  <c r="G2534" i="3"/>
  <c r="F2534" i="3"/>
  <c r="G2524" i="3"/>
  <c r="F2524" i="3"/>
  <c r="G2514" i="3"/>
  <c r="F2514" i="3"/>
  <c r="G2504" i="3"/>
  <c r="F2504" i="3"/>
  <c r="G2494" i="3"/>
  <c r="F2494" i="3"/>
  <c r="G2484" i="3"/>
  <c r="F2484" i="3"/>
  <c r="G2474" i="3"/>
  <c r="F2474" i="3"/>
  <c r="G2464" i="3"/>
  <c r="F2464" i="3"/>
  <c r="G2454" i="3"/>
  <c r="F2454" i="3"/>
  <c r="G2444" i="3"/>
  <c r="F2444" i="3"/>
  <c r="G2434" i="3"/>
  <c r="F2434" i="3"/>
  <c r="G2424" i="3"/>
  <c r="F2424" i="3"/>
  <c r="G2414" i="3"/>
  <c r="F2414" i="3"/>
  <c r="G2404" i="3"/>
  <c r="F2404" i="3"/>
  <c r="G2394" i="3"/>
  <c r="F2394" i="3"/>
  <c r="G2384" i="3"/>
  <c r="F2384" i="3"/>
  <c r="G2374" i="3"/>
  <c r="F2374" i="3"/>
  <c r="G2364" i="3"/>
  <c r="F2364" i="3"/>
  <c r="G2354" i="3"/>
  <c r="F2354" i="3"/>
  <c r="G2344" i="3"/>
  <c r="F2344" i="3"/>
  <c r="G2334" i="3"/>
  <c r="F2334" i="3"/>
  <c r="G2324" i="3"/>
  <c r="F2324" i="3"/>
  <c r="G2314" i="3"/>
  <c r="F2314" i="3"/>
  <c r="G2304" i="3"/>
  <c r="F2304" i="3"/>
  <c r="G2294" i="3"/>
  <c r="F2294" i="3"/>
  <c r="G2284" i="3"/>
  <c r="F2284" i="3"/>
  <c r="G2274" i="3"/>
  <c r="F2274" i="3"/>
  <c r="G2264" i="3"/>
  <c r="F2264" i="3"/>
  <c r="G2254" i="3"/>
  <c r="F2254" i="3"/>
  <c r="G2244" i="3"/>
  <c r="F2244" i="3"/>
  <c r="G2234" i="3"/>
  <c r="F2234" i="3"/>
  <c r="G2224" i="3"/>
  <c r="F2224" i="3"/>
  <c r="G2214" i="3"/>
  <c r="F2214" i="3"/>
  <c r="G2204" i="3"/>
  <c r="F2204" i="3"/>
  <c r="G2194" i="3"/>
  <c r="F2194" i="3"/>
  <c r="G2184" i="3"/>
  <c r="F2184" i="3"/>
  <c r="G2174" i="3"/>
  <c r="F2174" i="3"/>
  <c r="G2164" i="3"/>
  <c r="F2164" i="3"/>
  <c r="G2154" i="3"/>
  <c r="F2154" i="3"/>
  <c r="G2144" i="3"/>
  <c r="F2144" i="3"/>
  <c r="G2134" i="3"/>
  <c r="F2134" i="3"/>
  <c r="G2124" i="3"/>
  <c r="F2124" i="3"/>
  <c r="G2114" i="3"/>
  <c r="F2114" i="3"/>
  <c r="G2104" i="3"/>
  <c r="F2104" i="3"/>
  <c r="G2094" i="3"/>
  <c r="F2094" i="3"/>
  <c r="G2084" i="3"/>
  <c r="F2084" i="3"/>
  <c r="G2074" i="3"/>
  <c r="F2074" i="3"/>
  <c r="G2064" i="3"/>
  <c r="F2064" i="3"/>
  <c r="G2054" i="3"/>
  <c r="F2054" i="3"/>
  <c r="G2044" i="3"/>
  <c r="F2044" i="3"/>
  <c r="G2034" i="3"/>
  <c r="F2034" i="3"/>
  <c r="G2024" i="3"/>
  <c r="F2024" i="3"/>
  <c r="G2014" i="3"/>
  <c r="F2014" i="3"/>
  <c r="G2004" i="3"/>
  <c r="F2004" i="3"/>
  <c r="G1994" i="3"/>
  <c r="F1994" i="3"/>
  <c r="G1984" i="3"/>
  <c r="F1984" i="3"/>
  <c r="G1974" i="3"/>
  <c r="F1974" i="3"/>
  <c r="G1964" i="3"/>
  <c r="F1964" i="3"/>
  <c r="G1954" i="3"/>
  <c r="F1954" i="3"/>
  <c r="G1944" i="3"/>
  <c r="F1944" i="3"/>
  <c r="G1934" i="3"/>
  <c r="F1934" i="3"/>
  <c r="G1924" i="3"/>
  <c r="F1924" i="3"/>
  <c r="G1914" i="3"/>
  <c r="F1914" i="3"/>
  <c r="G1904" i="3"/>
  <c r="F1904" i="3"/>
  <c r="G1894" i="3"/>
  <c r="F1894" i="3"/>
  <c r="G1884" i="3"/>
  <c r="F1884" i="3"/>
  <c r="G1874" i="3"/>
  <c r="F1874" i="3"/>
  <c r="G1864" i="3"/>
  <c r="F1864" i="3"/>
  <c r="G1854" i="3"/>
  <c r="F1854" i="3"/>
  <c r="G1844" i="3"/>
  <c r="F1844" i="3"/>
  <c r="G1834" i="3"/>
  <c r="F1834" i="3"/>
  <c r="G1824" i="3"/>
  <c r="F1824" i="3"/>
  <c r="G1814" i="3"/>
  <c r="F1814" i="3"/>
  <c r="G1804" i="3"/>
  <c r="F1804" i="3"/>
  <c r="G1795" i="3"/>
  <c r="F1795" i="3"/>
  <c r="G1785" i="3"/>
  <c r="F1785" i="3"/>
  <c r="G1777" i="3"/>
  <c r="F1777" i="3"/>
  <c r="G1767" i="3"/>
  <c r="F1767" i="3"/>
  <c r="G1757" i="3"/>
  <c r="F1757" i="3"/>
  <c r="G1748" i="3"/>
  <c r="F1748" i="3"/>
  <c r="G1738" i="3"/>
  <c r="F1738" i="3"/>
  <c r="G1728" i="3"/>
  <c r="F1728" i="3"/>
  <c r="G1718" i="3"/>
  <c r="F1718" i="3"/>
  <c r="G1708" i="3"/>
  <c r="F1708" i="3"/>
  <c r="G1698" i="3"/>
  <c r="F1698" i="3"/>
  <c r="G1688" i="3"/>
  <c r="F1688" i="3"/>
  <c r="G1678" i="3"/>
  <c r="F1678" i="3"/>
  <c r="G1668" i="3"/>
  <c r="F1668" i="3"/>
  <c r="G1658" i="3"/>
  <c r="F1658" i="3"/>
  <c r="G1648" i="3"/>
  <c r="F1648" i="3"/>
  <c r="G1638" i="3"/>
  <c r="F1638" i="3"/>
  <c r="G1628" i="3"/>
  <c r="F1628" i="3"/>
  <c r="G1618" i="3"/>
  <c r="F1618" i="3"/>
  <c r="G1608" i="3"/>
  <c r="F1608" i="3"/>
  <c r="G1598" i="3"/>
  <c r="F1598" i="3"/>
  <c r="G1588" i="3"/>
  <c r="F1588" i="3"/>
  <c r="G1578" i="3"/>
  <c r="F1578" i="3"/>
  <c r="G1569" i="3"/>
  <c r="F1569" i="3"/>
  <c r="G1559" i="3"/>
  <c r="F1559" i="3"/>
  <c r="G1549" i="3"/>
  <c r="F1549" i="3"/>
  <c r="G1539" i="3"/>
  <c r="F1539" i="3"/>
  <c r="G1529" i="3"/>
  <c r="F1529" i="3"/>
  <c r="G1519" i="3"/>
  <c r="F1519" i="3"/>
  <c r="G1509" i="3"/>
  <c r="F1509" i="3"/>
  <c r="G1499" i="3"/>
  <c r="F1499" i="3"/>
  <c r="G1489" i="3"/>
  <c r="F1489" i="3"/>
  <c r="G1479" i="3"/>
  <c r="F1479" i="3"/>
  <c r="G1469" i="3"/>
  <c r="F1469" i="3"/>
  <c r="G1459" i="3"/>
  <c r="F1459" i="3"/>
  <c r="G1449" i="3"/>
  <c r="F1449" i="3"/>
  <c r="G1439" i="3"/>
  <c r="F1439" i="3"/>
  <c r="G1429" i="3"/>
  <c r="F1429" i="3"/>
  <c r="G1420" i="3"/>
  <c r="F1420" i="3"/>
  <c r="G1410" i="3"/>
  <c r="F1410" i="3"/>
  <c r="G1401" i="3"/>
  <c r="F1401" i="3"/>
  <c r="G1391" i="3"/>
  <c r="F1391" i="3"/>
  <c r="G1382" i="3"/>
  <c r="F1382" i="3"/>
  <c r="G1372" i="3"/>
  <c r="F1372" i="3"/>
  <c r="G1362" i="3"/>
  <c r="F1362" i="3"/>
  <c r="G1353" i="3"/>
  <c r="F1353" i="3"/>
  <c r="G1343" i="3"/>
  <c r="F1343" i="3"/>
  <c r="G1333" i="3"/>
  <c r="F1333" i="3"/>
  <c r="G1323" i="3"/>
  <c r="F1323" i="3"/>
  <c r="G1313" i="3"/>
  <c r="F1313" i="3"/>
  <c r="G1303" i="3"/>
  <c r="F1303" i="3"/>
  <c r="G1293" i="3"/>
  <c r="F1293" i="3"/>
  <c r="G1283" i="3"/>
  <c r="F1283" i="3"/>
  <c r="G1273" i="3"/>
  <c r="F1273" i="3"/>
  <c r="G1263" i="3"/>
  <c r="F1263" i="3"/>
  <c r="G1253" i="3"/>
  <c r="F1253" i="3"/>
  <c r="G1243" i="3"/>
  <c r="F1243" i="3"/>
  <c r="G1233" i="3"/>
  <c r="F1233" i="3"/>
  <c r="G1223" i="3"/>
  <c r="F1223" i="3"/>
  <c r="G1213" i="3"/>
  <c r="F1213" i="3"/>
  <c r="G1203" i="3"/>
  <c r="F1203" i="3"/>
  <c r="G1193" i="3"/>
  <c r="F1193" i="3"/>
  <c r="G1183" i="3"/>
  <c r="F1183" i="3"/>
  <c r="G1173" i="3"/>
  <c r="F1173" i="3"/>
  <c r="G1164" i="3"/>
  <c r="F1164" i="3"/>
  <c r="G1154" i="3"/>
  <c r="F1154" i="3"/>
  <c r="G1144" i="3"/>
  <c r="F1144" i="3"/>
  <c r="G1134" i="3"/>
  <c r="F1134" i="3"/>
  <c r="G1124" i="3"/>
  <c r="F1124" i="3"/>
  <c r="G1114" i="3"/>
  <c r="F1114" i="3"/>
  <c r="G1104" i="3"/>
  <c r="F1104" i="3"/>
  <c r="G1095" i="3"/>
  <c r="F1095" i="3"/>
  <c r="G1085" i="3"/>
  <c r="F1085" i="3"/>
  <c r="G1066" i="3"/>
  <c r="F1066" i="3"/>
  <c r="G1056" i="3"/>
  <c r="F1056" i="3"/>
  <c r="G1046" i="3"/>
  <c r="F1046" i="3"/>
  <c r="G1036" i="3"/>
  <c r="F1036" i="3"/>
  <c r="G1026" i="3"/>
  <c r="F1026" i="3"/>
  <c r="G1016" i="3"/>
  <c r="F1016" i="3"/>
  <c r="G1006" i="3"/>
  <c r="F1006" i="3"/>
  <c r="G996" i="3"/>
  <c r="F996" i="3"/>
  <c r="G986" i="3"/>
  <c r="F986" i="3"/>
  <c r="G976" i="3"/>
  <c r="F976" i="3"/>
  <c r="G966" i="3"/>
  <c r="F966" i="3"/>
  <c r="G956" i="3"/>
  <c r="F956" i="3"/>
  <c r="G946" i="3"/>
  <c r="F946" i="3"/>
  <c r="G936" i="3"/>
  <c r="F936" i="3"/>
  <c r="G926" i="3"/>
  <c r="F926" i="3"/>
  <c r="G916" i="3"/>
  <c r="F916" i="3"/>
  <c r="G906" i="3"/>
  <c r="F906" i="3"/>
  <c r="G896" i="3"/>
  <c r="F896" i="3"/>
  <c r="G886" i="3"/>
  <c r="F886" i="3"/>
  <c r="G876" i="3"/>
  <c r="F876" i="3"/>
  <c r="G866" i="3"/>
  <c r="F866" i="3"/>
  <c r="G857" i="3"/>
  <c r="F857" i="3"/>
  <c r="G847" i="3"/>
  <c r="F847" i="3"/>
  <c r="G837" i="3"/>
  <c r="F837" i="3"/>
  <c r="G827" i="3"/>
  <c r="F827" i="3"/>
  <c r="G818" i="3"/>
  <c r="F818" i="3"/>
  <c r="G808" i="3"/>
  <c r="F808" i="3"/>
  <c r="G798" i="3"/>
  <c r="F798" i="3"/>
  <c r="G789" i="3"/>
  <c r="F789" i="3"/>
  <c r="G779" i="3"/>
  <c r="F779" i="3"/>
  <c r="G770" i="3"/>
  <c r="F770" i="3"/>
  <c r="G760" i="3"/>
  <c r="F760" i="3"/>
  <c r="G751" i="3"/>
  <c r="F751" i="3"/>
  <c r="G741" i="3"/>
  <c r="F741" i="3"/>
  <c r="G731" i="3"/>
  <c r="F731" i="3"/>
  <c r="G721" i="3"/>
  <c r="F721" i="3"/>
  <c r="G711" i="3"/>
  <c r="F711" i="3"/>
  <c r="G701" i="3"/>
  <c r="F701" i="3"/>
  <c r="G692" i="3"/>
  <c r="F692" i="3"/>
  <c r="G683" i="3"/>
  <c r="F683" i="3"/>
  <c r="G673" i="3"/>
  <c r="F673" i="3"/>
  <c r="G660" i="3"/>
  <c r="F660" i="3"/>
  <c r="G650" i="3"/>
  <c r="F650" i="3"/>
  <c r="F2602" i="3"/>
  <c r="F2552" i="3"/>
  <c r="F2502" i="3"/>
  <c r="F2452" i="3"/>
  <c r="F2402" i="3"/>
  <c r="G2623" i="3"/>
  <c r="F2623" i="3"/>
  <c r="G2613" i="3"/>
  <c r="F2613" i="3"/>
  <c r="G2603" i="3"/>
  <c r="F2603" i="3"/>
  <c r="G2593" i="3"/>
  <c r="F2593" i="3"/>
  <c r="G2583" i="3"/>
  <c r="F2583" i="3"/>
  <c r="G2573" i="3"/>
  <c r="F2573" i="3"/>
  <c r="G2563" i="3"/>
  <c r="F2563" i="3"/>
  <c r="G2553" i="3"/>
  <c r="F2553" i="3"/>
  <c r="G2543" i="3"/>
  <c r="F2543" i="3"/>
  <c r="G2533" i="3"/>
  <c r="F2533" i="3"/>
  <c r="G2523" i="3"/>
  <c r="F2523" i="3"/>
  <c r="G2513" i="3"/>
  <c r="F2513" i="3"/>
  <c r="G2503" i="3"/>
  <c r="F2503" i="3"/>
  <c r="G2493" i="3"/>
  <c r="F2493" i="3"/>
  <c r="G2483" i="3"/>
  <c r="F2483" i="3"/>
  <c r="G2473" i="3"/>
  <c r="F2473" i="3"/>
  <c r="G2463" i="3"/>
  <c r="F2463" i="3"/>
  <c r="G2453" i="3"/>
  <c r="F2453" i="3"/>
  <c r="G2443" i="3"/>
  <c r="F2443" i="3"/>
  <c r="G2433" i="3"/>
  <c r="F2433" i="3"/>
  <c r="G2423" i="3"/>
  <c r="F2423" i="3"/>
  <c r="G2413" i="3"/>
  <c r="F2413" i="3"/>
  <c r="G2403" i="3"/>
  <c r="F2403" i="3"/>
  <c r="G2393" i="3"/>
  <c r="F2393" i="3"/>
  <c r="G2383" i="3"/>
  <c r="F2383" i="3"/>
  <c r="G2373" i="3"/>
  <c r="F2373" i="3"/>
  <c r="G2363" i="3"/>
  <c r="F2363" i="3"/>
  <c r="G2353" i="3"/>
  <c r="F2353" i="3"/>
  <c r="G2343" i="3"/>
  <c r="F2343" i="3"/>
  <c r="G2333" i="3"/>
  <c r="F2333" i="3"/>
  <c r="G2323" i="3"/>
  <c r="F2323" i="3"/>
  <c r="G2313" i="3"/>
  <c r="F2313" i="3"/>
  <c r="G2303" i="3"/>
  <c r="F2303" i="3"/>
  <c r="G2293" i="3"/>
  <c r="F2293" i="3"/>
  <c r="G2283" i="3"/>
  <c r="F2283" i="3"/>
  <c r="G2273" i="3"/>
  <c r="F2273" i="3"/>
  <c r="G2263" i="3"/>
  <c r="F2263" i="3"/>
  <c r="G2253" i="3"/>
  <c r="F2253" i="3"/>
  <c r="G2243" i="3"/>
  <c r="F2243" i="3"/>
  <c r="G2233" i="3"/>
  <c r="F2233" i="3"/>
  <c r="G2223" i="3"/>
  <c r="F2223" i="3"/>
  <c r="G2213" i="3"/>
  <c r="F2213" i="3"/>
  <c r="G2203" i="3"/>
  <c r="F2203" i="3"/>
  <c r="G2193" i="3"/>
  <c r="F2193" i="3"/>
  <c r="G2183" i="3"/>
  <c r="F2183" i="3"/>
  <c r="G2173" i="3"/>
  <c r="F2173" i="3"/>
  <c r="G2163" i="3"/>
  <c r="F2163" i="3"/>
  <c r="G2153" i="3"/>
  <c r="F2153" i="3"/>
  <c r="G2143" i="3"/>
  <c r="F2143" i="3"/>
  <c r="G2133" i="3"/>
  <c r="F2133" i="3"/>
  <c r="G2123" i="3"/>
  <c r="F2123" i="3"/>
  <c r="G2113" i="3"/>
  <c r="F2113" i="3"/>
  <c r="G2103" i="3"/>
  <c r="F2103" i="3"/>
  <c r="G2093" i="3"/>
  <c r="F2093" i="3"/>
  <c r="G2083" i="3"/>
  <c r="F2083" i="3"/>
  <c r="G2073" i="3"/>
  <c r="F2073" i="3"/>
  <c r="G2063" i="3"/>
  <c r="F2063" i="3"/>
  <c r="G2053" i="3"/>
  <c r="F2053" i="3"/>
  <c r="G2043" i="3"/>
  <c r="F2043" i="3"/>
  <c r="G2033" i="3"/>
  <c r="F2033" i="3"/>
  <c r="G2023" i="3"/>
  <c r="F2023" i="3"/>
  <c r="G2013" i="3"/>
  <c r="F2013" i="3"/>
  <c r="G2003" i="3"/>
  <c r="F2003" i="3"/>
  <c r="G1993" i="3"/>
  <c r="F1993" i="3"/>
  <c r="G1983" i="3"/>
  <c r="F1983" i="3"/>
  <c r="G1973" i="3"/>
  <c r="F1973" i="3"/>
  <c r="G1963" i="3"/>
  <c r="F1963" i="3"/>
  <c r="G1953" i="3"/>
  <c r="F1953" i="3"/>
  <c r="G1943" i="3"/>
  <c r="F1943" i="3"/>
  <c r="G1933" i="3"/>
  <c r="F1933" i="3"/>
  <c r="G1923" i="3"/>
  <c r="F1923" i="3"/>
  <c r="G1913" i="3"/>
  <c r="F1913" i="3"/>
  <c r="G1903" i="3"/>
  <c r="F1903" i="3"/>
  <c r="G1893" i="3"/>
  <c r="F1893" i="3"/>
  <c r="G1883" i="3"/>
  <c r="F1883" i="3"/>
  <c r="G1873" i="3"/>
  <c r="F1873" i="3"/>
  <c r="G1863" i="3"/>
  <c r="F1863" i="3"/>
  <c r="G1853" i="3"/>
  <c r="F1853" i="3"/>
  <c r="G1843" i="3"/>
  <c r="F1843" i="3"/>
  <c r="G1833" i="3"/>
  <c r="F1833" i="3"/>
  <c r="G1823" i="3"/>
  <c r="F1823" i="3"/>
  <c r="G1813" i="3"/>
  <c r="F1813" i="3"/>
  <c r="G1803" i="3"/>
  <c r="F1803" i="3"/>
  <c r="G1794" i="3"/>
  <c r="F1794" i="3"/>
  <c r="G1784" i="3"/>
  <c r="F1784" i="3"/>
  <c r="G1776" i="3"/>
  <c r="F1776" i="3"/>
  <c r="G1766" i="3"/>
  <c r="F1766" i="3"/>
  <c r="G1756" i="3"/>
  <c r="F1756" i="3"/>
  <c r="G1747" i="3"/>
  <c r="F1747" i="3"/>
  <c r="G1737" i="3"/>
  <c r="F1737" i="3"/>
  <c r="G1727" i="3"/>
  <c r="F1727" i="3"/>
  <c r="G1717" i="3"/>
  <c r="F1717" i="3"/>
  <c r="G1707" i="3"/>
  <c r="F1707" i="3"/>
  <c r="G1697" i="3"/>
  <c r="F1697" i="3"/>
  <c r="G1687" i="3"/>
  <c r="F1687" i="3"/>
  <c r="G1677" i="3"/>
  <c r="F1677" i="3"/>
  <c r="G1667" i="3"/>
  <c r="F1667" i="3"/>
  <c r="G1657" i="3"/>
  <c r="F1657" i="3"/>
  <c r="G1647" i="3"/>
  <c r="F1647" i="3"/>
  <c r="G1637" i="3"/>
  <c r="F1637" i="3"/>
  <c r="G1627" i="3"/>
  <c r="F1627" i="3"/>
  <c r="G1617" i="3"/>
  <c r="F1617" i="3"/>
  <c r="G1607" i="3"/>
  <c r="F1607" i="3"/>
  <c r="G1597" i="3"/>
  <c r="F1597" i="3"/>
  <c r="G1587" i="3"/>
  <c r="F1587" i="3"/>
  <c r="G1577" i="3"/>
  <c r="F1577" i="3"/>
  <c r="G1568" i="3"/>
  <c r="F1568" i="3"/>
  <c r="G1558" i="3"/>
  <c r="F1558" i="3"/>
  <c r="G1548" i="3"/>
  <c r="F1548" i="3"/>
  <c r="G1538" i="3"/>
  <c r="F1538" i="3"/>
  <c r="G1528" i="3"/>
  <c r="F1528" i="3"/>
  <c r="G1518" i="3"/>
  <c r="F1518" i="3"/>
  <c r="G1508" i="3"/>
  <c r="F1508" i="3"/>
  <c r="G1498" i="3"/>
  <c r="F1498" i="3"/>
  <c r="G1488" i="3"/>
  <c r="F1488" i="3"/>
  <c r="G1478" i="3"/>
  <c r="F1478" i="3"/>
  <c r="F1468" i="3"/>
  <c r="G1468" i="3"/>
  <c r="G1458" i="3"/>
  <c r="F1458" i="3"/>
  <c r="F1448" i="3"/>
  <c r="G1448" i="3"/>
  <c r="G1438" i="3"/>
  <c r="F1438" i="3"/>
  <c r="G1428" i="3"/>
  <c r="F1428" i="3"/>
  <c r="G1419" i="3"/>
  <c r="F1419" i="3"/>
  <c r="G1409" i="3"/>
  <c r="F1409" i="3"/>
  <c r="G1400" i="3"/>
  <c r="F1400" i="3"/>
  <c r="G1390" i="3"/>
  <c r="F1390" i="3"/>
  <c r="G1381" i="3"/>
  <c r="F1381" i="3"/>
  <c r="G1371" i="3"/>
  <c r="F1371" i="3"/>
  <c r="G1361" i="3"/>
  <c r="F1361" i="3"/>
  <c r="G1352" i="3"/>
  <c r="F1352" i="3"/>
  <c r="G1342" i="3"/>
  <c r="F1342" i="3"/>
  <c r="G1332" i="3"/>
  <c r="F1332" i="3"/>
  <c r="G1322" i="3"/>
  <c r="F1322" i="3"/>
  <c r="G1312" i="3"/>
  <c r="F1312" i="3"/>
  <c r="G1302" i="3"/>
  <c r="F1302" i="3"/>
  <c r="G1292" i="3"/>
  <c r="F1292" i="3"/>
  <c r="G1282" i="3"/>
  <c r="F1282" i="3"/>
  <c r="G1272" i="3"/>
  <c r="F1272" i="3"/>
  <c r="G1262" i="3"/>
  <c r="F1262" i="3"/>
  <c r="G1252" i="3"/>
  <c r="F1252" i="3"/>
  <c r="G1242" i="3"/>
  <c r="F1242" i="3"/>
  <c r="G1232" i="3"/>
  <c r="F1232" i="3"/>
  <c r="G1222" i="3"/>
  <c r="F1222" i="3"/>
  <c r="G1212" i="3"/>
  <c r="F1212" i="3"/>
  <c r="G1202" i="3"/>
  <c r="F1202" i="3"/>
  <c r="G1192" i="3"/>
  <c r="F1192" i="3"/>
  <c r="G1182" i="3"/>
  <c r="F1182" i="3"/>
  <c r="G1172" i="3"/>
  <c r="F1172" i="3"/>
  <c r="G1163" i="3"/>
  <c r="F1163" i="3"/>
  <c r="G1153" i="3"/>
  <c r="F1153" i="3"/>
  <c r="G1143" i="3"/>
  <c r="F1143" i="3"/>
  <c r="G1133" i="3"/>
  <c r="F1133" i="3"/>
  <c r="G1123" i="3"/>
  <c r="F1123" i="3"/>
  <c r="G1113" i="3"/>
  <c r="F1113" i="3"/>
  <c r="G1103" i="3"/>
  <c r="F1103" i="3"/>
  <c r="G1094" i="3"/>
  <c r="F1094" i="3"/>
  <c r="G1084" i="3"/>
  <c r="F1084" i="3"/>
  <c r="G1075" i="3"/>
  <c r="F1075" i="3"/>
  <c r="G1065" i="3"/>
  <c r="F1065" i="3"/>
  <c r="G1055" i="3"/>
  <c r="F1055" i="3"/>
  <c r="G1045" i="3"/>
  <c r="F1045" i="3"/>
  <c r="G1035" i="3"/>
  <c r="F1035" i="3"/>
  <c r="G1025" i="3"/>
  <c r="F1025" i="3"/>
  <c r="G1015" i="3"/>
  <c r="F1015" i="3"/>
  <c r="G1005" i="3"/>
  <c r="F1005" i="3"/>
  <c r="G995" i="3"/>
  <c r="F995" i="3"/>
  <c r="G985" i="3"/>
  <c r="F985" i="3"/>
  <c r="G975" i="3"/>
  <c r="F975" i="3"/>
  <c r="G965" i="3"/>
  <c r="F965" i="3"/>
  <c r="G955" i="3"/>
  <c r="F955" i="3"/>
  <c r="G945" i="3"/>
  <c r="F945" i="3"/>
  <c r="G935" i="3"/>
  <c r="F935" i="3"/>
  <c r="G925" i="3"/>
  <c r="F925" i="3"/>
  <c r="G915" i="3"/>
  <c r="F915" i="3"/>
  <c r="G905" i="3"/>
  <c r="F905" i="3"/>
  <c r="G895" i="3"/>
  <c r="F895" i="3"/>
  <c r="G885" i="3"/>
  <c r="F885" i="3"/>
  <c r="G875" i="3"/>
  <c r="F875" i="3"/>
  <c r="G856" i="3"/>
  <c r="F856" i="3"/>
  <c r="G846" i="3"/>
  <c r="F846" i="3"/>
  <c r="G836" i="3"/>
  <c r="F836" i="3"/>
  <c r="G826" i="3"/>
  <c r="F826" i="3"/>
  <c r="G817" i="3"/>
  <c r="F817" i="3"/>
  <c r="G807" i="3"/>
  <c r="F807" i="3"/>
  <c r="G797" i="3"/>
  <c r="F797" i="3"/>
  <c r="G788" i="3"/>
  <c r="F788" i="3"/>
  <c r="G778" i="3"/>
  <c r="F778" i="3"/>
  <c r="G769" i="3"/>
  <c r="F769" i="3"/>
  <c r="G759" i="3"/>
  <c r="F759" i="3"/>
  <c r="G750" i="3"/>
  <c r="F750" i="3"/>
  <c r="G740" i="3"/>
  <c r="F740" i="3"/>
  <c r="G730" i="3"/>
  <c r="F730" i="3"/>
  <c r="G720" i="3"/>
  <c r="F720" i="3"/>
  <c r="G710" i="3"/>
  <c r="F710" i="3"/>
  <c r="G700" i="3"/>
  <c r="F700" i="3"/>
  <c r="G682" i="3"/>
  <c r="F682" i="3"/>
  <c r="G669" i="3"/>
  <c r="F669" i="3"/>
  <c r="G659" i="3"/>
  <c r="F659" i="3"/>
  <c r="G649" i="3"/>
  <c r="F649" i="3"/>
  <c r="F2601" i="3"/>
  <c r="F2551" i="3"/>
  <c r="F2501" i="3"/>
  <c r="F2451" i="3"/>
  <c r="F2401" i="3"/>
  <c r="G2342" i="3"/>
  <c r="F2342" i="3"/>
  <c r="G2332" i="3"/>
  <c r="F2332" i="3"/>
  <c r="G2322" i="3"/>
  <c r="F2322" i="3"/>
  <c r="G2312" i="3"/>
  <c r="F2312" i="3"/>
  <c r="G2302" i="3"/>
  <c r="F2302" i="3"/>
  <c r="G2292" i="3"/>
  <c r="F2292" i="3"/>
  <c r="G2282" i="3"/>
  <c r="F2282" i="3"/>
  <c r="G2272" i="3"/>
  <c r="F2272" i="3"/>
  <c r="G2262" i="3"/>
  <c r="F2262" i="3"/>
  <c r="G2252" i="3"/>
  <c r="F2252" i="3"/>
  <c r="G2242" i="3"/>
  <c r="F2242" i="3"/>
  <c r="G2232" i="3"/>
  <c r="F2232" i="3"/>
  <c r="G2222" i="3"/>
  <c r="F2222" i="3"/>
  <c r="G2212" i="3"/>
  <c r="F2212" i="3"/>
  <c r="G2202" i="3"/>
  <c r="F2202" i="3"/>
  <c r="G2192" i="3"/>
  <c r="F2192" i="3"/>
  <c r="G2182" i="3"/>
  <c r="F2182" i="3"/>
  <c r="G2172" i="3"/>
  <c r="F2172" i="3"/>
  <c r="G2162" i="3"/>
  <c r="F2162" i="3"/>
  <c r="G2152" i="3"/>
  <c r="F2152" i="3"/>
  <c r="G2142" i="3"/>
  <c r="F2142" i="3"/>
  <c r="G2132" i="3"/>
  <c r="F2132" i="3"/>
  <c r="G2122" i="3"/>
  <c r="F2122" i="3"/>
  <c r="G2112" i="3"/>
  <c r="F2112" i="3"/>
  <c r="G2102" i="3"/>
  <c r="F2102" i="3"/>
  <c r="G2092" i="3"/>
  <c r="F2092" i="3"/>
  <c r="G2082" i="3"/>
  <c r="F2082" i="3"/>
  <c r="G2072" i="3"/>
  <c r="F2072" i="3"/>
  <c r="G2062" i="3"/>
  <c r="F2062" i="3"/>
  <c r="G2052" i="3"/>
  <c r="F2052" i="3"/>
  <c r="G2042" i="3"/>
  <c r="F2042" i="3"/>
  <c r="G2032" i="3"/>
  <c r="F2032" i="3"/>
  <c r="G2022" i="3"/>
  <c r="F2022" i="3"/>
  <c r="G2012" i="3"/>
  <c r="F2012" i="3"/>
  <c r="G2002" i="3"/>
  <c r="F2002" i="3"/>
  <c r="G1992" i="3"/>
  <c r="F1992" i="3"/>
  <c r="G1982" i="3"/>
  <c r="F1982" i="3"/>
  <c r="G1972" i="3"/>
  <c r="F1972" i="3"/>
  <c r="G1962" i="3"/>
  <c r="F1962" i="3"/>
  <c r="G1952" i="3"/>
  <c r="F1952" i="3"/>
  <c r="G1942" i="3"/>
  <c r="F1942" i="3"/>
  <c r="G1932" i="3"/>
  <c r="F1932" i="3"/>
  <c r="G1922" i="3"/>
  <c r="F1922" i="3"/>
  <c r="G1912" i="3"/>
  <c r="F1912" i="3"/>
  <c r="G1902" i="3"/>
  <c r="F1902" i="3"/>
  <c r="G1892" i="3"/>
  <c r="F1892" i="3"/>
  <c r="G1882" i="3"/>
  <c r="F1882" i="3"/>
  <c r="G1872" i="3"/>
  <c r="F1872" i="3"/>
  <c r="G1862" i="3"/>
  <c r="F1862" i="3"/>
  <c r="G1852" i="3"/>
  <c r="F1852" i="3"/>
  <c r="G1842" i="3"/>
  <c r="F1842" i="3"/>
  <c r="G1832" i="3"/>
  <c r="F1832" i="3"/>
  <c r="G1822" i="3"/>
  <c r="F1822" i="3"/>
  <c r="G1812" i="3"/>
  <c r="F1812" i="3"/>
  <c r="G1802" i="3"/>
  <c r="F1802" i="3"/>
  <c r="G1793" i="3"/>
  <c r="F1793" i="3"/>
  <c r="G1783" i="3"/>
  <c r="F1783" i="3"/>
  <c r="G1775" i="3"/>
  <c r="F1775" i="3"/>
  <c r="G1765" i="3"/>
  <c r="F1765" i="3"/>
  <c r="G1755" i="3"/>
  <c r="F1755" i="3"/>
  <c r="G1746" i="3"/>
  <c r="F1746" i="3"/>
  <c r="G1736" i="3"/>
  <c r="F1736" i="3"/>
  <c r="G1726" i="3"/>
  <c r="F1726" i="3"/>
  <c r="G1716" i="3"/>
  <c r="F1716" i="3"/>
  <c r="G1706" i="3"/>
  <c r="F1706" i="3"/>
  <c r="G1696" i="3"/>
  <c r="F1696" i="3"/>
  <c r="G1686" i="3"/>
  <c r="F1686" i="3"/>
  <c r="G1676" i="3"/>
  <c r="F1676" i="3"/>
  <c r="G1666" i="3"/>
  <c r="F1666" i="3"/>
  <c r="G1656" i="3"/>
  <c r="F1656" i="3"/>
  <c r="G1646" i="3"/>
  <c r="F1646" i="3"/>
  <c r="G1636" i="3"/>
  <c r="F1636" i="3"/>
  <c r="G1626" i="3"/>
  <c r="F1626" i="3"/>
  <c r="G1616" i="3"/>
  <c r="F1616" i="3"/>
  <c r="G1606" i="3"/>
  <c r="F1606" i="3"/>
  <c r="G1596" i="3"/>
  <c r="F1596" i="3"/>
  <c r="G1586" i="3"/>
  <c r="F1586" i="3"/>
  <c r="G1567" i="3"/>
  <c r="F1567" i="3"/>
  <c r="G1557" i="3"/>
  <c r="F1557" i="3"/>
  <c r="G1547" i="3"/>
  <c r="F1547" i="3"/>
  <c r="G1537" i="3"/>
  <c r="F1537" i="3"/>
  <c r="G1527" i="3"/>
  <c r="F1527" i="3"/>
  <c r="G1517" i="3"/>
  <c r="F1517" i="3"/>
  <c r="G1507" i="3"/>
  <c r="F1507" i="3"/>
  <c r="G1497" i="3"/>
  <c r="F1497" i="3"/>
  <c r="G1487" i="3"/>
  <c r="F1487" i="3"/>
  <c r="G1477" i="3"/>
  <c r="F1477" i="3"/>
  <c r="G1467" i="3"/>
  <c r="F1467" i="3"/>
  <c r="G1457" i="3"/>
  <c r="F1457" i="3"/>
  <c r="G1447" i="3"/>
  <c r="F1447" i="3"/>
  <c r="G1437" i="3"/>
  <c r="F1437" i="3"/>
  <c r="G1427" i="3"/>
  <c r="F1427" i="3"/>
  <c r="G1418" i="3"/>
  <c r="F1418" i="3"/>
  <c r="G1408" i="3"/>
  <c r="F1408" i="3"/>
  <c r="G1399" i="3"/>
  <c r="F1399" i="3"/>
  <c r="G1389" i="3"/>
  <c r="F1389" i="3"/>
  <c r="G1380" i="3"/>
  <c r="F1380" i="3"/>
  <c r="G1370" i="3"/>
  <c r="F1370" i="3"/>
  <c r="G1360" i="3"/>
  <c r="F1360" i="3"/>
  <c r="G1351" i="3"/>
  <c r="F1351" i="3"/>
  <c r="G1341" i="3"/>
  <c r="F1341" i="3"/>
  <c r="G1331" i="3"/>
  <c r="F1331" i="3"/>
  <c r="G1321" i="3"/>
  <c r="F1321" i="3"/>
  <c r="G1311" i="3"/>
  <c r="F1311" i="3"/>
  <c r="G1301" i="3"/>
  <c r="F1301" i="3"/>
  <c r="G1291" i="3"/>
  <c r="F1291" i="3"/>
  <c r="G1281" i="3"/>
  <c r="F1281" i="3"/>
  <c r="G1271" i="3"/>
  <c r="F1271" i="3"/>
  <c r="G1261" i="3"/>
  <c r="F1261" i="3"/>
  <c r="G1251" i="3"/>
  <c r="F1251" i="3"/>
  <c r="G1241" i="3"/>
  <c r="F1241" i="3"/>
  <c r="G1231" i="3"/>
  <c r="F1231" i="3"/>
  <c r="G1221" i="3"/>
  <c r="F1221" i="3"/>
  <c r="G1211" i="3"/>
  <c r="F1211" i="3"/>
  <c r="G1201" i="3"/>
  <c r="F1201" i="3"/>
  <c r="G1191" i="3"/>
  <c r="F1191" i="3"/>
  <c r="G1181" i="3"/>
  <c r="F1181" i="3"/>
  <c r="G1171" i="3"/>
  <c r="F1171" i="3"/>
  <c r="G1162" i="3"/>
  <c r="F1162" i="3"/>
  <c r="G1152" i="3"/>
  <c r="F1152" i="3"/>
  <c r="G1142" i="3"/>
  <c r="F1142" i="3"/>
  <c r="G1132" i="3"/>
  <c r="F1132" i="3"/>
  <c r="G1122" i="3"/>
  <c r="F1122" i="3"/>
  <c r="G1112" i="3"/>
  <c r="F1112" i="3"/>
  <c r="G1102" i="3"/>
  <c r="F1102" i="3"/>
  <c r="G1093" i="3"/>
  <c r="F1093" i="3"/>
  <c r="G1083" i="3"/>
  <c r="F1083" i="3"/>
  <c r="G1074" i="3"/>
  <c r="F1074" i="3"/>
  <c r="G1064" i="3"/>
  <c r="F1064" i="3"/>
  <c r="G1054" i="3"/>
  <c r="F1054" i="3"/>
  <c r="G1044" i="3"/>
  <c r="F1044" i="3"/>
  <c r="G1034" i="3"/>
  <c r="F1034" i="3"/>
  <c r="G1024" i="3"/>
  <c r="F1024" i="3"/>
  <c r="G1014" i="3"/>
  <c r="F1014" i="3"/>
  <c r="G1004" i="3"/>
  <c r="F1004" i="3"/>
  <c r="G994" i="3"/>
  <c r="F994" i="3"/>
  <c r="G984" i="3"/>
  <c r="F984" i="3"/>
  <c r="G974" i="3"/>
  <c r="F974" i="3"/>
  <c r="G964" i="3"/>
  <c r="F964" i="3"/>
  <c r="G954" i="3"/>
  <c r="F954" i="3"/>
  <c r="G944" i="3"/>
  <c r="F944" i="3"/>
  <c r="F2592" i="3"/>
  <c r="F2542" i="3"/>
  <c r="F2492" i="3"/>
  <c r="F2442" i="3"/>
  <c r="F2392" i="3"/>
  <c r="G2391" i="3"/>
  <c r="F2391" i="3"/>
  <c r="G2381" i="3"/>
  <c r="F2381" i="3"/>
  <c r="G2371" i="3"/>
  <c r="F2371" i="3"/>
  <c r="G2361" i="3"/>
  <c r="F2361" i="3"/>
  <c r="G2351" i="3"/>
  <c r="F2351" i="3"/>
  <c r="G2341" i="3"/>
  <c r="F2341" i="3"/>
  <c r="G2331" i="3"/>
  <c r="F2331" i="3"/>
  <c r="G2321" i="3"/>
  <c r="F2321" i="3"/>
  <c r="G2311" i="3"/>
  <c r="F2311" i="3"/>
  <c r="G2301" i="3"/>
  <c r="F2301" i="3"/>
  <c r="G2291" i="3"/>
  <c r="F2291" i="3"/>
  <c r="G2281" i="3"/>
  <c r="F2281" i="3"/>
  <c r="G2271" i="3"/>
  <c r="F2271" i="3"/>
  <c r="G2261" i="3"/>
  <c r="F2261" i="3"/>
  <c r="G2251" i="3"/>
  <c r="F2251" i="3"/>
  <c r="G2241" i="3"/>
  <c r="F2241" i="3"/>
  <c r="G2231" i="3"/>
  <c r="C4" i="2" s="1"/>
  <c r="F2231" i="3"/>
  <c r="G2221" i="3"/>
  <c r="F2221" i="3"/>
  <c r="G2211" i="3"/>
  <c r="F2211" i="3"/>
  <c r="G2201" i="3"/>
  <c r="F2201" i="3"/>
  <c r="G2191" i="3"/>
  <c r="F2191" i="3"/>
  <c r="G2181" i="3"/>
  <c r="F2181" i="3"/>
  <c r="G2171" i="3"/>
  <c r="F2171" i="3"/>
  <c r="G2161" i="3"/>
  <c r="F2161" i="3"/>
  <c r="G2151" i="3"/>
  <c r="F2151" i="3"/>
  <c r="G2141" i="3"/>
  <c r="F2141" i="3"/>
  <c r="G2131" i="3"/>
  <c r="F2131" i="3"/>
  <c r="G2121" i="3"/>
  <c r="F2121" i="3"/>
  <c r="G2111" i="3"/>
  <c r="F2111" i="3"/>
  <c r="G2101" i="3"/>
  <c r="F2101" i="3"/>
  <c r="G2091" i="3"/>
  <c r="F2091" i="3"/>
  <c r="G2081" i="3"/>
  <c r="F2081" i="3"/>
  <c r="G2071" i="3"/>
  <c r="F2071" i="3"/>
  <c r="G2061" i="3"/>
  <c r="F2061" i="3"/>
  <c r="G2051" i="3"/>
  <c r="F2051" i="3"/>
  <c r="G2041" i="3"/>
  <c r="F2041" i="3"/>
  <c r="G2031" i="3"/>
  <c r="F2031" i="3"/>
  <c r="G2021" i="3"/>
  <c r="F2021" i="3"/>
  <c r="G2011" i="3"/>
  <c r="F2011" i="3"/>
  <c r="G2001" i="3"/>
  <c r="F2001" i="3"/>
  <c r="G1991" i="3"/>
  <c r="F1991" i="3"/>
  <c r="G1981" i="3"/>
  <c r="F1981" i="3"/>
  <c r="G1971" i="3"/>
  <c r="F1971" i="3"/>
  <c r="G1961" i="3"/>
  <c r="F1961" i="3"/>
  <c r="G1951" i="3"/>
  <c r="F1951" i="3"/>
  <c r="G1941" i="3"/>
  <c r="F1941" i="3"/>
  <c r="G1931" i="3"/>
  <c r="F1931" i="3"/>
  <c r="G1921" i="3"/>
  <c r="F1921" i="3"/>
  <c r="G1911" i="3"/>
  <c r="F1911" i="3"/>
  <c r="G1901" i="3"/>
  <c r="F1901" i="3"/>
  <c r="G1891" i="3"/>
  <c r="F1891" i="3"/>
  <c r="G1881" i="3"/>
  <c r="F1881" i="3"/>
  <c r="G1871" i="3"/>
  <c r="F1871" i="3"/>
  <c r="G1861" i="3"/>
  <c r="F1861" i="3"/>
  <c r="G1851" i="3"/>
  <c r="F1851" i="3"/>
  <c r="G1841" i="3"/>
  <c r="F1841" i="3"/>
  <c r="G1831" i="3"/>
  <c r="F1831" i="3"/>
  <c r="G1821" i="3"/>
  <c r="F1821" i="3"/>
  <c r="G1811" i="3"/>
  <c r="F1811" i="3"/>
  <c r="G1792" i="3"/>
  <c r="F1792" i="3"/>
  <c r="G1782" i="3"/>
  <c r="F1782" i="3"/>
  <c r="G1774" i="3"/>
  <c r="F1774" i="3"/>
  <c r="G1764" i="3"/>
  <c r="F1764" i="3"/>
  <c r="G1754" i="3"/>
  <c r="F1754" i="3"/>
  <c r="G1745" i="3"/>
  <c r="F1745" i="3"/>
  <c r="G1735" i="3"/>
  <c r="F1735" i="3"/>
  <c r="G1725" i="3"/>
  <c r="F1725" i="3"/>
  <c r="G1715" i="3"/>
  <c r="F1715" i="3"/>
  <c r="G1705" i="3"/>
  <c r="F1705" i="3"/>
  <c r="G1695" i="3"/>
  <c r="F1695" i="3"/>
  <c r="G1685" i="3"/>
  <c r="F1685" i="3"/>
  <c r="G1675" i="3"/>
  <c r="F1675" i="3"/>
  <c r="G1665" i="3"/>
  <c r="F1665" i="3"/>
  <c r="G1655" i="3"/>
  <c r="F1655" i="3"/>
  <c r="G1645" i="3"/>
  <c r="F1645" i="3"/>
  <c r="G1635" i="3"/>
  <c r="F1635" i="3"/>
  <c r="G1625" i="3"/>
  <c r="F1625" i="3"/>
  <c r="G1615" i="3"/>
  <c r="F1615" i="3"/>
  <c r="G1605" i="3"/>
  <c r="F1605" i="3"/>
  <c r="G1595" i="3"/>
  <c r="F1595" i="3"/>
  <c r="G1585" i="3"/>
  <c r="F1585" i="3"/>
  <c r="G1576" i="3"/>
  <c r="F1576" i="3"/>
  <c r="G1566" i="3"/>
  <c r="F1566" i="3"/>
  <c r="G1556" i="3"/>
  <c r="F1556" i="3"/>
  <c r="G1546" i="3"/>
  <c r="F1546" i="3"/>
  <c r="G1536" i="3"/>
  <c r="F1536" i="3"/>
  <c r="G1526" i="3"/>
  <c r="F1526" i="3"/>
  <c r="G1516" i="3"/>
  <c r="F1516" i="3"/>
  <c r="G1506" i="3"/>
  <c r="F1506" i="3"/>
  <c r="G1496" i="3"/>
  <c r="F1496" i="3"/>
  <c r="G1486" i="3"/>
  <c r="F1486" i="3"/>
  <c r="G1476" i="3"/>
  <c r="F1476" i="3"/>
  <c r="G1466" i="3"/>
  <c r="F1466" i="3"/>
  <c r="G1456" i="3"/>
  <c r="F1456" i="3"/>
  <c r="G1446" i="3"/>
  <c r="F1446" i="3"/>
  <c r="G1436" i="3"/>
  <c r="F1436" i="3"/>
  <c r="G1426" i="3"/>
  <c r="F1426" i="3"/>
  <c r="G1417" i="3"/>
  <c r="F1417" i="3"/>
  <c r="G1407" i="3"/>
  <c r="F1407" i="3"/>
  <c r="G1398" i="3"/>
  <c r="F1398" i="3"/>
  <c r="G1379" i="3"/>
  <c r="F1379" i="3"/>
  <c r="G1369" i="3"/>
  <c r="F1369" i="3"/>
  <c r="G1359" i="3"/>
  <c r="F1359" i="3"/>
  <c r="G1350" i="3"/>
  <c r="F1350" i="3"/>
  <c r="G1340" i="3"/>
  <c r="F1340" i="3"/>
  <c r="G1330" i="3"/>
  <c r="F1330" i="3"/>
  <c r="G1320" i="3"/>
  <c r="F1320" i="3"/>
  <c r="G1310" i="3"/>
  <c r="F1310" i="3"/>
  <c r="G1300" i="3"/>
  <c r="F1300" i="3"/>
  <c r="G1290" i="3"/>
  <c r="F1290" i="3"/>
  <c r="G1280" i="3"/>
  <c r="F1280" i="3"/>
  <c r="G1270" i="3"/>
  <c r="F1270" i="3"/>
  <c r="G1260" i="3"/>
  <c r="F1260" i="3"/>
  <c r="G1250" i="3"/>
  <c r="F1250" i="3"/>
  <c r="G1240" i="3"/>
  <c r="F1240" i="3"/>
  <c r="G1230" i="3"/>
  <c r="F1230" i="3"/>
  <c r="G1220" i="3"/>
  <c r="F1220" i="3"/>
  <c r="G1210" i="3"/>
  <c r="F1210" i="3"/>
  <c r="G1200" i="3"/>
  <c r="F1200" i="3"/>
  <c r="G1190" i="3"/>
  <c r="F1190" i="3"/>
  <c r="G1180" i="3"/>
  <c r="F1180" i="3"/>
  <c r="G1170" i="3"/>
  <c r="F1170" i="3"/>
  <c r="G1161" i="3"/>
  <c r="F1161" i="3"/>
  <c r="G1151" i="3"/>
  <c r="F1151" i="3"/>
  <c r="G1141" i="3"/>
  <c r="F1141" i="3"/>
  <c r="G1131" i="3"/>
  <c r="F1131" i="3"/>
  <c r="G1121" i="3"/>
  <c r="F1121" i="3"/>
  <c r="G1111" i="3"/>
  <c r="F1111" i="3"/>
  <c r="G1101" i="3"/>
  <c r="F1101" i="3"/>
  <c r="G1092" i="3"/>
  <c r="F1092" i="3"/>
  <c r="G1082" i="3"/>
  <c r="F1082" i="3"/>
  <c r="G1073" i="3"/>
  <c r="F1073" i="3"/>
  <c r="G1063" i="3"/>
  <c r="F1063" i="3"/>
  <c r="G1053" i="3"/>
  <c r="F1053" i="3"/>
  <c r="G1043" i="3"/>
  <c r="F1043" i="3"/>
  <c r="G1033" i="3"/>
  <c r="F1033" i="3"/>
  <c r="G1023" i="3"/>
  <c r="F1023" i="3"/>
  <c r="G1013" i="3"/>
  <c r="F1013" i="3"/>
  <c r="G1003" i="3"/>
  <c r="F1003" i="3"/>
  <c r="G993" i="3"/>
  <c r="F993" i="3"/>
  <c r="G983" i="3"/>
  <c r="F983" i="3"/>
  <c r="G973" i="3"/>
  <c r="F973" i="3"/>
  <c r="G963" i="3"/>
  <c r="F963" i="3"/>
  <c r="G953" i="3"/>
  <c r="F953" i="3"/>
  <c r="G943" i="3"/>
  <c r="F943" i="3"/>
  <c r="F2591" i="3"/>
  <c r="F2541" i="3"/>
  <c r="F2491" i="3"/>
  <c r="F2441" i="3"/>
  <c r="F2382" i="3"/>
  <c r="G2620" i="3"/>
  <c r="F2620" i="3"/>
  <c r="G2610" i="3"/>
  <c r="F2610" i="3"/>
  <c r="G2600" i="3"/>
  <c r="F2600" i="3"/>
  <c r="G2590" i="3"/>
  <c r="F2590" i="3"/>
  <c r="G2580" i="3"/>
  <c r="F2580" i="3"/>
  <c r="G2570" i="3"/>
  <c r="F2570" i="3"/>
  <c r="G2560" i="3"/>
  <c r="F2560" i="3"/>
  <c r="G2550" i="3"/>
  <c r="F2550" i="3"/>
  <c r="G2540" i="3"/>
  <c r="F2540" i="3"/>
  <c r="G2530" i="3"/>
  <c r="F2530" i="3"/>
  <c r="G2520" i="3"/>
  <c r="F2520" i="3"/>
  <c r="G2510" i="3"/>
  <c r="F2510" i="3"/>
  <c r="G2500" i="3"/>
  <c r="F2500" i="3"/>
  <c r="G2490" i="3"/>
  <c r="F2490" i="3"/>
  <c r="G2480" i="3"/>
  <c r="F2480" i="3"/>
  <c r="G2470" i="3"/>
  <c r="F2470" i="3"/>
  <c r="G2460" i="3"/>
  <c r="F2460" i="3"/>
  <c r="G2450" i="3"/>
  <c r="F2450" i="3"/>
  <c r="G2440" i="3"/>
  <c r="F2440" i="3"/>
  <c r="G2430" i="3"/>
  <c r="F2430" i="3"/>
  <c r="G2420" i="3"/>
  <c r="F2420" i="3"/>
  <c r="G2410" i="3"/>
  <c r="F2410" i="3"/>
  <c r="G2400" i="3"/>
  <c r="F2400" i="3"/>
  <c r="G2390" i="3"/>
  <c r="F2390" i="3"/>
  <c r="G2380" i="3"/>
  <c r="F2380" i="3"/>
  <c r="G2370" i="3"/>
  <c r="F2370" i="3"/>
  <c r="G2360" i="3"/>
  <c r="F2360" i="3"/>
  <c r="G2350" i="3"/>
  <c r="F2350" i="3"/>
  <c r="G2340" i="3"/>
  <c r="F2340" i="3"/>
  <c r="G2330" i="3"/>
  <c r="F2330" i="3"/>
  <c r="G2320" i="3"/>
  <c r="F2320" i="3"/>
  <c r="G2310" i="3"/>
  <c r="F2310" i="3"/>
  <c r="G2300" i="3"/>
  <c r="F2300" i="3"/>
  <c r="G2290" i="3"/>
  <c r="F2290" i="3"/>
  <c r="G2280" i="3"/>
  <c r="F2280" i="3"/>
  <c r="G2270" i="3"/>
  <c r="F2270" i="3"/>
  <c r="G2260" i="3"/>
  <c r="F2260" i="3"/>
  <c r="G2250" i="3"/>
  <c r="F2250" i="3"/>
  <c r="G2240" i="3"/>
  <c r="F2240" i="3"/>
  <c r="G2230" i="3"/>
  <c r="F2230" i="3"/>
  <c r="G2220" i="3"/>
  <c r="F2220" i="3"/>
  <c r="G2210" i="3"/>
  <c r="F2210" i="3"/>
  <c r="G2200" i="3"/>
  <c r="F2200" i="3"/>
  <c r="G2190" i="3"/>
  <c r="F2190" i="3"/>
  <c r="G2180" i="3"/>
  <c r="F2180" i="3"/>
  <c r="G2170" i="3"/>
  <c r="F2170" i="3"/>
  <c r="G2160" i="3"/>
  <c r="F2160" i="3"/>
  <c r="G2150" i="3"/>
  <c r="F2150" i="3"/>
  <c r="G2140" i="3"/>
  <c r="F2140" i="3"/>
  <c r="G2130" i="3"/>
  <c r="F2130" i="3"/>
  <c r="G2120" i="3"/>
  <c r="F2120" i="3"/>
  <c r="G2110" i="3"/>
  <c r="F2110" i="3"/>
  <c r="G2100" i="3"/>
  <c r="F2100" i="3"/>
  <c r="G2090" i="3"/>
  <c r="F2090" i="3"/>
  <c r="G2080" i="3"/>
  <c r="F2080" i="3"/>
  <c r="G2070" i="3"/>
  <c r="F2070" i="3"/>
  <c r="G2060" i="3"/>
  <c r="F2060" i="3"/>
  <c r="G2050" i="3"/>
  <c r="F2050" i="3"/>
  <c r="G2040" i="3"/>
  <c r="F2040" i="3"/>
  <c r="G2030" i="3"/>
  <c r="F2030" i="3"/>
  <c r="G2020" i="3"/>
  <c r="F2020" i="3"/>
  <c r="G2010" i="3"/>
  <c r="F2010" i="3"/>
  <c r="G2000" i="3"/>
  <c r="F2000" i="3"/>
  <c r="G1990" i="3"/>
  <c r="F1990" i="3"/>
  <c r="G1980" i="3"/>
  <c r="F1980" i="3"/>
  <c r="G1970" i="3"/>
  <c r="F1970" i="3"/>
  <c r="G1960" i="3"/>
  <c r="F1960" i="3"/>
  <c r="G1950" i="3"/>
  <c r="F1950" i="3"/>
  <c r="G1940" i="3"/>
  <c r="F1940" i="3"/>
  <c r="G1930" i="3"/>
  <c r="F1930" i="3"/>
  <c r="G1920" i="3"/>
  <c r="F1920" i="3"/>
  <c r="G1910" i="3"/>
  <c r="F1910" i="3"/>
  <c r="G1900" i="3"/>
  <c r="F1900" i="3"/>
  <c r="G1890" i="3"/>
  <c r="F1890" i="3"/>
  <c r="G1880" i="3"/>
  <c r="F1880" i="3"/>
  <c r="G1870" i="3"/>
  <c r="F1870" i="3"/>
  <c r="G1860" i="3"/>
  <c r="F1860" i="3"/>
  <c r="G1850" i="3"/>
  <c r="F1850" i="3"/>
  <c r="G1840" i="3"/>
  <c r="F1840" i="3"/>
  <c r="G1830" i="3"/>
  <c r="F1830" i="3"/>
  <c r="G1820" i="3"/>
  <c r="F1820" i="3"/>
  <c r="G1810" i="3"/>
  <c r="F1810" i="3"/>
  <c r="G1801" i="3"/>
  <c r="F1801" i="3"/>
  <c r="G1791" i="3"/>
  <c r="F1791" i="3"/>
  <c r="G1781" i="3"/>
  <c r="F1781" i="3"/>
  <c r="G1773" i="3"/>
  <c r="F1773" i="3"/>
  <c r="G1763" i="3"/>
  <c r="F1763" i="3"/>
  <c r="G1753" i="3"/>
  <c r="F1753" i="3"/>
  <c r="G1744" i="3"/>
  <c r="F1744" i="3"/>
  <c r="G1734" i="3"/>
  <c r="F1734" i="3"/>
  <c r="G1724" i="3"/>
  <c r="F1724" i="3"/>
  <c r="G1714" i="3"/>
  <c r="F1714" i="3"/>
  <c r="G1704" i="3"/>
  <c r="F1704" i="3"/>
  <c r="G1694" i="3"/>
  <c r="F1694" i="3"/>
  <c r="G1684" i="3"/>
  <c r="F1684" i="3"/>
  <c r="G1674" i="3"/>
  <c r="F1674" i="3"/>
  <c r="G1664" i="3"/>
  <c r="F1664" i="3"/>
  <c r="G1654" i="3"/>
  <c r="F1654" i="3"/>
  <c r="G1644" i="3"/>
  <c r="F1644" i="3"/>
  <c r="G1634" i="3"/>
  <c r="F1634" i="3"/>
  <c r="G1624" i="3"/>
  <c r="F1624" i="3"/>
  <c r="G1614" i="3"/>
  <c r="F1614" i="3"/>
  <c r="G1604" i="3"/>
  <c r="F1604" i="3"/>
  <c r="G1594" i="3"/>
  <c r="F1594" i="3"/>
  <c r="G1584" i="3"/>
  <c r="F1584" i="3"/>
  <c r="G1575" i="3"/>
  <c r="F1575" i="3"/>
  <c r="G1565" i="3"/>
  <c r="F1565" i="3"/>
  <c r="G1555" i="3"/>
  <c r="F1555" i="3"/>
  <c r="G1545" i="3"/>
  <c r="F1545" i="3"/>
  <c r="G1535" i="3"/>
  <c r="F1535" i="3"/>
  <c r="G1525" i="3"/>
  <c r="F1525" i="3"/>
  <c r="G1515" i="3"/>
  <c r="F1515" i="3"/>
  <c r="G1505" i="3"/>
  <c r="F1505" i="3"/>
  <c r="G1495" i="3"/>
  <c r="F1495" i="3"/>
  <c r="G1485" i="3"/>
  <c r="F1485" i="3"/>
  <c r="G1475" i="3"/>
  <c r="F1475" i="3"/>
  <c r="G1465" i="3"/>
  <c r="F1465" i="3"/>
  <c r="G1455" i="3"/>
  <c r="F1455" i="3"/>
  <c r="G1445" i="3"/>
  <c r="F1445" i="3"/>
  <c r="G1435" i="3"/>
  <c r="F1435" i="3"/>
  <c r="G1425" i="3"/>
  <c r="F1425" i="3"/>
  <c r="G1416" i="3"/>
  <c r="F1416" i="3"/>
  <c r="G1406" i="3"/>
  <c r="F1406" i="3"/>
  <c r="G1397" i="3"/>
  <c r="F1397" i="3"/>
  <c r="G1388" i="3"/>
  <c r="F1388" i="3"/>
  <c r="G1378" i="3"/>
  <c r="F1378" i="3"/>
  <c r="G1368" i="3"/>
  <c r="F1368" i="3"/>
  <c r="G1358" i="3"/>
  <c r="F1358" i="3"/>
  <c r="G1349" i="3"/>
  <c r="F1349" i="3"/>
  <c r="G1339" i="3"/>
  <c r="F1339" i="3"/>
  <c r="G1329" i="3"/>
  <c r="F1329" i="3"/>
  <c r="G1319" i="3"/>
  <c r="F1319" i="3"/>
  <c r="G1309" i="3"/>
  <c r="F1309" i="3"/>
  <c r="G1299" i="3"/>
  <c r="F1299" i="3"/>
  <c r="G1289" i="3"/>
  <c r="F1289" i="3"/>
  <c r="G1279" i="3"/>
  <c r="F1279" i="3"/>
  <c r="G1269" i="3"/>
  <c r="F1269" i="3"/>
  <c r="G1259" i="3"/>
  <c r="F1259" i="3"/>
  <c r="G1249" i="3"/>
  <c r="F1249" i="3"/>
  <c r="G1239" i="3"/>
  <c r="F1239" i="3"/>
  <c r="G1229" i="3"/>
  <c r="F1229" i="3"/>
  <c r="G1219" i="3"/>
  <c r="F1219" i="3"/>
  <c r="G1209" i="3"/>
  <c r="F1209" i="3"/>
  <c r="G1199" i="3"/>
  <c r="F1199" i="3"/>
  <c r="G1189" i="3"/>
  <c r="F1189" i="3"/>
  <c r="G1179" i="3"/>
  <c r="F1179" i="3"/>
  <c r="G1169" i="3"/>
  <c r="F1169" i="3"/>
  <c r="G1160" i="3"/>
  <c r="F1160" i="3"/>
  <c r="G1150" i="3"/>
  <c r="F1150" i="3"/>
  <c r="G1140" i="3"/>
  <c r="F1140" i="3"/>
  <c r="G1130" i="3"/>
  <c r="F1130" i="3"/>
  <c r="G1120" i="3"/>
  <c r="F1120" i="3"/>
  <c r="G1110" i="3"/>
  <c r="F1110" i="3"/>
  <c r="G1100" i="3"/>
  <c r="F1100" i="3"/>
  <c r="G1091" i="3"/>
  <c r="F1091" i="3"/>
  <c r="G1081" i="3"/>
  <c r="F1081" i="3"/>
  <c r="G1072" i="3"/>
  <c r="F1072" i="3"/>
  <c r="G1062" i="3"/>
  <c r="F1062" i="3"/>
  <c r="G1052" i="3"/>
  <c r="F1052" i="3"/>
  <c r="G1042" i="3"/>
  <c r="F1042" i="3"/>
  <c r="G1032" i="3"/>
  <c r="F1032" i="3"/>
  <c r="G1022" i="3"/>
  <c r="F1022" i="3"/>
  <c r="G1012" i="3"/>
  <c r="F1012" i="3"/>
  <c r="G1002" i="3"/>
  <c r="F1002" i="3"/>
  <c r="G992" i="3"/>
  <c r="F992" i="3"/>
  <c r="G982" i="3"/>
  <c r="F982" i="3"/>
  <c r="G972" i="3"/>
  <c r="F972" i="3"/>
  <c r="G962" i="3"/>
  <c r="F962" i="3"/>
  <c r="G952" i="3"/>
  <c r="F952" i="3"/>
  <c r="G942" i="3"/>
  <c r="F942" i="3"/>
  <c r="G932" i="3"/>
  <c r="F932" i="3"/>
  <c r="G922" i="3"/>
  <c r="F922" i="3"/>
  <c r="G912" i="3"/>
  <c r="F912" i="3"/>
  <c r="G902" i="3"/>
  <c r="F902" i="3"/>
  <c r="G892" i="3"/>
  <c r="F892" i="3"/>
  <c r="G882" i="3"/>
  <c r="F882" i="3"/>
  <c r="G872" i="3"/>
  <c r="F872" i="3"/>
  <c r="G863" i="3"/>
  <c r="F863" i="3"/>
  <c r="G853" i="3"/>
  <c r="F853" i="3"/>
  <c r="G843" i="3"/>
  <c r="F843" i="3"/>
  <c r="G833" i="3"/>
  <c r="F833" i="3"/>
  <c r="G823" i="3"/>
  <c r="F823" i="3"/>
  <c r="G814" i="3"/>
  <c r="F814" i="3"/>
  <c r="G804" i="3"/>
  <c r="F804" i="3"/>
  <c r="G794" i="3"/>
  <c r="F794" i="3"/>
  <c r="G785" i="3"/>
  <c r="F785" i="3"/>
  <c r="F2582" i="3"/>
  <c r="F2532" i="3"/>
  <c r="F2482" i="3"/>
  <c r="F2432" i="3"/>
  <c r="F2372" i="3"/>
  <c r="G2619" i="3"/>
  <c r="F2619" i="3"/>
  <c r="G2609" i="3"/>
  <c r="F2609" i="3"/>
  <c r="G2599" i="3"/>
  <c r="F2599" i="3"/>
  <c r="G2589" i="3"/>
  <c r="F2589" i="3"/>
  <c r="G2579" i="3"/>
  <c r="F2579" i="3"/>
  <c r="G2569" i="3"/>
  <c r="F2569" i="3"/>
  <c r="G2559" i="3"/>
  <c r="F2559" i="3"/>
  <c r="G2549" i="3"/>
  <c r="F2549" i="3"/>
  <c r="G2539" i="3"/>
  <c r="F2539" i="3"/>
  <c r="G2529" i="3"/>
  <c r="F2529" i="3"/>
  <c r="G2519" i="3"/>
  <c r="F2519" i="3"/>
  <c r="G2509" i="3"/>
  <c r="F2509" i="3"/>
  <c r="G2499" i="3"/>
  <c r="F2499" i="3"/>
  <c r="G2489" i="3"/>
  <c r="F2489" i="3"/>
  <c r="G2479" i="3"/>
  <c r="F2479" i="3"/>
  <c r="G2469" i="3"/>
  <c r="F2469" i="3"/>
  <c r="G2459" i="3"/>
  <c r="F2459" i="3"/>
  <c r="G2449" i="3"/>
  <c r="F2449" i="3"/>
  <c r="G2439" i="3"/>
  <c r="F2439" i="3"/>
  <c r="G2429" i="3"/>
  <c r="F2429" i="3"/>
  <c r="G2419" i="3"/>
  <c r="F2419" i="3"/>
  <c r="G2409" i="3"/>
  <c r="F2409" i="3"/>
  <c r="G2399" i="3"/>
  <c r="F2399" i="3"/>
  <c r="G2389" i="3"/>
  <c r="F2389" i="3"/>
  <c r="G2379" i="3"/>
  <c r="F2379" i="3"/>
  <c r="G2369" i="3"/>
  <c r="F2369" i="3"/>
  <c r="G2359" i="3"/>
  <c r="F2359" i="3"/>
  <c r="G2349" i="3"/>
  <c r="F2349" i="3"/>
  <c r="G2339" i="3"/>
  <c r="F2339" i="3"/>
  <c r="G2329" i="3"/>
  <c r="F2329" i="3"/>
  <c r="G2319" i="3"/>
  <c r="F2319" i="3"/>
  <c r="G2309" i="3"/>
  <c r="F2309" i="3"/>
  <c r="G2299" i="3"/>
  <c r="F2299" i="3"/>
  <c r="G2289" i="3"/>
  <c r="F2289" i="3"/>
  <c r="G2279" i="3"/>
  <c r="F2279" i="3"/>
  <c r="G2269" i="3"/>
  <c r="F2269" i="3"/>
  <c r="G2259" i="3"/>
  <c r="F2259" i="3"/>
  <c r="G2249" i="3"/>
  <c r="F2249" i="3"/>
  <c r="G2239" i="3"/>
  <c r="F2239" i="3"/>
  <c r="G2229" i="3"/>
  <c r="F2229" i="3"/>
  <c r="G2219" i="3"/>
  <c r="F2219" i="3"/>
  <c r="G2209" i="3"/>
  <c r="F2209" i="3"/>
  <c r="G2199" i="3"/>
  <c r="F2199" i="3"/>
  <c r="G2189" i="3"/>
  <c r="F2189" i="3"/>
  <c r="G2179" i="3"/>
  <c r="F2179" i="3"/>
  <c r="G2169" i="3"/>
  <c r="F2169" i="3"/>
  <c r="G2159" i="3"/>
  <c r="F2159" i="3"/>
  <c r="G2149" i="3"/>
  <c r="F2149" i="3"/>
  <c r="G2139" i="3"/>
  <c r="F2139" i="3"/>
  <c r="G2129" i="3"/>
  <c r="F2129" i="3"/>
  <c r="G2119" i="3"/>
  <c r="F2119" i="3"/>
  <c r="G2109" i="3"/>
  <c r="F2109" i="3"/>
  <c r="G2099" i="3"/>
  <c r="F2099" i="3"/>
  <c r="G2089" i="3"/>
  <c r="F2089" i="3"/>
  <c r="G2079" i="3"/>
  <c r="F2079" i="3"/>
  <c r="G2069" i="3"/>
  <c r="F2069" i="3"/>
  <c r="G2059" i="3"/>
  <c r="F2059" i="3"/>
  <c r="G2049" i="3"/>
  <c r="F2049" i="3"/>
  <c r="G2039" i="3"/>
  <c r="F2039" i="3"/>
  <c r="G2029" i="3"/>
  <c r="F2029" i="3"/>
  <c r="G2019" i="3"/>
  <c r="F2019" i="3"/>
  <c r="G2009" i="3"/>
  <c r="F2009" i="3"/>
  <c r="G1999" i="3"/>
  <c r="F1999" i="3"/>
  <c r="G1989" i="3"/>
  <c r="F1989" i="3"/>
  <c r="G1979" i="3"/>
  <c r="F1979" i="3"/>
  <c r="G1969" i="3"/>
  <c r="F1969" i="3"/>
  <c r="G1959" i="3"/>
  <c r="F1959" i="3"/>
  <c r="G1949" i="3"/>
  <c r="F1949" i="3"/>
  <c r="G1939" i="3"/>
  <c r="F1939" i="3"/>
  <c r="G1929" i="3"/>
  <c r="F1929" i="3"/>
  <c r="G1919" i="3"/>
  <c r="F1919" i="3"/>
  <c r="G1909" i="3"/>
  <c r="F1909" i="3"/>
  <c r="G1899" i="3"/>
  <c r="F1899" i="3"/>
  <c r="G1889" i="3"/>
  <c r="F1889" i="3"/>
  <c r="G1879" i="3"/>
  <c r="F1879" i="3"/>
  <c r="G1869" i="3"/>
  <c r="F1869" i="3"/>
  <c r="G1859" i="3"/>
  <c r="F1859" i="3"/>
  <c r="G1849" i="3"/>
  <c r="F1849" i="3"/>
  <c r="G1839" i="3"/>
  <c r="F1839" i="3"/>
  <c r="G1829" i="3"/>
  <c r="F1829" i="3"/>
  <c r="G1819" i="3"/>
  <c r="F1819" i="3"/>
  <c r="G1809" i="3"/>
  <c r="F1809" i="3"/>
  <c r="G1800" i="3"/>
  <c r="F1800" i="3"/>
  <c r="G1790" i="3"/>
  <c r="F1790" i="3"/>
  <c r="G1780" i="3"/>
  <c r="F1780" i="3"/>
  <c r="G1772" i="3"/>
  <c r="F1772" i="3"/>
  <c r="G1762" i="3"/>
  <c r="F1762" i="3"/>
  <c r="G1743" i="3"/>
  <c r="F1743" i="3"/>
  <c r="G1733" i="3"/>
  <c r="F1733" i="3"/>
  <c r="G1723" i="3"/>
  <c r="F1723" i="3"/>
  <c r="G1713" i="3"/>
  <c r="F1713" i="3"/>
  <c r="G1703" i="3"/>
  <c r="F1703" i="3"/>
  <c r="G1693" i="3"/>
  <c r="F1693" i="3"/>
  <c r="G1683" i="3"/>
  <c r="F1683" i="3"/>
  <c r="G1673" i="3"/>
  <c r="F1673" i="3"/>
  <c r="G1663" i="3"/>
  <c r="F1663" i="3"/>
  <c r="G1653" i="3"/>
  <c r="F1653" i="3"/>
  <c r="G1643" i="3"/>
  <c r="F1643" i="3"/>
  <c r="G1633" i="3"/>
  <c r="F1633" i="3"/>
  <c r="G1623" i="3"/>
  <c r="F1623" i="3"/>
  <c r="G1613" i="3"/>
  <c r="F1613" i="3"/>
  <c r="G1603" i="3"/>
  <c r="F1603" i="3"/>
  <c r="G1593" i="3"/>
  <c r="F1593" i="3"/>
  <c r="G1583" i="3"/>
  <c r="F1583" i="3"/>
  <c r="G1574" i="3"/>
  <c r="F1574" i="3"/>
  <c r="G1564" i="3"/>
  <c r="F1564" i="3"/>
  <c r="G1554" i="3"/>
  <c r="F1554" i="3"/>
  <c r="G1544" i="3"/>
  <c r="F1544" i="3"/>
  <c r="G1534" i="3"/>
  <c r="F1534" i="3"/>
  <c r="G1524" i="3"/>
  <c r="F1524" i="3"/>
  <c r="G1514" i="3"/>
  <c r="F1514" i="3"/>
  <c r="G1504" i="3"/>
  <c r="F1504" i="3"/>
  <c r="G1494" i="3"/>
  <c r="F1494" i="3"/>
  <c r="G1484" i="3"/>
  <c r="F1484" i="3"/>
  <c r="G1474" i="3"/>
  <c r="F1474" i="3"/>
  <c r="G1464" i="3"/>
  <c r="F1464" i="3"/>
  <c r="G1454" i="3"/>
  <c r="F1454" i="3"/>
  <c r="G1444" i="3"/>
  <c r="F1444" i="3"/>
  <c r="G1434" i="3"/>
  <c r="F1434" i="3"/>
  <c r="G1424" i="3"/>
  <c r="F1424" i="3"/>
  <c r="G1415" i="3"/>
  <c r="F1415" i="3"/>
  <c r="G1405" i="3"/>
  <c r="F1405" i="3"/>
  <c r="G1396" i="3"/>
  <c r="F1396" i="3"/>
  <c r="G1387" i="3"/>
  <c r="F1387" i="3"/>
  <c r="G1377" i="3"/>
  <c r="F1377" i="3"/>
  <c r="G1367" i="3"/>
  <c r="F1367" i="3"/>
  <c r="G1357" i="3"/>
  <c r="F1357" i="3"/>
  <c r="G1348" i="3"/>
  <c r="F1348" i="3"/>
  <c r="G1338" i="3"/>
  <c r="F1338" i="3"/>
  <c r="G1328" i="3"/>
  <c r="F1328" i="3"/>
  <c r="G1318" i="3"/>
  <c r="F1318" i="3"/>
  <c r="G1308" i="3"/>
  <c r="F1308" i="3"/>
  <c r="G1298" i="3"/>
  <c r="F1298" i="3"/>
  <c r="G1288" i="3"/>
  <c r="F1288" i="3"/>
  <c r="G1278" i="3"/>
  <c r="F1278" i="3"/>
  <c r="G1268" i="3"/>
  <c r="F1268" i="3"/>
  <c r="G1258" i="3"/>
  <c r="F1258" i="3"/>
  <c r="G1248" i="3"/>
  <c r="F1248" i="3"/>
  <c r="G1238" i="3"/>
  <c r="F1238" i="3"/>
  <c r="G1228" i="3"/>
  <c r="F1228" i="3"/>
  <c r="G1218" i="3"/>
  <c r="F1218" i="3"/>
  <c r="F2581" i="3"/>
  <c r="F2531" i="3"/>
  <c r="F2481" i="3"/>
  <c r="F2431" i="3"/>
  <c r="F2362" i="3"/>
  <c r="G2618" i="3"/>
  <c r="F2618" i="3"/>
  <c r="G2608" i="3"/>
  <c r="F2608" i="3"/>
  <c r="G2598" i="3"/>
  <c r="F2598" i="3"/>
  <c r="G2588" i="3"/>
  <c r="F2588" i="3"/>
  <c r="G2578" i="3"/>
  <c r="F2578" i="3"/>
  <c r="G2568" i="3"/>
  <c r="F2568" i="3"/>
  <c r="G2558" i="3"/>
  <c r="F2558" i="3"/>
  <c r="G2548" i="3"/>
  <c r="F2548" i="3"/>
  <c r="G2538" i="3"/>
  <c r="F2538" i="3"/>
  <c r="G2528" i="3"/>
  <c r="F2528" i="3"/>
  <c r="G2518" i="3"/>
  <c r="F2518" i="3"/>
  <c r="G2508" i="3"/>
  <c r="F2508" i="3"/>
  <c r="G2498" i="3"/>
  <c r="F2498" i="3"/>
  <c r="G2488" i="3"/>
  <c r="F2488" i="3"/>
  <c r="G2478" i="3"/>
  <c r="F2478" i="3"/>
  <c r="G2468" i="3"/>
  <c r="F2468" i="3"/>
  <c r="G2458" i="3"/>
  <c r="F2458" i="3"/>
  <c r="G2448" i="3"/>
  <c r="F2448" i="3"/>
  <c r="G2438" i="3"/>
  <c r="F2438" i="3"/>
  <c r="G2428" i="3"/>
  <c r="F2428" i="3"/>
  <c r="G2418" i="3"/>
  <c r="F2418" i="3"/>
  <c r="G2408" i="3"/>
  <c r="F2408" i="3"/>
  <c r="G2398" i="3"/>
  <c r="F2398" i="3"/>
  <c r="G2388" i="3"/>
  <c r="F2388" i="3"/>
  <c r="G2378" i="3"/>
  <c r="F2378" i="3"/>
  <c r="G2368" i="3"/>
  <c r="F2368" i="3"/>
  <c r="G2358" i="3"/>
  <c r="F2358" i="3"/>
  <c r="G2348" i="3"/>
  <c r="F2348" i="3"/>
  <c r="G2338" i="3"/>
  <c r="F2338" i="3"/>
  <c r="G2328" i="3"/>
  <c r="F2328" i="3"/>
  <c r="G2318" i="3"/>
  <c r="F2318" i="3"/>
  <c r="G2308" i="3"/>
  <c r="F2308" i="3"/>
  <c r="G2298" i="3"/>
  <c r="F2298" i="3"/>
  <c r="G2288" i="3"/>
  <c r="F2288" i="3"/>
  <c r="G2278" i="3"/>
  <c r="F2278" i="3"/>
  <c r="G2268" i="3"/>
  <c r="F2268" i="3"/>
  <c r="G2258" i="3"/>
  <c r="F2258" i="3"/>
  <c r="G2248" i="3"/>
  <c r="F2248" i="3"/>
  <c r="G2238" i="3"/>
  <c r="F2238" i="3"/>
  <c r="G2228" i="3"/>
  <c r="F2228" i="3"/>
  <c r="G2218" i="3"/>
  <c r="F2218" i="3"/>
  <c r="G2208" i="3"/>
  <c r="F2208" i="3"/>
  <c r="G2198" i="3"/>
  <c r="F2198" i="3"/>
  <c r="G2188" i="3"/>
  <c r="F2188" i="3"/>
  <c r="G2178" i="3"/>
  <c r="F2178" i="3"/>
  <c r="G2168" i="3"/>
  <c r="F2168" i="3"/>
  <c r="G2158" i="3"/>
  <c r="F2158" i="3"/>
  <c r="G2148" i="3"/>
  <c r="F2148" i="3"/>
  <c r="G2138" i="3"/>
  <c r="F2138" i="3"/>
  <c r="G2128" i="3"/>
  <c r="F2128" i="3"/>
  <c r="G2118" i="3"/>
  <c r="F2118" i="3"/>
  <c r="G2108" i="3"/>
  <c r="F2108" i="3"/>
  <c r="G2098" i="3"/>
  <c r="F2098" i="3"/>
  <c r="G2088" i="3"/>
  <c r="F2088" i="3"/>
  <c r="G2078" i="3"/>
  <c r="F2078" i="3"/>
  <c r="G2068" i="3"/>
  <c r="F2068" i="3"/>
  <c r="G2058" i="3"/>
  <c r="F2058" i="3"/>
  <c r="G2048" i="3"/>
  <c r="F2048" i="3"/>
  <c r="G2038" i="3"/>
  <c r="F2038" i="3"/>
  <c r="G2028" i="3"/>
  <c r="F2028" i="3"/>
  <c r="G2018" i="3"/>
  <c r="F2018" i="3"/>
  <c r="G2008" i="3"/>
  <c r="F2008" i="3"/>
  <c r="G1998" i="3"/>
  <c r="F1998" i="3"/>
  <c r="G1988" i="3"/>
  <c r="F1988" i="3"/>
  <c r="G1978" i="3"/>
  <c r="F1978" i="3"/>
  <c r="G1968" i="3"/>
  <c r="F1968" i="3"/>
  <c r="G1958" i="3"/>
  <c r="F1958" i="3"/>
  <c r="G1948" i="3"/>
  <c r="F1948" i="3"/>
  <c r="G1938" i="3"/>
  <c r="F1938" i="3"/>
  <c r="G1928" i="3"/>
  <c r="F1928" i="3"/>
  <c r="G1918" i="3"/>
  <c r="F1918" i="3"/>
  <c r="G1908" i="3"/>
  <c r="F1908" i="3"/>
  <c r="G1898" i="3"/>
  <c r="F1898" i="3"/>
  <c r="G1888" i="3"/>
  <c r="F1888" i="3"/>
  <c r="G1878" i="3"/>
  <c r="F1878" i="3"/>
  <c r="G1868" i="3"/>
  <c r="F1868" i="3"/>
  <c r="G1858" i="3"/>
  <c r="F1858" i="3"/>
  <c r="G1848" i="3"/>
  <c r="F1848" i="3"/>
  <c r="G1838" i="3"/>
  <c r="F1838" i="3"/>
  <c r="G1828" i="3"/>
  <c r="F1828" i="3"/>
  <c r="G1818" i="3"/>
  <c r="F1818" i="3"/>
  <c r="G1808" i="3"/>
  <c r="F1808" i="3"/>
  <c r="G1799" i="3"/>
  <c r="F1799" i="3"/>
  <c r="G1789" i="3"/>
  <c r="F1789" i="3"/>
  <c r="G1779" i="3"/>
  <c r="F1779" i="3"/>
  <c r="G1771" i="3"/>
  <c r="F1771" i="3"/>
  <c r="G1761" i="3"/>
  <c r="F1761" i="3"/>
  <c r="G1752" i="3"/>
  <c r="F1752" i="3"/>
  <c r="G1742" i="3"/>
  <c r="F1742" i="3"/>
  <c r="G1732" i="3"/>
  <c r="F1732" i="3"/>
  <c r="G1722" i="3"/>
  <c r="F1722" i="3"/>
  <c r="G1712" i="3"/>
  <c r="F1712" i="3"/>
  <c r="G1702" i="3"/>
  <c r="F1702" i="3"/>
  <c r="G1692" i="3"/>
  <c r="F1692" i="3"/>
  <c r="G1682" i="3"/>
  <c r="F1682" i="3"/>
  <c r="G1672" i="3"/>
  <c r="F1672" i="3"/>
  <c r="G1662" i="3"/>
  <c r="F1662" i="3"/>
  <c r="G1652" i="3"/>
  <c r="F1652" i="3"/>
  <c r="G1642" i="3"/>
  <c r="F1642" i="3"/>
  <c r="G1632" i="3"/>
  <c r="F1632" i="3"/>
  <c r="G1622" i="3"/>
  <c r="F1622" i="3"/>
  <c r="G1612" i="3"/>
  <c r="F1612" i="3"/>
  <c r="G1602" i="3"/>
  <c r="F1602" i="3"/>
  <c r="G1592" i="3"/>
  <c r="F1592" i="3"/>
  <c r="G1582" i="3"/>
  <c r="F1582" i="3"/>
  <c r="G1573" i="3"/>
  <c r="F1573" i="3"/>
  <c r="G1563" i="3"/>
  <c r="F1563" i="3"/>
  <c r="G1553" i="3"/>
  <c r="F1553" i="3"/>
  <c r="G1543" i="3"/>
  <c r="F1543" i="3"/>
  <c r="G1533" i="3"/>
  <c r="F1533" i="3"/>
  <c r="G1523" i="3"/>
  <c r="F1523" i="3"/>
  <c r="G1513" i="3"/>
  <c r="F1513" i="3"/>
  <c r="G1503" i="3"/>
  <c r="F1503" i="3"/>
  <c r="G1493" i="3"/>
  <c r="F1493" i="3"/>
  <c r="G1483" i="3"/>
  <c r="F1483" i="3"/>
  <c r="G1473" i="3"/>
  <c r="F1473" i="3"/>
  <c r="G1463" i="3"/>
  <c r="F1463" i="3"/>
  <c r="G1453" i="3"/>
  <c r="F1453" i="3"/>
  <c r="G1443" i="3"/>
  <c r="F1443" i="3"/>
  <c r="G1433" i="3"/>
  <c r="F1433" i="3"/>
  <c r="G1414" i="3"/>
  <c r="F1414" i="3"/>
  <c r="G1404" i="3"/>
  <c r="F1404" i="3"/>
  <c r="G1395" i="3"/>
  <c r="F1395" i="3"/>
  <c r="G1386" i="3"/>
  <c r="F1386" i="3"/>
  <c r="G1376" i="3"/>
  <c r="F1376" i="3"/>
  <c r="G1366" i="3"/>
  <c r="F1366" i="3"/>
  <c r="G1347" i="3"/>
  <c r="F1347" i="3"/>
  <c r="G1337" i="3"/>
  <c r="F1337" i="3"/>
  <c r="G1327" i="3"/>
  <c r="F1327" i="3"/>
  <c r="G1317" i="3"/>
  <c r="F1317" i="3"/>
  <c r="G1307" i="3"/>
  <c r="F1307" i="3"/>
  <c r="G1297" i="3"/>
  <c r="F1297" i="3"/>
  <c r="G1287" i="3"/>
  <c r="F1287" i="3"/>
  <c r="G1277" i="3"/>
  <c r="F1277" i="3"/>
  <c r="G1267" i="3"/>
  <c r="F1267" i="3"/>
  <c r="G1257" i="3"/>
  <c r="F1257" i="3"/>
  <c r="G1247" i="3"/>
  <c r="F1247" i="3"/>
  <c r="G1237" i="3"/>
  <c r="F1237" i="3"/>
  <c r="G1227" i="3"/>
  <c r="F1227" i="3"/>
  <c r="F2622" i="3"/>
  <c r="F2572" i="3"/>
  <c r="F2522" i="3"/>
  <c r="F2472" i="3"/>
  <c r="F2422" i="3"/>
  <c r="F2352" i="3"/>
  <c r="G612" i="3"/>
  <c r="F612" i="3"/>
  <c r="G602" i="3"/>
  <c r="F602" i="3"/>
  <c r="G592" i="3"/>
  <c r="F592" i="3"/>
  <c r="G582" i="3"/>
  <c r="F582" i="3"/>
  <c r="G563" i="3"/>
  <c r="F563" i="3"/>
  <c r="G553" i="3"/>
  <c r="F553" i="3"/>
  <c r="G543" i="3"/>
  <c r="F543" i="3"/>
  <c r="G533" i="3"/>
  <c r="F533" i="3"/>
  <c r="G523" i="3"/>
  <c r="F523" i="3"/>
  <c r="G513" i="3"/>
  <c r="F513" i="3"/>
  <c r="G503" i="3"/>
  <c r="F503" i="3"/>
  <c r="G493" i="3"/>
  <c r="F493" i="3"/>
  <c r="G483" i="3"/>
  <c r="F483" i="3"/>
  <c r="G473" i="3"/>
  <c r="F473" i="3"/>
  <c r="G464" i="3"/>
  <c r="F464" i="3"/>
  <c r="G447" i="3"/>
  <c r="F447" i="3"/>
  <c r="G437" i="3"/>
  <c r="F437" i="3"/>
  <c r="G428" i="3"/>
  <c r="F428" i="3"/>
  <c r="G418" i="3"/>
  <c r="F418" i="3"/>
  <c r="G408" i="3"/>
  <c r="F408" i="3"/>
  <c r="G398" i="3"/>
  <c r="F398" i="3"/>
  <c r="G388" i="3"/>
  <c r="F388" i="3"/>
  <c r="G378" i="3"/>
  <c r="F378" i="3"/>
  <c r="G368" i="3"/>
  <c r="F368" i="3"/>
  <c r="G359" i="3"/>
  <c r="F359" i="3"/>
  <c r="G349" i="3"/>
  <c r="F349" i="3"/>
  <c r="G340" i="3"/>
  <c r="F340" i="3"/>
  <c r="F970" i="3"/>
  <c r="F901" i="3"/>
  <c r="F677" i="3"/>
  <c r="F816" i="3"/>
  <c r="F1021" i="3"/>
  <c r="F815" i="3"/>
  <c r="F738" i="3"/>
  <c r="F657" i="3"/>
  <c r="G640" i="3"/>
  <c r="F640" i="3"/>
  <c r="G630" i="3"/>
  <c r="F630" i="3"/>
  <c r="G620" i="3"/>
  <c r="F620" i="3"/>
  <c r="G599" i="3"/>
  <c r="F599" i="3"/>
  <c r="G589" i="3"/>
  <c r="F589" i="3"/>
  <c r="G579" i="3"/>
  <c r="F579" i="3"/>
  <c r="G570" i="3"/>
  <c r="F570" i="3"/>
  <c r="G560" i="3"/>
  <c r="F560" i="3"/>
  <c r="G550" i="3"/>
  <c r="F550" i="3"/>
  <c r="G540" i="3"/>
  <c r="F540" i="3"/>
  <c r="G530" i="3"/>
  <c r="F530" i="3"/>
  <c r="G520" i="3"/>
  <c r="F520" i="3"/>
  <c r="G510" i="3"/>
  <c r="F510" i="3"/>
  <c r="G500" i="3"/>
  <c r="F500" i="3"/>
  <c r="G490" i="3"/>
  <c r="F490" i="3"/>
  <c r="G480" i="3"/>
  <c r="F480" i="3"/>
  <c r="G470" i="3"/>
  <c r="F470" i="3"/>
  <c r="G461" i="3"/>
  <c r="F461" i="3"/>
  <c r="G453" i="3"/>
  <c r="F453" i="3"/>
  <c r="G444" i="3"/>
  <c r="F444" i="3"/>
  <c r="G434" i="3"/>
  <c r="F434" i="3"/>
  <c r="G425" i="3"/>
  <c r="F425" i="3"/>
  <c r="G415" i="3"/>
  <c r="F415" i="3"/>
  <c r="G405" i="3"/>
  <c r="F405" i="3"/>
  <c r="G395" i="3"/>
  <c r="F395" i="3"/>
  <c r="G385" i="3"/>
  <c r="F385" i="3"/>
  <c r="G375" i="3"/>
  <c r="F375" i="3"/>
  <c r="G365" i="3"/>
  <c r="F365" i="3"/>
  <c r="G356" i="3"/>
  <c r="F356" i="3"/>
  <c r="G346" i="3"/>
  <c r="F346" i="3"/>
  <c r="G337" i="3"/>
  <c r="F337" i="3"/>
  <c r="F1071" i="3"/>
  <c r="F1010" i="3"/>
  <c r="F873" i="3"/>
  <c r="G639" i="3"/>
  <c r="F639" i="3"/>
  <c r="G629" i="3"/>
  <c r="F629" i="3"/>
  <c r="G619" i="3"/>
  <c r="F619" i="3"/>
  <c r="G598" i="3"/>
  <c r="F598" i="3"/>
  <c r="G588" i="3"/>
  <c r="F588" i="3"/>
  <c r="G578" i="3"/>
  <c r="F578" i="3"/>
  <c r="G569" i="3"/>
  <c r="F569" i="3"/>
  <c r="G559" i="3"/>
  <c r="F559" i="3"/>
  <c r="G549" i="3"/>
  <c r="F549" i="3"/>
  <c r="G539" i="3"/>
  <c r="F539" i="3"/>
  <c r="G529" i="3"/>
  <c r="F529" i="3"/>
  <c r="G519" i="3"/>
  <c r="F519" i="3"/>
  <c r="G509" i="3"/>
  <c r="F509" i="3"/>
  <c r="G499" i="3"/>
  <c r="F499" i="3"/>
  <c r="G489" i="3"/>
  <c r="F489" i="3"/>
  <c r="G479" i="3"/>
  <c r="F479" i="3"/>
  <c r="G469" i="3"/>
  <c r="F469" i="3"/>
  <c r="G460" i="3"/>
  <c r="F460" i="3"/>
  <c r="G452" i="3"/>
  <c r="F452" i="3"/>
  <c r="G443" i="3"/>
  <c r="F443" i="3"/>
  <c r="G433" i="3"/>
  <c r="F433" i="3"/>
  <c r="G424" i="3"/>
  <c r="F424" i="3"/>
  <c r="G414" i="3"/>
  <c r="F414" i="3"/>
  <c r="G404" i="3"/>
  <c r="F404" i="3"/>
  <c r="G394" i="3"/>
  <c r="F394" i="3"/>
  <c r="G384" i="3"/>
  <c r="F384" i="3"/>
  <c r="G374" i="3"/>
  <c r="F374" i="3"/>
  <c r="G364" i="3"/>
  <c r="F364" i="3"/>
  <c r="G355" i="3"/>
  <c r="F355" i="3"/>
  <c r="G345" i="3"/>
  <c r="F345" i="3"/>
  <c r="G336" i="3"/>
  <c r="F336" i="3"/>
  <c r="F1070" i="3"/>
  <c r="G934" i="3"/>
  <c r="F934" i="3"/>
  <c r="G924" i="3"/>
  <c r="F924" i="3"/>
  <c r="G904" i="3"/>
  <c r="F904" i="3"/>
  <c r="G894" i="3"/>
  <c r="F894" i="3"/>
  <c r="G884" i="3"/>
  <c r="F884" i="3"/>
  <c r="G874" i="3"/>
  <c r="F874" i="3"/>
  <c r="G865" i="3"/>
  <c r="F865" i="3"/>
  <c r="G855" i="3"/>
  <c r="F855" i="3"/>
  <c r="G835" i="3"/>
  <c r="F835" i="3"/>
  <c r="G825" i="3"/>
  <c r="F825" i="3"/>
  <c r="G806" i="3"/>
  <c r="F806" i="3"/>
  <c r="G796" i="3"/>
  <c r="F796" i="3"/>
  <c r="G787" i="3"/>
  <c r="F787" i="3"/>
  <c r="G777" i="3"/>
  <c r="F777" i="3"/>
  <c r="G758" i="3"/>
  <c r="F758" i="3"/>
  <c r="G749" i="3"/>
  <c r="F749" i="3"/>
  <c r="G739" i="3"/>
  <c r="F739" i="3"/>
  <c r="G729" i="3"/>
  <c r="F729" i="3"/>
  <c r="G719" i="3"/>
  <c r="F719" i="3"/>
  <c r="G709" i="3"/>
  <c r="F709" i="3"/>
  <c r="G699" i="3"/>
  <c r="F699" i="3"/>
  <c r="G681" i="3"/>
  <c r="F681" i="3"/>
  <c r="G668" i="3"/>
  <c r="F668" i="3"/>
  <c r="G658" i="3"/>
  <c r="F658" i="3"/>
  <c r="G648" i="3"/>
  <c r="F648" i="3"/>
  <c r="G638" i="3"/>
  <c r="F638" i="3"/>
  <c r="G618" i="3"/>
  <c r="F618" i="3"/>
  <c r="G607" i="3"/>
  <c r="F607" i="3"/>
  <c r="G597" i="3"/>
  <c r="F597" i="3"/>
  <c r="G587" i="3"/>
  <c r="F587" i="3"/>
  <c r="G577" i="3"/>
  <c r="F577" i="3"/>
  <c r="G568" i="3"/>
  <c r="F568" i="3"/>
  <c r="G558" i="3"/>
  <c r="F558" i="3"/>
  <c r="G548" i="3"/>
  <c r="F548" i="3"/>
  <c r="G538" i="3"/>
  <c r="F538" i="3"/>
  <c r="G528" i="3"/>
  <c r="F528" i="3"/>
  <c r="G518" i="3"/>
  <c r="F518" i="3"/>
  <c r="G508" i="3"/>
  <c r="F508" i="3"/>
  <c r="G498" i="3"/>
  <c r="F498" i="3"/>
  <c r="G488" i="3"/>
  <c r="F488" i="3"/>
  <c r="G478" i="3"/>
  <c r="F478" i="3"/>
  <c r="G468" i="3"/>
  <c r="F468" i="3"/>
  <c r="G459" i="3"/>
  <c r="F459" i="3"/>
  <c r="G451" i="3"/>
  <c r="F451" i="3"/>
  <c r="G442" i="3"/>
  <c r="F442" i="3"/>
  <c r="G432" i="3"/>
  <c r="F432" i="3"/>
  <c r="G423" i="3"/>
  <c r="F423" i="3"/>
  <c r="G413" i="3"/>
  <c r="F413" i="3"/>
  <c r="G403" i="3"/>
  <c r="F403" i="3"/>
  <c r="G393" i="3"/>
  <c r="F393" i="3"/>
  <c r="G383" i="3"/>
  <c r="F383" i="3"/>
  <c r="G373" i="3"/>
  <c r="F373" i="3"/>
  <c r="G363" i="3"/>
  <c r="F363" i="3"/>
  <c r="G354" i="3"/>
  <c r="F354" i="3"/>
  <c r="G344" i="3"/>
  <c r="F344" i="3"/>
  <c r="G335" i="3"/>
  <c r="F335" i="3"/>
  <c r="F861" i="3"/>
  <c r="F708" i="3"/>
  <c r="F628" i="3"/>
  <c r="G933" i="3"/>
  <c r="F933" i="3"/>
  <c r="G923" i="3"/>
  <c r="F923" i="3"/>
  <c r="G913" i="3"/>
  <c r="F913" i="3"/>
  <c r="G903" i="3"/>
  <c r="F903" i="3"/>
  <c r="G893" i="3"/>
  <c r="F893" i="3"/>
  <c r="G883" i="3"/>
  <c r="F883" i="3"/>
  <c r="G864" i="3"/>
  <c r="F864" i="3"/>
  <c r="G854" i="3"/>
  <c r="F854" i="3"/>
  <c r="G844" i="3"/>
  <c r="F844" i="3"/>
  <c r="G834" i="3"/>
  <c r="F834" i="3"/>
  <c r="G824" i="3"/>
  <c r="F824" i="3"/>
  <c r="G805" i="3"/>
  <c r="F805" i="3"/>
  <c r="G795" i="3"/>
  <c r="F795" i="3"/>
  <c r="G786" i="3"/>
  <c r="F786" i="3"/>
  <c r="G776" i="3"/>
  <c r="F776" i="3"/>
  <c r="G767" i="3"/>
  <c r="F767" i="3"/>
  <c r="G757" i="3"/>
  <c r="F757" i="3"/>
  <c r="G748" i="3"/>
  <c r="F748" i="3"/>
  <c r="G728" i="3"/>
  <c r="F728" i="3"/>
  <c r="G718" i="3"/>
  <c r="F718" i="3"/>
  <c r="G698" i="3"/>
  <c r="F698" i="3"/>
  <c r="G690" i="3"/>
  <c r="F690" i="3"/>
  <c r="G680" i="3"/>
  <c r="F680" i="3"/>
  <c r="G667" i="3"/>
  <c r="F667" i="3"/>
  <c r="G647" i="3"/>
  <c r="F647" i="3"/>
  <c r="G637" i="3"/>
  <c r="F637" i="3"/>
  <c r="G627" i="3"/>
  <c r="F627" i="3"/>
  <c r="G617" i="3"/>
  <c r="F617" i="3"/>
  <c r="G606" i="3"/>
  <c r="F606" i="3"/>
  <c r="G596" i="3"/>
  <c r="F596" i="3"/>
  <c r="G586" i="3"/>
  <c r="F586" i="3"/>
  <c r="G576" i="3"/>
  <c r="F576" i="3"/>
  <c r="G567" i="3"/>
  <c r="F567" i="3"/>
  <c r="G557" i="3"/>
  <c r="F557" i="3"/>
  <c r="G547" i="3"/>
  <c r="F547" i="3"/>
  <c r="G537" i="3"/>
  <c r="F537" i="3"/>
  <c r="G527" i="3"/>
  <c r="F527" i="3"/>
  <c r="G517" i="3"/>
  <c r="F517" i="3"/>
  <c r="G507" i="3"/>
  <c r="F507" i="3"/>
  <c r="G497" i="3"/>
  <c r="F497" i="3"/>
  <c r="G487" i="3"/>
  <c r="F487" i="3"/>
  <c r="G477" i="3"/>
  <c r="F477" i="3"/>
  <c r="G467" i="3"/>
  <c r="F467" i="3"/>
  <c r="G458" i="3"/>
  <c r="F458" i="3"/>
  <c r="G441" i="3"/>
  <c r="F441" i="3"/>
  <c r="G431" i="3"/>
  <c r="F431" i="3"/>
  <c r="G422" i="3"/>
  <c r="F422" i="3"/>
  <c r="G412" i="3"/>
  <c r="F412" i="3"/>
  <c r="G402" i="3"/>
  <c r="F402" i="3"/>
  <c r="G392" i="3"/>
  <c r="F392" i="3"/>
  <c r="G382" i="3"/>
  <c r="F382" i="3"/>
  <c r="G372" i="3"/>
  <c r="F372" i="3"/>
  <c r="G362" i="3"/>
  <c r="F362" i="3"/>
  <c r="G353" i="3"/>
  <c r="F353" i="3"/>
  <c r="G343" i="3"/>
  <c r="F343" i="3"/>
  <c r="G334" i="3"/>
  <c r="F334" i="3"/>
  <c r="F1168" i="3"/>
  <c r="F784" i="3"/>
  <c r="F707" i="3"/>
  <c r="F626" i="3"/>
  <c r="G766" i="3"/>
  <c r="F766" i="3"/>
  <c r="G756" i="3"/>
  <c r="F756" i="3"/>
  <c r="G747" i="3"/>
  <c r="F747" i="3"/>
  <c r="G737" i="3"/>
  <c r="F737" i="3"/>
  <c r="G727" i="3"/>
  <c r="F727" i="3"/>
  <c r="G717" i="3"/>
  <c r="F717" i="3"/>
  <c r="G697" i="3"/>
  <c r="F697" i="3"/>
  <c r="G689" i="3"/>
  <c r="F689" i="3"/>
  <c r="G679" i="3"/>
  <c r="F679" i="3"/>
  <c r="G666" i="3"/>
  <c r="F666" i="3"/>
  <c r="G656" i="3"/>
  <c r="F656" i="3"/>
  <c r="G646" i="3"/>
  <c r="F646" i="3"/>
  <c r="G636" i="3"/>
  <c r="F636" i="3"/>
  <c r="G616" i="3"/>
  <c r="F616" i="3"/>
  <c r="G605" i="3"/>
  <c r="F605" i="3"/>
  <c r="G585" i="3"/>
  <c r="F585" i="3"/>
  <c r="G575" i="3"/>
  <c r="F575" i="3"/>
  <c r="G566" i="3"/>
  <c r="F566" i="3"/>
  <c r="G556" i="3"/>
  <c r="F556" i="3"/>
  <c r="G546" i="3"/>
  <c r="F546" i="3"/>
  <c r="G536" i="3"/>
  <c r="F536" i="3"/>
  <c r="G526" i="3"/>
  <c r="F526" i="3"/>
  <c r="G516" i="3"/>
  <c r="F516" i="3"/>
  <c r="G506" i="3"/>
  <c r="F506" i="3"/>
  <c r="G496" i="3"/>
  <c r="F496" i="3"/>
  <c r="G486" i="3"/>
  <c r="F486" i="3"/>
  <c r="G476" i="3"/>
  <c r="F476" i="3"/>
  <c r="G457" i="3"/>
  <c r="F457" i="3"/>
  <c r="G450" i="3"/>
  <c r="F450" i="3"/>
  <c r="G440" i="3"/>
  <c r="F440" i="3"/>
  <c r="G430" i="3"/>
  <c r="F430" i="3"/>
  <c r="G421" i="3"/>
  <c r="F421" i="3"/>
  <c r="G411" i="3"/>
  <c r="F411" i="3"/>
  <c r="G401" i="3"/>
  <c r="F401" i="3"/>
  <c r="G391" i="3"/>
  <c r="F391" i="3"/>
  <c r="G381" i="3"/>
  <c r="F381" i="3"/>
  <c r="G371" i="3"/>
  <c r="F371" i="3"/>
  <c r="G352" i="3"/>
  <c r="F352" i="3"/>
  <c r="G342" i="3"/>
  <c r="F342" i="3"/>
  <c r="G333" i="3"/>
  <c r="F333" i="3"/>
  <c r="F1159" i="3"/>
  <c r="F609" i="3"/>
  <c r="G1208" i="3"/>
  <c r="F1208" i="3"/>
  <c r="G1198" i="3"/>
  <c r="F1198" i="3"/>
  <c r="G1188" i="3"/>
  <c r="F1188" i="3"/>
  <c r="G1178" i="3"/>
  <c r="F1178" i="3"/>
  <c r="G1149" i="3"/>
  <c r="F1149" i="3"/>
  <c r="G1139" i="3"/>
  <c r="F1139" i="3"/>
  <c r="G1129" i="3"/>
  <c r="F1129" i="3"/>
  <c r="G1119" i="3"/>
  <c r="F1119" i="3"/>
  <c r="G1109" i="3"/>
  <c r="F1109" i="3"/>
  <c r="G1099" i="3"/>
  <c r="F1099" i="3"/>
  <c r="G1090" i="3"/>
  <c r="F1090" i="3"/>
  <c r="G1080" i="3"/>
  <c r="F1080" i="3"/>
  <c r="G1061" i="3"/>
  <c r="F1061" i="3"/>
  <c r="G1051" i="3"/>
  <c r="F1051" i="3"/>
  <c r="G1041" i="3"/>
  <c r="F1041" i="3"/>
  <c r="G1031" i="3"/>
  <c r="F1031" i="3"/>
  <c r="G1011" i="3"/>
  <c r="F1011" i="3"/>
  <c r="G1001" i="3"/>
  <c r="F1001" i="3"/>
  <c r="G991" i="3"/>
  <c r="F991" i="3"/>
  <c r="G981" i="3"/>
  <c r="F981" i="3"/>
  <c r="G961" i="3"/>
  <c r="F961" i="3"/>
  <c r="G951" i="3"/>
  <c r="F951" i="3"/>
  <c r="G941" i="3"/>
  <c r="F941" i="3"/>
  <c r="G931" i="3"/>
  <c r="F931" i="3"/>
  <c r="G921" i="3"/>
  <c r="F921" i="3"/>
  <c r="G911" i="3"/>
  <c r="F911" i="3"/>
  <c r="G891" i="3"/>
  <c r="F891" i="3"/>
  <c r="G881" i="3"/>
  <c r="F881" i="3"/>
  <c r="G871" i="3"/>
  <c r="F871" i="3"/>
  <c r="G862" i="3"/>
  <c r="F862" i="3"/>
  <c r="G852" i="3"/>
  <c r="F852" i="3"/>
  <c r="G842" i="3"/>
  <c r="F842" i="3"/>
  <c r="G832" i="3"/>
  <c r="F832" i="3"/>
  <c r="G813" i="3"/>
  <c r="F813" i="3"/>
  <c r="G803" i="3"/>
  <c r="F803" i="3"/>
  <c r="G793" i="3"/>
  <c r="F793" i="3"/>
  <c r="G775" i="3"/>
  <c r="F775" i="3"/>
  <c r="G765" i="3"/>
  <c r="F765" i="3"/>
  <c r="G755" i="3"/>
  <c r="F755" i="3"/>
  <c r="G746" i="3"/>
  <c r="F746" i="3"/>
  <c r="G736" i="3"/>
  <c r="F736" i="3"/>
  <c r="G726" i="3"/>
  <c r="F726" i="3"/>
  <c r="G716" i="3"/>
  <c r="F716" i="3"/>
  <c r="G706" i="3"/>
  <c r="F706" i="3"/>
  <c r="G696" i="3"/>
  <c r="F696" i="3"/>
  <c r="G688" i="3"/>
  <c r="F688" i="3"/>
  <c r="G665" i="3"/>
  <c r="F665" i="3"/>
  <c r="G655" i="3"/>
  <c r="F655" i="3"/>
  <c r="G645" i="3"/>
  <c r="F645" i="3"/>
  <c r="G635" i="3"/>
  <c r="F635" i="3"/>
  <c r="G625" i="3"/>
  <c r="F625" i="3"/>
  <c r="G615" i="3"/>
  <c r="F615" i="3"/>
  <c r="G604" i="3"/>
  <c r="F604" i="3"/>
  <c r="G594" i="3"/>
  <c r="F594" i="3"/>
  <c r="G584" i="3"/>
  <c r="F584" i="3"/>
  <c r="G574" i="3"/>
  <c r="F574" i="3"/>
  <c r="G565" i="3"/>
  <c r="F565" i="3"/>
  <c r="G555" i="3"/>
  <c r="F555" i="3"/>
  <c r="G545" i="3"/>
  <c r="F545" i="3"/>
  <c r="G535" i="3"/>
  <c r="F535" i="3"/>
  <c r="G525" i="3"/>
  <c r="F525" i="3"/>
  <c r="G515" i="3"/>
  <c r="F515" i="3"/>
  <c r="G505" i="3"/>
  <c r="F505" i="3"/>
  <c r="G495" i="3"/>
  <c r="F495" i="3"/>
  <c r="G485" i="3"/>
  <c r="F485" i="3"/>
  <c r="G475" i="3"/>
  <c r="F475" i="3"/>
  <c r="G466" i="3"/>
  <c r="F466" i="3"/>
  <c r="G456" i="3"/>
  <c r="F456" i="3"/>
  <c r="G449" i="3"/>
  <c r="F449" i="3"/>
  <c r="G439" i="3"/>
  <c r="F439" i="3"/>
  <c r="G420" i="3"/>
  <c r="F420" i="3"/>
  <c r="G410" i="3"/>
  <c r="F410" i="3"/>
  <c r="G400" i="3"/>
  <c r="F400" i="3"/>
  <c r="G390" i="3"/>
  <c r="F390" i="3"/>
  <c r="G380" i="3"/>
  <c r="F380" i="3"/>
  <c r="G370" i="3"/>
  <c r="F370" i="3"/>
  <c r="G361" i="3"/>
  <c r="F361" i="3"/>
  <c r="G351" i="3"/>
  <c r="F351" i="3"/>
  <c r="G341" i="3"/>
  <c r="F341" i="3"/>
  <c r="G332" i="3"/>
  <c r="F332" i="3"/>
  <c r="F1158" i="3"/>
  <c r="F914" i="3"/>
  <c r="F845" i="3"/>
  <c r="F768" i="3"/>
  <c r="F691" i="3"/>
  <c r="F608" i="3"/>
  <c r="G1217" i="3"/>
  <c r="F1217" i="3"/>
  <c r="G1207" i="3"/>
  <c r="F1207" i="3"/>
  <c r="G1197" i="3"/>
  <c r="F1197" i="3"/>
  <c r="G1187" i="3"/>
  <c r="F1187" i="3"/>
  <c r="G1177" i="3"/>
  <c r="F1177" i="3"/>
  <c r="G1167" i="3"/>
  <c r="F1167" i="3"/>
  <c r="G1138" i="3"/>
  <c r="F1138" i="3"/>
  <c r="G1128" i="3"/>
  <c r="F1128" i="3"/>
  <c r="G1118" i="3"/>
  <c r="F1118" i="3"/>
  <c r="G1108" i="3"/>
  <c r="F1108" i="3"/>
  <c r="G1098" i="3"/>
  <c r="F1098" i="3"/>
  <c r="G1089" i="3"/>
  <c r="F1089" i="3"/>
  <c r="G1079" i="3"/>
  <c r="F1079" i="3"/>
  <c r="G1060" i="3"/>
  <c r="F1060" i="3"/>
  <c r="G1050" i="3"/>
  <c r="F1050" i="3"/>
  <c r="G1040" i="3"/>
  <c r="F1040" i="3"/>
  <c r="G1030" i="3"/>
  <c r="F1030" i="3"/>
  <c r="G1020" i="3"/>
  <c r="F1020" i="3"/>
  <c r="G1000" i="3"/>
  <c r="F1000" i="3"/>
  <c r="G990" i="3"/>
  <c r="F990" i="3"/>
  <c r="G980" i="3"/>
  <c r="F980" i="3"/>
  <c r="G960" i="3"/>
  <c r="F960" i="3"/>
  <c r="G950" i="3"/>
  <c r="F950" i="3"/>
  <c r="G940" i="3"/>
  <c r="F940" i="3"/>
  <c r="G930" i="3"/>
  <c r="F930" i="3"/>
  <c r="G920" i="3"/>
  <c r="F920" i="3"/>
  <c r="G910" i="3"/>
  <c r="F910" i="3"/>
  <c r="G900" i="3"/>
  <c r="F900" i="3"/>
  <c r="G890" i="3"/>
  <c r="F890" i="3"/>
  <c r="G880" i="3"/>
  <c r="F880" i="3"/>
  <c r="G870" i="3"/>
  <c r="F870" i="3"/>
  <c r="G851" i="3"/>
  <c r="F851" i="3"/>
  <c r="G841" i="3"/>
  <c r="F841" i="3"/>
  <c r="G831" i="3"/>
  <c r="F831" i="3"/>
  <c r="G822" i="3"/>
  <c r="F822" i="3"/>
  <c r="G812" i="3"/>
  <c r="F812" i="3"/>
  <c r="G802" i="3"/>
  <c r="F802" i="3"/>
  <c r="G792" i="3"/>
  <c r="F792" i="3"/>
  <c r="G783" i="3"/>
  <c r="F783" i="3"/>
  <c r="G774" i="3"/>
  <c r="F774" i="3"/>
  <c r="G764" i="3"/>
  <c r="F764" i="3"/>
  <c r="G745" i="3"/>
  <c r="F745" i="3"/>
  <c r="G735" i="3"/>
  <c r="F735" i="3"/>
  <c r="G725" i="3"/>
  <c r="F725" i="3"/>
  <c r="G715" i="3"/>
  <c r="F715" i="3"/>
  <c r="G705" i="3"/>
  <c r="F705" i="3"/>
  <c r="G695" i="3"/>
  <c r="F695" i="3"/>
  <c r="G687" i="3"/>
  <c r="F687" i="3"/>
  <c r="G664" i="3"/>
  <c r="F664" i="3"/>
  <c r="G654" i="3"/>
  <c r="F654" i="3"/>
  <c r="G644" i="3"/>
  <c r="F644" i="3"/>
  <c r="G634" i="3"/>
  <c r="F634" i="3"/>
  <c r="G624" i="3"/>
  <c r="F624" i="3"/>
  <c r="G614" i="3"/>
  <c r="F614" i="3"/>
  <c r="G603" i="3"/>
  <c r="F603" i="3"/>
  <c r="G593" i="3"/>
  <c r="F593" i="3"/>
  <c r="G583" i="3"/>
  <c r="F583" i="3"/>
  <c r="G573" i="3"/>
  <c r="F573" i="3"/>
  <c r="G564" i="3"/>
  <c r="F564" i="3"/>
  <c r="G554" i="3"/>
  <c r="F554" i="3"/>
  <c r="G544" i="3"/>
  <c r="F544" i="3"/>
  <c r="G534" i="3"/>
  <c r="F534" i="3"/>
  <c r="G524" i="3"/>
  <c r="F524" i="3"/>
  <c r="G514" i="3"/>
  <c r="F514" i="3"/>
  <c r="G504" i="3"/>
  <c r="F504" i="3"/>
  <c r="G494" i="3"/>
  <c r="F494" i="3"/>
  <c r="G484" i="3"/>
  <c r="F484" i="3"/>
  <c r="G474" i="3"/>
  <c r="F474" i="3"/>
  <c r="G465" i="3"/>
  <c r="F465" i="3"/>
  <c r="G448" i="3"/>
  <c r="F448" i="3"/>
  <c r="G438" i="3"/>
  <c r="F438" i="3"/>
  <c r="G429" i="3"/>
  <c r="F429" i="3"/>
  <c r="G419" i="3"/>
  <c r="F419" i="3"/>
  <c r="G409" i="3"/>
  <c r="F409" i="3"/>
  <c r="G399" i="3"/>
  <c r="F399" i="3"/>
  <c r="G389" i="3"/>
  <c r="F389" i="3"/>
  <c r="G379" i="3"/>
  <c r="F379" i="3"/>
  <c r="G369" i="3"/>
  <c r="F369" i="3"/>
  <c r="G360" i="3"/>
  <c r="F360" i="3"/>
  <c r="G350" i="3"/>
  <c r="F350" i="3"/>
  <c r="F1148" i="3"/>
  <c r="F971" i="3"/>
  <c r="F678" i="3"/>
  <c r="F595" i="3"/>
  <c r="D112" i="1"/>
  <c r="F39" i="1"/>
  <c r="G39" i="1" s="1"/>
  <c r="F25" i="1"/>
  <c r="G25" i="1" s="1"/>
  <c r="D157" i="1"/>
  <c r="F80" i="1"/>
  <c r="G80" i="1" s="1"/>
  <c r="F151" i="1"/>
  <c r="G151" i="1" s="1"/>
  <c r="F81" i="1"/>
  <c r="G81" i="1" s="1"/>
  <c r="E103" i="1"/>
  <c r="E50" i="1"/>
  <c r="F93" i="1"/>
  <c r="G93" i="1" s="1"/>
  <c r="F139" i="1"/>
  <c r="G139" i="1" s="1"/>
  <c r="F83" i="1"/>
  <c r="G83" i="1" s="1"/>
  <c r="E146" i="1"/>
  <c r="E101" i="1"/>
  <c r="F112" i="1"/>
  <c r="G112" i="1" s="1"/>
  <c r="D8" i="1"/>
  <c r="F118" i="1"/>
  <c r="G118" i="1" s="1"/>
  <c r="E129" i="1"/>
  <c r="F75" i="1"/>
  <c r="G75" i="1" s="1"/>
  <c r="F46" i="1"/>
  <c r="G46" i="1" s="1"/>
  <c r="D151" i="1"/>
  <c r="F8" i="1"/>
  <c r="G8" i="1" s="1"/>
  <c r="F73" i="1"/>
  <c r="G73" i="1" s="1"/>
  <c r="F65" i="1"/>
  <c r="G65" i="1" s="1"/>
  <c r="D29" i="1"/>
  <c r="E46" i="1"/>
  <c r="E39" i="1"/>
  <c r="D108" i="1"/>
  <c r="F129" i="1"/>
  <c r="G129" i="1" s="1"/>
  <c r="F52" i="1"/>
  <c r="G52" i="1" s="1"/>
  <c r="D32" i="1"/>
  <c r="E52" i="1"/>
  <c r="E56" i="1"/>
  <c r="F98" i="1"/>
  <c r="G98" i="1" s="1"/>
  <c r="D77" i="1"/>
  <c r="E130" i="1"/>
  <c r="G331" i="3"/>
  <c r="E87" i="1"/>
  <c r="F87" i="1"/>
  <c r="G87" i="1" s="1"/>
  <c r="F157" i="1"/>
  <c r="G157" i="1" s="1"/>
  <c r="E144" i="1"/>
  <c r="E110" i="1"/>
  <c r="F150" i="1"/>
  <c r="G150" i="1" s="1"/>
  <c r="D150" i="1"/>
  <c r="F43" i="1"/>
  <c r="G43" i="1" s="1"/>
  <c r="F110" i="1"/>
  <c r="G110" i="1" s="1"/>
  <c r="F3" i="1"/>
  <c r="G3" i="1" s="1"/>
  <c r="F11" i="1"/>
  <c r="G11" i="1" s="1"/>
  <c r="D82" i="1"/>
  <c r="E33" i="1"/>
  <c r="E25" i="1"/>
  <c r="E59" i="1"/>
  <c r="E71" i="1"/>
  <c r="E89" i="1"/>
  <c r="E125" i="1"/>
  <c r="D33" i="1"/>
  <c r="F7" i="1"/>
  <c r="G7" i="1" s="1"/>
  <c r="E30" i="1"/>
  <c r="E18" i="1"/>
  <c r="E11" i="1"/>
  <c r="D132" i="1"/>
  <c r="E62" i="1"/>
  <c r="F22" i="1"/>
  <c r="G22" i="1" s="1"/>
  <c r="D57" i="1"/>
  <c r="E123" i="1"/>
  <c r="D20" i="1"/>
  <c r="D67" i="1"/>
  <c r="F101" i="1"/>
  <c r="G101" i="1" s="1"/>
  <c r="F32" i="1"/>
  <c r="G32" i="1" s="1"/>
  <c r="F77" i="1"/>
  <c r="G77" i="1" s="1"/>
  <c r="E57" i="1"/>
  <c r="E45" i="1"/>
  <c r="D45" i="1"/>
  <c r="D43" i="1"/>
  <c r="E67" i="1"/>
  <c r="D148" i="1"/>
  <c r="E42" i="1"/>
  <c r="E10" i="1"/>
  <c r="F100" i="1"/>
  <c r="G100" i="1" s="1"/>
  <c r="D144" i="1"/>
  <c r="E31" i="1"/>
  <c r="E132" i="1"/>
  <c r="E158" i="1"/>
  <c r="D158" i="1"/>
  <c r="F62" i="1"/>
  <c r="G62" i="1" s="1"/>
  <c r="E109" i="1"/>
  <c r="F140" i="1"/>
  <c r="G140" i="1" s="1"/>
  <c r="F133" i="1"/>
  <c r="G133" i="1" s="1"/>
  <c r="E133" i="1"/>
  <c r="D111" i="1"/>
  <c r="D120" i="1"/>
  <c r="D12" i="1"/>
  <c r="E94" i="1"/>
  <c r="D140" i="1"/>
  <c r="F16" i="1"/>
  <c r="G16" i="1" s="1"/>
  <c r="D137" i="1"/>
  <c r="E84" i="1"/>
  <c r="E63" i="1"/>
  <c r="D93" i="1"/>
  <c r="D84" i="1"/>
  <c r="D115" i="1"/>
  <c r="E120" i="1"/>
  <c r="E9" i="1"/>
  <c r="E21" i="1"/>
  <c r="E26" i="1"/>
  <c r="E2" i="1"/>
  <c r="H2" i="1" s="1"/>
  <c r="D117" i="1"/>
  <c r="D109" i="1"/>
  <c r="E138" i="1"/>
  <c r="E99" i="1"/>
  <c r="D128" i="1"/>
  <c r="E20" i="1"/>
  <c r="F115" i="1"/>
  <c r="G115" i="1" s="1"/>
  <c r="F56" i="1"/>
  <c r="G56" i="1" s="1"/>
  <c r="F12" i="1"/>
  <c r="G12" i="1" s="1"/>
  <c r="F9" i="1"/>
  <c r="G9" i="1" s="1"/>
  <c r="F27" i="1"/>
  <c r="G27" i="1" s="1"/>
  <c r="E48" i="1"/>
  <c r="H48" i="1" s="1"/>
  <c r="E143" i="1"/>
  <c r="F36" i="1"/>
  <c r="G36" i="1" s="1"/>
  <c r="E36" i="1"/>
  <c r="D50" i="1"/>
  <c r="F107" i="1"/>
  <c r="G107" i="1" s="1"/>
  <c r="F125" i="1"/>
  <c r="G125" i="1" s="1"/>
  <c r="E58" i="1"/>
  <c r="E114" i="1"/>
  <c r="F146" i="1"/>
  <c r="G146" i="1" s="1"/>
  <c r="D160" i="1"/>
  <c r="H160" i="1" s="1"/>
  <c r="E79" i="1"/>
  <c r="E149" i="1"/>
  <c r="D90" i="1"/>
  <c r="F91" i="1"/>
  <c r="G91" i="1" s="1"/>
  <c r="D24" i="1"/>
  <c r="F90" i="1"/>
  <c r="G90" i="1" s="1"/>
  <c r="F82" i="1"/>
  <c r="G82" i="1" s="1"/>
  <c r="F96" i="1"/>
  <c r="G96" i="1" s="1"/>
  <c r="D114" i="1"/>
  <c r="F85" i="1"/>
  <c r="G85" i="1" s="1"/>
  <c r="F64" i="1"/>
  <c r="G64" i="1" s="1"/>
  <c r="D13" i="1"/>
  <c r="F70" i="1"/>
  <c r="G70" i="1" s="1"/>
  <c r="F103" i="1"/>
  <c r="D71" i="1"/>
  <c r="D80" i="1"/>
  <c r="D64" i="1"/>
  <c r="F123" i="1"/>
  <c r="G123" i="1" s="1"/>
  <c r="D37" i="1"/>
  <c r="D138" i="1"/>
  <c r="D149" i="1"/>
  <c r="F124" i="1"/>
  <c r="G124" i="1" s="1"/>
  <c r="F53" i="1"/>
  <c r="G53" i="1" s="1"/>
  <c r="E104" i="1"/>
  <c r="D78" i="1"/>
  <c r="E78" i="1"/>
  <c r="E134" i="1"/>
  <c r="E5" i="1"/>
  <c r="D5" i="1"/>
  <c r="D7" i="1"/>
  <c r="E105" i="1"/>
  <c r="E72" i="1"/>
  <c r="E51" i="1"/>
  <c r="F30" i="1"/>
  <c r="G30" i="1" s="1"/>
  <c r="F37" i="1"/>
  <c r="G37" i="1" s="1"/>
  <c r="D106" i="1"/>
  <c r="F106" i="1"/>
  <c r="G106" i="1" s="1"/>
  <c r="F99" i="1"/>
  <c r="G99" i="1" s="1"/>
  <c r="E23" i="1"/>
  <c r="F113" i="1"/>
  <c r="G113" i="1" s="1"/>
  <c r="E44" i="1"/>
  <c r="E113" i="1"/>
  <c r="E6" i="1"/>
  <c r="D134" i="1"/>
  <c r="D70" i="1"/>
  <c r="E74" i="1"/>
  <c r="D58" i="1"/>
  <c r="D75" i="1"/>
  <c r="D65" i="1"/>
  <c r="E91" i="1"/>
  <c r="F79" i="1"/>
  <c r="G79" i="1" s="1"/>
  <c r="F74" i="1"/>
  <c r="G74" i="1" s="1"/>
  <c r="F69" i="1"/>
  <c r="G69" i="1" s="1"/>
  <c r="F137" i="1"/>
  <c r="G137" i="1" s="1"/>
  <c r="D136" i="1"/>
  <c r="E147" i="1"/>
  <c r="F29" i="1"/>
  <c r="G29" i="1" s="1"/>
  <c r="E131" i="1"/>
  <c r="F122" i="1"/>
  <c r="G122" i="1" s="1"/>
  <c r="D35" i="1"/>
  <c r="D105" i="1"/>
  <c r="E92" i="1"/>
  <c r="F156" i="1"/>
  <c r="G156" i="1" s="1"/>
  <c r="D143" i="1"/>
  <c r="D92" i="1"/>
  <c r="E96" i="1"/>
  <c r="E86" i="1"/>
  <c r="E55" i="1"/>
  <c r="F35" i="1"/>
  <c r="G35" i="1" s="1"/>
  <c r="F55" i="1"/>
  <c r="G55" i="1" s="1"/>
  <c r="D42" i="1"/>
  <c r="F128" i="1"/>
  <c r="G128" i="1" s="1"/>
  <c r="D126" i="1"/>
  <c r="F24" i="1"/>
  <c r="G24" i="1" s="1"/>
  <c r="A162" i="1"/>
  <c r="D107" i="1"/>
  <c r="E66" i="1"/>
  <c r="E121" i="1"/>
  <c r="E100" i="1"/>
  <c r="E68" i="1"/>
  <c r="E124" i="1"/>
  <c r="D18" i="1"/>
  <c r="F130" i="1"/>
  <c r="G130" i="1" s="1"/>
  <c r="E136" i="1"/>
  <c r="D60" i="1"/>
  <c r="F145" i="1"/>
  <c r="G145" i="1" s="1"/>
  <c r="F135" i="1"/>
  <c r="G135" i="1" s="1"/>
  <c r="D61" i="1"/>
  <c r="D51" i="1"/>
  <c r="D53" i="1"/>
  <c r="E76" i="1"/>
  <c r="D66" i="1"/>
  <c r="D88" i="1"/>
  <c r="D89" i="1"/>
  <c r="E148" i="1"/>
  <c r="D26" i="1"/>
  <c r="F40" i="1"/>
  <c r="G40" i="1" s="1"/>
  <c r="D139" i="1"/>
  <c r="E28" i="1"/>
  <c r="H28" i="1" s="1"/>
  <c r="D121" i="1"/>
  <c r="E98" i="1"/>
  <c r="E60" i="1"/>
  <c r="D154" i="1"/>
  <c r="F61" i="1"/>
  <c r="G61" i="1" s="1"/>
  <c r="F152" i="1"/>
  <c r="G152" i="1" s="1"/>
  <c r="E119" i="1"/>
  <c r="E135" i="1"/>
  <c r="F142" i="1"/>
  <c r="G142" i="1" s="1"/>
  <c r="E145" i="1"/>
  <c r="E141" i="1"/>
  <c r="D76" i="1"/>
  <c r="D6" i="1"/>
  <c r="E152" i="1"/>
  <c r="E142" i="1"/>
  <c r="E122" i="1"/>
  <c r="D83" i="1"/>
  <c r="D85" i="1"/>
  <c r="F127" i="1"/>
  <c r="G127" i="1" s="1"/>
  <c r="D10" i="1"/>
  <c r="F63" i="1"/>
  <c r="G63" i="1" s="1"/>
  <c r="F94" i="1"/>
  <c r="G94" i="1" s="1"/>
  <c r="D127" i="1"/>
  <c r="F131" i="1"/>
  <c r="G131" i="1" s="1"/>
  <c r="F19" i="1"/>
  <c r="G19" i="1" s="1"/>
  <c r="E38" i="1"/>
  <c r="D19" i="1"/>
  <c r="F119" i="1"/>
  <c r="G119" i="1" s="1"/>
  <c r="F141" i="1"/>
  <c r="G141" i="1" s="1"/>
  <c r="D40" i="1"/>
  <c r="F117" i="1"/>
  <c r="G117" i="1" s="1"/>
  <c r="D118" i="1"/>
  <c r="E111" i="1"/>
  <c r="F126" i="1"/>
  <c r="G126" i="1" s="1"/>
  <c r="D21" i="1"/>
  <c r="E108" i="1"/>
  <c r="D69" i="1"/>
  <c r="D44" i="1"/>
  <c r="F17" i="1"/>
  <c r="G17" i="1" s="1"/>
  <c r="F72" i="1"/>
  <c r="G72" i="1" s="1"/>
  <c r="D156" i="1"/>
  <c r="F38" i="1"/>
  <c r="G38" i="1" s="1"/>
  <c r="F54" i="1"/>
  <c r="G54" i="1" s="1"/>
  <c r="E27" i="1"/>
  <c r="E154" i="1"/>
  <c r="D104" i="1"/>
  <c r="E41" i="1"/>
  <c r="F41" i="1"/>
  <c r="G41" i="1" s="1"/>
  <c r="D17" i="1"/>
  <c r="F88" i="1"/>
  <c r="G88" i="1" s="1"/>
  <c r="D147" i="1"/>
  <c r="H153" i="1"/>
  <c r="H47" i="1"/>
  <c r="G67" i="1"/>
  <c r="G2" i="1"/>
  <c r="H102" i="1" l="1"/>
  <c r="H155" i="1"/>
  <c r="H116" i="1"/>
  <c r="H161" i="1"/>
  <c r="H31" i="1"/>
  <c r="H49" i="1"/>
  <c r="H68" i="1"/>
  <c r="H95" i="1"/>
  <c r="H13" i="1"/>
  <c r="H97" i="1"/>
  <c r="H15" i="1"/>
  <c r="H14" i="1"/>
  <c r="H86" i="1"/>
  <c r="H34" i="1"/>
  <c r="H138" i="1"/>
  <c r="H23" i="1"/>
  <c r="B2" i="6"/>
  <c r="B4" i="5"/>
  <c r="H59" i="1"/>
  <c r="B2" i="5"/>
  <c r="B6" i="8"/>
  <c r="B6" i="2"/>
  <c r="B3" i="6"/>
  <c r="H25" i="1"/>
  <c r="H50" i="1"/>
  <c r="H27" i="1"/>
  <c r="H80" i="1"/>
  <c r="H151" i="1"/>
  <c r="H39" i="1"/>
  <c r="H103" i="1"/>
  <c r="H3" i="1"/>
  <c r="H118" i="1"/>
  <c r="H139" i="1"/>
  <c r="H81" i="1"/>
  <c r="H83" i="1"/>
  <c r="H112" i="1"/>
  <c r="H98" i="1"/>
  <c r="H75" i="1"/>
  <c r="H65" i="1"/>
  <c r="H73" i="1"/>
  <c r="H8" i="1"/>
  <c r="H93" i="1"/>
  <c r="H129" i="1"/>
  <c r="H46" i="1"/>
  <c r="H108" i="1"/>
  <c r="H52" i="1"/>
  <c r="H132" i="1"/>
  <c r="H51" i="1"/>
  <c r="H157" i="1"/>
  <c r="B3" i="2"/>
  <c r="H20" i="1"/>
  <c r="H148" i="1"/>
  <c r="H87" i="1"/>
  <c r="H149" i="1"/>
  <c r="H70" i="1"/>
  <c r="H110" i="1"/>
  <c r="H45" i="1"/>
  <c r="H82" i="1"/>
  <c r="H22" i="1"/>
  <c r="H105" i="1"/>
  <c r="H104" i="1"/>
  <c r="H56" i="1"/>
  <c r="H53" i="1"/>
  <c r="H11" i="1"/>
  <c r="H134" i="1"/>
  <c r="H146" i="1"/>
  <c r="H7" i="1"/>
  <c r="H150" i="1"/>
  <c r="H114" i="1"/>
  <c r="H109" i="1"/>
  <c r="H144" i="1"/>
  <c r="H21" i="1"/>
  <c r="H78" i="1"/>
  <c r="H33" i="1"/>
  <c r="H125" i="1"/>
  <c r="H67" i="1"/>
  <c r="H89" i="1"/>
  <c r="H106" i="1"/>
  <c r="H43" i="1"/>
  <c r="H136" i="1"/>
  <c r="H90" i="1"/>
  <c r="H92" i="1"/>
  <c r="H128" i="1"/>
  <c r="H115" i="1"/>
  <c r="H120" i="1"/>
  <c r="H57" i="1"/>
  <c r="H84" i="1"/>
  <c r="H30" i="1"/>
  <c r="H71" i="1"/>
  <c r="H111" i="1"/>
  <c r="H77" i="1"/>
  <c r="H42" i="1"/>
  <c r="B14" i="2"/>
  <c r="H96" i="1"/>
  <c r="H74" i="1"/>
  <c r="H123" i="1"/>
  <c r="H140" i="1"/>
  <c r="H58" i="1"/>
  <c r="H18" i="1"/>
  <c r="H62" i="1"/>
  <c r="H12" i="1"/>
  <c r="H10" i="1"/>
  <c r="H143" i="1"/>
  <c r="H32" i="1"/>
  <c r="H101" i="1"/>
  <c r="H100" i="1"/>
  <c r="H133" i="1"/>
  <c r="H85" i="1"/>
  <c r="H16" i="1"/>
  <c r="H122" i="1"/>
  <c r="H26" i="1"/>
  <c r="H29" i="1"/>
  <c r="H147" i="1"/>
  <c r="B7" i="2"/>
  <c r="H64" i="1"/>
  <c r="H113" i="1"/>
  <c r="H9" i="1"/>
  <c r="H91" i="1"/>
  <c r="G103" i="1"/>
  <c r="H158" i="1"/>
  <c r="H44" i="1"/>
  <c r="H107" i="1"/>
  <c r="H55" i="1"/>
  <c r="H37" i="1"/>
  <c r="H79" i="1"/>
  <c r="H36" i="1"/>
  <c r="H5" i="1"/>
  <c r="H124" i="1"/>
  <c r="H99" i="1"/>
  <c r="H6" i="1"/>
  <c r="H35" i="1"/>
  <c r="H69" i="1"/>
  <c r="H137" i="1"/>
  <c r="H156" i="1"/>
  <c r="H76" i="1"/>
  <c r="B4" i="7"/>
  <c r="H60" i="1"/>
  <c r="H135" i="1"/>
  <c r="H40" i="1"/>
  <c r="H24" i="1"/>
  <c r="H152" i="1"/>
  <c r="H145" i="1"/>
  <c r="B3" i="7"/>
  <c r="H121" i="1"/>
  <c r="H61" i="1"/>
  <c r="H66" i="1"/>
  <c r="H154" i="1"/>
  <c r="H130" i="1"/>
  <c r="H142" i="1"/>
  <c r="H63" i="1"/>
  <c r="H127" i="1"/>
  <c r="H17" i="1"/>
  <c r="H126" i="1"/>
  <c r="B2" i="8"/>
  <c r="H54" i="1"/>
  <c r="H131" i="1"/>
  <c r="E162" i="1"/>
  <c r="H141" i="1"/>
  <c r="H119" i="1"/>
  <c r="H117" i="1"/>
  <c r="D162" i="1"/>
  <c r="H38" i="1"/>
  <c r="H94" i="1"/>
  <c r="H19" i="1"/>
  <c r="H72" i="1"/>
  <c r="H88" i="1"/>
  <c r="F162" i="1"/>
  <c r="H41" i="1"/>
  <c r="B5" i="8"/>
  <c r="C13" i="2"/>
  <c r="B2" i="2"/>
  <c r="C9" i="2"/>
  <c r="C8" i="2"/>
  <c r="B15" i="2"/>
  <c r="B4" i="8"/>
  <c r="B2" i="7"/>
  <c r="B10" i="2"/>
  <c r="B11" i="2"/>
  <c r="C12" i="2"/>
  <c r="B3" i="5"/>
  <c r="B5" i="2"/>
  <c r="B3" i="8"/>
  <c r="C16" i="2"/>
  <c r="H162" i="1" l="1"/>
  <c r="B17" i="2"/>
  <c r="C17" i="2"/>
  <c r="C1048576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Dmytro Myronov</author>
  </authors>
  <commentList>
    <comment ref="D26" authorId="0" shapeId="0" xr:uid="{08ABD56F-50B6-C94A-9B68-B9B5A775F389}">
      <text>
        <r>
          <rPr>
            <b/>
            <sz val="10"/>
            <color rgb="FF000000"/>
            <rFont val="Tahoma"/>
            <family val="2"/>
          </rPr>
          <t>Dmytro Myronov: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Nov 4,92
</t>
        </r>
        <r>
          <rPr>
            <sz val="10"/>
            <color rgb="FF000000"/>
            <rFont val="Tahoma"/>
            <family val="2"/>
          </rPr>
          <t xml:space="preserve">Dic 5,12
</t>
        </r>
        <r>
          <rPr>
            <sz val="10"/>
            <color rgb="FF000000"/>
            <rFont val="Tahoma"/>
            <family val="2"/>
          </rPr>
          <t xml:space="preserve">Ene 6,03
</t>
        </r>
        <r>
          <rPr>
            <sz val="10"/>
            <color rgb="FF000000"/>
            <rFont val="Tahoma"/>
            <family val="2"/>
          </rPr>
          <t>Feb (6,03 estimado)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<sst xmlns="http://schemas.openxmlformats.org/spreadsheetml/2006/main" count="7090" uniqueCount="961">
  <si>
    <t>Fecha</t>
  </si>
  <si>
    <t>Importe</t>
  </si>
  <si>
    <t>Concepto</t>
  </si>
  <si>
    <t>Socio</t>
  </si>
  <si>
    <t>Contabilizado</t>
  </si>
  <si>
    <t>Entrada</t>
  </si>
  <si>
    <t>Salida</t>
  </si>
  <si>
    <t>Alquiler</t>
  </si>
  <si>
    <t>Servicio</t>
  </si>
  <si>
    <t>Profesor</t>
  </si>
  <si>
    <t>Empleado</t>
  </si>
  <si>
    <t>Feria</t>
  </si>
  <si>
    <t>Detalles</t>
  </si>
  <si>
    <t>Luz</t>
  </si>
  <si>
    <t>Rial Martin</t>
  </si>
  <si>
    <t>Cuota</t>
  </si>
  <si>
    <t>Bartucci Carla</t>
  </si>
  <si>
    <t>Honorarios</t>
  </si>
  <si>
    <t>Prina Leopoldo</t>
  </si>
  <si>
    <t>Molina Laura Andrea</t>
  </si>
  <si>
    <t>Galvan Guillermo</t>
  </si>
  <si>
    <t>Galvan Gustavo Jesus</t>
  </si>
  <si>
    <t>Zuccaretti Osvaldo Daniel</t>
  </si>
  <si>
    <t>Zuccaretti Marcos Ariel</t>
  </si>
  <si>
    <t>Gonzalez Matias Nicolas</t>
  </si>
  <si>
    <t>Asensio Adrian Marcelo</t>
  </si>
  <si>
    <t>Alonso Marcelo</t>
  </si>
  <si>
    <t>Servicios</t>
  </si>
  <si>
    <t>Cardio</t>
  </si>
  <si>
    <t>Martinez Dalke Gustavo Amado</t>
  </si>
  <si>
    <t>Isar Jorge Eduardo</t>
  </si>
  <si>
    <t>Pereyra Ricardo</t>
  </si>
  <si>
    <t>Invitado</t>
  </si>
  <si>
    <t>Ocampo Dario Emanuel</t>
  </si>
  <si>
    <t>Galban Josias</t>
  </si>
  <si>
    <t>Machado Cardozo Agustina Lucila</t>
  </si>
  <si>
    <t>Ferrares Facundo Alejandro</t>
  </si>
  <si>
    <t>Robledo Patricia</t>
  </si>
  <si>
    <t>Herrera Lorena</t>
  </si>
  <si>
    <t>Baldivieso Lautaro Daniel</t>
  </si>
  <si>
    <t>Baldivieso Daniel</t>
  </si>
  <si>
    <t>Benedetich Eduardo</t>
  </si>
  <si>
    <t>Salas Patricia</t>
  </si>
  <si>
    <t>Arce Martina</t>
  </si>
  <si>
    <t>Profesores</t>
  </si>
  <si>
    <t>Cucurullo Alejandro</t>
  </si>
  <si>
    <t>Gastos</t>
  </si>
  <si>
    <t>ferreteria</t>
  </si>
  <si>
    <t>Fernandez Nadia Alejandra</t>
  </si>
  <si>
    <t>Diaz Facundo</t>
  </si>
  <si>
    <t>Aceval Adrian Fabio</t>
  </si>
  <si>
    <t>Ovejero Daniel</t>
  </si>
  <si>
    <t>Ladino Medina Walter Lewins</t>
  </si>
  <si>
    <t>Valdovinos Diego Armando</t>
  </si>
  <si>
    <t>Luna Mario</t>
  </si>
  <si>
    <t>Schiro Ruben Dario</t>
  </si>
  <si>
    <t>Ponce Dario</t>
  </si>
  <si>
    <t>bazar</t>
  </si>
  <si>
    <t>Koubrat Ivanov Zahov</t>
  </si>
  <si>
    <t>Acosta Lucas</t>
  </si>
  <si>
    <t>Affranchino Miguel Angel</t>
  </si>
  <si>
    <t>Andrade Duarte Katerine Elisa</t>
  </si>
  <si>
    <t>Arraras Victoria</t>
  </si>
  <si>
    <t>Avila Emiliano</t>
  </si>
  <si>
    <t>Barco Pablo Javier</t>
  </si>
  <si>
    <t>Belardinelli Dario Andres</t>
  </si>
  <si>
    <t>Bequir Leonardo Ekel</t>
  </si>
  <si>
    <t>Berdini Fernando</t>
  </si>
  <si>
    <t>Bergara Soledad Maria</t>
  </si>
  <si>
    <t>Besseghine Martin</t>
  </si>
  <si>
    <t>Bulletini Hugo</t>
  </si>
  <si>
    <t>Cañaz Axel Nahuel</t>
  </si>
  <si>
    <t>Cañete Gustavo Fernando</t>
  </si>
  <si>
    <t>Carmona Javier</t>
  </si>
  <si>
    <t>Cuesta Santiago Emanuel</t>
  </si>
  <si>
    <t>Del Valle Maria Julieta</t>
  </si>
  <si>
    <t>Dufou Jorge</t>
  </si>
  <si>
    <t>Enrique Brian Lionel</t>
  </si>
  <si>
    <t>Faba Roberto</t>
  </si>
  <si>
    <t>Favvussi Luis Mauricio</t>
  </si>
  <si>
    <t>Fernandez Daniel</t>
  </si>
  <si>
    <t>Fernandez Juan Franco</t>
  </si>
  <si>
    <t>Franco Casas Ramiro</t>
  </si>
  <si>
    <t>Galindez Federico</t>
  </si>
  <si>
    <t>Gonzalez Cesar</t>
  </si>
  <si>
    <t>Gonzalez Noelia</t>
  </si>
  <si>
    <t>Granzella Alejandro</t>
  </si>
  <si>
    <t>Graziano Julian</t>
  </si>
  <si>
    <t>Guatri Ornella Silvana</t>
  </si>
  <si>
    <t>Hadad Jose Maria</t>
  </si>
  <si>
    <t>Hagen Maria del Pilar</t>
  </si>
  <si>
    <t>Idanez Priscila</t>
  </si>
  <si>
    <t>Javier Adrian</t>
  </si>
  <si>
    <t>Jordan Gustavo Carlos</t>
  </si>
  <si>
    <t>Logatto Sergio</t>
  </si>
  <si>
    <t>Lopez Martin</t>
  </si>
  <si>
    <t>Lopez Sergio Sebastian</t>
  </si>
  <si>
    <t>Lopez Zmijak Nazareno</t>
  </si>
  <si>
    <t>Loureiro Marcos Sebastian</t>
  </si>
  <si>
    <t>Luna Rosalia</t>
  </si>
  <si>
    <t>Maldonado Oscar Javier</t>
  </si>
  <si>
    <t>Martinez Marcelo Rolando</t>
  </si>
  <si>
    <t>Mortati Mariano Martin</t>
  </si>
  <si>
    <t>Nigrelli Claudio Esteban</t>
  </si>
  <si>
    <t>Noya Roberto Alejandro</t>
  </si>
  <si>
    <t>Noya Victoria</t>
  </si>
  <si>
    <t>Paez Felisario</t>
  </si>
  <si>
    <t>Paez Jose</t>
  </si>
  <si>
    <t>Palacios Abel Gregorio</t>
  </si>
  <si>
    <t>Parcesepe Daniel</t>
  </si>
  <si>
    <t>Paz Roberto Mauricio</t>
  </si>
  <si>
    <t>Perez Horacion Sebastian</t>
  </si>
  <si>
    <t>Piccardo Cesar</t>
  </si>
  <si>
    <t>Piedrabuena Hector Ezequiel</t>
  </si>
  <si>
    <t>Pujol Luciano</t>
  </si>
  <si>
    <t>Raineri Franco</t>
  </si>
  <si>
    <t>Ramirez Sacha</t>
  </si>
  <si>
    <t>Rey Esposito Facundo</t>
  </si>
  <si>
    <t>Rodriguez Nahuel Santiago</t>
  </si>
  <si>
    <t>Romero Juan Cruz Agustin</t>
  </si>
  <si>
    <t>Rooney Santiago</t>
  </si>
  <si>
    <t>Rotelli Ruben</t>
  </si>
  <si>
    <t>Rubin Luciano</t>
  </si>
  <si>
    <t>Russo Nadia Soledad</t>
  </si>
  <si>
    <t>Saade Claudio Alberto</t>
  </si>
  <si>
    <t>Santos Adriana Cecilia</t>
  </si>
  <si>
    <t>Scamarda Santiago Daniel</t>
  </si>
  <si>
    <t>Schiano Moriello Silvina Lorena</t>
  </si>
  <si>
    <t>Sforzini Carlos Alberto</t>
  </si>
  <si>
    <t>Soneyra Sergio Martin</t>
  </si>
  <si>
    <t>Suarez Marcos Nahuel</t>
  </si>
  <si>
    <t>Suarez Ruben Marcos</t>
  </si>
  <si>
    <t>Tiffinger Gretel</t>
  </si>
  <si>
    <t>Tiscornia Eduardo Enrique</t>
  </si>
  <si>
    <t>Velazquez Pablo</t>
  </si>
  <si>
    <t>Villareal Osmar Jorge</t>
  </si>
  <si>
    <t>Vizgarra Hector Federico</t>
  </si>
  <si>
    <t>Aceval Juan Pablo</t>
  </si>
  <si>
    <t>Bernal Sofia</t>
  </si>
  <si>
    <t>Elmo Valentino</t>
  </si>
  <si>
    <t>Fournier Mateo Nahuel</t>
  </si>
  <si>
    <t>Gago Faustino</t>
  </si>
  <si>
    <t>Gago Francisco</t>
  </si>
  <si>
    <t>Gago Josefina Ana</t>
  </si>
  <si>
    <t>Galvan Leandro Nicolas</t>
  </si>
  <si>
    <t>Gauto Gigena Gonzalo Adrian</t>
  </si>
  <si>
    <t>Ocampo Rios Joaquin</t>
  </si>
  <si>
    <t>Ramos German Eduardo</t>
  </si>
  <si>
    <t>Santigraña Agustin</t>
  </si>
  <si>
    <t>Magne Andres</t>
  </si>
  <si>
    <t>Baigorria Lautaro</t>
  </si>
  <si>
    <t>Alquiler de cancha</t>
  </si>
  <si>
    <t>almacen</t>
  </si>
  <si>
    <t>Estacionamiento</t>
  </si>
  <si>
    <t>Scaglia Alicia</t>
  </si>
  <si>
    <t xml:space="preserve">Mano de Obra </t>
  </si>
  <si>
    <t>Polvo y sellador</t>
  </si>
  <si>
    <t>Alquileres</t>
  </si>
  <si>
    <t>Buffet</t>
  </si>
  <si>
    <t>Ferreteria (clavos)</t>
  </si>
  <si>
    <t>Otros egresos</t>
  </si>
  <si>
    <t>faltante Lautaro</t>
  </si>
  <si>
    <t>Ferias</t>
  </si>
  <si>
    <t>Los Juncos - Liliana</t>
  </si>
  <si>
    <t xml:space="preserve">Ferreteria </t>
  </si>
  <si>
    <t>art limpieza</t>
  </si>
  <si>
    <t>Ofria Ivan</t>
  </si>
  <si>
    <t>Bazar</t>
  </si>
  <si>
    <t>Almacen</t>
  </si>
  <si>
    <t>Alamcen</t>
  </si>
  <si>
    <t>Mantenimiento</t>
  </si>
  <si>
    <t xml:space="preserve">Mano de obra cooperativa </t>
  </si>
  <si>
    <t>Lasso Casas Emilio Alejandro</t>
  </si>
  <si>
    <t>El Trebol - Ailin</t>
  </si>
  <si>
    <t>Enero,febrero</t>
  </si>
  <si>
    <t>Diciembre,enero,febrero</t>
  </si>
  <si>
    <t>Ferreteria</t>
  </si>
  <si>
    <t>Perez Boulan Agustin</t>
  </si>
  <si>
    <t>D Apice Lucas</t>
  </si>
  <si>
    <t>De Giovanni Valentina Lucia</t>
  </si>
  <si>
    <t>Landriel Cristian</t>
  </si>
  <si>
    <t>Loureiro Rocio Mariel</t>
  </si>
  <si>
    <t>Mallo Santiago</t>
  </si>
  <si>
    <t>200 a favor</t>
  </si>
  <si>
    <t>Art. limpieza</t>
  </si>
  <si>
    <t>Mes Diciembre</t>
  </si>
  <si>
    <t>debe 23,000</t>
  </si>
  <si>
    <t>Edesur</t>
  </si>
  <si>
    <t>AySA</t>
  </si>
  <si>
    <t>Cuota diciembre</t>
  </si>
  <si>
    <t>Tomas</t>
  </si>
  <si>
    <t>Polvo de ladrillo</t>
  </si>
  <si>
    <t>cerrajeria</t>
  </si>
  <si>
    <t>Prestamo adelanto sueldo</t>
  </si>
  <si>
    <t>Hernan</t>
  </si>
  <si>
    <t>Carla Fiori. Noviembre/Diciembre/Enero</t>
  </si>
  <si>
    <t>Saade Claudio</t>
  </si>
  <si>
    <t>Otros ingresos</t>
  </si>
  <si>
    <t>Clases de yoga. abona 3000 por no tener clases enero</t>
  </si>
  <si>
    <t>MetroGAS</t>
  </si>
  <si>
    <t>Alicia Scaglia</t>
  </si>
  <si>
    <t>Besseghine Nicolas</t>
  </si>
  <si>
    <t>Luces Led x4</t>
  </si>
  <si>
    <t>Contreras Diego Gonzalo</t>
  </si>
  <si>
    <t>Ajuste cobro de cuota</t>
  </si>
  <si>
    <t>Ajuste meses pasados por paso entre Dmi y Leo</t>
  </si>
  <si>
    <t>Pago deuda Dmi</t>
  </si>
  <si>
    <t>Tosoni Juan Pablo</t>
  </si>
  <si>
    <t>Tosoni Juan Martin Miguel</t>
  </si>
  <si>
    <t>Electricidad</t>
  </si>
  <si>
    <t>Cajas Navideñas</t>
  </si>
  <si>
    <t>Producto limpieza</t>
  </si>
  <si>
    <t>Gastos bazar limpieza</t>
  </si>
  <si>
    <t>Sala Ovando Maximiliano Agustin</t>
  </si>
  <si>
    <t>Sala Carlos Adrian</t>
  </si>
  <si>
    <t>mes noviembre</t>
  </si>
  <si>
    <t>pago Octubre Noviembre</t>
  </si>
  <si>
    <t>Gastos plomeria</t>
  </si>
  <si>
    <t>Gastos varios Carlos</t>
  </si>
  <si>
    <t>Herrera Jorge Antonio</t>
  </si>
  <si>
    <t>Mes de Octubre</t>
  </si>
  <si>
    <t>Hernandez Joel Martin</t>
  </si>
  <si>
    <t>Carla Fiori</t>
  </si>
  <si>
    <t>Ajustes varios</t>
  </si>
  <si>
    <t>Pago de deuda a Dmitriy</t>
  </si>
  <si>
    <t>Bergara Hernan Ariel</t>
  </si>
  <si>
    <t>Pisano Gabriela Ayelen</t>
  </si>
  <si>
    <t>Mironov Dmitriy</t>
  </si>
  <si>
    <t>Acosta Mayra</t>
  </si>
  <si>
    <t>Villareal Luis Eliseo</t>
  </si>
  <si>
    <t>Atesoramiento</t>
  </si>
  <si>
    <t>Gonzalo Manuel</t>
  </si>
  <si>
    <t>Ianatelli Bautista Jonathan</t>
  </si>
  <si>
    <t>Cemborian Gonzalo</t>
  </si>
  <si>
    <t>Burda Sebastian</t>
  </si>
  <si>
    <t>Salon</t>
  </si>
  <si>
    <t>Hector Ojeda</t>
  </si>
  <si>
    <t>Salazar Emanuel</t>
  </si>
  <si>
    <t>Noreira Martin</t>
  </si>
  <si>
    <t>Ladino Andrade Santiago</t>
  </si>
  <si>
    <t>MercadoPago</t>
  </si>
  <si>
    <t>Saldo inicial</t>
  </si>
  <si>
    <t>ID</t>
  </si>
  <si>
    <t>Nombre</t>
  </si>
  <si>
    <t>Apellido</t>
  </si>
  <si>
    <t>Saldo luz</t>
  </si>
  <si>
    <t>Saldo invitado</t>
  </si>
  <si>
    <t>Saldo cuota</t>
  </si>
  <si>
    <t>Cuotas atrasadas</t>
  </si>
  <si>
    <t>Saldo total</t>
  </si>
  <si>
    <t>Estado</t>
  </si>
  <si>
    <t>Sexo</t>
  </si>
  <si>
    <t>Categoria</t>
  </si>
  <si>
    <t>Email</t>
  </si>
  <si>
    <t>Direccion</t>
  </si>
  <si>
    <t>Estado Civil</t>
  </si>
  <si>
    <t>Ficha</t>
  </si>
  <si>
    <t>OpenResa</t>
  </si>
  <si>
    <t>Nacionalidad</t>
  </si>
  <si>
    <t>Nacimiento</t>
  </si>
  <si>
    <t>DNI</t>
  </si>
  <si>
    <t>Adrian Fabio</t>
  </si>
  <si>
    <t>Aceval</t>
  </si>
  <si>
    <t>Activo</t>
  </si>
  <si>
    <t>Caballero</t>
  </si>
  <si>
    <t>11 3166-3477</t>
  </si>
  <si>
    <t>a_aceval@hotmail.com</t>
  </si>
  <si>
    <t>Sarmiento 1039, Monte Grande</t>
  </si>
  <si>
    <t>Casado</t>
  </si>
  <si>
    <t>Si</t>
  </si>
  <si>
    <t>No</t>
  </si>
  <si>
    <t>Argentino</t>
  </si>
  <si>
    <t>Juan Pablo</t>
  </si>
  <si>
    <t>Cadete</t>
  </si>
  <si>
    <t>11 2857-9637</t>
  </si>
  <si>
    <t>juanpiac.2008@gmail.com</t>
  </si>
  <si>
    <t>Sarmiento 1059, Monte Grande</t>
  </si>
  <si>
    <t>Soltero</t>
  </si>
  <si>
    <t>Lucas</t>
  </si>
  <si>
    <t>Acosta</t>
  </si>
  <si>
    <t>11 3012-7117</t>
  </si>
  <si>
    <t>lucasacosta584@gmail.com</t>
  </si>
  <si>
    <t>Olavarria 474, Llavallol 1836</t>
  </si>
  <si>
    <t>Mayra</t>
  </si>
  <si>
    <t>Inactivo</t>
  </si>
  <si>
    <t>Dama</t>
  </si>
  <si>
    <t/>
  </si>
  <si>
    <t>Miguel Angel</t>
  </si>
  <si>
    <t>Affranchino</t>
  </si>
  <si>
    <t>11 4143-4033</t>
  </si>
  <si>
    <t>affrancm@live.com.ar</t>
  </si>
  <si>
    <t>Cardeza 1776, Luis Guillon 1838</t>
  </si>
  <si>
    <t>Marcelo</t>
  </si>
  <si>
    <t>Alonso</t>
  </si>
  <si>
    <t>Katerine Elisa</t>
  </si>
  <si>
    <t>Andrade Duarte</t>
  </si>
  <si>
    <t>11 2192-3716</t>
  </si>
  <si>
    <t>katerineandrade22@hotmail.com</t>
  </si>
  <si>
    <t>Mariano Acosta 206, piso 2 departamento B</t>
  </si>
  <si>
    <t>Colombiano</t>
  </si>
  <si>
    <t>Martina</t>
  </si>
  <si>
    <t>Arce</t>
  </si>
  <si>
    <t>11 6307-5452</t>
  </si>
  <si>
    <t>salaspatricia@hotmail.com</t>
  </si>
  <si>
    <t>Victoria</t>
  </si>
  <si>
    <t>Arraras</t>
  </si>
  <si>
    <t>Adrian Marcelo</t>
  </si>
  <si>
    <t>Asensio</t>
  </si>
  <si>
    <t>11 3685 8882</t>
  </si>
  <si>
    <t>adrian.asensio05@gmail.com</t>
  </si>
  <si>
    <t>Reconquista 270, Monte Grande</t>
  </si>
  <si>
    <t>Emiliano</t>
  </si>
  <si>
    <t>Avila</t>
  </si>
  <si>
    <t>Daniel</t>
  </si>
  <si>
    <t>Baldivieso</t>
  </si>
  <si>
    <t>11 3384-3297</t>
  </si>
  <si>
    <t>baldiviesodaniel@hotmail.com</t>
  </si>
  <si>
    <t>Bouchard 1295, El Jagüel</t>
  </si>
  <si>
    <t>Lautaro Daniel</t>
  </si>
  <si>
    <t>11 3901-7094</t>
  </si>
  <si>
    <t>baldiviesolauti@gmail.com</t>
  </si>
  <si>
    <t>Pablo Javier</t>
  </si>
  <si>
    <t>Barco</t>
  </si>
  <si>
    <t>11 2186-5669</t>
  </si>
  <si>
    <t>javier.barco@hotmail.com</t>
  </si>
  <si>
    <t>Edison 740, piso 8 departamento 8</t>
  </si>
  <si>
    <t>Carla</t>
  </si>
  <si>
    <t>Bartucci</t>
  </si>
  <si>
    <t>11 3788-6481</t>
  </si>
  <si>
    <t>bartucci.carla@gmail.com</t>
  </si>
  <si>
    <t>A. Grande 149, Luis Guillon 1838</t>
  </si>
  <si>
    <t>Divorciado</t>
  </si>
  <si>
    <t>Dario Andres</t>
  </si>
  <si>
    <t>Belardinelli</t>
  </si>
  <si>
    <t>11 6350-1140</t>
  </si>
  <si>
    <t>dario.belardinelli@gmail.com</t>
  </si>
  <si>
    <t>Juan Recarte 272, Monte Grande</t>
  </si>
  <si>
    <t>Eduardo</t>
  </si>
  <si>
    <t>Benedetich</t>
  </si>
  <si>
    <t>11 4439-8579</t>
  </si>
  <si>
    <t>edubenedetich@gmail.com</t>
  </si>
  <si>
    <t>Leonardo Ekel</t>
  </si>
  <si>
    <t>Bequir</t>
  </si>
  <si>
    <t>11 6185-8088</t>
  </si>
  <si>
    <t>bequirleonardo@gmail.com</t>
  </si>
  <si>
    <t>Chacabuco 363, Monte Grande</t>
  </si>
  <si>
    <t>Fernando</t>
  </si>
  <si>
    <t>Berdini</t>
  </si>
  <si>
    <t>11 3797 1945</t>
  </si>
  <si>
    <t>Directorio 89, Llavallol 1836</t>
  </si>
  <si>
    <t>Hernan Ariel</t>
  </si>
  <si>
    <t>Bergara</t>
  </si>
  <si>
    <t>11 4161-2546</t>
  </si>
  <si>
    <t>habergara@hotmail.com</t>
  </si>
  <si>
    <t>Joaquin V. Gonzalez 212, PB.B, Monte Grande</t>
  </si>
  <si>
    <t>Soledad Maria</t>
  </si>
  <si>
    <t>11 6202-6286</t>
  </si>
  <si>
    <t>solibergara@hotmail.com</t>
  </si>
  <si>
    <t>Alberto Grande 1242, Luis Guillon, 1838</t>
  </si>
  <si>
    <t>Sofia</t>
  </si>
  <si>
    <t>Bernal</t>
  </si>
  <si>
    <t>11 5781-1867</t>
  </si>
  <si>
    <t>bernalsofia06@gmail.com</t>
  </si>
  <si>
    <t>Carlos Pellegrini 449, Monte Grande</t>
  </si>
  <si>
    <t>Martin</t>
  </si>
  <si>
    <t>Besseghine</t>
  </si>
  <si>
    <t>11 6209 9599</t>
  </si>
  <si>
    <t>mbesseghine@yahoo.com</t>
  </si>
  <si>
    <t>Alem 161, local 40, Monte Grande</t>
  </si>
  <si>
    <t>Nicolas</t>
  </si>
  <si>
    <t>11 6440-3465</t>
  </si>
  <si>
    <t>nicolasbesseghine@hotmail.com</t>
  </si>
  <si>
    <t>Ruta 58, Km 9, departamento 173, Ezeiza</t>
  </si>
  <si>
    <t>Hugo</t>
  </si>
  <si>
    <t>Bulletini</t>
  </si>
  <si>
    <t>11 4429-5010</t>
  </si>
  <si>
    <t>hugobullentini@yahoo.com.ar</t>
  </si>
  <si>
    <t>Sebastian</t>
  </si>
  <si>
    <t>Burda</t>
  </si>
  <si>
    <t>11 4088-5883</t>
  </si>
  <si>
    <t>sebastianburda@hotmail.com</t>
  </si>
  <si>
    <t>Intendente Celestino Galvan 1788, departamento A, Luis Guillon 1838</t>
  </si>
  <si>
    <t>Axel Nahuel</t>
  </si>
  <si>
    <t>Cañaz</t>
  </si>
  <si>
    <t>11 3796-5948</t>
  </si>
  <si>
    <t>axelcanaz2017@gmail.com</t>
  </si>
  <si>
    <t>Italiani 184, piso 2, Monte Grande</t>
  </si>
  <si>
    <t>Gustavo Fernando</t>
  </si>
  <si>
    <t>Cañete</t>
  </si>
  <si>
    <t>11 3041-3613</t>
  </si>
  <si>
    <t>gustavo_canete@hotmail.com</t>
  </si>
  <si>
    <t>Avellaneda 155, Monte Grande</t>
  </si>
  <si>
    <t>Javier</t>
  </si>
  <si>
    <t>Carmona</t>
  </si>
  <si>
    <t>11 6966-0052</t>
  </si>
  <si>
    <t>javiercarmona86@hotmail.com</t>
  </si>
  <si>
    <t>Sarmiento 141, Monte Grande</t>
  </si>
  <si>
    <t>Gonzalo</t>
  </si>
  <si>
    <t>Cemborian</t>
  </si>
  <si>
    <t>11 3796-8246</t>
  </si>
  <si>
    <t>cemborain.gonzalo@gmail.com</t>
  </si>
  <si>
    <t>Diego Gonzalo</t>
  </si>
  <si>
    <t>Contreras</t>
  </si>
  <si>
    <t>11 2697-7206</t>
  </si>
  <si>
    <t>diegocontreras181@gmail.com</t>
  </si>
  <si>
    <t>Haiti 426, Carlos Spegazini, 1812</t>
  </si>
  <si>
    <t>Alejandro</t>
  </si>
  <si>
    <t>Cucurullo</t>
  </si>
  <si>
    <t>11 6057-1561</t>
  </si>
  <si>
    <t>cucurulloalejandro7@gmail.com</t>
  </si>
  <si>
    <t>Constanzo 8</t>
  </si>
  <si>
    <t>Santiago Emanuel</t>
  </si>
  <si>
    <t>Cuesta</t>
  </si>
  <si>
    <t>11 2246-8436</t>
  </si>
  <si>
    <t>santiagocuesta9@gmail.com</t>
  </si>
  <si>
    <t>D Apice</t>
  </si>
  <si>
    <t>11 2190-4903</t>
  </si>
  <si>
    <t>lucasdapice24@gmail.com</t>
  </si>
  <si>
    <t>Av. El Trebol 76, Ezeiza 1804</t>
  </si>
  <si>
    <t>Valentina Lucia</t>
  </si>
  <si>
    <t>De Giovanni</t>
  </si>
  <si>
    <t>11 3197-3220</t>
  </si>
  <si>
    <t>valdegio@gmail.com</t>
  </si>
  <si>
    <t>General Rodriguez 1156, Monte Grande</t>
  </si>
  <si>
    <t>Maria Julieta</t>
  </si>
  <si>
    <t>Del Valle</t>
  </si>
  <si>
    <t>11 5931-1023</t>
  </si>
  <si>
    <t>mjulietadelvalle@hotmail.com</t>
  </si>
  <si>
    <t>Dorrego 325, piso 6 departamento B, Monte Grande</t>
  </si>
  <si>
    <t>Facundo</t>
  </si>
  <si>
    <t>Diaz</t>
  </si>
  <si>
    <t>11 3262-1755</t>
  </si>
  <si>
    <t>fnd_08@hotmail.com</t>
  </si>
  <si>
    <t>Azcuenaga 440, Monte Grande</t>
  </si>
  <si>
    <t>Gabriel</t>
  </si>
  <si>
    <t>Digangi</t>
  </si>
  <si>
    <t>Jorge</t>
  </si>
  <si>
    <t>Dufou</t>
  </si>
  <si>
    <t>11 6180-6297</t>
  </si>
  <si>
    <t>dyledyle1@hotmail.com</t>
  </si>
  <si>
    <t>Duran</t>
  </si>
  <si>
    <t>11 5162 9440</t>
  </si>
  <si>
    <t>Valentino</t>
  </si>
  <si>
    <t>Elmo</t>
  </si>
  <si>
    <t>11 2537-9084</t>
  </si>
  <si>
    <t>martin@grupomarmara.com.ar</t>
  </si>
  <si>
    <t>Madariaga 696, Monte Grande</t>
  </si>
  <si>
    <t>Brian Lionel</t>
  </si>
  <si>
    <t>Enrique</t>
  </si>
  <si>
    <t>11 3286-4387</t>
  </si>
  <si>
    <t>brian_motoshonda@hotmail.com</t>
  </si>
  <si>
    <t>Benavidez 1682, Monte Grande</t>
  </si>
  <si>
    <t>Roberto</t>
  </si>
  <si>
    <t>Faba</t>
  </si>
  <si>
    <t>11 3425-8842</t>
  </si>
  <si>
    <t>fabaroberto@hotmail.com</t>
  </si>
  <si>
    <t>Luis Mauricio</t>
  </si>
  <si>
    <t>Favvussi</t>
  </si>
  <si>
    <t>11 3253-9905</t>
  </si>
  <si>
    <t>regularidadfachu@hotmail.com</t>
  </si>
  <si>
    <t>Dorrego 285, Monte Grande</t>
  </si>
  <si>
    <t>Fernandez</t>
  </si>
  <si>
    <t>danfernandez@varigas.com.ar</t>
  </si>
  <si>
    <t>Juan Franco</t>
  </si>
  <si>
    <t>11 2754-2893</t>
  </si>
  <si>
    <t>francotato_1@hotmail.com</t>
  </si>
  <si>
    <t>Nadia Alejandra</t>
  </si>
  <si>
    <t>11 3660-2597</t>
  </si>
  <si>
    <t>nadiaafb21@gmail.com</t>
  </si>
  <si>
    <t>Barberena 655, El Jagüel, 1842</t>
  </si>
  <si>
    <t>Facundo Alejandro</t>
  </si>
  <si>
    <t>Ferrares</t>
  </si>
  <si>
    <t>11 5864-6344</t>
  </si>
  <si>
    <t>facundoaferrares@gmail.com</t>
  </si>
  <si>
    <t>Hipolito Yrigoyen 174 piso 1 departamento C, Monte Grande</t>
  </si>
  <si>
    <t>Mateo Nahuel</t>
  </si>
  <si>
    <t>Fournier</t>
  </si>
  <si>
    <t>11 2390-4004</t>
  </si>
  <si>
    <t>mateofournier@nsmg.com.ar</t>
  </si>
  <si>
    <t>Andres Berasain 433, Monte Grande</t>
  </si>
  <si>
    <t>Ramiro</t>
  </si>
  <si>
    <t>Franco Casas</t>
  </si>
  <si>
    <t>11 4034-3263</t>
  </si>
  <si>
    <t>ramipincharata@gmail.com</t>
  </si>
  <si>
    <t>Goleta Sarandi 337, Monte Grande</t>
  </si>
  <si>
    <t>Agustin</t>
  </si>
  <si>
    <t>Fregote</t>
  </si>
  <si>
    <t>Faustino</t>
  </si>
  <si>
    <t>Gago</t>
  </si>
  <si>
    <t>11 5807-2166</t>
  </si>
  <si>
    <t>ornellaguatri@hotmail.com</t>
  </si>
  <si>
    <t>Cristobal Colon 660, Monte Grande</t>
  </si>
  <si>
    <t>Francisco</t>
  </si>
  <si>
    <t>Josefina Ana</t>
  </si>
  <si>
    <t>Josias</t>
  </si>
  <si>
    <t>Galban</t>
  </si>
  <si>
    <t>11 2156-4755</t>
  </si>
  <si>
    <t>galban4@hotmail.com</t>
  </si>
  <si>
    <t>Fernando de Toro 1187, Monte Grande</t>
  </si>
  <si>
    <t>Federico</t>
  </si>
  <si>
    <t>Galindez</t>
  </si>
  <si>
    <t>11 3327-0462</t>
  </si>
  <si>
    <t>galindez.federico@gmail.com</t>
  </si>
  <si>
    <t>Guillermo</t>
  </si>
  <si>
    <t>Galvan</t>
  </si>
  <si>
    <t>11 6799-0049</t>
  </si>
  <si>
    <t>galvanguillermo58@gmail.com</t>
  </si>
  <si>
    <t>Puyrredon 321, Monte Grande</t>
  </si>
  <si>
    <t>Gustavo Jesus</t>
  </si>
  <si>
    <t>11 5763-1404</t>
  </si>
  <si>
    <t>gustavojgalvan@gmail.com</t>
  </si>
  <si>
    <t>Pueyrredon 321, Monte Grande</t>
  </si>
  <si>
    <t>Leandro Nicolas</t>
  </si>
  <si>
    <t>11 3242-2547</t>
  </si>
  <si>
    <t>ayelenrsbritos@gmail.com</t>
  </si>
  <si>
    <t>Leandro N. Alem 280, piso 2 departamento B, Monte Grande</t>
  </si>
  <si>
    <t>Gonzalo Adrian</t>
  </si>
  <si>
    <t>Gauto Gigena</t>
  </si>
  <si>
    <t>11 2392-6089</t>
  </si>
  <si>
    <t>rvgigena@buenosaires.gob.ar</t>
  </si>
  <si>
    <t>Los Claveles 253, Monte Grande</t>
  </si>
  <si>
    <t>Cesar</t>
  </si>
  <si>
    <t>Gonzalez</t>
  </si>
  <si>
    <t>11 3498 2496</t>
  </si>
  <si>
    <t>cesargonzalez_clg@outlook.com.ar</t>
  </si>
  <si>
    <t>Matias Nicolas</t>
  </si>
  <si>
    <t>11 2866-6435</t>
  </si>
  <si>
    <t>matiasnicolas1994cai@gmail.com</t>
  </si>
  <si>
    <t>Noelia</t>
  </si>
  <si>
    <t>11 6523-7980</t>
  </si>
  <si>
    <t>noelialor77@hotmail.com</t>
  </si>
  <si>
    <t>Manuel</t>
  </si>
  <si>
    <t>11 5904-6253</t>
  </si>
  <si>
    <t>gonzalo.manuel@hotmail.com</t>
  </si>
  <si>
    <t>Graciano</t>
  </si>
  <si>
    <t>11 4073 1059</t>
  </si>
  <si>
    <t>Granzella</t>
  </si>
  <si>
    <t>11 5922-1900</t>
  </si>
  <si>
    <t>alejandro.granzella@gmail.com</t>
  </si>
  <si>
    <t>Miles 326, Monte Grande</t>
  </si>
  <si>
    <t>Julian</t>
  </si>
  <si>
    <t>Graziano</t>
  </si>
  <si>
    <t>11 4024 8053</t>
  </si>
  <si>
    <t>juliangraziano@live.com.ar</t>
  </si>
  <si>
    <t>Ornella Silvana</t>
  </si>
  <si>
    <t>Guatri</t>
  </si>
  <si>
    <t>Jose Maria</t>
  </si>
  <si>
    <t>Hadad</t>
  </si>
  <si>
    <t>11 6458-1110</t>
  </si>
  <si>
    <t>turcohadad32@gmail.com</t>
  </si>
  <si>
    <t>60 entre 155 y 156 5585, Hudson</t>
  </si>
  <si>
    <t>Maria del Pilar</t>
  </si>
  <si>
    <t>Hagen</t>
  </si>
  <si>
    <t>11 4401-6032</t>
  </si>
  <si>
    <t>mhagen@intramed.net</t>
  </si>
  <si>
    <t>Primera Junta 350, Monte Grande</t>
  </si>
  <si>
    <t>Viudo</t>
  </si>
  <si>
    <t>Joel Martin</t>
  </si>
  <si>
    <t>Hernandez</t>
  </si>
  <si>
    <t>11 5979-9275</t>
  </si>
  <si>
    <t>her-fernandez@hotmail.com</t>
  </si>
  <si>
    <t>Arenales 21, Monte Grande</t>
  </si>
  <si>
    <t>Jorge Antonio</t>
  </si>
  <si>
    <t>Herrera</t>
  </si>
  <si>
    <t>Teniente Origane 218 Monte Grande</t>
  </si>
  <si>
    <t>Lorena</t>
  </si>
  <si>
    <t>11 5126-8582</t>
  </si>
  <si>
    <t>loreherr@gmail.com</t>
  </si>
  <si>
    <t>Valentin Alsina 395, Mont Grande</t>
  </si>
  <si>
    <t>Alejo</t>
  </si>
  <si>
    <t>Hidalgo</t>
  </si>
  <si>
    <t>11 2556-5448</t>
  </si>
  <si>
    <t>hidalgoalejo2004@gmail.com</t>
  </si>
  <si>
    <t>Esquel 1271, Monte Grande</t>
  </si>
  <si>
    <t>Bautista Jonathan</t>
  </si>
  <si>
    <t>Ianatelli</t>
  </si>
  <si>
    <t>11 6423 8800</t>
  </si>
  <si>
    <t>b.ianatelli@gmail.com</t>
  </si>
  <si>
    <t>Melchor 251, Monte Grande</t>
  </si>
  <si>
    <t>Priscila</t>
  </si>
  <si>
    <t>Idanez</t>
  </si>
  <si>
    <t>priscila.idanez@gmail.com</t>
  </si>
  <si>
    <t>Jorge Eduardo</t>
  </si>
  <si>
    <t>Isar</t>
  </si>
  <si>
    <t>11 3435-8620</t>
  </si>
  <si>
    <t>jorgeisarkinesiologo@yahoo.com.ar</t>
  </si>
  <si>
    <t>General Jose Maria Paz 786, PB 2, Monte Grande</t>
  </si>
  <si>
    <t>Adrian</t>
  </si>
  <si>
    <t>11 3328-7812</t>
  </si>
  <si>
    <t>adriandariojavier@gmail.com</t>
  </si>
  <si>
    <t>Gustavo Carlos</t>
  </si>
  <si>
    <t>Jordan</t>
  </si>
  <si>
    <t>11 6057-1193</t>
  </si>
  <si>
    <t>gustavocjordan@hotmail.com</t>
  </si>
  <si>
    <t>Dardo Rocha 157, piso 2 departamento B, Monte Grande</t>
  </si>
  <si>
    <t>Zahov</t>
  </si>
  <si>
    <t>Koubrat Ivanov</t>
  </si>
  <si>
    <t>11 6590-3384</t>
  </si>
  <si>
    <t>kubrat.z@live.com</t>
  </si>
  <si>
    <t>Bulgaro</t>
  </si>
  <si>
    <t>Santiago</t>
  </si>
  <si>
    <t>Ladino Andrade</t>
  </si>
  <si>
    <t>11 6194 6930</t>
  </si>
  <si>
    <t>santiagomauricio.ladinoandrade@gmail.com</t>
  </si>
  <si>
    <t>Walter Lewins</t>
  </si>
  <si>
    <t>Ladino Medina</t>
  </si>
  <si>
    <t>11 2652-2230</t>
  </si>
  <si>
    <t>drwalterlewins@gmail.com</t>
  </si>
  <si>
    <t>Cristian</t>
  </si>
  <si>
    <t>Landriel</t>
  </si>
  <si>
    <t>11 5138-2240</t>
  </si>
  <si>
    <t>cristianl@live.com.ar</t>
  </si>
  <si>
    <t>Emilio Alejandro</t>
  </si>
  <si>
    <t>Lasso Casas</t>
  </si>
  <si>
    <t>11 3796-0064</t>
  </si>
  <si>
    <t>emilioalc21@gmail.com</t>
  </si>
  <si>
    <t>Ricardo Gutierrez 2959, PB 3, El Jagüel</t>
  </si>
  <si>
    <t>Sergio</t>
  </si>
  <si>
    <t>Logatto</t>
  </si>
  <si>
    <t>11 4536 2745</t>
  </si>
  <si>
    <t>slogatto@aa2000.com.ar</t>
  </si>
  <si>
    <t>Dorrego 538, Monte Grande</t>
  </si>
  <si>
    <t>Lopez</t>
  </si>
  <si>
    <t>11 5105-9568</t>
  </si>
  <si>
    <t>lopezmartin10@yahoo.com.ar</t>
  </si>
  <si>
    <t>Cabo Corrientes 521, Mirasoles, Monte Grande</t>
  </si>
  <si>
    <t>Sergio Sebastian</t>
  </si>
  <si>
    <t>11 6538-6454</t>
  </si>
  <si>
    <t>lopezsergiohur@hotmail.com</t>
  </si>
  <si>
    <t>9 de Julio 141, Monte Grande</t>
  </si>
  <si>
    <t>Nazareno</t>
  </si>
  <si>
    <t>Lopez Zmijak</t>
  </si>
  <si>
    <t>nenolz@live.com</t>
  </si>
  <si>
    <t>Luciana</t>
  </si>
  <si>
    <t>Loureiro</t>
  </si>
  <si>
    <t>luciana_loureiro16@hotmail.com</t>
  </si>
  <si>
    <t>Marcos Sebastian</t>
  </si>
  <si>
    <t>11 4408-2867</t>
  </si>
  <si>
    <t>marcoslou_86@hotmail.com</t>
  </si>
  <si>
    <t>Tucuman 935, Ezeiza</t>
  </si>
  <si>
    <t>Rocio Mariel</t>
  </si>
  <si>
    <t>roloureiro22@hotmail.com</t>
  </si>
  <si>
    <t>Mario</t>
  </si>
  <si>
    <t>Luna</t>
  </si>
  <si>
    <t>11 5622-7998</t>
  </si>
  <si>
    <t>lunamario@la-bridgestone.com</t>
  </si>
  <si>
    <t>Rosalia</t>
  </si>
  <si>
    <t>11 2291 6080</t>
  </si>
  <si>
    <t>marcos_suarez_99@hotmail.com</t>
  </si>
  <si>
    <t>Cervetti 865, Monte Grande</t>
  </si>
  <si>
    <t>Agustina Lucila</t>
  </si>
  <si>
    <t>Machado Cardozo</t>
  </si>
  <si>
    <t>11 5976-4562</t>
  </si>
  <si>
    <t>agus.luci.mc@hotmail.com</t>
  </si>
  <si>
    <t>Andres</t>
  </si>
  <si>
    <t>Magne</t>
  </si>
  <si>
    <t>11 3461-3763</t>
  </si>
  <si>
    <t>amagne88@gmail.com</t>
  </si>
  <si>
    <t>Duclout 943, Monte Grande</t>
  </si>
  <si>
    <t>Oscar Javier</t>
  </si>
  <si>
    <t>Maldonado</t>
  </si>
  <si>
    <t>11 6590-4285</t>
  </si>
  <si>
    <t>distribuidorajm.rey@gmail.com</t>
  </si>
  <si>
    <t>Santamarina 831, Monte Grande</t>
  </si>
  <si>
    <t>Mallo</t>
  </si>
  <si>
    <t>santiagomallo@outlook.com</t>
  </si>
  <si>
    <t>Gustavo Amado</t>
  </si>
  <si>
    <t>Martinez Dalke</t>
  </si>
  <si>
    <t>11 3157 9326</t>
  </si>
  <si>
    <t>gusmdalke@gmail.com</t>
  </si>
  <si>
    <t>Mariano Acosta 1227, Monte Grande</t>
  </si>
  <si>
    <t>Marcelo Rolando</t>
  </si>
  <si>
    <t>Martinez</t>
  </si>
  <si>
    <t>11 5007-2662</t>
  </si>
  <si>
    <t>drmarcelormartinez@gmail.com</t>
  </si>
  <si>
    <t>Amancio Alcorta 754, Burzaco 1852</t>
  </si>
  <si>
    <t>Dmitriy</t>
  </si>
  <si>
    <t>Mironov</t>
  </si>
  <si>
    <t>11 3015-7896</t>
  </si>
  <si>
    <t>dima.dev@icloud.com</t>
  </si>
  <si>
    <t>Av. Ramon Santamarina 2066, Monte Grande</t>
  </si>
  <si>
    <t>Ucraniano</t>
  </si>
  <si>
    <t>Laura Andrea</t>
  </si>
  <si>
    <t>Molina</t>
  </si>
  <si>
    <t>11 7632-0705</t>
  </si>
  <si>
    <t>Raul Mazza 400, depto 6D</t>
  </si>
  <si>
    <t>Mariano Martin</t>
  </si>
  <si>
    <t>Mortati</t>
  </si>
  <si>
    <t>11 3797-7732</t>
  </si>
  <si>
    <t>mortati1986@gmail.com</t>
  </si>
  <si>
    <t>Claudio Esteban</t>
  </si>
  <si>
    <t>Nigrelli</t>
  </si>
  <si>
    <t>11 4530-0627</t>
  </si>
  <si>
    <t>cen71@hotmail.com</t>
  </si>
  <si>
    <t>Derqui 163, piso 1 departamento 2, Ezeiza, 1804</t>
  </si>
  <si>
    <t>Noreira</t>
  </si>
  <si>
    <t>Roberto Alejandro</t>
  </si>
  <si>
    <t>Noya</t>
  </si>
  <si>
    <t>11 3938-8015</t>
  </si>
  <si>
    <t>robertonoya@hotmail.com.ar</t>
  </si>
  <si>
    <t>Weiman 371, Monte Grande</t>
  </si>
  <si>
    <t>11 3210-6710</t>
  </si>
  <si>
    <t>victorianoya18@gmail.com</t>
  </si>
  <si>
    <t>Wieman 371, Monte Grande</t>
  </si>
  <si>
    <t>Dario Emanuel</t>
  </si>
  <si>
    <t>Ocampo</t>
  </si>
  <si>
    <t>11 6011-1580</t>
  </si>
  <si>
    <t>ocampodare@gmail.com</t>
  </si>
  <si>
    <t>San Lorenzo 1077, Ezeiza 1804</t>
  </si>
  <si>
    <t>Joaquin</t>
  </si>
  <si>
    <t>Ocampo Rios</t>
  </si>
  <si>
    <t>11 3328-9127</t>
  </si>
  <si>
    <t>jocamporios420@gmail.com</t>
  </si>
  <si>
    <t>Recarte 395, Monte Grande</t>
  </si>
  <si>
    <t>Ivan</t>
  </si>
  <si>
    <t>Ofria</t>
  </si>
  <si>
    <t>11 6252 2778</t>
  </si>
  <si>
    <t>ivanofria@gmail.com</t>
  </si>
  <si>
    <t>Dr. Emilio Cardeza 368, Monte Grande</t>
  </si>
  <si>
    <t>Ovejero</t>
  </si>
  <si>
    <t>11 3493-3994</t>
  </si>
  <si>
    <t>ovejerodaniel555@gmail.com</t>
  </si>
  <si>
    <t>Siciliano 1657, Luis Guillon 1838</t>
  </si>
  <si>
    <t>Felisario</t>
  </si>
  <si>
    <t>Paez</t>
  </si>
  <si>
    <t>11 6700-0212</t>
  </si>
  <si>
    <t>felizetabsas@hotmail.com</t>
  </si>
  <si>
    <t>Jose</t>
  </si>
  <si>
    <t>11 3141-2711</t>
  </si>
  <si>
    <t>jose.zbsas@gmail.com</t>
  </si>
  <si>
    <t>Abel Gregorio</t>
  </si>
  <si>
    <t>Palacios</t>
  </si>
  <si>
    <t>11 5402-8356</t>
  </si>
  <si>
    <t>abelgp2003@yahoo.com.ar</t>
  </si>
  <si>
    <t>Ascasubi 1469, Luis Guillon 1838</t>
  </si>
  <si>
    <t>Parcesepe</t>
  </si>
  <si>
    <t>11 5957 0115</t>
  </si>
  <si>
    <t>daniedil@yahoo.com.ar</t>
  </si>
  <si>
    <t>Moreno 1578, Luis Guillon 1838</t>
  </si>
  <si>
    <t>Roberto Mauricio</t>
  </si>
  <si>
    <t>Paz</t>
  </si>
  <si>
    <t>11 4938 2947</t>
  </si>
  <si>
    <t>mrobertofernandez@gmail.com</t>
  </si>
  <si>
    <t>Rivadavia 102, Monte Grande 1842</t>
  </si>
  <si>
    <t>Ricardo</t>
  </si>
  <si>
    <t>Pereyra</t>
  </si>
  <si>
    <t>11 6051-1375</t>
  </si>
  <si>
    <t>rikipereyra@yahoo.com.ar</t>
  </si>
  <si>
    <t>Fair 152, Monte Grande</t>
  </si>
  <si>
    <t>Perez Boulan</t>
  </si>
  <si>
    <t>2226 445863</t>
  </si>
  <si>
    <t>agustinperezboulan2006@gmail.com</t>
  </si>
  <si>
    <t>Robertson 229, Monte Grande</t>
  </si>
  <si>
    <t>Horacion Sebastian</t>
  </si>
  <si>
    <t>Perez</t>
  </si>
  <si>
    <t>11 2307-0372</t>
  </si>
  <si>
    <t>asignaturap@hotmail.com</t>
  </si>
  <si>
    <t>Saavedra 224, piso 4 departamento A, Monte Grande</t>
  </si>
  <si>
    <t>Piccardo</t>
  </si>
  <si>
    <t>11 4471 5360</t>
  </si>
  <si>
    <t>cjpiccardo@outlook.com</t>
  </si>
  <si>
    <t>Ocantos 114, piso 2 departamento B, Monte Grande</t>
  </si>
  <si>
    <t>Hector Ezequiel</t>
  </si>
  <si>
    <t>Piedrabuena</t>
  </si>
  <si>
    <t>11 5937-7433</t>
  </si>
  <si>
    <t>eze_piedrabuena@hotmail.com</t>
  </si>
  <si>
    <t>Alfredo Fox 847, Luis Guillon 1838</t>
  </si>
  <si>
    <t>Gabriela Ayelen</t>
  </si>
  <si>
    <t>Pisano</t>
  </si>
  <si>
    <t>11 6409-2767</t>
  </si>
  <si>
    <t>ayepisano92@gmail.com</t>
  </si>
  <si>
    <t>Cichero 913, Monte Grande</t>
  </si>
  <si>
    <t>Leopoldo</t>
  </si>
  <si>
    <t>Prina</t>
  </si>
  <si>
    <t>11 5624 3917</t>
  </si>
  <si>
    <t>guriprina@hotmail.com</t>
  </si>
  <si>
    <t>Dorrego 326, piso 6 departamento B</t>
  </si>
  <si>
    <t>Luciano</t>
  </si>
  <si>
    <t>Pujol</t>
  </si>
  <si>
    <t>11 5465-9742</t>
  </si>
  <si>
    <t>Vicente López 1371, Monte Grande, 1842</t>
  </si>
  <si>
    <t>Franco</t>
  </si>
  <si>
    <t>Raineri</t>
  </si>
  <si>
    <t>franraineri20@gmail.com</t>
  </si>
  <si>
    <t>Sacha</t>
  </si>
  <si>
    <t>Ramirez</t>
  </si>
  <si>
    <t>11 6195-7319</t>
  </si>
  <si>
    <t>sacharamirez2016@gmail.com</t>
  </si>
  <si>
    <t>German Eduardo</t>
  </si>
  <si>
    <t>Ramos</t>
  </si>
  <si>
    <t>11 4938-3500</t>
  </si>
  <si>
    <t>Narciso Laprida 625, Monte Grande</t>
  </si>
  <si>
    <t>Rey Esposito</t>
  </si>
  <si>
    <t>115378 4326</t>
  </si>
  <si>
    <t>facundo_reyesposito@yahoo.com.ar</t>
  </si>
  <si>
    <t>Teniente Ruben Ruiz 1648, Luis Guillon 1838</t>
  </si>
  <si>
    <t>Rial</t>
  </si>
  <si>
    <t>11 5007-5526</t>
  </si>
  <si>
    <t>martinjorgerial@hotmail.com</t>
  </si>
  <si>
    <t>Cardeza 121, piso 6 departamento C, Monte Grande</t>
  </si>
  <si>
    <t>Patricia</t>
  </si>
  <si>
    <t>Robledo</t>
  </si>
  <si>
    <t>11 3493-9373</t>
  </si>
  <si>
    <t>patrobledo78@gmail.com</t>
  </si>
  <si>
    <t>Nicolas Avellaneda 636, PA, Monte Grande</t>
  </si>
  <si>
    <t>Nahuel Santiago</t>
  </si>
  <si>
    <t>Rodriguez</t>
  </si>
  <si>
    <t>11 6214 6880</t>
  </si>
  <si>
    <t>nahuel.santiago.rodriguez@gmail.com</t>
  </si>
  <si>
    <t>Dean Funes 527, Monte Grande</t>
  </si>
  <si>
    <t>Juan Cruz Agustin</t>
  </si>
  <si>
    <t>Romero</t>
  </si>
  <si>
    <t>11 6236-7157</t>
  </si>
  <si>
    <t>juancruzromero@outlook.com</t>
  </si>
  <si>
    <t>Rooney</t>
  </si>
  <si>
    <t>11 3555-1545</t>
  </si>
  <si>
    <t>santiagorooney@hotmail.com</t>
  </si>
  <si>
    <t>Recarte 490, Monte Grande</t>
  </si>
  <si>
    <t>Ruben</t>
  </si>
  <si>
    <t>Rotelli</t>
  </si>
  <si>
    <t>11 3570-7491</t>
  </si>
  <si>
    <t>rotellirj@hotmail.com</t>
  </si>
  <si>
    <t>Rubin</t>
  </si>
  <si>
    <t>11 3565-9247</t>
  </si>
  <si>
    <t>lucianodgv2@gmail.com</t>
  </si>
  <si>
    <t>Nadia Soledad</t>
  </si>
  <si>
    <t>Russo</t>
  </si>
  <si>
    <t>11 6622-7814</t>
  </si>
  <si>
    <t>nadrus59@hotmail.com</t>
  </si>
  <si>
    <t>Maximo Paz 67, Monte Grande</t>
  </si>
  <si>
    <t>Claudio Alberto</t>
  </si>
  <si>
    <t>Saade</t>
  </si>
  <si>
    <t>11 6763-9968</t>
  </si>
  <si>
    <t>claudiosaade161161@gmail.com</t>
  </si>
  <si>
    <t>Mitre 829, Monte Grande</t>
  </si>
  <si>
    <t>Carlos Adrian</t>
  </si>
  <si>
    <t>Sala</t>
  </si>
  <si>
    <t>11 6294-6038</t>
  </si>
  <si>
    <t>salacarlos070@gmail.com</t>
  </si>
  <si>
    <t>Teniente Fader 610, Luis Guillon 1838</t>
  </si>
  <si>
    <t>Maximiliano Agustin</t>
  </si>
  <si>
    <t>Sala Ovando</t>
  </si>
  <si>
    <t>11 6904-0422</t>
  </si>
  <si>
    <t>maaxisala@gmail.com</t>
  </si>
  <si>
    <t>Salas</t>
  </si>
  <si>
    <t>11 3183-8315</t>
  </si>
  <si>
    <t>Emanuel</t>
  </si>
  <si>
    <t>Salazar</t>
  </si>
  <si>
    <t>11 3124-3020</t>
  </si>
  <si>
    <t>ema_u245@hotmail.com</t>
  </si>
  <si>
    <t>Santigraña</t>
  </si>
  <si>
    <t>Adriana Cecilia</t>
  </si>
  <si>
    <t>Santos</t>
  </si>
  <si>
    <t>11 5721-2861</t>
  </si>
  <si>
    <t>adriana.santos@abelsantosyasoc.com.ar</t>
  </si>
  <si>
    <t>Pedro Reta 1045, Monte Grande</t>
  </si>
  <si>
    <t>Santiago Daniel</t>
  </si>
  <si>
    <t>Scamarda</t>
  </si>
  <si>
    <t>Silvina Lorena</t>
  </si>
  <si>
    <t>Schiano Moriello</t>
  </si>
  <si>
    <t>11 6784 5298</t>
  </si>
  <si>
    <t>silvina.schiano@gmail.com</t>
  </si>
  <si>
    <t>Ruben Dario</t>
  </si>
  <si>
    <t>Schiro</t>
  </si>
  <si>
    <t>11 6833 8254</t>
  </si>
  <si>
    <t>rdschiro@gmail.com</t>
  </si>
  <si>
    <t>General Paz 515, Monte Grande</t>
  </si>
  <si>
    <t>Carlos Alberto</t>
  </si>
  <si>
    <t>Sforzini</t>
  </si>
  <si>
    <t>11 5408-1061</t>
  </si>
  <si>
    <t>carlos.sforzini@fscnet.com.ar</t>
  </si>
  <si>
    <t>Moreno 249, Monte Grande</t>
  </si>
  <si>
    <t>Sergio Martin</t>
  </si>
  <si>
    <t>Soneyra</t>
  </si>
  <si>
    <t>11 6853-6379</t>
  </si>
  <si>
    <t>marson307@hotmail.com</t>
  </si>
  <si>
    <t>Terrarosa 521, Monte Grande</t>
  </si>
  <si>
    <t>Marcos Nahuel</t>
  </si>
  <si>
    <t>Suarez</t>
  </si>
  <si>
    <t>11 6185-4692</t>
  </si>
  <si>
    <t>Ruben Marcos</t>
  </si>
  <si>
    <t>11 3561-8752</t>
  </si>
  <si>
    <t>Gretel</t>
  </si>
  <si>
    <t>Tiffinger</t>
  </si>
  <si>
    <t>11 6205-0075</t>
  </si>
  <si>
    <t>greteltiffinger@gmail.com</t>
  </si>
  <si>
    <t>Eduardo Enrique</t>
  </si>
  <si>
    <t>Tiscornia</t>
  </si>
  <si>
    <t>11 4494-3703</t>
  </si>
  <si>
    <t>edutiscornia@yahoo.com</t>
  </si>
  <si>
    <t>Mariano Acosta 215, Monte Grande</t>
  </si>
  <si>
    <t>Juan Martin Miguel</t>
  </si>
  <si>
    <t>Tosoni</t>
  </si>
  <si>
    <t>11 5616-0967</t>
  </si>
  <si>
    <t>martintosoni@yahoo.com.ar</t>
  </si>
  <si>
    <t>Edison 72, Monte Grande</t>
  </si>
  <si>
    <t>Diego Armando</t>
  </si>
  <si>
    <t>Valdovinos</t>
  </si>
  <si>
    <t>11 5942-7998</t>
  </si>
  <si>
    <t>valdovinosdiego@la-bridgestone.com</t>
  </si>
  <si>
    <t>King 996, planta baja A, Jose Marmol 1846</t>
  </si>
  <si>
    <t>Pablo</t>
  </si>
  <si>
    <t>Velazquez</t>
  </si>
  <si>
    <t>11 4028 9266</t>
  </si>
  <si>
    <t>pablo_vmann@hotmail.com</t>
  </si>
  <si>
    <t>Luis Eliseo</t>
  </si>
  <si>
    <t>Villareal</t>
  </si>
  <si>
    <t>11 4447-3054</t>
  </si>
  <si>
    <t>luisvillarreal180@hotmail.com</t>
  </si>
  <si>
    <t>Dorrego 325, piso 2 departamento B</t>
  </si>
  <si>
    <t>Osmar Jorge</t>
  </si>
  <si>
    <t>11 6503-6602</t>
  </si>
  <si>
    <t>osmarvillareal@gmail.com</t>
  </si>
  <si>
    <t>Echeverria 762, Monte Grande</t>
  </si>
  <si>
    <t>Hector Federico</t>
  </si>
  <si>
    <t>Vizgarra</t>
  </si>
  <si>
    <t>11 2319-6353</t>
  </si>
  <si>
    <t>fede.vizgaa@gmail.com</t>
  </si>
  <si>
    <t>Teniente Benjamin Matienzo 275, Monte Grande</t>
  </si>
  <si>
    <t>Marcos Ariel</t>
  </si>
  <si>
    <t>Zuccaretti</t>
  </si>
  <si>
    <t>11 6583-9030</t>
  </si>
  <si>
    <t>marcos@zumarmontegrande.com</t>
  </si>
  <si>
    <t>Mitre 330, Monte Grande</t>
  </si>
  <si>
    <t>Osvaldo Daniel</t>
  </si>
  <si>
    <t>11 4992-7377</t>
  </si>
  <si>
    <t>osvaldo@zumarmontegrande.com</t>
  </si>
  <si>
    <t>Ingresos</t>
  </si>
  <si>
    <t>Egresos</t>
  </si>
  <si>
    <t>Precio</t>
  </si>
  <si>
    <t>Cuota socios</t>
  </si>
  <si>
    <t>Descuentos</t>
  </si>
  <si>
    <t>Cuota cadetes</t>
  </si>
  <si>
    <t>3 personas</t>
  </si>
  <si>
    <t>Suarez, Suarez, Rosalia</t>
  </si>
  <si>
    <t>4 personas</t>
  </si>
  <si>
    <t>Alquiler cancha</t>
  </si>
  <si>
    <t>5 personas</t>
  </si>
  <si>
    <t>Hegen, Guatrii, Gagox3</t>
  </si>
  <si>
    <t>Luz cancha</t>
  </si>
  <si>
    <t>Sabados 10 a 12 cancha 2 y 3: Gustavo jordan. Martinez Dalke, Jorge isar, Marcelo Martínez, Roberto Noya, Prina</t>
  </si>
  <si>
    <t>Lautaro</t>
  </si>
  <si>
    <t>Importe actual</t>
  </si>
  <si>
    <t>Inflacion</t>
  </si>
  <si>
    <t>Importe ajustado</t>
  </si>
  <si>
    <t>Importe final</t>
  </si>
  <si>
    <t>Lunes</t>
  </si>
  <si>
    <t>Martes</t>
  </si>
  <si>
    <t>Miercoles</t>
  </si>
  <si>
    <t>Jueves</t>
  </si>
  <si>
    <t>Viernes</t>
  </si>
  <si>
    <t>Sabados</t>
  </si>
  <si>
    <t>Cancha 1</t>
  </si>
  <si>
    <t>Cancha 2</t>
  </si>
  <si>
    <t>Cancha 3</t>
  </si>
  <si>
    <t>Ale</t>
  </si>
  <si>
    <t>Claudio</t>
  </si>
  <si>
    <t>Escuelita</t>
  </si>
  <si>
    <t>20 a 21</t>
  </si>
  <si>
    <t>Telefono</t>
  </si>
  <si>
    <t>Salón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</si>
</sst>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6" formatCode="&quot;$&quot;\ #,##0_);[Red]\(&quot;$&quot;\ #,##0\)"/>
    <numFmt numFmtId="44" formatCode="_(&quot;$&quot;\ * #,##0.00_);_(&quot;$&quot;\ * \(#,##0.00\);_(&quot;$&quot;\ * &quot;-&quot;??_);_(@_)"/>
    <numFmt numFmtId="164" formatCode="&quot;$&quot;\ #,##0"/>
    <numFmt numFmtId="165" formatCode="_-&quot;$&quot;\ * #,##0_-;\-&quot;$&quot;\ * #,##0_-;_-&quot;$&quot;\ * &quot;-&quot;??_-;_-@_-"/>
    <numFmt numFmtId="166" formatCode="_(&quot;$&quot;\ * #,##0_);_(&quot;$&quot;\ * \(#,##0\);_(&quot;$&quot;\ * &quot;-&quot;??_);_(@_)"/>
    <numFmt numFmtId="167" formatCode="d/m/yyyy"/>
    <numFmt numFmtId="168" formatCode="0.0%"/>
  </numFmts>
  <fonts count="11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charset val="1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 applyNumberFormat="0" applyFill="0" applyBorder="0" applyAlignment="0" applyProtection="0"/>
    <xf numFmtId="44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44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14" fontId="1" fillId="0" borderId="0" xfId="0" applyNumberFormat="1" applyFont="1"/>
    <xf numFmtId="164" fontId="2" fillId="0" borderId="0" xfId="0" applyNumberFormat="1" applyFont="1"/>
    <xf numFmtId="14" fontId="0" fillId="0" borderId="0" xfId="0" applyNumberFormat="1"/>
    <xf numFmtId="49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2" fillId="0" borderId="0" xfId="0" applyNumberFormat="1" applyFont="1"/>
    <xf numFmtId="0" fontId="1" fillId="0" borderId="0" xfId="0" applyFont="1" applyAlignment="1">
      <alignment horizontal="center"/>
    </xf>
    <xf numFmtId="16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left"/>
    </xf>
    <xf numFmtId="164" fontId="4" fillId="0" borderId="0" xfId="0" applyNumberFormat="1" applyFont="1"/>
    <xf numFmtId="166" fontId="1" fillId="0" borderId="0" xfId="0" applyNumberFormat="1" applyFont="1"/>
    <xf numFmtId="166" fontId="0" fillId="0" borderId="0" xfId="0" applyNumberFormat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1" fontId="0" fillId="0" borderId="0" xfId="0" applyNumberFormat="1"/>
    <xf numFmtId="166" fontId="0" fillId="0" borderId="0" xfId="0" applyNumberFormat="1" applyAlignment="1">
      <alignment horizontal="center"/>
    </xf>
    <xf numFmtId="0" fontId="0" fillId="0" borderId="1" xfId="0" applyBorder="1"/>
    <xf numFmtId="167" fontId="0" fillId="0" borderId="0" xfId="0" applyNumberFormat="1"/>
    <xf numFmtId="164" fontId="6" fillId="0" borderId="0" xfId="1" applyNumberFormat="1"/>
    <xf numFmtId="166" fontId="0" fillId="0" borderId="0" xfId="2" applyNumberFormat="1" applyFont="1"/>
    <xf numFmtId="168" fontId="0" fillId="0" borderId="0" xfId="3" applyNumberFormat="1" applyFont="1"/>
    <xf numFmtId="6" fontId="0" fillId="0" borderId="0" xfId="0" applyNumberFormat="1"/>
    <xf numFmtId="9" fontId="0" fillId="0" borderId="0" xfId="0" applyNumberFormat="1"/>
    <xf numFmtId="166" fontId="2" fillId="0" borderId="0" xfId="0" applyNumberFormat="1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2" borderId="2" xfId="0" applyFill="1" applyBorder="1"/>
    <xf numFmtId="0" fontId="0" fillId="4" borderId="2" xfId="0" applyFill="1" applyBorder="1"/>
    <xf numFmtId="0" fontId="0" fillId="3" borderId="2" xfId="0" applyFill="1" applyBorder="1"/>
    <xf numFmtId="0" fontId="0" fillId="5" borderId="2" xfId="0" applyFill="1" applyBorder="1"/>
    <xf numFmtId="168" fontId="0" fillId="0" borderId="0" xfId="0" applyNumberFormat="1"/>
    <xf numFmtId="0" fontId="8" fillId="0" borderId="2" xfId="0" applyFont="1" applyBorder="1" applyAlignment="1">
      <alignment horizontal="center"/>
    </xf>
  </cellXfs>
  <cellStyles count="4">
    <cellStyle name="Currency" xfId="2" builtinId="4"/>
    <cellStyle name="Hyperlink" xfId="1" builtinId="8"/>
    <cellStyle name="Normal" xfId="0" builtinId="0"/>
    <cellStyle name="Percent" xfId="3" builtinId="5"/>
  </cellStyles>
  <dxfs count="7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&quot;$&quot;\ 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"/>
        <scheme val="none"/>
      </font>
      <numFmt numFmtId="165" formatCode="_-&quot;$&quot;\ * #,##0_-;\-&quot;$&quot;\ * #,##0_-;_-&quot;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"/>
        <scheme val="none"/>
      </font>
      <numFmt numFmtId="165" formatCode="_-&quot;$&quot;\ * #,##0_-;\-&quot;$&quot;\ * #,##0_-;_-&quot;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"/>
        <scheme val="none"/>
      </font>
      <numFmt numFmtId="165" formatCode="_-&quot;$&quot;\ * #,##0_-;\-&quot;$&quot;\ * #,##0_-;_-&quot;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"/>
        <scheme val="none"/>
      </font>
      <numFmt numFmtId="165" formatCode="_-&quot;$&quot;\ * #,##0_-;\-&quot;$&quot;\ * #,##0_-;_-&quot;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"/>
        <scheme val="none"/>
      </font>
      <numFmt numFmtId="165" formatCode="_-&quot;$&quot;\ * #,##0_-;\-&quot;$&quot;\ * #,##0_-;_-&quot;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"/>
        <scheme val="none"/>
      </font>
      <numFmt numFmtId="166" formatCode="_(&quot;$&quot;\ * #,##0_);_(&quot;$&quot;\ * \(#,##0\);_(&quot;$&quot;\ 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6" formatCode="_(&quot;$&quot;\ * #,##0_);_(&quot;$&quot;\ * \(#,##0\);_(&quot;$&quot;\ 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6" formatCode="_(&quot;$&quot;\ * #,##0_);_(&quot;$&quot;\ * \(#,##0\);_(&quot;$&quot;\ 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&quot;$&quot;\ #,##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&quot;$&quot;\ 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6" formatCode="_(&quot;$&quot;\ * #,##0_);_(&quot;$&quot;\ * \(#,##0\);_(&quot;$&quot;\ 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numFmt numFmtId="166" formatCode="_(&quot;$&quot;\ * #,##0_);_(&quot;$&quot;\ * \(#,##0\);_(&quot;$&quot;\ * &quot;-&quot;??_);_(@_)"/>
    </dxf>
    <dxf>
      <numFmt numFmtId="166" formatCode="_(&quot;$&quot;\ * #,##0_);_(&quot;$&quot;\ * \(#,##0\);_(&quot;$&quot;\ * &quot;-&quot;??_);_(@_)"/>
    </dxf>
    <dxf>
      <numFmt numFmtId="168" formatCode="0.0%"/>
    </dxf>
    <dxf>
      <numFmt numFmtId="166" formatCode="_(&quot;$&quot;\ * #,##0_);_(&quot;$&quot;\ * \(#,##0\);_(&quot;$&quot;\ * &quot;-&quot;??_);_(@_)"/>
    </dxf>
    <dxf>
      <alignment horizontal="center" vertical="bottom" textRotation="0" wrapText="0" indent="0" justifyLastLine="0" shrinkToFit="0" readingOrder="0"/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&quot;$&quot;\ * #,##0_);_(&quot;$&quot;\ * \(#,##0\);_(&quot;$&quot;\ * &quot;-&quot;??_);_(@_)"/>
    </dxf>
    <dxf>
      <numFmt numFmtId="166" formatCode="_(&quot;$&quot;\ * #,##0_);_(&quot;$&quot;\ * \(#,##0\);_(&quot;$&quot;\ * &quot;-&quot;??_);_(@_)"/>
    </dxf>
    <dxf>
      <numFmt numFmtId="166" formatCode="_(&quot;$&quot;\ * #,##0_);_(&quot;$&quot;\ * \(#,##0\);_(&quot;$&quot;\ * &quot;-&quot;??_);_(@_)"/>
    </dxf>
    <dxf>
      <numFmt numFmtId="166" formatCode="_(&quot;$&quot;\ * #,##0_);_(&quot;$&quot;\ * \(#,##0\);_(&quot;$&quot;\ * &quot;-&quot;??_);_(@_)"/>
    </dxf>
    <dxf>
      <numFmt numFmtId="166" formatCode="_(&quot;$&quot;\ * #,##0_);_(&quot;$&quot;\ * \(#,##0\);_(&quot;$&quot;\ * &quot;-&quot;??_);_(@_)"/>
    </dxf>
    <dxf>
      <numFmt numFmtId="166" formatCode="_(&quot;$&quot;\ * #,##0_);_(&quot;$&quot;\ * \(#,##0\);_(&quot;$&quot;\ * &quot;-&quot;??_);_(@_)"/>
    </dxf>
    <dxf>
      <numFmt numFmtId="166" formatCode="_(&quot;$&quot;\ * #,##0_);_(&quot;$&quot;\ * \(#,##0\);_(&quot;$&quot;\ * &quot;-&quot;??_);_(@_)"/>
    </dxf>
    <dxf>
      <numFmt numFmtId="166" formatCode="_(&quot;$&quot;\ * #,##0_);_(&quot;$&quot;\ * \(#,##0\);_(&quot;$&quot;\ * &quot;-&quot;??_);_(@_)"/>
    </dxf>
    <dxf>
      <numFmt numFmtId="166" formatCode="_(&quot;$&quot;\ * #,##0_);_(&quot;$&quot;\ * \(#,##0\);_(&quot;$&quot;\ * &quot;-&quot;??_);_(@_)"/>
    </dxf>
    <dxf>
      <numFmt numFmtId="166" formatCode="_(&quot;$&quot;\ * #,##0_);_(&quot;$&quot;\ * \(#,##0\);_(&quot;$&quot;\ * &quot;-&quot;??_);_(@_)"/>
    </dxf>
    <dxf>
      <numFmt numFmtId="1" formatCode="0"/>
    </dxf>
    <dxf>
      <numFmt numFmtId="1" formatCode="0"/>
    </dxf>
    <dxf>
      <numFmt numFmtId="167" formatCode="d/m/yyyy"/>
    </dxf>
    <dxf>
      <alignment horizontal="center" vertical="bottom" textRotation="0" wrapText="0" indent="0" justifyLastLine="0" shrinkToFit="0" readingOrder="0"/>
    </dxf>
    <dxf>
      <numFmt numFmtId="164" formatCode="&quot;$&quot;\ #,##0"/>
      <alignment horizontal="center"/>
    </dxf>
    <dxf>
      <alignment horizontal="center" vertical="bottom" textRotation="0" wrapText="0" indent="0" justifyLastLine="0" shrinkToFit="0" readingOrder="0"/>
    </dxf>
    <dxf>
      <numFmt numFmtId="164" formatCode="&quot;$&quot;\ #,##0"/>
      <alignment horizontal="center"/>
    </dxf>
    <dxf>
      <alignment horizontal="center" vertical="bottom" textRotation="0" wrapText="0" indent="0" justifyLastLine="0" shrinkToFit="0" readingOrder="0"/>
    </dxf>
    <dxf>
      <numFmt numFmtId="164" formatCode="&quot;$&quot;\ #,##0"/>
      <alignment horizontal="center"/>
    </dxf>
    <dxf>
      <alignment horizontal="center" vertical="bottom" textRotation="0" wrapText="0" indent="0" justifyLastLine="0" shrinkToFit="0" readingOrder="0"/>
    </dxf>
    <dxf>
      <numFmt numFmtId="164" formatCode="&quot;$&quot;\ #,##0"/>
      <alignment horizontal="center"/>
    </dxf>
    <dxf>
      <numFmt numFmtId="164" formatCode="&quot;$&quot;\ #,##0"/>
    </dxf>
    <dxf>
      <numFmt numFmtId="164" formatCode="&quot;$&quot;\ #,##0"/>
    </dxf>
    <dxf>
      <numFmt numFmtId="0" formatCode="General"/>
    </dxf>
    <dxf>
      <alignment horizontal="center" vertical="bottom" textRotation="0" wrapText="0" indent="0" justifyLastLine="0" shrinkToFit="0" readingOrder="0"/>
    </dxf>
    <dxf>
      <numFmt numFmtId="164" formatCode="&quot;$&quot;\ #,##0"/>
      <alignment horizontal="center" vertical="bottom"/>
    </dxf>
    <dxf>
      <alignment horizontal="center" vertical="bottom" textRotation="0" wrapText="0" indent="0" justifyLastLine="0" shrinkToFit="0" readingOrder="0"/>
    </dxf>
    <dxf>
      <numFmt numFmtId="164" formatCode="&quot;$&quot;\ #,##0"/>
      <alignment horizontal="center" vertical="bottom"/>
    </dxf>
    <dxf>
      <alignment horizontal="center" vertical="bottom" textRotation="0" wrapText="0" indent="0" justifyLastLine="0" shrinkToFit="0" readingOrder="0"/>
    </dxf>
    <dxf>
      <numFmt numFmtId="164" formatCode="&quot;$&quot;\ #,##0"/>
      <alignment horizontal="center" vertical="bottom" textRotation="0" wrapText="0" indent="0" justifyLastLine="0" shrinkToFit="0" readingOrder="0"/>
    </dxf>
    <dxf>
      <numFmt numFmtId="166" formatCode="_(&quot;$&quot;\ * #,##0_);_(&quot;$&quot;\ * \(#,##0\);_(&quot;$&quot;\ * &quot;-&quot;??_);_(@_)"/>
    </dxf>
    <dxf>
      <font>
        <b val="0"/>
      </font>
      <numFmt numFmtId="166" formatCode="_(&quot;$&quot;\ * #,##0_);_(&quot;$&quot;\ * \(#,##0\);_(&quot;$&quot;\ * &quot;-&quot;??_);_(@_)"/>
      <alignment horizontal="center" vertical="bottom" textRotation="0" wrapText="0" indent="0" justifyLastLine="0" shrinkToFit="0" readingOrder="0"/>
    </dxf>
    <dxf>
      <numFmt numFmtId="166" formatCode="_(&quot;$&quot;\ * #,##0_);_(&quot;$&quot;\ * \(#,##0\);_(&quot;$&quot;\ * &quot;-&quot;??_);_(@_)"/>
    </dxf>
    <dxf>
      <numFmt numFmtId="166" formatCode="_(&quot;$&quot;\ * #,##0_);_(&quot;$&quot;\ * \(#,##0\);_(&quot;$&quot;\ * &quot;-&quot;??_);_(@_)"/>
    </dxf>
    <dxf>
      <numFmt numFmtId="166" formatCode="_(&quot;$&quot;\ * #,##0_);_(&quot;$&quot;\ * \(#,##0\);_(&quot;$&quot;\ * &quot;-&quot;??_);_(@_)"/>
    </dxf>
    <dxf>
      <numFmt numFmtId="166" formatCode="_(&quot;$&quot;\ * #,##0_);_(&quot;$&quot;\ * \(#,##0\);_(&quot;$&quot;\ * &quot;-&quot;??_);_(@_)"/>
      <alignment horizontal="center" vertical="bottom" textRotation="0" wrapText="0" indent="0" justifyLastLine="0" shrinkToFit="0" readingOrder="0"/>
    </dxf>
    <dxf>
      <numFmt numFmtId="166" formatCode="_(&quot;$&quot;\ * #,##0_);_(&quot;$&quot;\ * \(#,##0\);_(&quot;$&quot;\ * &quot;-&quot;??_);_(@_)"/>
    </dxf>
    <dxf>
      <numFmt numFmtId="166" formatCode="_(&quot;$&quot;\ * #,##0_);_(&quot;$&quot;\ * \(#,##0\);_(&quot;$&quot;\ * &quot;-&quot;??_);_(@_)"/>
    </dxf>
    <dxf>
      <numFmt numFmtId="166" formatCode="_(&quot;$&quot;\ * #,##0_);_(&quot;$&quot;\ * \(#,##0\);_(&quot;$&quot;\ * &quot;-&quot;??_);_(@_)"/>
    </dxf>
    <dxf>
      <numFmt numFmtId="166" formatCode="_(&quot;$&quot;\ * #,##0_);_(&quot;$&quot;\ * \(#,##0\);_(&quot;$&quot;\ * &quot;-&quot;??_);_(@_)"/>
      <alignment horizontal="center" vertical="bottom" textRotation="0" wrapText="0" indent="0" justifyLastLine="0" shrinkToFit="0" readingOrder="0"/>
    </dxf>
    <dxf>
      <numFmt numFmtId="0" formatCode="General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0000"/>
      </font>
      <numFmt numFmtId="164" formatCode="&quot;$&quot;\ #,##0"/>
      <alignment wrapText="0"/>
    </dxf>
    <dxf>
      <font>
        <color rgb="FF000000"/>
      </font>
      <numFmt numFmtId="164" formatCode="&quot;$&quot;\ #,##0"/>
    </dxf>
    <dxf>
      <font>
        <color rgb="FF000000"/>
        <charset val="1"/>
      </font>
      <numFmt numFmtId="164" formatCode="&quot;$&quot;\ #,##0"/>
    </dxf>
    <dxf>
      <font>
        <color rgb="FF000000"/>
      </font>
      <numFmt numFmtId="164" formatCode="&quot;$&quot;\ 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"/>
        <scheme val="none"/>
      </font>
      <numFmt numFmtId="164" formatCode="&quot;$&quot;\ #,##0"/>
    </dxf>
    <dxf>
      <font>
        <color rgb="FF000000"/>
        <charset val="1"/>
      </font>
      <numFmt numFmtId="164" formatCode="&quot;$&quot;\ 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"/>
        <scheme val="none"/>
      </font>
      <numFmt numFmtId="166" formatCode="_(&quot;$&quot;\ * #,##0_);_(&quot;$&quot;\ * \(#,##0\);_(&quot;$&quot;\ * &quot;-&quot;??_);_(@_)"/>
      <protection locked="1" hidden="0"/>
    </dxf>
    <dxf>
      <font>
        <color rgb="FF000000"/>
      </font>
      <numFmt numFmtId="166" formatCode="_(&quot;$&quot;\ * #,##0_);_(&quot;$&quot;\ * \(#,##0\);_(&quot;$&quot;\ * &quot;-&quot;??_);_(@_)"/>
      <protection locked="1" hidden="0"/>
    </dxf>
    <dxf>
      <font>
        <color rgb="FF000000"/>
      </font>
      <numFmt numFmtId="166" formatCode="_(&quot;$&quot;\ * #,##0_);_(&quot;$&quot;\ * \(#,##0\);_(&quot;$&quot;\ * &quot;-&quot;??_);_(@_)"/>
      <protection locked="1" hidden="0"/>
    </dxf>
    <dxf>
      <font>
        <color rgb="FF000000"/>
      </font>
      <numFmt numFmtId="164" formatCode="&quot;$&quot;\ #,##0"/>
    </dxf>
    <dxf>
      <font>
        <color rgb="FF000000"/>
      </font>
      <numFmt numFmtId="164" formatCode="&quot;$&quot;\ #,##0"/>
      <alignment horizontal="center" vertical="bottom" textRotation="0" wrapText="0" indent="0" justifyLastLine="0" shrinkToFit="0" readingOrder="0"/>
    </dxf>
    <dxf>
      <font>
        <color rgb="FF000000"/>
      </font>
      <numFmt numFmtId="166" formatCode="_(&quot;$&quot;\ * #,##0_);_(&quot;$&quot;\ * \(#,##0\);_(&quot;$&quot;\ * &quot;-&quot;??_);_(@_)"/>
    </dxf>
    <dxf>
      <font>
        <color rgb="FF000000"/>
      </font>
      <numFmt numFmtId="19" formatCode="dd/mm/yyyy"/>
    </dxf>
    <dxf>
      <font>
        <color rgb="FF000000"/>
      </font>
    </dxf>
    <dxf>
      <font>
        <color theme="0"/>
      </font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Activos" id="{A70733CE-B56C-480C-A496-198EC0EE957F}">
    <nsvFilter filterId="{57623FEE-E67B-42D0-AD22-8B33A408C024}" ref="A1:T161" tableId="3">
      <columnFilter colId="8" id="{DD286AAD-0CF8-4270-921E-5618AF12B990}">
        <filter colId="8">
          <x:filters>
            <x:filter val="Activo"/>
          </x:filters>
        </filter>
      </columnFilter>
    </nsvFilter>
  </namedSheetView>
  <namedSheetView name="Deudores" id="{45C9744D-0294-44E0-9DD0-6621DC479735}">
    <nsvFilter filterId="{57623FEE-E67B-42D0-AD22-8B33A408C024}" ref="A1:T161" tableId="3">
      <columnFilter colId="7" id="{09C7D593-851F-41CC-B213-F23B96908615}">
        <filter colId="7">
          <x:customFilters>
            <x:customFilter operator="lessThan" val="0"/>
          </x:customFilters>
        </filter>
      </columnFilter>
      <columnFilter colId="8" id="{DD286AAD-0CF8-4270-921E-5618AF12B990}">
        <filter colId="8">
          <x:filters>
            <x:filter val="Activo"/>
          </x:filters>
        </filter>
      </columnFilter>
      <sortRules>
        <sortRule colId="1" id="{28BD9209-085D-4720-A2B6-B198A0433E0C}">
          <sortCondition ref="B1:B161"/>
        </sortRule>
      </sortRules>
    </nsvFilter>
  </namedSheetView>
  <namedSheetView name="Inactivos" id="{48A4669D-4E62-455D-8A09-5F366477E28D}">
    <nsvFilter filterId="{57623FEE-E67B-42D0-AD22-8B33A408C024}" ref="A1:T161" tableId="3">
      <columnFilter colId="8" id="{DD286AAD-0CF8-4270-921E-5618AF12B990}">
        <filter colId="8">
          <x:filters>
            <x:filter val="Inactivo"/>
          </x:filters>
        </filter>
      </columnFilter>
      <sortRules>
        <sortRule colId="1" id="{28BD9209-085D-4720-A2B6-B198A0433E0C}">
          <sortCondition ref="B1:B161"/>
        </sortRule>
      </sortRules>
    </nsvFilter>
  </namedSheetView>
</namedSheetView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C65516-11C2-410F-B542-C0E809948265}" name="Movimientos" displayName="Movimientos" ref="A1:M2625" totalsRowCount="1" headerRowDxfId="76" dataDxfId="75">
  <autoFilter ref="A1:M2624" xr:uid="{D1C65516-11C2-410F-B542-C0E809948265}"/>
  <sortState xmlns:xlrd2="http://schemas.microsoft.com/office/spreadsheetml/2017/richdata2" ref="A2:M2624">
    <sortCondition descending="1" ref="A2:A2624"/>
  </sortState>
  <tableColumns count="13">
    <tableColumn id="1" xr3:uid="{4FBD0C98-0181-46C0-BBAA-E185A8520B6E}" name="Fecha" dataDxfId="74" totalsRowDxfId="12"/>
    <tableColumn id="2" xr3:uid="{2DA0E3AA-61DB-4797-A37F-24B97298D314}" name="Importe" dataDxfId="73" totalsRowDxfId="11"/>
    <tableColumn id="3" xr3:uid="{2184818C-F794-4487-88CD-4C386897007F}" name="Concepto" dataDxfId="72" totalsRowDxfId="10"/>
    <tableColumn id="4" xr3:uid="{BF455C1E-4B6D-45F1-AFF9-F762924488F5}" name="Socio" dataDxfId="71" totalsRowDxfId="9"/>
    <tableColumn id="5" xr3:uid="{1EAE422F-082D-4AD9-B9C6-A5DC608CC1D6}" name="Contabilizado" dataDxfId="70" totalsRowDxfId="8">
      <calculatedColumnFormula>IF(AND(Movimientos[[#This Row],[Importe]] &lt; 0, OR(Movimientos[[#This Row],[Concepto]] = "Luz", Movimientos[[#This Row],[Concepto]] = "Cuota", Movimientos[[#This Row],[Concepto]] = "Invitado")), 0, Movimientos[[#This Row],[Importe]])</calculatedColumnFormula>
    </tableColumn>
    <tableColumn id="6" xr3:uid="{A9F93A80-F46D-492B-935E-76CA211DB057}" name="Entrada" dataDxfId="69" totalsRowDxfId="7">
      <calculatedColumnFormula>IF(Movimientos[[#This Row],[Contabilizado]] &gt; 0, Movimientos[[#This Row],[Contabilizado]], 0)</calculatedColumnFormula>
    </tableColumn>
    <tableColumn id="7" xr3:uid="{C64B1ECB-53C7-4540-9448-EC811B6F294B}" name="Salida" dataDxfId="68" totalsRowDxfId="6">
      <calculatedColumnFormula>IF(Movimientos[[#This Row],[Contabilizado]] &lt; 0, Movimientos[[#This Row],[Contabilizado]], 0)</calculatedColumnFormula>
    </tableColumn>
    <tableColumn id="9" xr3:uid="{17CC6253-A31C-45E1-92BA-E73AC6C954FB}" name="Alquiler" dataDxfId="67" totalsRowDxfId="5"/>
    <tableColumn id="10" xr3:uid="{291E14D3-C4DE-43F2-8A35-291FF695BF96}" name="Servicio" dataDxfId="66" totalsRowDxfId="4"/>
    <tableColumn id="8" xr3:uid="{DA5036CF-AEEC-4AEF-9FCA-2C8F0050A080}" name="Profesor" dataDxfId="65" totalsRowDxfId="3"/>
    <tableColumn id="12" xr3:uid="{2F46CBE1-BBC2-4E01-8475-B8B04C26A780}" name="Empleado" dataDxfId="64" totalsRowDxfId="2"/>
    <tableColumn id="11" xr3:uid="{6271A22C-1BED-40FA-BA31-A6C665CD9F51}" name="Feria" dataDxfId="63" totalsRowDxfId="1"/>
    <tableColumn id="13" xr3:uid="{8102A8C5-FAFA-44DA-8B47-CF05A9C1C1F0}" name="Detalles" dataDxfId="62" totalsRow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7623FEE-E67B-42D0-AD22-8B33A408C024}" name="Socios" displayName="Socios" ref="A1:T162" totalsRowCount="1">
  <autoFilter ref="A1:T161" xr:uid="{57623FEE-E67B-42D0-AD22-8B33A408C024}"/>
  <sortState xmlns:xlrd2="http://schemas.microsoft.com/office/spreadsheetml/2017/richdata2" ref="A2:T161">
    <sortCondition ref="A2:A161"/>
  </sortState>
  <tableColumns count="20">
    <tableColumn id="1" xr3:uid="{E376600D-43A0-484E-8155-8462BF3FF1BF}" name="ID" totalsRowFunction="count" dataDxfId="59">
      <calculatedColumnFormula>_xlfn.CONCAT(C2 &amp; " ", B2)</calculatedColumnFormula>
    </tableColumn>
    <tableColumn id="2" xr3:uid="{28BD9209-085D-4720-A2B6-B198A0433E0C}" name="Nombre"/>
    <tableColumn id="3" xr3:uid="{9956E0A2-7A52-449A-9238-AED658AC9152}" name="Apellido"/>
    <tableColumn id="5" xr3:uid="{624F9B92-5EAF-4B73-BC32-D0C03FE3981E}" name="Saldo luz" totalsRowFunction="sum" dataDxfId="58" totalsRowDxfId="57">
      <calculatedColumnFormula>SUMIFS(Movimientos!B:B, Movimientos!D:D, Socios[[#This Row],[ID]], Movimientos!C:C, "Luz")</calculatedColumnFormula>
    </tableColumn>
    <tableColumn id="6" xr3:uid="{0E2F5F87-8708-422A-AE40-F037AE49460F}" name="Saldo invitado" totalsRowFunction="sum" dataDxfId="56" totalsRowDxfId="55">
      <calculatedColumnFormula>SUMIFS(Movimientos!B:B, Movimientos!D:D, Socios[[#This Row],[ID]], Movimientos!C:C, "Invitado")</calculatedColumnFormula>
    </tableColumn>
    <tableColumn id="4" xr3:uid="{C44652E5-3B60-403D-B6ED-1432B15170B0}" name="Saldo cuota" totalsRowFunction="sum" dataDxfId="54" totalsRowDxfId="53">
      <calculatedColumnFormula>SUMIFS(Movimientos!B:B, Movimientos!D:D, Socios[[#This Row],[ID]], Movimientos!C:C, "Cuota")</calculatedColumnFormula>
    </tableColumn>
    <tableColumn id="11" xr3:uid="{65087624-D6B4-C24F-97BF-346099C8D969}" name="Cuotas atrasadas" dataDxfId="52" totalsRowDxfId="51">
      <calculatedColumnFormula>Socios[[#This Row],[Saldo cuota]]+IF(Socios[[#This Row],[Categoria]] = "Cadete", 2700, 3800)</calculatedColumnFormula>
    </tableColumn>
    <tableColumn id="7" xr3:uid="{09C7D593-851F-41CC-B213-F23B96908615}" name="Saldo total" totalsRowFunction="sum" dataDxfId="50" totalsRowDxfId="49">
      <calculatedColumnFormula>Socios[[#This Row],[Saldo luz]] + Socios[[#This Row],[Saldo cuota]] + Socios[[#This Row],[Saldo invitado]]</calculatedColumnFormula>
    </tableColumn>
    <tableColumn id="9" xr3:uid="{DD286AAD-0CF8-4270-921E-5618AF12B990}" name="Estado" dataDxfId="48" totalsRowDxfId="47"/>
    <tableColumn id="8" xr3:uid="{1ED02FC0-AA13-422B-B422-327B8666AC38}" name="Sexo" dataDxfId="46" totalsRowDxfId="45"/>
    <tableColumn id="10" xr3:uid="{A1007B6D-A59B-4297-991D-12E56CCC8631}" name="Categoria" dataDxfId="44" totalsRowDxfId="43"/>
    <tableColumn id="23" xr3:uid="{836B5B68-FB5B-C44E-8DA4-30105C232B1C}" name="Telefono" dataDxfId="42"/>
    <tableColumn id="12" xr3:uid="{9191077D-B415-4E66-B6CE-F6BDA88E6A5D}" name="Email" dataDxfId="41"/>
    <tableColumn id="13" xr3:uid="{238E174A-63E7-412F-9770-6E575B5098D9}" name="Direccion" dataDxfId="40"/>
    <tableColumn id="14" xr3:uid="{E2408013-98B9-46AC-B8A3-695A9CFB04F1}" name="Estado Civil" dataDxfId="39" totalsRowDxfId="38"/>
    <tableColumn id="15" xr3:uid="{9C0953E4-1CC2-4056-BC9D-5788B9443425}" name="Ficha" dataDxfId="37" totalsRowDxfId="36"/>
    <tableColumn id="17" xr3:uid="{6D5A10CA-40F2-44F6-B084-2D9AD1A626BE}" name="OpenResa" dataDxfId="35" totalsRowDxfId="34"/>
    <tableColumn id="18" xr3:uid="{98392A9F-5669-453D-8C2D-D104FEC5D877}" name="Nacionalidad" dataDxfId="33" totalsRowDxfId="32"/>
    <tableColumn id="19" xr3:uid="{872C451F-8D9E-4060-9133-F77FFB3BE24A}" name="Nacimiento" dataDxfId="31"/>
    <tableColumn id="20" xr3:uid="{5D9E03BA-4E9B-4712-B769-02EEB3315B85}" name="DNI" dataDxfId="30" totalsRowDxfId="2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4D26FB3-1094-4736-8CDE-33449A980D27}" name="Conceptos" displayName="Conceptos" ref="A1:C17" totalsRowCount="1">
  <autoFilter ref="A1:C16" xr:uid="{C4D26FB3-1094-4736-8CDE-33449A980D27}"/>
  <sortState xmlns:xlrd2="http://schemas.microsoft.com/office/spreadsheetml/2017/richdata2" ref="A2:C16">
    <sortCondition ref="A1:A16"/>
  </sortState>
  <tableColumns count="3">
    <tableColumn id="1" xr3:uid="{D31C9B3B-B633-49E9-8010-681D7E66D438}" name="ID"/>
    <tableColumn id="2" xr3:uid="{D81CC4CC-1D49-46AF-91A3-06D9F9E6C816}" name="Ingresos" totalsRowFunction="sum" dataDxfId="28" totalsRowDxfId="27"/>
    <tableColumn id="3" xr3:uid="{66526B68-94C9-4112-8C20-9B7ED9C14CA5}" name="Egresos" totalsRowFunction="sum" dataDxfId="26" totalsRowDxfId="2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064E4D5-7F8B-4B08-9499-7225559242B8}" name="Servicios" displayName="Servicios" ref="A1:B6" totalsRowShown="0">
  <autoFilter ref="A1:B6" xr:uid="{C4D26FB3-1094-4736-8CDE-33449A980D27}"/>
  <sortState xmlns:xlrd2="http://schemas.microsoft.com/office/spreadsheetml/2017/richdata2" ref="A2:B20">
    <sortCondition ref="A1:A20"/>
  </sortState>
  <tableColumns count="2">
    <tableColumn id="1" xr3:uid="{CD85EEFC-A05E-4244-870A-E1A2D5993E95}" name="ID"/>
    <tableColumn id="3" xr3:uid="{F3DB233D-7FA4-4DC9-9554-B7EE324177CA}" name="Egresos" dataDxfId="24">
      <calculatedColumnFormula>SUMIF(Movimientos!I:I,A2, Movimientos!G:G)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5981BC3-9C99-4089-9EAF-BE418DD0B1E8}" name="Empleados" displayName="Empleados" ref="A1:B4" totalsRowShown="0">
  <autoFilter ref="A1:B4" xr:uid="{C4D26FB3-1094-4736-8CDE-33449A980D27}"/>
  <sortState xmlns:xlrd2="http://schemas.microsoft.com/office/spreadsheetml/2017/richdata2" ref="A2:B20">
    <sortCondition ref="A1:A20"/>
  </sortState>
  <tableColumns count="2">
    <tableColumn id="1" xr3:uid="{BBEA3412-B83C-4707-99B9-F21F1D4260B3}" name="ID"/>
    <tableColumn id="3" xr3:uid="{ADFC27C7-2122-4437-8E31-2996DDD632AD}" name="Egresos" dataDxfId="23">
      <calculatedColumnFormula>SUMIF(Movimientos!K:K,A2, Movimientos!G:G)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2C989A0-B868-405B-BE77-D6EF3F1414CF}" name="Ferias" displayName="Ferias" ref="A1:B3" totalsRowShown="0">
  <autoFilter ref="A1:B3" xr:uid="{C4D26FB3-1094-4736-8CDE-33449A980D27}"/>
  <sortState xmlns:xlrd2="http://schemas.microsoft.com/office/spreadsheetml/2017/richdata2" ref="A2:B20">
    <sortCondition ref="A1:A20"/>
  </sortState>
  <tableColumns count="2">
    <tableColumn id="1" xr3:uid="{46F2CD62-D04D-45D2-A079-FCBE45302876}" name="ID"/>
    <tableColumn id="2" xr3:uid="{6D8CBC89-A5A7-454E-834C-A0CD3A5BE047}" name="Ingresos" dataDxfId="22">
      <calculatedColumnFormula>SUMIF(Movimientos!L:L,A2, Movimientos!F:F)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7817EF5-CB6F-4A51-B0F1-50C6C1BFBD21}" name="Profesores" displayName="Profesores" ref="A1:B4" totalsRowShown="0">
  <autoFilter ref="A1:B4" xr:uid="{C4D26FB3-1094-4736-8CDE-33449A980D27}"/>
  <sortState xmlns:xlrd2="http://schemas.microsoft.com/office/spreadsheetml/2017/richdata2" ref="A2:B20">
    <sortCondition ref="A1:A20"/>
  </sortState>
  <tableColumns count="2">
    <tableColumn id="1" xr3:uid="{B1BF21C0-DEB3-4EEB-9826-2C36EE48ECD1}" name="ID"/>
    <tableColumn id="2" xr3:uid="{6D378C22-2A9E-44C0-BCC6-9BE0DCAB570A}" name="Ingresos" dataDxfId="21">
      <calculatedColumnFormula>SUMIF(Movimientos!J:J,A2, Movimientos!F:F)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879E06D-29AE-4BFF-B7E4-55EA59529E40}" name="Alquileres" displayName="Alquileres" ref="A1:B4" totalsRowShown="0">
  <autoFilter ref="A1:B4" xr:uid="{C4D26FB3-1094-4736-8CDE-33449A980D27}"/>
  <sortState xmlns:xlrd2="http://schemas.microsoft.com/office/spreadsheetml/2017/richdata2" ref="A2:B4">
    <sortCondition ref="A1:A20"/>
  </sortState>
  <tableColumns count="2">
    <tableColumn id="1" xr3:uid="{92DF0DC8-055A-4A8B-BDA2-A435E4847A41}" name="ID"/>
    <tableColumn id="2" xr3:uid="{FA5DF312-4A33-4EC9-9E7B-A08B64F6F892}" name="Ingresos" dataDxfId="20">
      <calculatedColumnFormula>SUMIF(Movimientos!H:H,A2, Movimientos!B:B)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BB7E0DF-83B5-1643-BD17-74B6B51C74C0}" name="Precios" displayName="Precios" ref="A1:B10" totalsRowShown="0">
  <autoFilter ref="A1:B10" xr:uid="{DBB7E0DF-83B5-1643-BD17-74B6B51C74C0}"/>
  <tableColumns count="2">
    <tableColumn id="1" xr3:uid="{B34AD911-6E2C-1C4A-AC9D-EC6B11D2A574}" name="Servicio"/>
    <tableColumn id="2" xr3:uid="{ADB257DC-77CD-8D46-A63F-E8E90B9FF88B}" name="Precio" dataDxfId="19">
      <calculatedColumnFormula array="1">MAX(IF(Aumentos[Servicio] = Precios!A2, Aumentos[Importe final]))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800B9C0-689B-6B4E-BC34-337E2D6B2D4D}" name="Aumentos" displayName="Aumentos" ref="A1:F31" totalsRowShown="0">
  <autoFilter ref="A1:F31" xr:uid="{C800B9C0-689B-6B4E-BC34-337E2D6B2D4D}"/>
  <tableColumns count="6">
    <tableColumn id="1" xr3:uid="{91E43BAE-77C0-844B-B0C7-83D2FD69777A}" name="Fecha" dataDxfId="18"/>
    <tableColumn id="2" xr3:uid="{6F1230CE-EC33-8442-9B69-8A1859146A5F}" name="Servicio" dataDxfId="17"/>
    <tableColumn id="3" xr3:uid="{93F9C0C7-E845-1A44-AC0E-90F6B3BE6749}" name="Importe actual" dataDxfId="16"/>
    <tableColumn id="4" xr3:uid="{6382D0CE-4863-7940-B4BB-E3366F7B820D}" name="Inflacion" dataDxfId="15"/>
    <tableColumn id="5" xr3:uid="{264F117F-CD43-614D-B1A2-425B8813A7B4}" name="Importe ajustado" dataDxfId="14">
      <calculatedColumnFormula>Aumentos[[#This Row],[Importe actual]]+Aumentos[[#This Row],[Importe actual]]*Aumentos[[#This Row],[Inflacion]]</calculatedColumnFormula>
    </tableColumn>
    <tableColumn id="6" xr3:uid="{6978BFC1-8DF6-274B-B352-DFB936D4DE48}" name="Importe final" dataDxfId="1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mrobertofernandez@gmail.com" TargetMode="External"/><Relationship Id="rId3" Type="http://schemas.openxmlformats.org/officeDocument/2006/relationships/hyperlink" Target="mailto:mbesseghine@yahoo.com" TargetMode="External"/><Relationship Id="rId7" Type="http://schemas.openxmlformats.org/officeDocument/2006/relationships/hyperlink" Target="mailto:agus.luci.mc@hotmail.com" TargetMode="External"/><Relationship Id="rId2" Type="http://schemas.openxmlformats.org/officeDocument/2006/relationships/hyperlink" Target="mailto:francotato_1@hotmail.com" TargetMode="External"/><Relationship Id="rId1" Type="http://schemas.openxmlformats.org/officeDocument/2006/relationships/hyperlink" Target="mailto:axelcanaz2017@gmail.com" TargetMode="External"/><Relationship Id="rId6" Type="http://schemas.openxmlformats.org/officeDocument/2006/relationships/hyperlink" Target="mailto:osmarvillareal@gmail.com" TargetMode="External"/><Relationship Id="rId5" Type="http://schemas.openxmlformats.org/officeDocument/2006/relationships/hyperlink" Target="mailto:valdegio@gmail.com" TargetMode="External"/><Relationship Id="rId10" Type="http://schemas.microsoft.com/office/2019/04/relationships/namedSheetView" Target="../namedSheetViews/namedSheetView1.xml"/><Relationship Id="rId4" Type="http://schemas.openxmlformats.org/officeDocument/2006/relationships/hyperlink" Target="mailto:santiagorooney@hotmail.com" TargetMode="External"/><Relationship Id="rId9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0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D2BFF-048F-47FD-9136-BCB96042B965}">
  <dimension ref="A1:M2625"/>
  <sheetViews>
    <sheetView tabSelected="1" zoomScale="140" zoomScaleNormal="140" workbookViewId="0">
      <pane ySplit="1" topLeftCell="A2" activePane="bottomLeft" state="frozen"/>
      <selection pane="bottomLeft" activeCell="A2" sqref="A2"/>
    </sheetView>
  </sheetViews>
  <sheetFormatPr baseColWidth="10" defaultColWidth="9.1640625" defaultRowHeight="15" x14ac:dyDescent="0.2"/>
  <cols>
    <col min="1" max="1" width="11.5" style="4" bestFit="1" customWidth="1"/>
    <col min="2" max="2" width="13.5" style="17" bestFit="1" customWidth="1"/>
    <col min="3" max="3" width="15" style="11" bestFit="1" customWidth="1"/>
    <col min="4" max="4" width="31" style="13" bestFit="1" customWidth="1"/>
    <col min="5" max="5" width="14.1640625" style="17" bestFit="1" customWidth="1"/>
    <col min="6" max="6" width="12.5" style="17" bestFit="1" customWidth="1"/>
    <col min="7" max="7" width="13.5" style="17" bestFit="1" customWidth="1"/>
    <col min="8" max="8" width="10.33203125" style="2" bestFit="1" customWidth="1"/>
    <col min="9" max="9" width="12.6640625" style="3" bestFit="1" customWidth="1"/>
    <col min="10" max="10" width="18.6640625" style="3" bestFit="1" customWidth="1"/>
    <col min="11" max="11" width="16.33203125" style="2" bestFit="1" customWidth="1"/>
    <col min="12" max="12" width="17.83203125" style="2" bestFit="1" customWidth="1"/>
    <col min="13" max="13" width="43.6640625" style="2" customWidth="1"/>
    <col min="14" max="16384" width="9.1640625" style="2"/>
  </cols>
  <sheetData>
    <row r="1" spans="1:13" x14ac:dyDescent="0.2">
      <c r="A1" s="19" t="s">
        <v>0</v>
      </c>
      <c r="B1" s="19" t="s">
        <v>1</v>
      </c>
      <c r="C1" s="20" t="s">
        <v>2</v>
      </c>
      <c r="D1" s="21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</row>
    <row r="2" spans="1:13" x14ac:dyDescent="0.2">
      <c r="A2" s="4">
        <v>44994</v>
      </c>
      <c r="B2" s="17">
        <v>-37000</v>
      </c>
      <c r="C2" s="14" t="s">
        <v>17</v>
      </c>
      <c r="D2" s="15"/>
      <c r="E2" s="17">
        <f>IF(AND(Movimientos[[#This Row],[Importe]] &lt; 0, OR(Movimientos[[#This Row],[Concepto]] = "Luz", Movimientos[[#This Row],[Concepto]] = "Cuota", Movimientos[[#This Row],[Concepto]] = "Invitado")), 0, Movimientos[[#This Row],[Importe]])</f>
        <v>-37000</v>
      </c>
      <c r="F2" s="17">
        <f>IF(Movimientos[[#This Row],[Contabilizado]] &gt; 0, Movimientos[[#This Row],[Contabilizado]], 0)</f>
        <v>0</v>
      </c>
      <c r="G2" s="31">
        <f>IF(Movimientos[[#This Row],[Contabilizado]] &lt; 0, Movimientos[[#This Row],[Contabilizado]], 0)</f>
        <v>-37000</v>
      </c>
      <c r="H2" s="16"/>
      <c r="I2" s="5"/>
      <c r="K2" s="16" t="s">
        <v>18</v>
      </c>
      <c r="L2" s="3"/>
      <c r="M2" s="3"/>
    </row>
    <row r="3" spans="1:13" x14ac:dyDescent="0.2">
      <c r="A3" s="4">
        <v>44993</v>
      </c>
      <c r="B3" s="17">
        <v>3800</v>
      </c>
      <c r="C3" s="14" t="s">
        <v>15</v>
      </c>
      <c r="D3" s="15" t="s">
        <v>16</v>
      </c>
      <c r="E3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3" s="17">
        <f>IF(Movimientos[[#This Row],[Contabilizado]] &gt; 0, Movimientos[[#This Row],[Contabilizado]], 0)</f>
        <v>3800</v>
      </c>
      <c r="G3" s="31">
        <f>IF(Movimientos[[#This Row],[Contabilizado]] &lt; 0, Movimientos[[#This Row],[Contabilizado]], 0)</f>
        <v>0</v>
      </c>
      <c r="H3" s="16"/>
      <c r="I3" s="5"/>
      <c r="K3" s="16"/>
      <c r="L3" s="3"/>
      <c r="M3" s="3"/>
    </row>
    <row r="4" spans="1:13" x14ac:dyDescent="0.2">
      <c r="A4" s="4">
        <v>44992</v>
      </c>
      <c r="B4" s="17">
        <v>-500</v>
      </c>
      <c r="C4" s="14" t="s">
        <v>13</v>
      </c>
      <c r="D4" s="15" t="s">
        <v>14</v>
      </c>
      <c r="E4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4" s="17">
        <f>IF(Movimientos[[#This Row],[Contabilizado]] &gt; 0, Movimientos[[#This Row],[Contabilizado]], 0)</f>
        <v>0</v>
      </c>
      <c r="G4" s="31">
        <f>IF(Movimientos[[#This Row],[Contabilizado]] &lt; 0, Movimientos[[#This Row],[Contabilizado]], 0)</f>
        <v>0</v>
      </c>
      <c r="H4" s="16"/>
      <c r="I4" s="5"/>
      <c r="K4" s="16"/>
      <c r="L4" s="3"/>
      <c r="M4" s="3"/>
    </row>
    <row r="5" spans="1:13" x14ac:dyDescent="0.2">
      <c r="A5" s="4">
        <v>44992</v>
      </c>
      <c r="B5" s="17">
        <v>3800</v>
      </c>
      <c r="C5" s="14" t="s">
        <v>15</v>
      </c>
      <c r="D5" s="15" t="s">
        <v>19</v>
      </c>
      <c r="E5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5" s="17">
        <f>IF(Movimientos[[#This Row],[Contabilizado]] &gt; 0, Movimientos[[#This Row],[Contabilizado]], 0)</f>
        <v>3800</v>
      </c>
      <c r="G5" s="31">
        <f>IF(Movimientos[[#This Row],[Contabilizado]] &lt; 0, Movimientos[[#This Row],[Contabilizado]], 0)</f>
        <v>0</v>
      </c>
      <c r="H5" s="16"/>
      <c r="I5" s="5"/>
      <c r="K5" s="16"/>
      <c r="L5" s="3"/>
      <c r="M5" s="3"/>
    </row>
    <row r="6" spans="1:13" x14ac:dyDescent="0.2">
      <c r="A6" s="4">
        <v>44992</v>
      </c>
      <c r="B6" s="17">
        <v>2700</v>
      </c>
      <c r="C6" s="14" t="s">
        <v>15</v>
      </c>
      <c r="D6" s="15" t="s">
        <v>20</v>
      </c>
      <c r="E6" s="17">
        <f>IF(AND(Movimientos[[#This Row],[Importe]] &lt; 0, OR(Movimientos[[#This Row],[Concepto]] = "Luz", Movimientos[[#This Row],[Concepto]] = "Cuota", Movimientos[[#This Row],[Concepto]] = "Invitado")), 0, Movimientos[[#This Row],[Importe]])</f>
        <v>2700</v>
      </c>
      <c r="F6" s="17">
        <f>IF(Movimientos[[#This Row],[Contabilizado]] &gt; 0, Movimientos[[#This Row],[Contabilizado]], 0)</f>
        <v>2700</v>
      </c>
      <c r="G6" s="31">
        <f>IF(Movimientos[[#This Row],[Contabilizado]] &lt; 0, Movimientos[[#This Row],[Contabilizado]], 0)</f>
        <v>0</v>
      </c>
      <c r="H6" s="16"/>
      <c r="I6" s="5"/>
      <c r="K6" s="16"/>
      <c r="L6" s="3"/>
      <c r="M6" s="3"/>
    </row>
    <row r="7" spans="1:13" x14ac:dyDescent="0.2">
      <c r="A7" s="4">
        <v>44992</v>
      </c>
      <c r="B7" s="17">
        <v>3800</v>
      </c>
      <c r="C7" s="14" t="s">
        <v>15</v>
      </c>
      <c r="D7" s="15" t="s">
        <v>21</v>
      </c>
      <c r="E7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7" s="17">
        <f>IF(Movimientos[[#This Row],[Contabilizado]] &gt; 0, Movimientos[[#This Row],[Contabilizado]], 0)</f>
        <v>3800</v>
      </c>
      <c r="G7" s="31">
        <f>IF(Movimientos[[#This Row],[Contabilizado]] &lt; 0, Movimientos[[#This Row],[Contabilizado]], 0)</f>
        <v>0</v>
      </c>
      <c r="H7" s="16"/>
      <c r="I7" s="5"/>
      <c r="K7" s="16"/>
      <c r="L7" s="3"/>
      <c r="M7" s="3"/>
    </row>
    <row r="8" spans="1:13" x14ac:dyDescent="0.2">
      <c r="A8" s="4">
        <v>44992</v>
      </c>
      <c r="B8" s="17">
        <v>3800</v>
      </c>
      <c r="C8" s="14" t="s">
        <v>15</v>
      </c>
      <c r="D8" s="15" t="s">
        <v>22</v>
      </c>
      <c r="E8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8" s="17">
        <f>IF(Movimientos[[#This Row],[Contabilizado]] &gt; 0, Movimientos[[#This Row],[Contabilizado]], 0)</f>
        <v>3800</v>
      </c>
      <c r="G8" s="31">
        <f>IF(Movimientos[[#This Row],[Contabilizado]] &lt; 0, Movimientos[[#This Row],[Contabilizado]], 0)</f>
        <v>0</v>
      </c>
      <c r="H8" s="16"/>
      <c r="I8" s="5"/>
      <c r="K8" s="16"/>
      <c r="L8" s="3"/>
      <c r="M8" s="3"/>
    </row>
    <row r="9" spans="1:13" x14ac:dyDescent="0.2">
      <c r="A9" s="4">
        <v>44992</v>
      </c>
      <c r="B9" s="17">
        <v>7600</v>
      </c>
      <c r="C9" s="14" t="s">
        <v>15</v>
      </c>
      <c r="D9" s="15" t="s">
        <v>23</v>
      </c>
      <c r="E9" s="17">
        <f>IF(AND(Movimientos[[#This Row],[Importe]] &lt; 0, OR(Movimientos[[#This Row],[Concepto]] = "Luz", Movimientos[[#This Row],[Concepto]] = "Cuota", Movimientos[[#This Row],[Concepto]] = "Invitado")), 0, Movimientos[[#This Row],[Importe]])</f>
        <v>7600</v>
      </c>
      <c r="F9" s="17">
        <f>IF(Movimientos[[#This Row],[Contabilizado]] &gt; 0, Movimientos[[#This Row],[Contabilizado]], 0)</f>
        <v>7600</v>
      </c>
      <c r="G9" s="31">
        <f>IF(Movimientos[[#This Row],[Contabilizado]] &lt; 0, Movimientos[[#This Row],[Contabilizado]], 0)</f>
        <v>0</v>
      </c>
      <c r="H9" s="16"/>
      <c r="I9" s="5"/>
      <c r="K9" s="16"/>
      <c r="L9" s="3"/>
      <c r="M9" s="3"/>
    </row>
    <row r="10" spans="1:13" x14ac:dyDescent="0.2">
      <c r="A10" s="4">
        <v>44992</v>
      </c>
      <c r="B10" s="17">
        <v>7600</v>
      </c>
      <c r="C10" s="14" t="s">
        <v>15</v>
      </c>
      <c r="D10" s="15" t="s">
        <v>24</v>
      </c>
      <c r="E10" s="17">
        <f>IF(AND(Movimientos[[#This Row],[Importe]] &lt; 0, OR(Movimientos[[#This Row],[Concepto]] = "Luz", Movimientos[[#This Row],[Concepto]] = "Cuota", Movimientos[[#This Row],[Concepto]] = "Invitado")), 0, Movimientos[[#This Row],[Importe]])</f>
        <v>7600</v>
      </c>
      <c r="F10" s="17">
        <f>IF(Movimientos[[#This Row],[Contabilizado]] &gt; 0, Movimientos[[#This Row],[Contabilizado]], 0)</f>
        <v>7600</v>
      </c>
      <c r="G10" s="31">
        <f>IF(Movimientos[[#This Row],[Contabilizado]] &lt; 0, Movimientos[[#This Row],[Contabilizado]], 0)</f>
        <v>0</v>
      </c>
      <c r="H10" s="16"/>
      <c r="I10" s="5"/>
      <c r="K10" s="16"/>
      <c r="L10" s="3"/>
      <c r="M10" s="3"/>
    </row>
    <row r="11" spans="1:13" x14ac:dyDescent="0.2">
      <c r="A11" s="4">
        <v>44992</v>
      </c>
      <c r="B11" s="17">
        <v>3800</v>
      </c>
      <c r="C11" s="14" t="s">
        <v>15</v>
      </c>
      <c r="D11" s="15" t="s">
        <v>25</v>
      </c>
      <c r="E11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11" s="17">
        <f>IF(Movimientos[[#This Row],[Contabilizado]] &gt; 0, Movimientos[[#This Row],[Contabilizado]], 0)</f>
        <v>3800</v>
      </c>
      <c r="G11" s="31">
        <f>IF(Movimientos[[#This Row],[Contabilizado]] &lt; 0, Movimientos[[#This Row],[Contabilizado]], 0)</f>
        <v>0</v>
      </c>
      <c r="H11" s="16"/>
      <c r="I11" s="5"/>
      <c r="K11" s="16"/>
      <c r="L11" s="3"/>
      <c r="M11" s="3"/>
    </row>
    <row r="12" spans="1:13" x14ac:dyDescent="0.2">
      <c r="A12" s="4">
        <v>44992</v>
      </c>
      <c r="B12" s="17">
        <v>7600</v>
      </c>
      <c r="C12" s="14" t="s">
        <v>15</v>
      </c>
      <c r="D12" s="15" t="s">
        <v>26</v>
      </c>
      <c r="E12" s="17">
        <f>IF(AND(Movimientos[[#This Row],[Importe]] &lt; 0, OR(Movimientos[[#This Row],[Concepto]] = "Luz", Movimientos[[#This Row],[Concepto]] = "Cuota", Movimientos[[#This Row],[Concepto]] = "Invitado")), 0, Movimientos[[#This Row],[Importe]])</f>
        <v>7600</v>
      </c>
      <c r="F12" s="17">
        <f>IF(Movimientos[[#This Row],[Contabilizado]] &gt; 0, Movimientos[[#This Row],[Contabilizado]], 0)</f>
        <v>7600</v>
      </c>
      <c r="G12" s="31">
        <f>IF(Movimientos[[#This Row],[Contabilizado]] &lt; 0, Movimientos[[#This Row],[Contabilizado]], 0)</f>
        <v>0</v>
      </c>
      <c r="H12" s="16"/>
      <c r="I12" s="5"/>
      <c r="K12" s="16"/>
      <c r="L12" s="3"/>
      <c r="M12" s="3"/>
    </row>
    <row r="13" spans="1:13" x14ac:dyDescent="0.2">
      <c r="A13" s="4">
        <v>44992</v>
      </c>
      <c r="B13" s="17">
        <v>-8400</v>
      </c>
      <c r="C13" s="14" t="s">
        <v>27</v>
      </c>
      <c r="D13" s="15"/>
      <c r="E13" s="17">
        <f>IF(AND(Movimientos[[#This Row],[Importe]] &lt; 0, OR(Movimientos[[#This Row],[Concepto]] = "Luz", Movimientos[[#This Row],[Concepto]] = "Cuota", Movimientos[[#This Row],[Concepto]] = "Invitado")), 0, Movimientos[[#This Row],[Importe]])</f>
        <v>-8400</v>
      </c>
      <c r="F13" s="17">
        <f>IF(Movimientos[[#This Row],[Contabilizado]] &gt; 0, Movimientos[[#This Row],[Contabilizado]], 0)</f>
        <v>0</v>
      </c>
      <c r="G13" s="31">
        <f>IF(Movimientos[[#This Row],[Contabilizado]] &lt; 0, Movimientos[[#This Row],[Contabilizado]], 0)</f>
        <v>-8400</v>
      </c>
      <c r="H13" s="16"/>
      <c r="I13" s="5" t="s">
        <v>28</v>
      </c>
      <c r="K13" s="16"/>
      <c r="L13" s="3"/>
      <c r="M13" s="3"/>
    </row>
    <row r="14" spans="1:13" x14ac:dyDescent="0.2">
      <c r="A14" s="4">
        <v>44992</v>
      </c>
      <c r="B14" s="17">
        <v>3800</v>
      </c>
      <c r="C14" s="14" t="s">
        <v>15</v>
      </c>
      <c r="D14" s="15" t="s">
        <v>29</v>
      </c>
      <c r="E14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14" s="17">
        <f>IF(Movimientos[[#This Row],[Contabilizado]] &gt; 0, Movimientos[[#This Row],[Contabilizado]], 0)</f>
        <v>3800</v>
      </c>
      <c r="G14" s="31">
        <f>IF(Movimientos[[#This Row],[Contabilizado]] &lt; 0, Movimientos[[#This Row],[Contabilizado]], 0)</f>
        <v>0</v>
      </c>
      <c r="H14" s="16"/>
      <c r="I14" s="5"/>
      <c r="K14" s="16"/>
      <c r="L14" s="3"/>
      <c r="M14" s="3"/>
    </row>
    <row r="15" spans="1:13" x14ac:dyDescent="0.2">
      <c r="A15" s="4">
        <v>44992</v>
      </c>
      <c r="B15" s="17">
        <v>3800</v>
      </c>
      <c r="C15" s="14" t="s">
        <v>15</v>
      </c>
      <c r="D15" s="15" t="s">
        <v>30</v>
      </c>
      <c r="E15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15" s="17">
        <f>IF(Movimientos[[#This Row],[Contabilizado]] &gt; 0, Movimientos[[#This Row],[Contabilizado]], 0)</f>
        <v>3800</v>
      </c>
      <c r="G15" s="31">
        <f>IF(Movimientos[[#This Row],[Contabilizado]] &lt; 0, Movimientos[[#This Row],[Contabilizado]], 0)</f>
        <v>0</v>
      </c>
      <c r="H15" s="16"/>
      <c r="I15" s="5"/>
      <c r="K15" s="16"/>
      <c r="L15" s="3"/>
      <c r="M15" s="3"/>
    </row>
    <row r="16" spans="1:13" x14ac:dyDescent="0.2">
      <c r="A16" s="4">
        <v>44992</v>
      </c>
      <c r="B16" s="17">
        <v>3800</v>
      </c>
      <c r="C16" s="14" t="s">
        <v>15</v>
      </c>
      <c r="D16" s="15" t="s">
        <v>31</v>
      </c>
      <c r="E16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16" s="17">
        <f>IF(Movimientos[[#This Row],[Contabilizado]] &gt; 0, Movimientos[[#This Row],[Contabilizado]], 0)</f>
        <v>3800</v>
      </c>
      <c r="G16" s="31">
        <f>IF(Movimientos[[#This Row],[Contabilizado]] &lt; 0, Movimientos[[#This Row],[Contabilizado]], 0)</f>
        <v>0</v>
      </c>
      <c r="H16" s="16"/>
      <c r="I16" s="5"/>
      <c r="K16" s="16"/>
      <c r="L16" s="3"/>
      <c r="M16" s="3"/>
    </row>
    <row r="17" spans="1:13" x14ac:dyDescent="0.2">
      <c r="A17" s="4">
        <v>44992</v>
      </c>
      <c r="B17" s="17">
        <v>-1200</v>
      </c>
      <c r="C17" s="14" t="s">
        <v>32</v>
      </c>
      <c r="D17" s="15" t="s">
        <v>33</v>
      </c>
      <c r="E17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7" s="17">
        <f>IF(Movimientos[[#This Row],[Contabilizado]] &gt; 0, Movimientos[[#This Row],[Contabilizado]], 0)</f>
        <v>0</v>
      </c>
      <c r="G17" s="31">
        <f>IF(Movimientos[[#This Row],[Contabilizado]] &lt; 0, Movimientos[[#This Row],[Contabilizado]], 0)</f>
        <v>0</v>
      </c>
      <c r="H17" s="16"/>
      <c r="I17" s="5"/>
      <c r="K17" s="16"/>
      <c r="L17" s="3"/>
      <c r="M17" s="3"/>
    </row>
    <row r="18" spans="1:13" x14ac:dyDescent="0.2">
      <c r="A18" s="4">
        <v>44991</v>
      </c>
      <c r="B18" s="17">
        <v>3800</v>
      </c>
      <c r="C18" s="14" t="s">
        <v>15</v>
      </c>
      <c r="D18" s="15" t="s">
        <v>34</v>
      </c>
      <c r="E18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18" s="17">
        <f>IF(Movimientos[[#This Row],[Contabilizado]] &gt; 0, Movimientos[[#This Row],[Contabilizado]], 0)</f>
        <v>3800</v>
      </c>
      <c r="G18" s="31">
        <f>IF(Movimientos[[#This Row],[Contabilizado]] &lt; 0, Movimientos[[#This Row],[Contabilizado]], 0)</f>
        <v>0</v>
      </c>
      <c r="H18" s="16"/>
      <c r="I18" s="5"/>
      <c r="K18" s="16"/>
      <c r="L18" s="3"/>
      <c r="M18" s="3"/>
    </row>
    <row r="19" spans="1:13" x14ac:dyDescent="0.2">
      <c r="A19" s="4">
        <v>44991</v>
      </c>
      <c r="B19" s="17">
        <v>3800</v>
      </c>
      <c r="C19" s="14" t="s">
        <v>15</v>
      </c>
      <c r="D19" s="15" t="s">
        <v>35</v>
      </c>
      <c r="E19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19" s="17">
        <f>IF(Movimientos[[#This Row],[Contabilizado]] &gt; 0, Movimientos[[#This Row],[Contabilizado]], 0)</f>
        <v>3800</v>
      </c>
      <c r="G19" s="31">
        <f>IF(Movimientos[[#This Row],[Contabilizado]] &lt; 0, Movimientos[[#This Row],[Contabilizado]], 0)</f>
        <v>0</v>
      </c>
      <c r="H19" s="16"/>
      <c r="I19" s="5"/>
      <c r="K19" s="16"/>
      <c r="L19" s="3"/>
      <c r="M19" s="3"/>
    </row>
    <row r="20" spans="1:13" x14ac:dyDescent="0.2">
      <c r="A20" s="4">
        <v>44991</v>
      </c>
      <c r="B20" s="17">
        <v>500</v>
      </c>
      <c r="C20" s="14" t="s">
        <v>13</v>
      </c>
      <c r="D20" s="15" t="s">
        <v>36</v>
      </c>
      <c r="E20" s="17">
        <f>IF(AND(Movimientos[[#This Row],[Importe]] &lt; 0, OR(Movimientos[[#This Row],[Concepto]] = "Luz", Movimientos[[#This Row],[Concepto]] = "Cuota", Movimientos[[#This Row],[Concepto]] = "Invitado")), 0, Movimientos[[#This Row],[Importe]])</f>
        <v>500</v>
      </c>
      <c r="F20" s="17">
        <f>IF(Movimientos[[#This Row],[Contabilizado]] &gt; 0, Movimientos[[#This Row],[Contabilizado]], 0)</f>
        <v>500</v>
      </c>
      <c r="G20" s="31">
        <f>IF(Movimientos[[#This Row],[Contabilizado]] &lt; 0, Movimientos[[#This Row],[Contabilizado]], 0)</f>
        <v>0</v>
      </c>
      <c r="H20" s="16"/>
      <c r="I20" s="5"/>
      <c r="K20" s="16"/>
      <c r="L20" s="3"/>
      <c r="M20" s="3"/>
    </row>
    <row r="21" spans="1:13" x14ac:dyDescent="0.2">
      <c r="A21" s="4">
        <v>44991</v>
      </c>
      <c r="B21" s="17">
        <v>3800</v>
      </c>
      <c r="C21" s="14" t="s">
        <v>15</v>
      </c>
      <c r="D21" s="15" t="s">
        <v>36</v>
      </c>
      <c r="E21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21" s="17">
        <f>IF(Movimientos[[#This Row],[Contabilizado]] &gt; 0, Movimientos[[#This Row],[Contabilizado]], 0)</f>
        <v>3800</v>
      </c>
      <c r="G21" s="31">
        <f>IF(Movimientos[[#This Row],[Contabilizado]] &lt; 0, Movimientos[[#This Row],[Contabilizado]], 0)</f>
        <v>0</v>
      </c>
      <c r="H21" s="16"/>
      <c r="I21" s="5"/>
      <c r="K21" s="16"/>
      <c r="L21" s="3"/>
      <c r="M21" s="3"/>
    </row>
    <row r="22" spans="1:13" x14ac:dyDescent="0.2">
      <c r="A22" s="4">
        <v>44991</v>
      </c>
      <c r="B22" s="17">
        <v>500</v>
      </c>
      <c r="C22" s="14" t="s">
        <v>13</v>
      </c>
      <c r="D22" s="15" t="s">
        <v>37</v>
      </c>
      <c r="E22" s="17">
        <f>IF(AND(Movimientos[[#This Row],[Importe]] &lt; 0, OR(Movimientos[[#This Row],[Concepto]] = "Luz", Movimientos[[#This Row],[Concepto]] = "Cuota", Movimientos[[#This Row],[Concepto]] = "Invitado")), 0, Movimientos[[#This Row],[Importe]])</f>
        <v>500</v>
      </c>
      <c r="F22" s="17">
        <f>IF(Movimientos[[#This Row],[Contabilizado]] &gt; 0, Movimientos[[#This Row],[Contabilizado]], 0)</f>
        <v>500</v>
      </c>
      <c r="G22" s="31">
        <f>IF(Movimientos[[#This Row],[Contabilizado]] &lt; 0, Movimientos[[#This Row],[Contabilizado]], 0)</f>
        <v>0</v>
      </c>
      <c r="H22" s="16"/>
      <c r="I22" s="5"/>
      <c r="K22" s="16"/>
      <c r="L22" s="3"/>
      <c r="M22" s="3"/>
    </row>
    <row r="23" spans="1:13" x14ac:dyDescent="0.2">
      <c r="A23" s="4">
        <v>44991</v>
      </c>
      <c r="B23" s="17">
        <v>3800</v>
      </c>
      <c r="C23" s="14" t="s">
        <v>15</v>
      </c>
      <c r="D23" s="15" t="s">
        <v>37</v>
      </c>
      <c r="E23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23" s="17">
        <f>IF(Movimientos[[#This Row],[Contabilizado]] &gt; 0, Movimientos[[#This Row],[Contabilizado]], 0)</f>
        <v>3800</v>
      </c>
      <c r="G23" s="31">
        <f>IF(Movimientos[[#This Row],[Contabilizado]] &lt; 0, Movimientos[[#This Row],[Contabilizado]], 0)</f>
        <v>0</v>
      </c>
      <c r="H23" s="16"/>
      <c r="I23" s="5"/>
      <c r="K23" s="16"/>
      <c r="L23" s="3"/>
      <c r="M23" s="3"/>
    </row>
    <row r="24" spans="1:13" x14ac:dyDescent="0.2">
      <c r="A24" s="4">
        <v>44991</v>
      </c>
      <c r="B24" s="17">
        <v>3800</v>
      </c>
      <c r="C24" s="14" t="s">
        <v>15</v>
      </c>
      <c r="D24" s="15" t="s">
        <v>38</v>
      </c>
      <c r="E24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24" s="17">
        <f>IF(Movimientos[[#This Row],[Contabilizado]] &gt; 0, Movimientos[[#This Row],[Contabilizado]], 0)</f>
        <v>3800</v>
      </c>
      <c r="G24" s="31">
        <f>IF(Movimientos[[#This Row],[Contabilizado]] &lt; 0, Movimientos[[#This Row],[Contabilizado]], 0)</f>
        <v>0</v>
      </c>
      <c r="H24" s="16"/>
      <c r="I24" s="5"/>
      <c r="K24" s="16"/>
      <c r="L24" s="3"/>
      <c r="M24" s="3"/>
    </row>
    <row r="25" spans="1:13" x14ac:dyDescent="0.2">
      <c r="A25" s="4">
        <v>44991</v>
      </c>
      <c r="B25" s="17">
        <v>2700</v>
      </c>
      <c r="C25" s="14" t="s">
        <v>15</v>
      </c>
      <c r="D25" s="15" t="s">
        <v>39</v>
      </c>
      <c r="E25" s="17">
        <f>IF(AND(Movimientos[[#This Row],[Importe]] &lt; 0, OR(Movimientos[[#This Row],[Concepto]] = "Luz", Movimientos[[#This Row],[Concepto]] = "Cuota", Movimientos[[#This Row],[Concepto]] = "Invitado")), 0, Movimientos[[#This Row],[Importe]])</f>
        <v>2700</v>
      </c>
      <c r="F25" s="17">
        <f>IF(Movimientos[[#This Row],[Contabilizado]] &gt; 0, Movimientos[[#This Row],[Contabilizado]], 0)</f>
        <v>2700</v>
      </c>
      <c r="G25" s="31">
        <f>IF(Movimientos[[#This Row],[Contabilizado]] &lt; 0, Movimientos[[#This Row],[Contabilizado]], 0)</f>
        <v>0</v>
      </c>
      <c r="H25" s="16"/>
      <c r="I25" s="5"/>
      <c r="K25" s="16"/>
      <c r="L25" s="3"/>
      <c r="M25" s="3"/>
    </row>
    <row r="26" spans="1:13" x14ac:dyDescent="0.2">
      <c r="A26" s="4">
        <v>44991</v>
      </c>
      <c r="B26" s="17">
        <v>3800</v>
      </c>
      <c r="C26" s="14" t="s">
        <v>15</v>
      </c>
      <c r="D26" s="15" t="s">
        <v>40</v>
      </c>
      <c r="E26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26" s="17">
        <f>IF(Movimientos[[#This Row],[Contabilizado]] &gt; 0, Movimientos[[#This Row],[Contabilizado]], 0)</f>
        <v>3800</v>
      </c>
      <c r="G26" s="31">
        <f>IF(Movimientos[[#This Row],[Contabilizado]] &lt; 0, Movimientos[[#This Row],[Contabilizado]], 0)</f>
        <v>0</v>
      </c>
      <c r="H26" s="16"/>
      <c r="I26" s="5"/>
      <c r="K26" s="16"/>
      <c r="L26" s="3"/>
      <c r="M26" s="3"/>
    </row>
    <row r="27" spans="1:13" x14ac:dyDescent="0.2">
      <c r="A27" s="4">
        <v>44991</v>
      </c>
      <c r="B27" s="17">
        <v>500</v>
      </c>
      <c r="C27" s="14" t="s">
        <v>13</v>
      </c>
      <c r="D27" s="15" t="s">
        <v>41</v>
      </c>
      <c r="E27" s="17">
        <f>IF(AND(Movimientos[[#This Row],[Importe]] &lt; 0, OR(Movimientos[[#This Row],[Concepto]] = "Luz", Movimientos[[#This Row],[Concepto]] = "Cuota", Movimientos[[#This Row],[Concepto]] = "Invitado")), 0, Movimientos[[#This Row],[Importe]])</f>
        <v>500</v>
      </c>
      <c r="F27" s="17">
        <f>IF(Movimientos[[#This Row],[Contabilizado]] &gt; 0, Movimientos[[#This Row],[Contabilizado]], 0)</f>
        <v>500</v>
      </c>
      <c r="G27" s="31">
        <f>IF(Movimientos[[#This Row],[Contabilizado]] &lt; 0, Movimientos[[#This Row],[Contabilizado]], 0)</f>
        <v>0</v>
      </c>
      <c r="H27" s="16"/>
      <c r="I27" s="5"/>
      <c r="K27" s="16"/>
      <c r="L27" s="3"/>
      <c r="M27" s="3"/>
    </row>
    <row r="28" spans="1:13" x14ac:dyDescent="0.2">
      <c r="A28" s="4">
        <v>44991</v>
      </c>
      <c r="B28" s="17">
        <v>3800</v>
      </c>
      <c r="C28" s="14" t="s">
        <v>15</v>
      </c>
      <c r="D28" s="15" t="s">
        <v>41</v>
      </c>
      <c r="E28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28" s="17">
        <f>IF(Movimientos[[#This Row],[Contabilizado]] &gt; 0, Movimientos[[#This Row],[Contabilizado]], 0)</f>
        <v>3800</v>
      </c>
      <c r="G28" s="31">
        <f>IF(Movimientos[[#This Row],[Contabilizado]] &lt; 0, Movimientos[[#This Row],[Contabilizado]], 0)</f>
        <v>0</v>
      </c>
      <c r="H28" s="16"/>
      <c r="I28" s="5"/>
      <c r="K28" s="16"/>
      <c r="L28" s="3"/>
      <c r="M28" s="3"/>
    </row>
    <row r="29" spans="1:13" x14ac:dyDescent="0.2">
      <c r="A29" s="4">
        <v>44991</v>
      </c>
      <c r="B29" s="17">
        <v>3800</v>
      </c>
      <c r="C29" s="14" t="s">
        <v>15</v>
      </c>
      <c r="D29" s="15" t="s">
        <v>42</v>
      </c>
      <c r="E29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29" s="17">
        <f>IF(Movimientos[[#This Row],[Contabilizado]] &gt; 0, Movimientos[[#This Row],[Contabilizado]], 0)</f>
        <v>3800</v>
      </c>
      <c r="G29" s="31">
        <f>IF(Movimientos[[#This Row],[Contabilizado]] &lt; 0, Movimientos[[#This Row],[Contabilizado]], 0)</f>
        <v>0</v>
      </c>
      <c r="H29" s="16"/>
      <c r="I29" s="5"/>
      <c r="K29" s="16"/>
      <c r="L29" s="3"/>
      <c r="M29" s="3"/>
    </row>
    <row r="30" spans="1:13" x14ac:dyDescent="0.2">
      <c r="A30" s="4">
        <v>44991</v>
      </c>
      <c r="B30" s="17">
        <v>2700</v>
      </c>
      <c r="C30" s="14" t="s">
        <v>15</v>
      </c>
      <c r="D30" s="15" t="s">
        <v>43</v>
      </c>
      <c r="E30" s="17">
        <f>IF(AND(Movimientos[[#This Row],[Importe]] &lt; 0, OR(Movimientos[[#This Row],[Concepto]] = "Luz", Movimientos[[#This Row],[Concepto]] = "Cuota", Movimientos[[#This Row],[Concepto]] = "Invitado")), 0, Movimientos[[#This Row],[Importe]])</f>
        <v>2700</v>
      </c>
      <c r="F30" s="17">
        <f>IF(Movimientos[[#This Row],[Contabilizado]] &gt; 0, Movimientos[[#This Row],[Contabilizado]], 0)</f>
        <v>2700</v>
      </c>
      <c r="G30" s="31">
        <f>IF(Movimientos[[#This Row],[Contabilizado]] &lt; 0, Movimientos[[#This Row],[Contabilizado]], 0)</f>
        <v>0</v>
      </c>
      <c r="H30" s="16"/>
      <c r="I30" s="5"/>
      <c r="K30" s="16"/>
      <c r="L30" s="3"/>
      <c r="M30" s="3"/>
    </row>
    <row r="31" spans="1:13" x14ac:dyDescent="0.2">
      <c r="A31" s="4">
        <v>44991</v>
      </c>
      <c r="B31" s="17">
        <v>13700</v>
      </c>
      <c r="C31" s="14" t="s">
        <v>44</v>
      </c>
      <c r="D31" s="15"/>
      <c r="E31" s="17">
        <f>IF(AND(Movimientos[[#This Row],[Importe]] &lt; 0, OR(Movimientos[[#This Row],[Concepto]] = "Luz", Movimientos[[#This Row],[Concepto]] = "Cuota", Movimientos[[#This Row],[Concepto]] = "Invitado")), 0, Movimientos[[#This Row],[Importe]])</f>
        <v>13700</v>
      </c>
      <c r="F31" s="17">
        <f>IF(Movimientos[[#This Row],[Contabilizado]] &gt; 0, Movimientos[[#This Row],[Contabilizado]], 0)</f>
        <v>13700</v>
      </c>
      <c r="G31" s="31">
        <f>IF(Movimientos[[#This Row],[Contabilizado]] &lt; 0, Movimientos[[#This Row],[Contabilizado]], 0)</f>
        <v>0</v>
      </c>
      <c r="H31" s="16"/>
      <c r="I31" s="5"/>
      <c r="J31" s="3" t="s">
        <v>45</v>
      </c>
      <c r="K31" s="16"/>
      <c r="L31" s="3"/>
      <c r="M31" s="3"/>
    </row>
    <row r="32" spans="1:13" x14ac:dyDescent="0.2">
      <c r="A32" s="4">
        <v>44991</v>
      </c>
      <c r="B32" s="17">
        <v>3800</v>
      </c>
      <c r="C32" s="14" t="s">
        <v>15</v>
      </c>
      <c r="D32" s="15" t="s">
        <v>45</v>
      </c>
      <c r="E32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32" s="17">
        <f>IF(Movimientos[[#This Row],[Contabilizado]] &gt; 0, Movimientos[[#This Row],[Contabilizado]], 0)</f>
        <v>3800</v>
      </c>
      <c r="G32" s="31">
        <f>IF(Movimientos[[#This Row],[Contabilizado]] &lt; 0, Movimientos[[#This Row],[Contabilizado]], 0)</f>
        <v>0</v>
      </c>
      <c r="H32" s="16"/>
      <c r="I32" s="5"/>
      <c r="K32" s="16"/>
      <c r="L32" s="3"/>
      <c r="M32" s="3"/>
    </row>
    <row r="33" spans="1:13" x14ac:dyDescent="0.2">
      <c r="A33" s="4">
        <v>44991</v>
      </c>
      <c r="B33" s="17">
        <v>-600</v>
      </c>
      <c r="C33" s="14" t="s">
        <v>46</v>
      </c>
      <c r="D33" s="15"/>
      <c r="E33" s="17">
        <f>IF(AND(Movimientos[[#This Row],[Importe]] &lt; 0, OR(Movimientos[[#This Row],[Concepto]] = "Luz", Movimientos[[#This Row],[Concepto]] = "Cuota", Movimientos[[#This Row],[Concepto]] = "Invitado")), 0, Movimientos[[#This Row],[Importe]])</f>
        <v>-600</v>
      </c>
      <c r="F33" s="17">
        <f>IF(Movimientos[[#This Row],[Contabilizado]] &gt; 0, Movimientos[[#This Row],[Contabilizado]], 0)</f>
        <v>0</v>
      </c>
      <c r="G33" s="31">
        <f>IF(Movimientos[[#This Row],[Contabilizado]] &lt; 0, Movimientos[[#This Row],[Contabilizado]], 0)</f>
        <v>-600</v>
      </c>
      <c r="H33" s="16"/>
      <c r="I33" s="5"/>
      <c r="K33" s="16"/>
      <c r="L33" s="3"/>
      <c r="M33" s="3" t="s">
        <v>47</v>
      </c>
    </row>
    <row r="34" spans="1:13" x14ac:dyDescent="0.2">
      <c r="A34" s="4">
        <v>44989</v>
      </c>
      <c r="B34" s="17">
        <v>-500</v>
      </c>
      <c r="C34" s="14" t="s">
        <v>13</v>
      </c>
      <c r="D34" s="15" t="s">
        <v>48</v>
      </c>
      <c r="E34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34" s="17">
        <f>IF(Movimientos[[#This Row],[Contabilizado]] &gt; 0, Movimientos[[#This Row],[Contabilizado]], 0)</f>
        <v>0</v>
      </c>
      <c r="G34" s="31">
        <f>IF(Movimientos[[#This Row],[Contabilizado]] &lt; 0, Movimientos[[#This Row],[Contabilizado]], 0)</f>
        <v>0</v>
      </c>
      <c r="H34" s="16"/>
      <c r="I34" s="5"/>
      <c r="K34" s="16"/>
      <c r="L34" s="3"/>
      <c r="M34" s="3"/>
    </row>
    <row r="35" spans="1:13" x14ac:dyDescent="0.2">
      <c r="A35" s="4">
        <v>44989</v>
      </c>
      <c r="B35" s="17">
        <v>-500</v>
      </c>
      <c r="C35" s="14" t="s">
        <v>13</v>
      </c>
      <c r="D35" s="15" t="s">
        <v>37</v>
      </c>
      <c r="E35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35" s="17">
        <f>IF(Movimientos[[#This Row],[Contabilizado]] &gt; 0, Movimientos[[#This Row],[Contabilizado]], 0)</f>
        <v>0</v>
      </c>
      <c r="G35" s="31">
        <f>IF(Movimientos[[#This Row],[Contabilizado]] &lt; 0, Movimientos[[#This Row],[Contabilizado]], 0)</f>
        <v>0</v>
      </c>
      <c r="H35" s="16"/>
      <c r="I35" s="5"/>
      <c r="K35" s="16"/>
      <c r="L35" s="3"/>
      <c r="M35" s="3"/>
    </row>
    <row r="36" spans="1:13" x14ac:dyDescent="0.2">
      <c r="A36" s="4">
        <v>44988</v>
      </c>
      <c r="B36" s="17">
        <v>3800</v>
      </c>
      <c r="C36" s="14" t="s">
        <v>15</v>
      </c>
      <c r="D36" s="15" t="s">
        <v>14</v>
      </c>
      <c r="E36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36" s="17">
        <f>IF(Movimientos[[#This Row],[Contabilizado]] &gt; 0, Movimientos[[#This Row],[Contabilizado]], 0)</f>
        <v>3800</v>
      </c>
      <c r="G36" s="31">
        <f>IF(Movimientos[[#This Row],[Contabilizado]] &lt; 0, Movimientos[[#This Row],[Contabilizado]], 0)</f>
        <v>0</v>
      </c>
      <c r="H36" s="16"/>
      <c r="I36" s="5"/>
      <c r="K36" s="16"/>
      <c r="L36" s="3"/>
      <c r="M36" s="3"/>
    </row>
    <row r="37" spans="1:13" x14ac:dyDescent="0.2">
      <c r="A37" s="4">
        <v>44988</v>
      </c>
      <c r="B37" s="17">
        <v>3800</v>
      </c>
      <c r="C37" s="14" t="s">
        <v>15</v>
      </c>
      <c r="D37" s="15" t="s">
        <v>49</v>
      </c>
      <c r="E37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37" s="17">
        <f>IF(Movimientos[[#This Row],[Contabilizado]] &gt; 0, Movimientos[[#This Row],[Contabilizado]], 0)</f>
        <v>3800</v>
      </c>
      <c r="G37" s="31">
        <f>IF(Movimientos[[#This Row],[Contabilizado]] &lt; 0, Movimientos[[#This Row],[Contabilizado]], 0)</f>
        <v>0</v>
      </c>
      <c r="H37" s="16"/>
      <c r="I37" s="5"/>
      <c r="K37" s="16"/>
      <c r="L37" s="3"/>
      <c r="M37" s="3"/>
    </row>
    <row r="38" spans="1:13" x14ac:dyDescent="0.2">
      <c r="A38" s="4">
        <v>44988</v>
      </c>
      <c r="B38" s="17">
        <v>3800</v>
      </c>
      <c r="C38" s="14" t="s">
        <v>15</v>
      </c>
      <c r="D38" s="15" t="s">
        <v>50</v>
      </c>
      <c r="E38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38" s="17">
        <f>IF(Movimientos[[#This Row],[Contabilizado]] &gt; 0, Movimientos[[#This Row],[Contabilizado]], 0)</f>
        <v>3800</v>
      </c>
      <c r="G38" s="31">
        <f>IF(Movimientos[[#This Row],[Contabilizado]] &lt; 0, Movimientos[[#This Row],[Contabilizado]], 0)</f>
        <v>0</v>
      </c>
      <c r="H38" s="16"/>
      <c r="I38" s="5"/>
      <c r="K38" s="16"/>
      <c r="L38" s="3"/>
      <c r="M38" s="3"/>
    </row>
    <row r="39" spans="1:13" x14ac:dyDescent="0.2">
      <c r="A39" s="4">
        <v>44988</v>
      </c>
      <c r="B39" s="17">
        <v>500</v>
      </c>
      <c r="C39" s="14" t="s">
        <v>13</v>
      </c>
      <c r="D39" s="15" t="s">
        <v>50</v>
      </c>
      <c r="E39" s="17">
        <f>IF(AND(Movimientos[[#This Row],[Importe]] &lt; 0, OR(Movimientos[[#This Row],[Concepto]] = "Luz", Movimientos[[#This Row],[Concepto]] = "Cuota", Movimientos[[#This Row],[Concepto]] = "Invitado")), 0, Movimientos[[#This Row],[Importe]])</f>
        <v>500</v>
      </c>
      <c r="F39" s="17">
        <f>IF(Movimientos[[#This Row],[Contabilizado]] &gt; 0, Movimientos[[#This Row],[Contabilizado]], 0)</f>
        <v>500</v>
      </c>
      <c r="G39" s="31">
        <f>IF(Movimientos[[#This Row],[Contabilizado]] &lt; 0, Movimientos[[#This Row],[Contabilizado]], 0)</f>
        <v>0</v>
      </c>
      <c r="H39" s="16"/>
      <c r="I39" s="5"/>
      <c r="K39" s="16"/>
      <c r="L39" s="3"/>
      <c r="M39" s="3"/>
    </row>
    <row r="40" spans="1:13" x14ac:dyDescent="0.2">
      <c r="A40" s="4">
        <v>44988</v>
      </c>
      <c r="B40" s="17">
        <v>4000</v>
      </c>
      <c r="C40" s="14" t="s">
        <v>15</v>
      </c>
      <c r="D40" s="15" t="s">
        <v>51</v>
      </c>
      <c r="E40" s="17">
        <f>IF(AND(Movimientos[[#This Row],[Importe]] &lt; 0, OR(Movimientos[[#This Row],[Concepto]] = "Luz", Movimientos[[#This Row],[Concepto]] = "Cuota", Movimientos[[#This Row],[Concepto]] = "Invitado")), 0, Movimientos[[#This Row],[Importe]])</f>
        <v>4000</v>
      </c>
      <c r="F40" s="17">
        <f>IF(Movimientos[[#This Row],[Contabilizado]] &gt; 0, Movimientos[[#This Row],[Contabilizado]], 0)</f>
        <v>4000</v>
      </c>
      <c r="G40" s="31">
        <f>IF(Movimientos[[#This Row],[Contabilizado]] &lt; 0, Movimientos[[#This Row],[Contabilizado]], 0)</f>
        <v>0</v>
      </c>
      <c r="H40" s="16"/>
      <c r="I40" s="5"/>
      <c r="K40" s="16"/>
      <c r="L40" s="3"/>
      <c r="M40" s="3"/>
    </row>
    <row r="41" spans="1:13" x14ac:dyDescent="0.2">
      <c r="A41" s="4">
        <v>44988</v>
      </c>
      <c r="B41" s="17">
        <v>-1200</v>
      </c>
      <c r="C41" s="14" t="s">
        <v>32</v>
      </c>
      <c r="D41" s="15" t="s">
        <v>52</v>
      </c>
      <c r="E41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41" s="17">
        <f>IF(Movimientos[[#This Row],[Contabilizado]] &gt; 0, Movimientos[[#This Row],[Contabilizado]], 0)</f>
        <v>0</v>
      </c>
      <c r="G41" s="31">
        <f>IF(Movimientos[[#This Row],[Contabilizado]] &lt; 0, Movimientos[[#This Row],[Contabilizado]], 0)</f>
        <v>0</v>
      </c>
      <c r="H41" s="16"/>
      <c r="I41" s="5"/>
      <c r="K41" s="16"/>
      <c r="L41" s="3"/>
      <c r="M41" s="3"/>
    </row>
    <row r="42" spans="1:13" x14ac:dyDescent="0.2">
      <c r="A42" s="4">
        <v>44988</v>
      </c>
      <c r="B42" s="17">
        <v>-1200</v>
      </c>
      <c r="C42" s="14" t="s">
        <v>32</v>
      </c>
      <c r="D42" s="15" t="s">
        <v>52</v>
      </c>
      <c r="E42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42" s="17">
        <f>IF(Movimientos[[#This Row],[Contabilizado]] &gt; 0, Movimientos[[#This Row],[Contabilizado]], 0)</f>
        <v>0</v>
      </c>
      <c r="G42" s="31">
        <f>IF(Movimientos[[#This Row],[Contabilizado]] &lt; 0, Movimientos[[#This Row],[Contabilizado]], 0)</f>
        <v>0</v>
      </c>
      <c r="H42" s="16"/>
      <c r="I42" s="5"/>
      <c r="K42" s="16"/>
      <c r="L42" s="3"/>
      <c r="M42" s="3"/>
    </row>
    <row r="43" spans="1:13" x14ac:dyDescent="0.2">
      <c r="A43" s="4">
        <v>44988</v>
      </c>
      <c r="B43" s="17">
        <v>-500</v>
      </c>
      <c r="C43" s="14" t="s">
        <v>13</v>
      </c>
      <c r="D43" s="15" t="s">
        <v>24</v>
      </c>
      <c r="E43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43" s="17">
        <f>IF(Movimientos[[#This Row],[Contabilizado]] &gt; 0, Movimientos[[#This Row],[Contabilizado]], 0)</f>
        <v>0</v>
      </c>
      <c r="G43" s="31">
        <f>IF(Movimientos[[#This Row],[Contabilizado]] &lt; 0, Movimientos[[#This Row],[Contabilizado]], 0)</f>
        <v>0</v>
      </c>
      <c r="H43" s="16"/>
      <c r="I43" s="5"/>
      <c r="K43" s="16"/>
      <c r="L43" s="3"/>
      <c r="M43" s="3"/>
    </row>
    <row r="44" spans="1:13" x14ac:dyDescent="0.2">
      <c r="A44" s="4">
        <v>44987</v>
      </c>
      <c r="B44" s="17">
        <v>3800</v>
      </c>
      <c r="C44" s="14" t="s">
        <v>15</v>
      </c>
      <c r="D44" s="15" t="s">
        <v>53</v>
      </c>
      <c r="E44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44" s="17">
        <f>IF(Movimientos[[#This Row],[Contabilizado]] &gt; 0, Movimientos[[#This Row],[Contabilizado]], 0)</f>
        <v>3800</v>
      </c>
      <c r="G44" s="31">
        <f>IF(Movimientos[[#This Row],[Contabilizado]] &lt; 0, Movimientos[[#This Row],[Contabilizado]], 0)</f>
        <v>0</v>
      </c>
      <c r="H44" s="16"/>
      <c r="I44" s="5"/>
      <c r="K44" s="16"/>
      <c r="L44" s="3"/>
      <c r="M44" s="3"/>
    </row>
    <row r="45" spans="1:13" x14ac:dyDescent="0.2">
      <c r="A45" s="4">
        <v>44987</v>
      </c>
      <c r="B45" s="17">
        <v>3800</v>
      </c>
      <c r="C45" s="14" t="s">
        <v>15</v>
      </c>
      <c r="D45" s="15" t="s">
        <v>54</v>
      </c>
      <c r="E45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45" s="17">
        <f>IF(Movimientos[[#This Row],[Contabilizado]] &gt; 0, Movimientos[[#This Row],[Contabilizado]], 0)</f>
        <v>3800</v>
      </c>
      <c r="G45" s="31">
        <f>IF(Movimientos[[#This Row],[Contabilizado]] &lt; 0, Movimientos[[#This Row],[Contabilizado]], 0)</f>
        <v>0</v>
      </c>
      <c r="H45" s="16"/>
      <c r="I45" s="5"/>
      <c r="K45" s="16"/>
      <c r="L45" s="3"/>
      <c r="M45" s="3"/>
    </row>
    <row r="46" spans="1:13" x14ac:dyDescent="0.2">
      <c r="A46" s="4">
        <v>44987</v>
      </c>
      <c r="B46" s="17">
        <v>4000</v>
      </c>
      <c r="C46" s="14" t="s">
        <v>15</v>
      </c>
      <c r="D46" s="15" t="s">
        <v>55</v>
      </c>
      <c r="E46" s="17">
        <f>IF(AND(Movimientos[[#This Row],[Importe]] &lt; 0, OR(Movimientos[[#This Row],[Concepto]] = "Luz", Movimientos[[#This Row],[Concepto]] = "Cuota", Movimientos[[#This Row],[Concepto]] = "Invitado")), 0, Movimientos[[#This Row],[Importe]])</f>
        <v>4000</v>
      </c>
      <c r="F46" s="17">
        <f>IF(Movimientos[[#This Row],[Contabilizado]] &gt; 0, Movimientos[[#This Row],[Contabilizado]], 0)</f>
        <v>4000</v>
      </c>
      <c r="G46" s="31">
        <f>IF(Movimientos[[#This Row],[Contabilizado]] &lt; 0, Movimientos[[#This Row],[Contabilizado]], 0)</f>
        <v>0</v>
      </c>
      <c r="H46" s="16"/>
      <c r="I46" s="5"/>
      <c r="K46" s="16"/>
      <c r="L46" s="3"/>
      <c r="M46" s="3"/>
    </row>
    <row r="47" spans="1:13" x14ac:dyDescent="0.2">
      <c r="A47" s="4">
        <v>44987</v>
      </c>
      <c r="B47" s="17">
        <v>-147100</v>
      </c>
      <c r="C47" s="14" t="s">
        <v>17</v>
      </c>
      <c r="D47" s="15"/>
      <c r="E47" s="17">
        <f>IF(AND(Movimientos[[#This Row],[Importe]] &lt; 0, OR(Movimientos[[#This Row],[Concepto]] = "Luz", Movimientos[[#This Row],[Concepto]] = "Cuota", Movimientos[[#This Row],[Concepto]] = "Invitado")), 0, Movimientos[[#This Row],[Importe]])</f>
        <v>-147100</v>
      </c>
      <c r="F47" s="17">
        <f>IF(Movimientos[[#This Row],[Contabilizado]] &gt; 0, Movimientos[[#This Row],[Contabilizado]], 0)</f>
        <v>0</v>
      </c>
      <c r="G47" s="31">
        <f>IF(Movimientos[[#This Row],[Contabilizado]] &lt; 0, Movimientos[[#This Row],[Contabilizado]], 0)</f>
        <v>-147100</v>
      </c>
      <c r="H47" s="16"/>
      <c r="I47" s="5"/>
      <c r="K47" s="16" t="s">
        <v>56</v>
      </c>
      <c r="L47" s="3"/>
      <c r="M47" s="3"/>
    </row>
    <row r="48" spans="1:13" x14ac:dyDescent="0.2">
      <c r="A48" s="4">
        <v>44987</v>
      </c>
      <c r="B48" s="17">
        <v>-500</v>
      </c>
      <c r="C48" s="14" t="s">
        <v>13</v>
      </c>
      <c r="D48" s="15" t="s">
        <v>14</v>
      </c>
      <c r="E48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48" s="17">
        <f>IF(Movimientos[[#This Row],[Contabilizado]] &gt; 0, Movimientos[[#This Row],[Contabilizado]], 0)</f>
        <v>0</v>
      </c>
      <c r="G48" s="31">
        <f>IF(Movimientos[[#This Row],[Contabilizado]] &lt; 0, Movimientos[[#This Row],[Contabilizado]], 0)</f>
        <v>0</v>
      </c>
      <c r="H48" s="16"/>
      <c r="I48" s="5"/>
      <c r="K48" s="16"/>
      <c r="L48" s="3"/>
      <c r="M48" s="3"/>
    </row>
    <row r="49" spans="1:13" x14ac:dyDescent="0.2">
      <c r="A49" s="4">
        <v>44987</v>
      </c>
      <c r="B49" s="17">
        <v>-89600</v>
      </c>
      <c r="C49" s="14" t="s">
        <v>17</v>
      </c>
      <c r="D49" s="15"/>
      <c r="E49" s="17">
        <f>IF(AND(Movimientos[[#This Row],[Importe]] &lt; 0, OR(Movimientos[[#This Row],[Concepto]] = "Luz", Movimientos[[#This Row],[Concepto]] = "Cuota", Movimientos[[#This Row],[Concepto]] = "Invitado")), 0, Movimientos[[#This Row],[Importe]])</f>
        <v>-89600</v>
      </c>
      <c r="F49" s="17">
        <f>IF(Movimientos[[#This Row],[Contabilizado]] &gt; 0, Movimientos[[#This Row],[Contabilizado]], 0)</f>
        <v>0</v>
      </c>
      <c r="G49" s="31">
        <f>IF(Movimientos[[#This Row],[Contabilizado]] &lt; 0, Movimientos[[#This Row],[Contabilizado]], 0)</f>
        <v>-89600</v>
      </c>
      <c r="H49" s="16"/>
      <c r="I49" s="5"/>
      <c r="K49" s="16" t="s">
        <v>56</v>
      </c>
      <c r="L49" s="3"/>
      <c r="M49" s="3"/>
    </row>
    <row r="50" spans="1:13" x14ac:dyDescent="0.2">
      <c r="A50" s="4">
        <v>44987</v>
      </c>
      <c r="B50" s="17">
        <v>-1825</v>
      </c>
      <c r="C50" s="14" t="s">
        <v>46</v>
      </c>
      <c r="D50" s="15"/>
      <c r="E50" s="17">
        <f>IF(AND(Movimientos[[#This Row],[Importe]] &lt; 0, OR(Movimientos[[#This Row],[Concepto]] = "Luz", Movimientos[[#This Row],[Concepto]] = "Cuota", Movimientos[[#This Row],[Concepto]] = "Invitado")), 0, Movimientos[[#This Row],[Importe]])</f>
        <v>-1825</v>
      </c>
      <c r="F50" s="17">
        <f>IF(Movimientos[[#This Row],[Contabilizado]] &gt; 0, Movimientos[[#This Row],[Contabilizado]], 0)</f>
        <v>0</v>
      </c>
      <c r="G50" s="31">
        <f>IF(Movimientos[[#This Row],[Contabilizado]] &lt; 0, Movimientos[[#This Row],[Contabilizado]], 0)</f>
        <v>-1825</v>
      </c>
      <c r="H50" s="16"/>
      <c r="I50" s="5"/>
      <c r="K50" s="16"/>
      <c r="L50" s="3"/>
      <c r="M50" s="3" t="s">
        <v>57</v>
      </c>
    </row>
    <row r="51" spans="1:13" x14ac:dyDescent="0.2">
      <c r="A51" s="4">
        <v>44987</v>
      </c>
      <c r="B51" s="17">
        <v>-600</v>
      </c>
      <c r="C51" s="14" t="s">
        <v>46</v>
      </c>
      <c r="D51" s="15"/>
      <c r="E51" s="17">
        <f>IF(AND(Movimientos[[#This Row],[Importe]] &lt; 0, OR(Movimientos[[#This Row],[Concepto]] = "Luz", Movimientos[[#This Row],[Concepto]] = "Cuota", Movimientos[[#This Row],[Concepto]] = "Invitado")), 0, Movimientos[[#This Row],[Importe]])</f>
        <v>-600</v>
      </c>
      <c r="F51" s="17">
        <f>IF(Movimientos[[#This Row],[Contabilizado]] &gt; 0, Movimientos[[#This Row],[Contabilizado]], 0)</f>
        <v>0</v>
      </c>
      <c r="G51" s="31">
        <f>IF(Movimientos[[#This Row],[Contabilizado]] &lt; 0, Movimientos[[#This Row],[Contabilizado]], 0)</f>
        <v>-600</v>
      </c>
      <c r="H51" s="16"/>
      <c r="I51" s="5"/>
      <c r="K51" s="16"/>
      <c r="L51" s="3"/>
      <c r="M51" s="3" t="s">
        <v>47</v>
      </c>
    </row>
    <row r="52" spans="1:13" x14ac:dyDescent="0.2">
      <c r="A52" s="4">
        <v>44986</v>
      </c>
      <c r="B52" s="17">
        <v>500</v>
      </c>
      <c r="C52" s="14" t="s">
        <v>13</v>
      </c>
      <c r="D52" s="15" t="s">
        <v>58</v>
      </c>
      <c r="E52" s="17">
        <f>IF(AND(Movimientos[[#This Row],[Importe]] &lt; 0, OR(Movimientos[[#This Row],[Concepto]] = "Luz", Movimientos[[#This Row],[Concepto]] = "Cuota", Movimientos[[#This Row],[Concepto]] = "Invitado")), 0, Movimientos[[#This Row],[Importe]])</f>
        <v>500</v>
      </c>
      <c r="F52" s="17">
        <f>IF(Movimientos[[#This Row],[Contabilizado]] &gt; 0, Movimientos[[#This Row],[Contabilizado]], 0)</f>
        <v>500</v>
      </c>
      <c r="G52" s="31">
        <f>IF(Movimientos[[#This Row],[Contabilizado]] &lt; 0, Movimientos[[#This Row],[Contabilizado]], 0)</f>
        <v>0</v>
      </c>
      <c r="H52" s="16"/>
      <c r="I52" s="5"/>
      <c r="K52" s="16"/>
      <c r="L52" s="3"/>
      <c r="M52" s="3"/>
    </row>
    <row r="53" spans="1:13" x14ac:dyDescent="0.2">
      <c r="A53" s="4">
        <v>44986</v>
      </c>
      <c r="B53" s="17">
        <v>-500</v>
      </c>
      <c r="C53" s="14" t="s">
        <v>13</v>
      </c>
      <c r="D53" s="15" t="s">
        <v>50</v>
      </c>
      <c r="E53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53" s="17">
        <f>IF(Movimientos[[#This Row],[Contabilizado]] &gt; 0, Movimientos[[#This Row],[Contabilizado]], 0)</f>
        <v>0</v>
      </c>
      <c r="G53" s="31">
        <f>IF(Movimientos[[#This Row],[Contabilizado]] &lt; 0, Movimientos[[#This Row],[Contabilizado]], 0)</f>
        <v>0</v>
      </c>
      <c r="H53" s="16"/>
      <c r="I53" s="5"/>
      <c r="K53" s="16"/>
      <c r="L53" s="3"/>
      <c r="M53" s="3"/>
    </row>
    <row r="54" spans="1:13" x14ac:dyDescent="0.2">
      <c r="A54" s="4">
        <v>44986</v>
      </c>
      <c r="B54" s="17">
        <v>-500</v>
      </c>
      <c r="C54" s="14" t="s">
        <v>13</v>
      </c>
      <c r="D54" s="15" t="s">
        <v>48</v>
      </c>
      <c r="E54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54" s="17">
        <f>IF(Movimientos[[#This Row],[Contabilizado]] &gt; 0, Movimientos[[#This Row],[Contabilizado]], 0)</f>
        <v>0</v>
      </c>
      <c r="G54" s="31">
        <f>IF(Movimientos[[#This Row],[Contabilizado]] &lt; 0, Movimientos[[#This Row],[Contabilizado]], 0)</f>
        <v>0</v>
      </c>
      <c r="H54" s="16"/>
      <c r="I54" s="5"/>
      <c r="K54" s="16"/>
      <c r="L54" s="3"/>
      <c r="M54" s="3"/>
    </row>
    <row r="55" spans="1:13" x14ac:dyDescent="0.2">
      <c r="A55" s="4">
        <v>44986</v>
      </c>
      <c r="B55" s="17">
        <v>-3800</v>
      </c>
      <c r="C55" s="14" t="s">
        <v>15</v>
      </c>
      <c r="D55" t="s">
        <v>50</v>
      </c>
      <c r="E55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55" s="17">
        <f>IF(Movimientos[[#This Row],[Contabilizado]] &gt; 0, Movimientos[[#This Row],[Contabilizado]], 0)</f>
        <v>0</v>
      </c>
      <c r="G55" s="31">
        <f>IF(Movimientos[[#This Row],[Contabilizado]] &lt; 0, Movimientos[[#This Row],[Contabilizado]], 0)</f>
        <v>0</v>
      </c>
      <c r="H55" s="16"/>
      <c r="I55" s="5"/>
      <c r="K55" s="16"/>
      <c r="L55" s="3"/>
      <c r="M55" s="3"/>
    </row>
    <row r="56" spans="1:13" x14ac:dyDescent="0.2">
      <c r="A56" s="4">
        <v>44986</v>
      </c>
      <c r="B56" s="17">
        <v>-3800</v>
      </c>
      <c r="C56" s="14" t="s">
        <v>15</v>
      </c>
      <c r="D56" t="s">
        <v>59</v>
      </c>
      <c r="E56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56" s="17">
        <f>IF(Movimientos[[#This Row],[Contabilizado]] &gt; 0, Movimientos[[#This Row],[Contabilizado]], 0)</f>
        <v>0</v>
      </c>
      <c r="G56" s="31">
        <f>IF(Movimientos[[#This Row],[Contabilizado]] &lt; 0, Movimientos[[#This Row],[Contabilizado]], 0)</f>
        <v>0</v>
      </c>
      <c r="H56" s="16"/>
      <c r="I56" s="5"/>
      <c r="K56" s="16"/>
      <c r="L56" s="3"/>
      <c r="M56" s="3"/>
    </row>
    <row r="57" spans="1:13" x14ac:dyDescent="0.2">
      <c r="A57" s="4">
        <v>44986</v>
      </c>
      <c r="B57" s="17">
        <v>-3800</v>
      </c>
      <c r="C57" s="14" t="s">
        <v>15</v>
      </c>
      <c r="D57" t="s">
        <v>60</v>
      </c>
      <c r="E57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57" s="17">
        <f>IF(Movimientos[[#This Row],[Contabilizado]] &gt; 0, Movimientos[[#This Row],[Contabilizado]], 0)</f>
        <v>0</v>
      </c>
      <c r="G57" s="31">
        <f>IF(Movimientos[[#This Row],[Contabilizado]] &lt; 0, Movimientos[[#This Row],[Contabilizado]], 0)</f>
        <v>0</v>
      </c>
      <c r="H57" s="16"/>
      <c r="I57" s="5"/>
      <c r="K57" s="16"/>
      <c r="L57" s="3"/>
      <c r="M57" s="3"/>
    </row>
    <row r="58" spans="1:13" x14ac:dyDescent="0.2">
      <c r="A58" s="4">
        <v>44986</v>
      </c>
      <c r="B58" s="17">
        <v>-3800</v>
      </c>
      <c r="C58" s="14" t="s">
        <v>15</v>
      </c>
      <c r="D58" t="s">
        <v>26</v>
      </c>
      <c r="E58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58" s="17">
        <f>IF(Movimientos[[#This Row],[Contabilizado]] &gt; 0, Movimientos[[#This Row],[Contabilizado]], 0)</f>
        <v>0</v>
      </c>
      <c r="G58" s="31">
        <f>IF(Movimientos[[#This Row],[Contabilizado]] &lt; 0, Movimientos[[#This Row],[Contabilizado]], 0)</f>
        <v>0</v>
      </c>
      <c r="H58" s="16"/>
      <c r="I58" s="5"/>
      <c r="K58" s="16"/>
      <c r="L58" s="3"/>
      <c r="M58" s="3"/>
    </row>
    <row r="59" spans="1:13" x14ac:dyDescent="0.2">
      <c r="A59" s="4">
        <v>44986</v>
      </c>
      <c r="B59" s="17">
        <v>-3800</v>
      </c>
      <c r="C59" s="14" t="s">
        <v>15</v>
      </c>
      <c r="D59" t="s">
        <v>61</v>
      </c>
      <c r="E59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59" s="17">
        <f>IF(Movimientos[[#This Row],[Contabilizado]] &gt; 0, Movimientos[[#This Row],[Contabilizado]], 0)</f>
        <v>0</v>
      </c>
      <c r="G59" s="31">
        <f>IF(Movimientos[[#This Row],[Contabilizado]] &lt; 0, Movimientos[[#This Row],[Contabilizado]], 0)</f>
        <v>0</v>
      </c>
      <c r="H59" s="16"/>
      <c r="I59" s="5"/>
      <c r="K59" s="16"/>
      <c r="L59" s="3"/>
      <c r="M59" s="3"/>
    </row>
    <row r="60" spans="1:13" x14ac:dyDescent="0.2">
      <c r="A60" s="4">
        <v>44986</v>
      </c>
      <c r="B60" s="17">
        <v>-3800</v>
      </c>
      <c r="C60" s="14" t="s">
        <v>15</v>
      </c>
      <c r="D60" t="s">
        <v>62</v>
      </c>
      <c r="E60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60" s="17">
        <f>IF(Movimientos[[#This Row],[Contabilizado]] &gt; 0, Movimientos[[#This Row],[Contabilizado]], 0)</f>
        <v>0</v>
      </c>
      <c r="G60" s="31">
        <f>IF(Movimientos[[#This Row],[Contabilizado]] &lt; 0, Movimientos[[#This Row],[Contabilizado]], 0)</f>
        <v>0</v>
      </c>
      <c r="H60" s="16"/>
      <c r="I60" s="5"/>
      <c r="K60" s="16"/>
      <c r="L60" s="3"/>
      <c r="M60" s="3"/>
    </row>
    <row r="61" spans="1:13" x14ac:dyDescent="0.2">
      <c r="A61" s="4">
        <v>44986</v>
      </c>
      <c r="B61" s="17">
        <v>-3800</v>
      </c>
      <c r="C61" s="14" t="s">
        <v>15</v>
      </c>
      <c r="D61" t="s">
        <v>25</v>
      </c>
      <c r="E61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61" s="17">
        <f>IF(Movimientos[[#This Row],[Contabilizado]] &gt; 0, Movimientos[[#This Row],[Contabilizado]], 0)</f>
        <v>0</v>
      </c>
      <c r="G61" s="31">
        <f>IF(Movimientos[[#This Row],[Contabilizado]] &lt; 0, Movimientos[[#This Row],[Contabilizado]], 0)</f>
        <v>0</v>
      </c>
      <c r="H61" s="16"/>
      <c r="I61" s="5"/>
      <c r="K61" s="16"/>
      <c r="L61" s="3"/>
      <c r="M61" s="3"/>
    </row>
    <row r="62" spans="1:13" x14ac:dyDescent="0.2">
      <c r="A62" s="4">
        <v>44986</v>
      </c>
      <c r="B62" s="17">
        <v>-3800</v>
      </c>
      <c r="C62" s="14" t="s">
        <v>15</v>
      </c>
      <c r="D62" t="s">
        <v>63</v>
      </c>
      <c r="E62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62" s="17">
        <f>IF(Movimientos[[#This Row],[Contabilizado]] &gt; 0, Movimientos[[#This Row],[Contabilizado]], 0)</f>
        <v>0</v>
      </c>
      <c r="G62" s="31">
        <f>IF(Movimientos[[#This Row],[Contabilizado]] &lt; 0, Movimientos[[#This Row],[Contabilizado]], 0)</f>
        <v>0</v>
      </c>
      <c r="H62" s="16"/>
      <c r="I62" s="5"/>
      <c r="K62" s="16"/>
      <c r="L62" s="3"/>
      <c r="M62" s="3"/>
    </row>
    <row r="63" spans="1:13" x14ac:dyDescent="0.2">
      <c r="A63" s="4">
        <v>44986</v>
      </c>
      <c r="B63" s="17">
        <v>-3800</v>
      </c>
      <c r="C63" s="14" t="s">
        <v>15</v>
      </c>
      <c r="D63" t="s">
        <v>40</v>
      </c>
      <c r="E63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63" s="17">
        <f>IF(Movimientos[[#This Row],[Contabilizado]] &gt; 0, Movimientos[[#This Row],[Contabilizado]], 0)</f>
        <v>0</v>
      </c>
      <c r="G63" s="31">
        <f>IF(Movimientos[[#This Row],[Contabilizado]] &lt; 0, Movimientos[[#This Row],[Contabilizado]], 0)</f>
        <v>0</v>
      </c>
      <c r="H63" s="16"/>
      <c r="I63" s="5"/>
      <c r="K63" s="16"/>
      <c r="L63" s="3"/>
      <c r="M63" s="3"/>
    </row>
    <row r="64" spans="1:13" x14ac:dyDescent="0.2">
      <c r="A64" s="4">
        <v>44986</v>
      </c>
      <c r="B64" s="17">
        <v>-3800</v>
      </c>
      <c r="C64" s="14" t="s">
        <v>15</v>
      </c>
      <c r="D64" t="s">
        <v>64</v>
      </c>
      <c r="E64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64" s="17">
        <f>IF(Movimientos[[#This Row],[Contabilizado]] &gt; 0, Movimientos[[#This Row],[Contabilizado]], 0)</f>
        <v>0</v>
      </c>
      <c r="G64" s="31">
        <f>IF(Movimientos[[#This Row],[Contabilizado]] &lt; 0, Movimientos[[#This Row],[Contabilizado]], 0)</f>
        <v>0</v>
      </c>
      <c r="H64" s="16"/>
      <c r="I64" s="5"/>
      <c r="K64" s="16"/>
      <c r="L64" s="3"/>
      <c r="M64" s="3"/>
    </row>
    <row r="65" spans="1:13" x14ac:dyDescent="0.2">
      <c r="A65" s="4">
        <v>44986</v>
      </c>
      <c r="B65" s="17">
        <v>-3800</v>
      </c>
      <c r="C65" s="14" t="s">
        <v>15</v>
      </c>
      <c r="D65" t="s">
        <v>65</v>
      </c>
      <c r="E65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65" s="17">
        <f>IF(Movimientos[[#This Row],[Contabilizado]] &gt; 0, Movimientos[[#This Row],[Contabilizado]], 0)</f>
        <v>0</v>
      </c>
      <c r="G65" s="31">
        <f>IF(Movimientos[[#This Row],[Contabilizado]] &lt; 0, Movimientos[[#This Row],[Contabilizado]], 0)</f>
        <v>0</v>
      </c>
      <c r="H65" s="16"/>
      <c r="I65" s="5"/>
      <c r="K65" s="16"/>
      <c r="L65" s="3"/>
      <c r="M65" s="3"/>
    </row>
    <row r="66" spans="1:13" x14ac:dyDescent="0.2">
      <c r="A66" s="4">
        <v>44986</v>
      </c>
      <c r="B66" s="17">
        <v>-3800</v>
      </c>
      <c r="C66" s="14" t="s">
        <v>15</v>
      </c>
      <c r="D66" t="s">
        <v>41</v>
      </c>
      <c r="E66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66" s="17">
        <f>IF(Movimientos[[#This Row],[Contabilizado]] &gt; 0, Movimientos[[#This Row],[Contabilizado]], 0)</f>
        <v>0</v>
      </c>
      <c r="G66" s="31">
        <f>IF(Movimientos[[#This Row],[Contabilizado]] &lt; 0, Movimientos[[#This Row],[Contabilizado]], 0)</f>
        <v>0</v>
      </c>
      <c r="H66" s="16"/>
      <c r="I66" s="5"/>
      <c r="K66" s="16"/>
      <c r="L66" s="3"/>
      <c r="M66" s="3"/>
    </row>
    <row r="67" spans="1:13" x14ac:dyDescent="0.2">
      <c r="A67" s="4">
        <v>44986</v>
      </c>
      <c r="B67" s="17">
        <v>-3800</v>
      </c>
      <c r="C67" s="14" t="s">
        <v>15</v>
      </c>
      <c r="D67" t="s">
        <v>66</v>
      </c>
      <c r="E67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67" s="17">
        <f>IF(Movimientos[[#This Row],[Contabilizado]] &gt; 0, Movimientos[[#This Row],[Contabilizado]], 0)</f>
        <v>0</v>
      </c>
      <c r="G67" s="31">
        <f>IF(Movimientos[[#This Row],[Contabilizado]] &lt; 0, Movimientos[[#This Row],[Contabilizado]], 0)</f>
        <v>0</v>
      </c>
      <c r="H67" s="16"/>
      <c r="I67" s="5"/>
      <c r="K67" s="16"/>
      <c r="L67" s="3"/>
      <c r="M67" s="3"/>
    </row>
    <row r="68" spans="1:13" x14ac:dyDescent="0.2">
      <c r="A68" s="4">
        <v>44986</v>
      </c>
      <c r="B68" s="17">
        <v>-3800</v>
      </c>
      <c r="C68" s="14" t="s">
        <v>15</v>
      </c>
      <c r="D68" t="s">
        <v>67</v>
      </c>
      <c r="E68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68" s="17">
        <f>IF(Movimientos[[#This Row],[Contabilizado]] &gt; 0, Movimientos[[#This Row],[Contabilizado]], 0)</f>
        <v>0</v>
      </c>
      <c r="G68" s="31">
        <f>IF(Movimientos[[#This Row],[Contabilizado]] &lt; 0, Movimientos[[#This Row],[Contabilizado]], 0)</f>
        <v>0</v>
      </c>
      <c r="H68" s="16"/>
      <c r="I68" s="5"/>
      <c r="K68" s="16"/>
      <c r="L68" s="3"/>
      <c r="M68" s="3"/>
    </row>
    <row r="69" spans="1:13" x14ac:dyDescent="0.2">
      <c r="A69" s="4">
        <v>44986</v>
      </c>
      <c r="B69" s="17">
        <v>-3800</v>
      </c>
      <c r="C69" s="14" t="s">
        <v>15</v>
      </c>
      <c r="D69" t="s">
        <v>68</v>
      </c>
      <c r="E69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69" s="17">
        <f>IF(Movimientos[[#This Row],[Contabilizado]] &gt; 0, Movimientos[[#This Row],[Contabilizado]], 0)</f>
        <v>0</v>
      </c>
      <c r="G69" s="31">
        <f>IF(Movimientos[[#This Row],[Contabilizado]] &lt; 0, Movimientos[[#This Row],[Contabilizado]], 0)</f>
        <v>0</v>
      </c>
      <c r="H69" s="16"/>
      <c r="I69" s="5"/>
      <c r="K69" s="16"/>
      <c r="L69" s="3"/>
      <c r="M69" s="3"/>
    </row>
    <row r="70" spans="1:13" x14ac:dyDescent="0.2">
      <c r="A70" s="4">
        <v>44986</v>
      </c>
      <c r="B70" s="17">
        <v>-3800</v>
      </c>
      <c r="C70" s="14" t="s">
        <v>15</v>
      </c>
      <c r="D70" t="s">
        <v>69</v>
      </c>
      <c r="E70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70" s="17">
        <f>IF(Movimientos[[#This Row],[Contabilizado]] &gt; 0, Movimientos[[#This Row],[Contabilizado]], 0)</f>
        <v>0</v>
      </c>
      <c r="G70" s="31">
        <f>IF(Movimientos[[#This Row],[Contabilizado]] &lt; 0, Movimientos[[#This Row],[Contabilizado]], 0)</f>
        <v>0</v>
      </c>
      <c r="H70" s="16"/>
      <c r="I70" s="5"/>
      <c r="K70" s="16"/>
      <c r="L70" s="3"/>
      <c r="M70" s="3"/>
    </row>
    <row r="71" spans="1:13" x14ac:dyDescent="0.2">
      <c r="A71" s="4">
        <v>44986</v>
      </c>
      <c r="B71" s="17">
        <v>-3800</v>
      </c>
      <c r="C71" s="14" t="s">
        <v>15</v>
      </c>
      <c r="D71" t="s">
        <v>70</v>
      </c>
      <c r="E71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71" s="17">
        <f>IF(Movimientos[[#This Row],[Contabilizado]] &gt; 0, Movimientos[[#This Row],[Contabilizado]], 0)</f>
        <v>0</v>
      </c>
      <c r="G71" s="31">
        <f>IF(Movimientos[[#This Row],[Contabilizado]] &lt; 0, Movimientos[[#This Row],[Contabilizado]], 0)</f>
        <v>0</v>
      </c>
      <c r="H71" s="16"/>
      <c r="I71" s="5"/>
      <c r="K71" s="16"/>
      <c r="L71" s="3"/>
      <c r="M71" s="3"/>
    </row>
    <row r="72" spans="1:13" x14ac:dyDescent="0.2">
      <c r="A72" s="4">
        <v>44986</v>
      </c>
      <c r="B72" s="17">
        <v>-3800</v>
      </c>
      <c r="C72" s="14" t="s">
        <v>15</v>
      </c>
      <c r="D72" t="s">
        <v>71</v>
      </c>
      <c r="E72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72" s="17">
        <f>IF(Movimientos[[#This Row],[Contabilizado]] &gt; 0, Movimientos[[#This Row],[Contabilizado]], 0)</f>
        <v>0</v>
      </c>
      <c r="G72" s="31">
        <f>IF(Movimientos[[#This Row],[Contabilizado]] &lt; 0, Movimientos[[#This Row],[Contabilizado]], 0)</f>
        <v>0</v>
      </c>
      <c r="H72" s="16"/>
      <c r="I72" s="5"/>
      <c r="K72" s="16"/>
      <c r="L72" s="3"/>
      <c r="M72" s="3"/>
    </row>
    <row r="73" spans="1:13" x14ac:dyDescent="0.2">
      <c r="A73" s="4">
        <v>44986</v>
      </c>
      <c r="B73" s="17">
        <v>-3800</v>
      </c>
      <c r="C73" s="14" t="s">
        <v>15</v>
      </c>
      <c r="D73" t="s">
        <v>72</v>
      </c>
      <c r="E73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73" s="17">
        <f>IF(Movimientos[[#This Row],[Contabilizado]] &gt; 0, Movimientos[[#This Row],[Contabilizado]], 0)</f>
        <v>0</v>
      </c>
      <c r="G73" s="31">
        <f>IF(Movimientos[[#This Row],[Contabilizado]] &lt; 0, Movimientos[[#This Row],[Contabilizado]], 0)</f>
        <v>0</v>
      </c>
      <c r="H73" s="16"/>
      <c r="I73" s="5"/>
      <c r="K73" s="16"/>
      <c r="L73" s="3"/>
      <c r="M73" s="3"/>
    </row>
    <row r="74" spans="1:13" x14ac:dyDescent="0.2">
      <c r="A74" s="4">
        <v>44986</v>
      </c>
      <c r="B74" s="17">
        <v>-3800</v>
      </c>
      <c r="C74" s="14" t="s">
        <v>15</v>
      </c>
      <c r="D74" t="s">
        <v>73</v>
      </c>
      <c r="E74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74" s="17">
        <f>IF(Movimientos[[#This Row],[Contabilizado]] &gt; 0, Movimientos[[#This Row],[Contabilizado]], 0)</f>
        <v>0</v>
      </c>
      <c r="G74" s="31">
        <f>IF(Movimientos[[#This Row],[Contabilizado]] &lt; 0, Movimientos[[#This Row],[Contabilizado]], 0)</f>
        <v>0</v>
      </c>
      <c r="H74" s="16"/>
      <c r="I74" s="5"/>
      <c r="K74" s="16"/>
      <c r="L74" s="3"/>
      <c r="M74" s="3"/>
    </row>
    <row r="75" spans="1:13" x14ac:dyDescent="0.2">
      <c r="A75" s="4">
        <v>44986</v>
      </c>
      <c r="B75" s="17">
        <v>-3800</v>
      </c>
      <c r="C75" s="14" t="s">
        <v>15</v>
      </c>
      <c r="D75" t="s">
        <v>45</v>
      </c>
      <c r="E75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75" s="17">
        <f>IF(Movimientos[[#This Row],[Contabilizado]] &gt; 0, Movimientos[[#This Row],[Contabilizado]], 0)</f>
        <v>0</v>
      </c>
      <c r="G75" s="31">
        <f>IF(Movimientos[[#This Row],[Contabilizado]] &lt; 0, Movimientos[[#This Row],[Contabilizado]], 0)</f>
        <v>0</v>
      </c>
      <c r="H75" s="16"/>
      <c r="I75" s="5"/>
      <c r="K75" s="16"/>
      <c r="L75" s="3"/>
      <c r="M75" s="3"/>
    </row>
    <row r="76" spans="1:13" x14ac:dyDescent="0.2">
      <c r="A76" s="4">
        <v>44986</v>
      </c>
      <c r="B76" s="17">
        <v>-3800</v>
      </c>
      <c r="C76" s="14" t="s">
        <v>15</v>
      </c>
      <c r="D76" t="s">
        <v>74</v>
      </c>
      <c r="E76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76" s="17">
        <f>IF(Movimientos[[#This Row],[Contabilizado]] &gt; 0, Movimientos[[#This Row],[Contabilizado]], 0)</f>
        <v>0</v>
      </c>
      <c r="G76" s="31">
        <f>IF(Movimientos[[#This Row],[Contabilizado]] &lt; 0, Movimientos[[#This Row],[Contabilizado]], 0)</f>
        <v>0</v>
      </c>
      <c r="H76" s="16"/>
      <c r="I76" s="5"/>
      <c r="K76" s="16"/>
      <c r="L76" s="3"/>
      <c r="M76" s="3"/>
    </row>
    <row r="77" spans="1:13" x14ac:dyDescent="0.2">
      <c r="A77" s="4">
        <v>44986</v>
      </c>
      <c r="B77" s="17">
        <v>-3800</v>
      </c>
      <c r="C77" s="14" t="s">
        <v>15</v>
      </c>
      <c r="D77" t="s">
        <v>75</v>
      </c>
      <c r="E77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77" s="17">
        <f>IF(Movimientos[[#This Row],[Contabilizado]] &gt; 0, Movimientos[[#This Row],[Contabilizado]], 0)</f>
        <v>0</v>
      </c>
      <c r="G77" s="31">
        <f>IF(Movimientos[[#This Row],[Contabilizado]] &lt; 0, Movimientos[[#This Row],[Contabilizado]], 0)</f>
        <v>0</v>
      </c>
      <c r="H77" s="16"/>
      <c r="I77" s="5"/>
      <c r="K77" s="16"/>
      <c r="L77" s="3"/>
      <c r="M77" s="3"/>
    </row>
    <row r="78" spans="1:13" x14ac:dyDescent="0.2">
      <c r="A78" s="4">
        <v>44986</v>
      </c>
      <c r="B78" s="17">
        <v>-3800</v>
      </c>
      <c r="C78" s="14" t="s">
        <v>15</v>
      </c>
      <c r="D78" t="s">
        <v>49</v>
      </c>
      <c r="E78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78" s="17">
        <f>IF(Movimientos[[#This Row],[Contabilizado]] &gt; 0, Movimientos[[#This Row],[Contabilizado]], 0)</f>
        <v>0</v>
      </c>
      <c r="G78" s="31">
        <f>IF(Movimientos[[#This Row],[Contabilizado]] &lt; 0, Movimientos[[#This Row],[Contabilizado]], 0)</f>
        <v>0</v>
      </c>
      <c r="H78" s="16"/>
      <c r="I78" s="5"/>
      <c r="K78" s="16"/>
      <c r="L78" s="3"/>
      <c r="M78" s="3"/>
    </row>
    <row r="79" spans="1:13" x14ac:dyDescent="0.2">
      <c r="A79" s="4">
        <v>44986</v>
      </c>
      <c r="B79" s="17">
        <v>-3800</v>
      </c>
      <c r="C79" s="14" t="s">
        <v>15</v>
      </c>
      <c r="D79" t="s">
        <v>76</v>
      </c>
      <c r="E79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79" s="17">
        <f>IF(Movimientos[[#This Row],[Contabilizado]] &gt; 0, Movimientos[[#This Row],[Contabilizado]], 0)</f>
        <v>0</v>
      </c>
      <c r="G79" s="31">
        <f>IF(Movimientos[[#This Row],[Contabilizado]] &lt; 0, Movimientos[[#This Row],[Contabilizado]], 0)</f>
        <v>0</v>
      </c>
      <c r="H79" s="16"/>
      <c r="I79" s="5"/>
      <c r="K79" s="16"/>
      <c r="L79" s="3"/>
      <c r="M79" s="3"/>
    </row>
    <row r="80" spans="1:13" x14ac:dyDescent="0.2">
      <c r="A80" s="4">
        <v>44986</v>
      </c>
      <c r="B80" s="17">
        <v>-3800</v>
      </c>
      <c r="C80" s="14" t="s">
        <v>15</v>
      </c>
      <c r="D80" t="s">
        <v>77</v>
      </c>
      <c r="E80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80" s="17">
        <f>IF(Movimientos[[#This Row],[Contabilizado]] &gt; 0, Movimientos[[#This Row],[Contabilizado]], 0)</f>
        <v>0</v>
      </c>
      <c r="G80" s="31">
        <f>IF(Movimientos[[#This Row],[Contabilizado]] &lt; 0, Movimientos[[#This Row],[Contabilizado]], 0)</f>
        <v>0</v>
      </c>
      <c r="H80" s="16"/>
      <c r="I80" s="5"/>
      <c r="K80" s="16"/>
      <c r="L80" s="3"/>
      <c r="M80" s="3"/>
    </row>
    <row r="81" spans="1:13" x14ac:dyDescent="0.2">
      <c r="A81" s="4">
        <v>44986</v>
      </c>
      <c r="B81" s="17">
        <v>-3800</v>
      </c>
      <c r="C81" s="14" t="s">
        <v>15</v>
      </c>
      <c r="D81" t="s">
        <v>78</v>
      </c>
      <c r="E81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81" s="17">
        <f>IF(Movimientos[[#This Row],[Contabilizado]] &gt; 0, Movimientos[[#This Row],[Contabilizado]], 0)</f>
        <v>0</v>
      </c>
      <c r="G81" s="31">
        <f>IF(Movimientos[[#This Row],[Contabilizado]] &lt; 0, Movimientos[[#This Row],[Contabilizado]], 0)</f>
        <v>0</v>
      </c>
      <c r="H81" s="16"/>
      <c r="I81" s="5"/>
      <c r="K81" s="16"/>
      <c r="L81" s="3"/>
      <c r="M81" s="3"/>
    </row>
    <row r="82" spans="1:13" x14ac:dyDescent="0.2">
      <c r="A82" s="4">
        <v>44986</v>
      </c>
      <c r="B82" s="17">
        <v>-3800</v>
      </c>
      <c r="C82" s="14" t="s">
        <v>15</v>
      </c>
      <c r="D82" t="s">
        <v>79</v>
      </c>
      <c r="E82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82" s="17">
        <f>IF(Movimientos[[#This Row],[Contabilizado]] &gt; 0, Movimientos[[#This Row],[Contabilizado]], 0)</f>
        <v>0</v>
      </c>
      <c r="G82" s="31">
        <f>IF(Movimientos[[#This Row],[Contabilizado]] &lt; 0, Movimientos[[#This Row],[Contabilizado]], 0)</f>
        <v>0</v>
      </c>
      <c r="H82" s="16"/>
      <c r="I82" s="5"/>
      <c r="K82" s="16"/>
      <c r="L82" s="3"/>
      <c r="M82" s="3"/>
    </row>
    <row r="83" spans="1:13" x14ac:dyDescent="0.2">
      <c r="A83" s="4">
        <v>44986</v>
      </c>
      <c r="B83" s="17">
        <v>-3800</v>
      </c>
      <c r="C83" s="14" t="s">
        <v>15</v>
      </c>
      <c r="D83" t="s">
        <v>80</v>
      </c>
      <c r="E83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83" s="17">
        <f>IF(Movimientos[[#This Row],[Contabilizado]] &gt; 0, Movimientos[[#This Row],[Contabilizado]], 0)</f>
        <v>0</v>
      </c>
      <c r="G83" s="31">
        <f>IF(Movimientos[[#This Row],[Contabilizado]] &lt; 0, Movimientos[[#This Row],[Contabilizado]], 0)</f>
        <v>0</v>
      </c>
      <c r="H83" s="16"/>
      <c r="I83" s="5"/>
      <c r="K83" s="16"/>
      <c r="L83" s="3"/>
      <c r="M83" s="3"/>
    </row>
    <row r="84" spans="1:13" x14ac:dyDescent="0.2">
      <c r="A84" s="4">
        <v>44986</v>
      </c>
      <c r="B84" s="17">
        <v>-3800</v>
      </c>
      <c r="C84" s="14" t="s">
        <v>15</v>
      </c>
      <c r="D84" t="s">
        <v>81</v>
      </c>
      <c r="E84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84" s="17">
        <f>IF(Movimientos[[#This Row],[Contabilizado]] &gt; 0, Movimientos[[#This Row],[Contabilizado]], 0)</f>
        <v>0</v>
      </c>
      <c r="G84" s="31">
        <f>IF(Movimientos[[#This Row],[Contabilizado]] &lt; 0, Movimientos[[#This Row],[Contabilizado]], 0)</f>
        <v>0</v>
      </c>
      <c r="H84" s="16"/>
      <c r="I84" s="5"/>
      <c r="K84" s="16"/>
      <c r="L84" s="3"/>
      <c r="M84" s="3"/>
    </row>
    <row r="85" spans="1:13" x14ac:dyDescent="0.2">
      <c r="A85" s="4">
        <v>44986</v>
      </c>
      <c r="B85" s="17">
        <v>-3800</v>
      </c>
      <c r="C85" s="14" t="s">
        <v>15</v>
      </c>
      <c r="D85" t="s">
        <v>48</v>
      </c>
      <c r="E85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85" s="17">
        <f>IF(Movimientos[[#This Row],[Contabilizado]] &gt; 0, Movimientos[[#This Row],[Contabilizado]], 0)</f>
        <v>0</v>
      </c>
      <c r="G85" s="31">
        <f>IF(Movimientos[[#This Row],[Contabilizado]] &lt; 0, Movimientos[[#This Row],[Contabilizado]], 0)</f>
        <v>0</v>
      </c>
      <c r="H85" s="16"/>
      <c r="I85" s="5"/>
      <c r="K85" s="16"/>
      <c r="L85" s="3"/>
      <c r="M85" s="3"/>
    </row>
    <row r="86" spans="1:13" x14ac:dyDescent="0.2">
      <c r="A86" s="4">
        <v>44986</v>
      </c>
      <c r="B86" s="17">
        <v>-3800</v>
      </c>
      <c r="C86" s="14" t="s">
        <v>15</v>
      </c>
      <c r="D86" t="s">
        <v>36</v>
      </c>
      <c r="E86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86" s="17">
        <f>IF(Movimientos[[#This Row],[Contabilizado]] &gt; 0, Movimientos[[#This Row],[Contabilizado]], 0)</f>
        <v>0</v>
      </c>
      <c r="G86" s="31">
        <f>IF(Movimientos[[#This Row],[Contabilizado]] &lt; 0, Movimientos[[#This Row],[Contabilizado]], 0)</f>
        <v>0</v>
      </c>
      <c r="H86" s="16"/>
      <c r="I86" s="5"/>
      <c r="K86" s="16"/>
      <c r="L86" s="3"/>
      <c r="M86" s="3"/>
    </row>
    <row r="87" spans="1:13" x14ac:dyDescent="0.2">
      <c r="A87" s="4">
        <v>44986</v>
      </c>
      <c r="B87" s="17">
        <v>-3800</v>
      </c>
      <c r="C87" s="14" t="s">
        <v>15</v>
      </c>
      <c r="D87" t="s">
        <v>82</v>
      </c>
      <c r="E87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87" s="17">
        <f>IF(Movimientos[[#This Row],[Contabilizado]] &gt; 0, Movimientos[[#This Row],[Contabilizado]], 0)</f>
        <v>0</v>
      </c>
      <c r="G87" s="31">
        <f>IF(Movimientos[[#This Row],[Contabilizado]] &lt; 0, Movimientos[[#This Row],[Contabilizado]], 0)</f>
        <v>0</v>
      </c>
      <c r="H87" s="16"/>
      <c r="I87" s="5"/>
      <c r="K87" s="16"/>
      <c r="L87" s="3"/>
      <c r="M87" s="3"/>
    </row>
    <row r="88" spans="1:13" x14ac:dyDescent="0.2">
      <c r="A88" s="4">
        <v>44986</v>
      </c>
      <c r="B88" s="17">
        <v>-3800</v>
      </c>
      <c r="C88" s="14" t="s">
        <v>15</v>
      </c>
      <c r="D88" t="s">
        <v>34</v>
      </c>
      <c r="E88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88" s="17">
        <f>IF(Movimientos[[#This Row],[Contabilizado]] &gt; 0, Movimientos[[#This Row],[Contabilizado]], 0)</f>
        <v>0</v>
      </c>
      <c r="G88" s="31">
        <f>IF(Movimientos[[#This Row],[Contabilizado]] &lt; 0, Movimientos[[#This Row],[Contabilizado]], 0)</f>
        <v>0</v>
      </c>
      <c r="H88" s="16"/>
      <c r="I88" s="5"/>
      <c r="K88" s="16"/>
      <c r="L88" s="3"/>
      <c r="M88" s="3"/>
    </row>
    <row r="89" spans="1:13" x14ac:dyDescent="0.2">
      <c r="A89" s="4">
        <v>44986</v>
      </c>
      <c r="B89" s="17">
        <v>-3800</v>
      </c>
      <c r="C89" s="14" t="s">
        <v>15</v>
      </c>
      <c r="D89" t="s">
        <v>83</v>
      </c>
      <c r="E89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89" s="17">
        <f>IF(Movimientos[[#This Row],[Contabilizado]] &gt; 0, Movimientos[[#This Row],[Contabilizado]], 0)</f>
        <v>0</v>
      </c>
      <c r="G89" s="31">
        <f>IF(Movimientos[[#This Row],[Contabilizado]] &lt; 0, Movimientos[[#This Row],[Contabilizado]], 0)</f>
        <v>0</v>
      </c>
      <c r="H89" s="16"/>
      <c r="I89" s="5"/>
      <c r="K89" s="16"/>
      <c r="L89" s="3"/>
      <c r="M89" s="3"/>
    </row>
    <row r="90" spans="1:13" x14ac:dyDescent="0.2">
      <c r="A90" s="4">
        <v>44986</v>
      </c>
      <c r="B90" s="17">
        <v>-3800</v>
      </c>
      <c r="C90" s="14" t="s">
        <v>15</v>
      </c>
      <c r="D90" t="s">
        <v>21</v>
      </c>
      <c r="E90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90" s="17">
        <f>IF(Movimientos[[#This Row],[Contabilizado]] &gt; 0, Movimientos[[#This Row],[Contabilizado]], 0)</f>
        <v>0</v>
      </c>
      <c r="G90" s="31">
        <f>IF(Movimientos[[#This Row],[Contabilizado]] &lt; 0, Movimientos[[#This Row],[Contabilizado]], 0)</f>
        <v>0</v>
      </c>
      <c r="H90" s="16"/>
      <c r="I90" s="5"/>
      <c r="K90" s="16"/>
      <c r="L90" s="3"/>
      <c r="M90" s="3"/>
    </row>
    <row r="91" spans="1:13" x14ac:dyDescent="0.2">
      <c r="A91" s="4">
        <v>44986</v>
      </c>
      <c r="B91" s="17">
        <v>-3800</v>
      </c>
      <c r="C91" s="14" t="s">
        <v>15</v>
      </c>
      <c r="D91" t="s">
        <v>84</v>
      </c>
      <c r="E91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91" s="17">
        <f>IF(Movimientos[[#This Row],[Contabilizado]] &gt; 0, Movimientos[[#This Row],[Contabilizado]], 0)</f>
        <v>0</v>
      </c>
      <c r="G91" s="31">
        <f>IF(Movimientos[[#This Row],[Contabilizado]] &lt; 0, Movimientos[[#This Row],[Contabilizado]], 0)</f>
        <v>0</v>
      </c>
      <c r="H91" s="16"/>
      <c r="I91" s="5"/>
      <c r="K91" s="16"/>
      <c r="L91" s="3"/>
      <c r="M91" s="3"/>
    </row>
    <row r="92" spans="1:13" x14ac:dyDescent="0.2">
      <c r="A92" s="4">
        <v>44986</v>
      </c>
      <c r="B92" s="17">
        <v>-3800</v>
      </c>
      <c r="C92" s="14" t="s">
        <v>15</v>
      </c>
      <c r="D92" t="s">
        <v>24</v>
      </c>
      <c r="E92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92" s="17">
        <f>IF(Movimientos[[#This Row],[Contabilizado]] &gt; 0, Movimientos[[#This Row],[Contabilizado]], 0)</f>
        <v>0</v>
      </c>
      <c r="G92" s="31">
        <f>IF(Movimientos[[#This Row],[Contabilizado]] &lt; 0, Movimientos[[#This Row],[Contabilizado]], 0)</f>
        <v>0</v>
      </c>
      <c r="H92" s="16"/>
      <c r="I92" s="5"/>
      <c r="K92" s="16"/>
      <c r="L92" s="3"/>
      <c r="M92" s="3"/>
    </row>
    <row r="93" spans="1:13" x14ac:dyDescent="0.2">
      <c r="A93" s="4">
        <v>44986</v>
      </c>
      <c r="B93" s="17">
        <v>-3800</v>
      </c>
      <c r="C93" s="14" t="s">
        <v>15</v>
      </c>
      <c r="D93" t="s">
        <v>85</v>
      </c>
      <c r="E93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93" s="17">
        <f>IF(Movimientos[[#This Row],[Contabilizado]] &gt; 0, Movimientos[[#This Row],[Contabilizado]], 0)</f>
        <v>0</v>
      </c>
      <c r="G93" s="31">
        <f>IF(Movimientos[[#This Row],[Contabilizado]] &lt; 0, Movimientos[[#This Row],[Contabilizado]], 0)</f>
        <v>0</v>
      </c>
      <c r="H93" s="16"/>
      <c r="I93" s="5"/>
      <c r="K93" s="16"/>
      <c r="L93" s="3"/>
      <c r="M93" s="3"/>
    </row>
    <row r="94" spans="1:13" x14ac:dyDescent="0.2">
      <c r="A94" s="4">
        <v>44986</v>
      </c>
      <c r="B94" s="17">
        <v>-3800</v>
      </c>
      <c r="C94" s="14" t="s">
        <v>15</v>
      </c>
      <c r="D94" t="s">
        <v>86</v>
      </c>
      <c r="E94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94" s="17">
        <f>IF(Movimientos[[#This Row],[Contabilizado]] &gt; 0, Movimientos[[#This Row],[Contabilizado]], 0)</f>
        <v>0</v>
      </c>
      <c r="G94" s="31">
        <f>IF(Movimientos[[#This Row],[Contabilizado]] &lt; 0, Movimientos[[#This Row],[Contabilizado]], 0)</f>
        <v>0</v>
      </c>
      <c r="H94" s="16"/>
      <c r="I94" s="5"/>
      <c r="K94" s="16"/>
      <c r="L94" s="3"/>
      <c r="M94" s="3"/>
    </row>
    <row r="95" spans="1:13" x14ac:dyDescent="0.2">
      <c r="A95" s="4">
        <v>44986</v>
      </c>
      <c r="B95" s="17">
        <v>-3800</v>
      </c>
      <c r="C95" s="14" t="s">
        <v>15</v>
      </c>
      <c r="D95" t="s">
        <v>87</v>
      </c>
      <c r="E95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95" s="17">
        <f>IF(Movimientos[[#This Row],[Contabilizado]] &gt; 0, Movimientos[[#This Row],[Contabilizado]], 0)</f>
        <v>0</v>
      </c>
      <c r="G95" s="31">
        <f>IF(Movimientos[[#This Row],[Contabilizado]] &lt; 0, Movimientos[[#This Row],[Contabilizado]], 0)</f>
        <v>0</v>
      </c>
      <c r="H95" s="16"/>
      <c r="I95" s="5"/>
      <c r="K95" s="16"/>
      <c r="L95" s="3"/>
      <c r="M95" s="3"/>
    </row>
    <row r="96" spans="1:13" x14ac:dyDescent="0.2">
      <c r="A96" s="4">
        <v>44986</v>
      </c>
      <c r="B96" s="17">
        <v>-2280</v>
      </c>
      <c r="C96" s="14" t="s">
        <v>15</v>
      </c>
      <c r="D96" t="s">
        <v>88</v>
      </c>
      <c r="E96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96" s="17">
        <f>IF(Movimientos[[#This Row],[Contabilizado]] &gt; 0, Movimientos[[#This Row],[Contabilizado]], 0)</f>
        <v>0</v>
      </c>
      <c r="G96" s="31">
        <f>IF(Movimientos[[#This Row],[Contabilizado]] &lt; 0, Movimientos[[#This Row],[Contabilizado]], 0)</f>
        <v>0</v>
      </c>
      <c r="H96" s="16"/>
      <c r="I96" s="5"/>
      <c r="K96" s="16"/>
      <c r="L96" s="3"/>
      <c r="M96" s="3"/>
    </row>
    <row r="97" spans="1:13" x14ac:dyDescent="0.2">
      <c r="A97" s="4">
        <v>44986</v>
      </c>
      <c r="B97" s="17">
        <v>-3800</v>
      </c>
      <c r="C97" s="14" t="s">
        <v>15</v>
      </c>
      <c r="D97" t="s">
        <v>89</v>
      </c>
      <c r="E97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97" s="17">
        <f>IF(Movimientos[[#This Row],[Contabilizado]] &gt; 0, Movimientos[[#This Row],[Contabilizado]], 0)</f>
        <v>0</v>
      </c>
      <c r="G97" s="31">
        <f>IF(Movimientos[[#This Row],[Contabilizado]] &lt; 0, Movimientos[[#This Row],[Contabilizado]], 0)</f>
        <v>0</v>
      </c>
      <c r="H97" s="16"/>
      <c r="I97" s="5"/>
      <c r="K97" s="16"/>
      <c r="L97" s="3"/>
      <c r="M97" s="3"/>
    </row>
    <row r="98" spans="1:13" x14ac:dyDescent="0.2">
      <c r="A98" s="4">
        <v>44986</v>
      </c>
      <c r="B98" s="17">
        <v>-2280</v>
      </c>
      <c r="C98" s="14" t="s">
        <v>15</v>
      </c>
      <c r="D98" t="s">
        <v>90</v>
      </c>
      <c r="E98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98" s="17">
        <f>IF(Movimientos[[#This Row],[Contabilizado]] &gt; 0, Movimientos[[#This Row],[Contabilizado]], 0)</f>
        <v>0</v>
      </c>
      <c r="G98" s="31">
        <f>IF(Movimientos[[#This Row],[Contabilizado]] &lt; 0, Movimientos[[#This Row],[Contabilizado]], 0)</f>
        <v>0</v>
      </c>
      <c r="H98" s="16"/>
      <c r="I98" s="5"/>
      <c r="K98" s="16"/>
      <c r="L98" s="3"/>
      <c r="M98" s="3"/>
    </row>
    <row r="99" spans="1:13" x14ac:dyDescent="0.2">
      <c r="A99" s="4">
        <v>44986</v>
      </c>
      <c r="B99" s="17">
        <v>-3800</v>
      </c>
      <c r="C99" s="14" t="s">
        <v>15</v>
      </c>
      <c r="D99" t="s">
        <v>38</v>
      </c>
      <c r="E99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99" s="17">
        <f>IF(Movimientos[[#This Row],[Contabilizado]] &gt; 0, Movimientos[[#This Row],[Contabilizado]], 0)</f>
        <v>0</v>
      </c>
      <c r="G99" s="31">
        <f>IF(Movimientos[[#This Row],[Contabilizado]] &lt; 0, Movimientos[[#This Row],[Contabilizado]], 0)</f>
        <v>0</v>
      </c>
      <c r="H99" s="16"/>
      <c r="I99" s="5"/>
      <c r="K99" s="16"/>
      <c r="L99" s="3"/>
      <c r="M99" s="3"/>
    </row>
    <row r="100" spans="1:13" x14ac:dyDescent="0.2">
      <c r="A100" s="4">
        <v>44986</v>
      </c>
      <c r="B100" s="17">
        <v>-3800</v>
      </c>
      <c r="C100" s="14" t="s">
        <v>15</v>
      </c>
      <c r="D100" t="s">
        <v>91</v>
      </c>
      <c r="E100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00" s="17">
        <f>IF(Movimientos[[#This Row],[Contabilizado]] &gt; 0, Movimientos[[#This Row],[Contabilizado]], 0)</f>
        <v>0</v>
      </c>
      <c r="G100" s="31">
        <f>IF(Movimientos[[#This Row],[Contabilizado]] &lt; 0, Movimientos[[#This Row],[Contabilizado]], 0)</f>
        <v>0</v>
      </c>
      <c r="H100" s="16"/>
      <c r="I100" s="5"/>
      <c r="K100" s="16"/>
      <c r="L100" s="3"/>
      <c r="M100" s="3"/>
    </row>
    <row r="101" spans="1:13" x14ac:dyDescent="0.2">
      <c r="A101" s="4">
        <v>44986</v>
      </c>
      <c r="B101" s="17">
        <v>-3800</v>
      </c>
      <c r="C101" s="14" t="s">
        <v>15</v>
      </c>
      <c r="D101" t="s">
        <v>30</v>
      </c>
      <c r="E101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01" s="17">
        <f>IF(Movimientos[[#This Row],[Contabilizado]] &gt; 0, Movimientos[[#This Row],[Contabilizado]], 0)</f>
        <v>0</v>
      </c>
      <c r="G101" s="31">
        <f>IF(Movimientos[[#This Row],[Contabilizado]] &lt; 0, Movimientos[[#This Row],[Contabilizado]], 0)</f>
        <v>0</v>
      </c>
      <c r="H101" s="16"/>
      <c r="I101" s="5"/>
      <c r="K101" s="16"/>
      <c r="L101" s="3"/>
      <c r="M101" s="3"/>
    </row>
    <row r="102" spans="1:13" x14ac:dyDescent="0.2">
      <c r="A102" s="4">
        <v>44986</v>
      </c>
      <c r="B102" s="17">
        <v>-3800</v>
      </c>
      <c r="C102" s="14" t="s">
        <v>15</v>
      </c>
      <c r="D102" t="s">
        <v>92</v>
      </c>
      <c r="E102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02" s="17">
        <f>IF(Movimientos[[#This Row],[Contabilizado]] &gt; 0, Movimientos[[#This Row],[Contabilizado]], 0)</f>
        <v>0</v>
      </c>
      <c r="G102" s="31">
        <f>IF(Movimientos[[#This Row],[Contabilizado]] &lt; 0, Movimientos[[#This Row],[Contabilizado]], 0)</f>
        <v>0</v>
      </c>
      <c r="H102" s="16"/>
      <c r="I102" s="5"/>
      <c r="K102" s="16"/>
      <c r="L102" s="3"/>
      <c r="M102" s="3"/>
    </row>
    <row r="103" spans="1:13" x14ac:dyDescent="0.2">
      <c r="A103" s="4">
        <v>44986</v>
      </c>
      <c r="B103" s="17">
        <v>-3800</v>
      </c>
      <c r="C103" s="14" t="s">
        <v>15</v>
      </c>
      <c r="D103" t="s">
        <v>93</v>
      </c>
      <c r="E103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03" s="17">
        <f>IF(Movimientos[[#This Row],[Contabilizado]] &gt; 0, Movimientos[[#This Row],[Contabilizado]], 0)</f>
        <v>0</v>
      </c>
      <c r="G103" s="31">
        <f>IF(Movimientos[[#This Row],[Contabilizado]] &lt; 0, Movimientos[[#This Row],[Contabilizado]], 0)</f>
        <v>0</v>
      </c>
      <c r="H103" s="16"/>
      <c r="I103" s="5"/>
      <c r="K103" s="16"/>
      <c r="L103" s="3"/>
      <c r="M103" s="3"/>
    </row>
    <row r="104" spans="1:13" x14ac:dyDescent="0.2">
      <c r="A104" s="4">
        <v>44986</v>
      </c>
      <c r="B104" s="17">
        <v>-3800</v>
      </c>
      <c r="C104" s="14" t="s">
        <v>15</v>
      </c>
      <c r="D104" t="s">
        <v>58</v>
      </c>
      <c r="E104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04" s="17">
        <f>IF(Movimientos[[#This Row],[Contabilizado]] &gt; 0, Movimientos[[#This Row],[Contabilizado]], 0)</f>
        <v>0</v>
      </c>
      <c r="G104" s="31">
        <f>IF(Movimientos[[#This Row],[Contabilizado]] &lt; 0, Movimientos[[#This Row],[Contabilizado]], 0)</f>
        <v>0</v>
      </c>
      <c r="H104" s="16"/>
      <c r="I104" s="5"/>
      <c r="K104" s="16"/>
      <c r="L104" s="3"/>
      <c r="M104" s="3"/>
    </row>
    <row r="105" spans="1:13" x14ac:dyDescent="0.2">
      <c r="A105" s="4">
        <v>44986</v>
      </c>
      <c r="B105" s="17">
        <v>-3800</v>
      </c>
      <c r="C105" s="14" t="s">
        <v>15</v>
      </c>
      <c r="D105" t="s">
        <v>52</v>
      </c>
      <c r="E105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05" s="17">
        <f>IF(Movimientos[[#This Row],[Contabilizado]] &gt; 0, Movimientos[[#This Row],[Contabilizado]], 0)</f>
        <v>0</v>
      </c>
      <c r="G105" s="31">
        <f>IF(Movimientos[[#This Row],[Contabilizado]] &lt; 0, Movimientos[[#This Row],[Contabilizado]], 0)</f>
        <v>0</v>
      </c>
      <c r="H105" s="16"/>
      <c r="I105" s="5"/>
      <c r="K105" s="16"/>
      <c r="L105" s="3"/>
      <c r="M105" s="3"/>
    </row>
    <row r="106" spans="1:13" x14ac:dyDescent="0.2">
      <c r="A106" s="4">
        <v>44986</v>
      </c>
      <c r="B106" s="17">
        <v>-3800</v>
      </c>
      <c r="C106" s="14" t="s">
        <v>15</v>
      </c>
      <c r="D106" t="s">
        <v>94</v>
      </c>
      <c r="E106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06" s="17">
        <f>IF(Movimientos[[#This Row],[Contabilizado]] &gt; 0, Movimientos[[#This Row],[Contabilizado]], 0)</f>
        <v>0</v>
      </c>
      <c r="G106" s="31">
        <f>IF(Movimientos[[#This Row],[Contabilizado]] &lt; 0, Movimientos[[#This Row],[Contabilizado]], 0)</f>
        <v>0</v>
      </c>
      <c r="H106" s="16"/>
      <c r="I106" s="5"/>
      <c r="K106" s="16"/>
      <c r="L106" s="3"/>
      <c r="M106" s="3"/>
    </row>
    <row r="107" spans="1:13" x14ac:dyDescent="0.2">
      <c r="A107" s="4">
        <v>44986</v>
      </c>
      <c r="B107" s="17">
        <v>-3800</v>
      </c>
      <c r="C107" s="14" t="s">
        <v>15</v>
      </c>
      <c r="D107" t="s">
        <v>95</v>
      </c>
      <c r="E107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07" s="17">
        <f>IF(Movimientos[[#This Row],[Contabilizado]] &gt; 0, Movimientos[[#This Row],[Contabilizado]], 0)</f>
        <v>0</v>
      </c>
      <c r="G107" s="31">
        <f>IF(Movimientos[[#This Row],[Contabilizado]] &lt; 0, Movimientos[[#This Row],[Contabilizado]], 0)</f>
        <v>0</v>
      </c>
      <c r="H107" s="16"/>
      <c r="I107" s="5"/>
      <c r="K107" s="16"/>
      <c r="L107" s="3"/>
      <c r="M107" s="3"/>
    </row>
    <row r="108" spans="1:13" x14ac:dyDescent="0.2">
      <c r="A108" s="4">
        <v>44986</v>
      </c>
      <c r="B108" s="17">
        <v>-3800</v>
      </c>
      <c r="C108" s="14" t="s">
        <v>15</v>
      </c>
      <c r="D108" t="s">
        <v>96</v>
      </c>
      <c r="E108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08" s="17">
        <f>IF(Movimientos[[#This Row],[Contabilizado]] &gt; 0, Movimientos[[#This Row],[Contabilizado]], 0)</f>
        <v>0</v>
      </c>
      <c r="G108" s="31">
        <f>IF(Movimientos[[#This Row],[Contabilizado]] &lt; 0, Movimientos[[#This Row],[Contabilizado]], 0)</f>
        <v>0</v>
      </c>
      <c r="H108" s="16"/>
      <c r="I108" s="5"/>
      <c r="K108" s="16"/>
      <c r="L108" s="3"/>
      <c r="M108" s="3"/>
    </row>
    <row r="109" spans="1:13" x14ac:dyDescent="0.2">
      <c r="A109" s="4">
        <v>44986</v>
      </c>
      <c r="B109" s="17">
        <v>-3800</v>
      </c>
      <c r="C109" s="14" t="s">
        <v>15</v>
      </c>
      <c r="D109" t="s">
        <v>97</v>
      </c>
      <c r="E109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09" s="17">
        <f>IF(Movimientos[[#This Row],[Contabilizado]] &gt; 0, Movimientos[[#This Row],[Contabilizado]], 0)</f>
        <v>0</v>
      </c>
      <c r="G109" s="31">
        <f>IF(Movimientos[[#This Row],[Contabilizado]] &lt; 0, Movimientos[[#This Row],[Contabilizado]], 0)</f>
        <v>0</v>
      </c>
      <c r="H109" s="16"/>
      <c r="I109" s="5"/>
      <c r="K109" s="16"/>
      <c r="L109" s="3"/>
      <c r="M109" s="3"/>
    </row>
    <row r="110" spans="1:13" x14ac:dyDescent="0.2">
      <c r="A110" s="4">
        <v>44986</v>
      </c>
      <c r="B110" s="17">
        <v>-3800</v>
      </c>
      <c r="C110" s="14" t="s">
        <v>15</v>
      </c>
      <c r="D110" t="s">
        <v>98</v>
      </c>
      <c r="E110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10" s="17">
        <f>IF(Movimientos[[#This Row],[Contabilizado]] &gt; 0, Movimientos[[#This Row],[Contabilizado]], 0)</f>
        <v>0</v>
      </c>
      <c r="G110" s="31">
        <f>IF(Movimientos[[#This Row],[Contabilizado]] &lt; 0, Movimientos[[#This Row],[Contabilizado]], 0)</f>
        <v>0</v>
      </c>
      <c r="H110" s="16"/>
      <c r="I110" s="5"/>
      <c r="K110" s="16"/>
      <c r="L110" s="3"/>
      <c r="M110" s="3"/>
    </row>
    <row r="111" spans="1:13" x14ac:dyDescent="0.2">
      <c r="A111" s="4">
        <v>44986</v>
      </c>
      <c r="B111" s="17">
        <v>-3800</v>
      </c>
      <c r="C111" s="14" t="s">
        <v>15</v>
      </c>
      <c r="D111" t="s">
        <v>54</v>
      </c>
      <c r="E111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11" s="17">
        <f>IF(Movimientos[[#This Row],[Contabilizado]] &gt; 0, Movimientos[[#This Row],[Contabilizado]], 0)</f>
        <v>0</v>
      </c>
      <c r="G111" s="31">
        <f>IF(Movimientos[[#This Row],[Contabilizado]] &lt; 0, Movimientos[[#This Row],[Contabilizado]], 0)</f>
        <v>0</v>
      </c>
      <c r="H111" s="16"/>
      <c r="I111" s="5"/>
      <c r="K111" s="16"/>
      <c r="L111" s="3"/>
      <c r="M111" s="3"/>
    </row>
    <row r="112" spans="1:13" x14ac:dyDescent="0.2">
      <c r="A112" s="4">
        <v>44986</v>
      </c>
      <c r="B112" s="17">
        <v>-3040</v>
      </c>
      <c r="C112" s="14" t="s">
        <v>15</v>
      </c>
      <c r="D112" t="s">
        <v>99</v>
      </c>
      <c r="E112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12" s="17">
        <f>IF(Movimientos[[#This Row],[Contabilizado]] &gt; 0, Movimientos[[#This Row],[Contabilizado]], 0)</f>
        <v>0</v>
      </c>
      <c r="G112" s="31">
        <f>IF(Movimientos[[#This Row],[Contabilizado]] &lt; 0, Movimientos[[#This Row],[Contabilizado]], 0)</f>
        <v>0</v>
      </c>
      <c r="H112" s="16"/>
      <c r="I112" s="5"/>
      <c r="K112" s="16"/>
      <c r="L112" s="3"/>
      <c r="M112" s="3"/>
    </row>
    <row r="113" spans="1:13" x14ac:dyDescent="0.2">
      <c r="A113" s="4">
        <v>44986</v>
      </c>
      <c r="B113" s="17">
        <v>-3800</v>
      </c>
      <c r="C113" s="14" t="s">
        <v>15</v>
      </c>
      <c r="D113" t="s">
        <v>35</v>
      </c>
      <c r="E113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13" s="17">
        <f>IF(Movimientos[[#This Row],[Contabilizado]] &gt; 0, Movimientos[[#This Row],[Contabilizado]], 0)</f>
        <v>0</v>
      </c>
      <c r="G113" s="31">
        <f>IF(Movimientos[[#This Row],[Contabilizado]] &lt; 0, Movimientos[[#This Row],[Contabilizado]], 0)</f>
        <v>0</v>
      </c>
      <c r="H113" s="16"/>
      <c r="I113" s="5"/>
      <c r="K113" s="16"/>
      <c r="L113" s="3"/>
      <c r="M113" s="3"/>
    </row>
    <row r="114" spans="1:13" x14ac:dyDescent="0.2">
      <c r="A114" s="4">
        <v>44986</v>
      </c>
      <c r="B114" s="17">
        <v>-3800</v>
      </c>
      <c r="C114" s="14" t="s">
        <v>15</v>
      </c>
      <c r="D114" t="s">
        <v>100</v>
      </c>
      <c r="E114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14" s="17">
        <f>IF(Movimientos[[#This Row],[Contabilizado]] &gt; 0, Movimientos[[#This Row],[Contabilizado]], 0)</f>
        <v>0</v>
      </c>
      <c r="G114" s="31">
        <f>IF(Movimientos[[#This Row],[Contabilizado]] &lt; 0, Movimientos[[#This Row],[Contabilizado]], 0)</f>
        <v>0</v>
      </c>
      <c r="H114" s="16"/>
      <c r="I114" s="5"/>
      <c r="K114" s="16"/>
      <c r="L114" s="3"/>
      <c r="M114" s="3"/>
    </row>
    <row r="115" spans="1:13" x14ac:dyDescent="0.2">
      <c r="A115" s="4">
        <v>44986</v>
      </c>
      <c r="B115" s="17">
        <v>-3800</v>
      </c>
      <c r="C115" s="14" t="s">
        <v>15</v>
      </c>
      <c r="D115" t="s">
        <v>29</v>
      </c>
      <c r="E115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15" s="17">
        <f>IF(Movimientos[[#This Row],[Contabilizado]] &gt; 0, Movimientos[[#This Row],[Contabilizado]], 0)</f>
        <v>0</v>
      </c>
      <c r="G115" s="31">
        <f>IF(Movimientos[[#This Row],[Contabilizado]] &lt; 0, Movimientos[[#This Row],[Contabilizado]], 0)</f>
        <v>0</v>
      </c>
      <c r="H115" s="16"/>
      <c r="I115" s="5"/>
      <c r="K115" s="16"/>
      <c r="L115" s="3"/>
      <c r="M115" s="3"/>
    </row>
    <row r="116" spans="1:13" x14ac:dyDescent="0.2">
      <c r="A116" s="4">
        <v>44986</v>
      </c>
      <c r="B116" s="17">
        <v>-3800</v>
      </c>
      <c r="C116" s="14" t="s">
        <v>15</v>
      </c>
      <c r="D116" t="s">
        <v>101</v>
      </c>
      <c r="E116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16" s="17">
        <f>IF(Movimientos[[#This Row],[Contabilizado]] &gt; 0, Movimientos[[#This Row],[Contabilizado]], 0)</f>
        <v>0</v>
      </c>
      <c r="G116" s="31">
        <f>IF(Movimientos[[#This Row],[Contabilizado]] &lt; 0, Movimientos[[#This Row],[Contabilizado]], 0)</f>
        <v>0</v>
      </c>
      <c r="H116" s="16"/>
      <c r="I116" s="5"/>
      <c r="K116" s="16"/>
      <c r="L116" s="3"/>
      <c r="M116" s="3"/>
    </row>
    <row r="117" spans="1:13" x14ac:dyDescent="0.2">
      <c r="A117" s="4">
        <v>44986</v>
      </c>
      <c r="B117" s="17">
        <v>-3800</v>
      </c>
      <c r="C117" s="14" t="s">
        <v>15</v>
      </c>
      <c r="D117" t="s">
        <v>102</v>
      </c>
      <c r="E117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17" s="17">
        <f>IF(Movimientos[[#This Row],[Contabilizado]] &gt; 0, Movimientos[[#This Row],[Contabilizado]], 0)</f>
        <v>0</v>
      </c>
      <c r="G117" s="31">
        <f>IF(Movimientos[[#This Row],[Contabilizado]] &lt; 0, Movimientos[[#This Row],[Contabilizado]], 0)</f>
        <v>0</v>
      </c>
      <c r="H117" s="16"/>
      <c r="I117" s="5"/>
      <c r="K117" s="16"/>
      <c r="L117" s="3"/>
      <c r="M117" s="3"/>
    </row>
    <row r="118" spans="1:13" x14ac:dyDescent="0.2">
      <c r="A118" s="4">
        <v>44986</v>
      </c>
      <c r="B118" s="17">
        <v>-3800</v>
      </c>
      <c r="C118" s="14" t="s">
        <v>15</v>
      </c>
      <c r="D118" t="s">
        <v>103</v>
      </c>
      <c r="E118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18" s="17">
        <f>IF(Movimientos[[#This Row],[Contabilizado]] &gt; 0, Movimientos[[#This Row],[Contabilizado]], 0)</f>
        <v>0</v>
      </c>
      <c r="G118" s="31">
        <f>IF(Movimientos[[#This Row],[Contabilizado]] &lt; 0, Movimientos[[#This Row],[Contabilizado]], 0)</f>
        <v>0</v>
      </c>
      <c r="H118" s="16"/>
      <c r="I118" s="5"/>
      <c r="K118" s="16"/>
      <c r="L118" s="3"/>
      <c r="M118" s="3"/>
    </row>
    <row r="119" spans="1:13" x14ac:dyDescent="0.2">
      <c r="A119" s="4">
        <v>44986</v>
      </c>
      <c r="B119" s="17">
        <v>-3800</v>
      </c>
      <c r="C119" s="14" t="s">
        <v>15</v>
      </c>
      <c r="D119" t="s">
        <v>104</v>
      </c>
      <c r="E119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19" s="17">
        <f>IF(Movimientos[[#This Row],[Contabilizado]] &gt; 0, Movimientos[[#This Row],[Contabilizado]], 0)</f>
        <v>0</v>
      </c>
      <c r="G119" s="31">
        <f>IF(Movimientos[[#This Row],[Contabilizado]] &lt; 0, Movimientos[[#This Row],[Contabilizado]], 0)</f>
        <v>0</v>
      </c>
      <c r="H119" s="16"/>
      <c r="I119" s="5"/>
      <c r="K119" s="16"/>
      <c r="L119" s="3"/>
      <c r="M119" s="3"/>
    </row>
    <row r="120" spans="1:13" x14ac:dyDescent="0.2">
      <c r="A120" s="4">
        <v>44986</v>
      </c>
      <c r="B120" s="17">
        <v>-3800</v>
      </c>
      <c r="C120" s="14" t="s">
        <v>15</v>
      </c>
      <c r="D120" t="s">
        <v>105</v>
      </c>
      <c r="E120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20" s="17">
        <f>IF(Movimientos[[#This Row],[Contabilizado]] &gt; 0, Movimientos[[#This Row],[Contabilizado]], 0)</f>
        <v>0</v>
      </c>
      <c r="G120" s="31">
        <f>IF(Movimientos[[#This Row],[Contabilizado]] &lt; 0, Movimientos[[#This Row],[Contabilizado]], 0)</f>
        <v>0</v>
      </c>
      <c r="H120" s="16"/>
      <c r="I120" s="5"/>
      <c r="K120" s="16"/>
      <c r="L120" s="3"/>
      <c r="M120" s="3"/>
    </row>
    <row r="121" spans="1:13" x14ac:dyDescent="0.2">
      <c r="A121" s="4">
        <v>44986</v>
      </c>
      <c r="B121" s="17">
        <v>-3800</v>
      </c>
      <c r="C121" s="14" t="s">
        <v>15</v>
      </c>
      <c r="D121" t="s">
        <v>51</v>
      </c>
      <c r="E121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21" s="17">
        <f>IF(Movimientos[[#This Row],[Contabilizado]] &gt; 0, Movimientos[[#This Row],[Contabilizado]], 0)</f>
        <v>0</v>
      </c>
      <c r="G121" s="31">
        <f>IF(Movimientos[[#This Row],[Contabilizado]] &lt; 0, Movimientos[[#This Row],[Contabilizado]], 0)</f>
        <v>0</v>
      </c>
      <c r="H121" s="16"/>
      <c r="I121" s="5"/>
      <c r="K121" s="16"/>
      <c r="L121" s="3"/>
      <c r="M121" s="3"/>
    </row>
    <row r="122" spans="1:13" x14ac:dyDescent="0.2">
      <c r="A122" s="4">
        <v>44986</v>
      </c>
      <c r="B122" s="17">
        <v>-3800</v>
      </c>
      <c r="C122" s="14" t="s">
        <v>15</v>
      </c>
      <c r="D122" t="s">
        <v>106</v>
      </c>
      <c r="E122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22" s="17">
        <f>IF(Movimientos[[#This Row],[Contabilizado]] &gt; 0, Movimientos[[#This Row],[Contabilizado]], 0)</f>
        <v>0</v>
      </c>
      <c r="G122" s="31">
        <f>IF(Movimientos[[#This Row],[Contabilizado]] &lt; 0, Movimientos[[#This Row],[Contabilizado]], 0)</f>
        <v>0</v>
      </c>
      <c r="H122" s="16"/>
      <c r="I122" s="5"/>
      <c r="K122" s="16"/>
      <c r="L122" s="3"/>
      <c r="M122" s="3"/>
    </row>
    <row r="123" spans="1:13" x14ac:dyDescent="0.2">
      <c r="A123" s="4">
        <v>44986</v>
      </c>
      <c r="B123" s="17">
        <v>-3800</v>
      </c>
      <c r="C123" s="14" t="s">
        <v>15</v>
      </c>
      <c r="D123" t="s">
        <v>107</v>
      </c>
      <c r="E123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23" s="17">
        <f>IF(Movimientos[[#This Row],[Contabilizado]] &gt; 0, Movimientos[[#This Row],[Contabilizado]], 0)</f>
        <v>0</v>
      </c>
      <c r="G123" s="31">
        <f>IF(Movimientos[[#This Row],[Contabilizado]] &lt; 0, Movimientos[[#This Row],[Contabilizado]], 0)</f>
        <v>0</v>
      </c>
      <c r="H123" s="16"/>
      <c r="I123" s="5"/>
      <c r="K123" s="16"/>
      <c r="L123" s="3"/>
      <c r="M123" s="3"/>
    </row>
    <row r="124" spans="1:13" x14ac:dyDescent="0.2">
      <c r="A124" s="4">
        <v>44986</v>
      </c>
      <c r="B124" s="17">
        <v>-3800</v>
      </c>
      <c r="C124" s="14" t="s">
        <v>15</v>
      </c>
      <c r="D124" t="s">
        <v>108</v>
      </c>
      <c r="E124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24" s="17">
        <f>IF(Movimientos[[#This Row],[Contabilizado]] &gt; 0, Movimientos[[#This Row],[Contabilizado]], 0)</f>
        <v>0</v>
      </c>
      <c r="G124" s="31">
        <f>IF(Movimientos[[#This Row],[Contabilizado]] &lt; 0, Movimientos[[#This Row],[Contabilizado]], 0)</f>
        <v>0</v>
      </c>
      <c r="H124" s="16"/>
      <c r="I124" s="5"/>
      <c r="K124" s="16"/>
      <c r="L124" s="3"/>
      <c r="M124" s="3"/>
    </row>
    <row r="125" spans="1:13" x14ac:dyDescent="0.2">
      <c r="A125" s="4">
        <v>44986</v>
      </c>
      <c r="B125" s="17">
        <v>-3800</v>
      </c>
      <c r="C125" s="14" t="s">
        <v>15</v>
      </c>
      <c r="D125" t="s">
        <v>109</v>
      </c>
      <c r="E125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25" s="17">
        <f>IF(Movimientos[[#This Row],[Contabilizado]] &gt; 0, Movimientos[[#This Row],[Contabilizado]], 0)</f>
        <v>0</v>
      </c>
      <c r="G125" s="31">
        <f>IF(Movimientos[[#This Row],[Contabilizado]] &lt; 0, Movimientos[[#This Row],[Contabilizado]], 0)</f>
        <v>0</v>
      </c>
      <c r="H125" s="16"/>
      <c r="I125" s="5"/>
      <c r="K125" s="16"/>
      <c r="L125" s="3"/>
      <c r="M125" s="3"/>
    </row>
    <row r="126" spans="1:13" x14ac:dyDescent="0.2">
      <c r="A126" s="4">
        <v>44986</v>
      </c>
      <c r="B126" s="17">
        <v>-3800</v>
      </c>
      <c r="C126" s="14" t="s">
        <v>15</v>
      </c>
      <c r="D126" t="s">
        <v>110</v>
      </c>
      <c r="E126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26" s="17">
        <f>IF(Movimientos[[#This Row],[Contabilizado]] &gt; 0, Movimientos[[#This Row],[Contabilizado]], 0)</f>
        <v>0</v>
      </c>
      <c r="G126" s="31">
        <f>IF(Movimientos[[#This Row],[Contabilizado]] &lt; 0, Movimientos[[#This Row],[Contabilizado]], 0)</f>
        <v>0</v>
      </c>
      <c r="H126" s="16"/>
      <c r="I126" s="5"/>
      <c r="K126" s="16"/>
      <c r="L126" s="3"/>
      <c r="M126" s="3"/>
    </row>
    <row r="127" spans="1:13" x14ac:dyDescent="0.2">
      <c r="A127" s="4">
        <v>44986</v>
      </c>
      <c r="B127" s="17">
        <v>-3800</v>
      </c>
      <c r="C127" s="14" t="s">
        <v>15</v>
      </c>
      <c r="D127" t="s">
        <v>31</v>
      </c>
      <c r="E127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27" s="17">
        <f>IF(Movimientos[[#This Row],[Contabilizado]] &gt; 0, Movimientos[[#This Row],[Contabilizado]], 0)</f>
        <v>0</v>
      </c>
      <c r="G127" s="31">
        <f>IF(Movimientos[[#This Row],[Contabilizado]] &lt; 0, Movimientos[[#This Row],[Contabilizado]], 0)</f>
        <v>0</v>
      </c>
      <c r="H127" s="16"/>
      <c r="I127" s="5"/>
      <c r="K127" s="16"/>
      <c r="L127" s="3"/>
      <c r="M127" s="3"/>
    </row>
    <row r="128" spans="1:13" x14ac:dyDescent="0.2">
      <c r="A128" s="4">
        <v>44986</v>
      </c>
      <c r="B128" s="17">
        <v>-3800</v>
      </c>
      <c r="C128" s="14" t="s">
        <v>15</v>
      </c>
      <c r="D128" t="s">
        <v>111</v>
      </c>
      <c r="E128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28" s="17">
        <f>IF(Movimientos[[#This Row],[Contabilizado]] &gt; 0, Movimientos[[#This Row],[Contabilizado]], 0)</f>
        <v>0</v>
      </c>
      <c r="G128" s="31">
        <f>IF(Movimientos[[#This Row],[Contabilizado]] &lt; 0, Movimientos[[#This Row],[Contabilizado]], 0)</f>
        <v>0</v>
      </c>
      <c r="H128" s="16"/>
      <c r="I128" s="5"/>
      <c r="K128" s="16"/>
      <c r="L128" s="3"/>
      <c r="M128" s="3"/>
    </row>
    <row r="129" spans="1:13" x14ac:dyDescent="0.2">
      <c r="A129" s="4">
        <v>44986</v>
      </c>
      <c r="B129" s="17">
        <v>-3800</v>
      </c>
      <c r="C129" s="14" t="s">
        <v>15</v>
      </c>
      <c r="D129" t="s">
        <v>112</v>
      </c>
      <c r="E129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29" s="17">
        <f>IF(Movimientos[[#This Row],[Contabilizado]] &gt; 0, Movimientos[[#This Row],[Contabilizado]], 0)</f>
        <v>0</v>
      </c>
      <c r="G129" s="31">
        <f>IF(Movimientos[[#This Row],[Contabilizado]] &lt; 0, Movimientos[[#This Row],[Contabilizado]], 0)</f>
        <v>0</v>
      </c>
      <c r="H129" s="16"/>
      <c r="I129" s="5"/>
      <c r="K129" s="16"/>
      <c r="L129" s="3"/>
      <c r="M129" s="3"/>
    </row>
    <row r="130" spans="1:13" x14ac:dyDescent="0.2">
      <c r="A130" s="4">
        <v>44986</v>
      </c>
      <c r="B130" s="17">
        <v>-3800</v>
      </c>
      <c r="C130" s="14" t="s">
        <v>15</v>
      </c>
      <c r="D130" t="s">
        <v>113</v>
      </c>
      <c r="E130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30" s="17">
        <f>IF(Movimientos[[#This Row],[Contabilizado]] &gt; 0, Movimientos[[#This Row],[Contabilizado]], 0)</f>
        <v>0</v>
      </c>
      <c r="G130" s="31">
        <f>IF(Movimientos[[#This Row],[Contabilizado]] &lt; 0, Movimientos[[#This Row],[Contabilizado]], 0)</f>
        <v>0</v>
      </c>
      <c r="H130" s="16"/>
      <c r="I130" s="5"/>
      <c r="K130" s="16"/>
      <c r="L130" s="3"/>
      <c r="M130" s="3"/>
    </row>
    <row r="131" spans="1:13" x14ac:dyDescent="0.2">
      <c r="A131" s="4">
        <v>44986</v>
      </c>
      <c r="B131" s="17">
        <v>-3800</v>
      </c>
      <c r="C131" s="14" t="s">
        <v>15</v>
      </c>
      <c r="D131" t="s">
        <v>18</v>
      </c>
      <c r="E131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31" s="17">
        <f>IF(Movimientos[[#This Row],[Contabilizado]] &gt; 0, Movimientos[[#This Row],[Contabilizado]], 0)</f>
        <v>0</v>
      </c>
      <c r="G131" s="31">
        <f>IF(Movimientos[[#This Row],[Contabilizado]] &lt; 0, Movimientos[[#This Row],[Contabilizado]], 0)</f>
        <v>0</v>
      </c>
      <c r="H131" s="16"/>
      <c r="I131" s="5"/>
      <c r="K131" s="16"/>
      <c r="L131" s="3"/>
      <c r="M131" s="3"/>
    </row>
    <row r="132" spans="1:13" x14ac:dyDescent="0.2">
      <c r="A132" s="4">
        <v>44986</v>
      </c>
      <c r="B132" s="17">
        <v>-3800</v>
      </c>
      <c r="C132" s="14" t="s">
        <v>15</v>
      </c>
      <c r="D132" t="s">
        <v>114</v>
      </c>
      <c r="E132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32" s="17">
        <f>IF(Movimientos[[#This Row],[Contabilizado]] &gt; 0, Movimientos[[#This Row],[Contabilizado]], 0)</f>
        <v>0</v>
      </c>
      <c r="G132" s="31">
        <f>IF(Movimientos[[#This Row],[Contabilizado]] &lt; 0, Movimientos[[#This Row],[Contabilizado]], 0)</f>
        <v>0</v>
      </c>
      <c r="H132" s="16"/>
      <c r="I132" s="5"/>
      <c r="K132" s="16"/>
      <c r="L132" s="3"/>
      <c r="M132" s="3"/>
    </row>
    <row r="133" spans="1:13" x14ac:dyDescent="0.2">
      <c r="A133" s="4">
        <v>44986</v>
      </c>
      <c r="B133" s="17">
        <v>-3800</v>
      </c>
      <c r="C133" s="14" t="s">
        <v>15</v>
      </c>
      <c r="D133" t="s">
        <v>115</v>
      </c>
      <c r="E133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33" s="17">
        <f>IF(Movimientos[[#This Row],[Contabilizado]] &gt; 0, Movimientos[[#This Row],[Contabilizado]], 0)</f>
        <v>0</v>
      </c>
      <c r="G133" s="31">
        <f>IF(Movimientos[[#This Row],[Contabilizado]] &lt; 0, Movimientos[[#This Row],[Contabilizado]], 0)</f>
        <v>0</v>
      </c>
      <c r="H133" s="16"/>
      <c r="I133" s="5"/>
      <c r="K133" s="16"/>
      <c r="L133" s="3"/>
      <c r="M133" s="3"/>
    </row>
    <row r="134" spans="1:13" x14ac:dyDescent="0.2">
      <c r="A134" s="4">
        <v>44986</v>
      </c>
      <c r="B134" s="17">
        <v>-3800</v>
      </c>
      <c r="C134" s="14" t="s">
        <v>15</v>
      </c>
      <c r="D134" t="s">
        <v>116</v>
      </c>
      <c r="E134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34" s="17">
        <f>IF(Movimientos[[#This Row],[Contabilizado]] &gt; 0, Movimientos[[#This Row],[Contabilizado]], 0)</f>
        <v>0</v>
      </c>
      <c r="G134" s="31">
        <f>IF(Movimientos[[#This Row],[Contabilizado]] &lt; 0, Movimientos[[#This Row],[Contabilizado]], 0)</f>
        <v>0</v>
      </c>
      <c r="H134" s="16"/>
      <c r="I134" s="5"/>
      <c r="K134" s="16"/>
      <c r="L134" s="3"/>
      <c r="M134" s="3"/>
    </row>
    <row r="135" spans="1:13" x14ac:dyDescent="0.2">
      <c r="A135" s="4">
        <v>44986</v>
      </c>
      <c r="B135" s="17">
        <v>-3800</v>
      </c>
      <c r="C135" s="14" t="s">
        <v>15</v>
      </c>
      <c r="D135" t="s">
        <v>117</v>
      </c>
      <c r="E135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35" s="17">
        <f>IF(Movimientos[[#This Row],[Contabilizado]] &gt; 0, Movimientos[[#This Row],[Contabilizado]], 0)</f>
        <v>0</v>
      </c>
      <c r="G135" s="31">
        <f>IF(Movimientos[[#This Row],[Contabilizado]] &lt; 0, Movimientos[[#This Row],[Contabilizado]], 0)</f>
        <v>0</v>
      </c>
      <c r="H135" s="16"/>
      <c r="I135" s="5"/>
      <c r="K135" s="16"/>
      <c r="L135" s="3"/>
      <c r="M135" s="3"/>
    </row>
    <row r="136" spans="1:13" x14ac:dyDescent="0.2">
      <c r="A136" s="4">
        <v>44986</v>
      </c>
      <c r="B136" s="17">
        <v>-3800</v>
      </c>
      <c r="C136" s="14" t="s">
        <v>15</v>
      </c>
      <c r="D136" t="s">
        <v>14</v>
      </c>
      <c r="E136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36" s="17">
        <f>IF(Movimientos[[#This Row],[Contabilizado]] &gt; 0, Movimientos[[#This Row],[Contabilizado]], 0)</f>
        <v>0</v>
      </c>
      <c r="G136" s="31">
        <f>IF(Movimientos[[#This Row],[Contabilizado]] &lt; 0, Movimientos[[#This Row],[Contabilizado]], 0)</f>
        <v>0</v>
      </c>
      <c r="H136" s="16"/>
      <c r="I136" s="5"/>
      <c r="K136" s="16"/>
      <c r="L136" s="3"/>
      <c r="M136" s="3"/>
    </row>
    <row r="137" spans="1:13" x14ac:dyDescent="0.2">
      <c r="A137" s="4">
        <v>44986</v>
      </c>
      <c r="B137" s="17">
        <v>-3800</v>
      </c>
      <c r="C137" s="14" t="s">
        <v>15</v>
      </c>
      <c r="D137" t="s">
        <v>37</v>
      </c>
      <c r="E137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37" s="17">
        <f>IF(Movimientos[[#This Row],[Contabilizado]] &gt; 0, Movimientos[[#This Row],[Contabilizado]], 0)</f>
        <v>0</v>
      </c>
      <c r="G137" s="31">
        <f>IF(Movimientos[[#This Row],[Contabilizado]] &lt; 0, Movimientos[[#This Row],[Contabilizado]], 0)</f>
        <v>0</v>
      </c>
      <c r="H137" s="16"/>
      <c r="I137" s="5"/>
      <c r="K137" s="16"/>
      <c r="L137" s="3"/>
      <c r="M137" s="3"/>
    </row>
    <row r="138" spans="1:13" x14ac:dyDescent="0.2">
      <c r="A138" s="4">
        <v>44986</v>
      </c>
      <c r="B138" s="17">
        <v>-3800</v>
      </c>
      <c r="C138" s="14" t="s">
        <v>15</v>
      </c>
      <c r="D138" t="s">
        <v>118</v>
      </c>
      <c r="E138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38" s="17">
        <f>IF(Movimientos[[#This Row],[Contabilizado]] &gt; 0, Movimientos[[#This Row],[Contabilizado]], 0)</f>
        <v>0</v>
      </c>
      <c r="G138" s="31">
        <f>IF(Movimientos[[#This Row],[Contabilizado]] &lt; 0, Movimientos[[#This Row],[Contabilizado]], 0)</f>
        <v>0</v>
      </c>
      <c r="H138" s="16"/>
      <c r="I138" s="5"/>
      <c r="K138" s="16"/>
      <c r="L138" s="3"/>
      <c r="M138" s="3"/>
    </row>
    <row r="139" spans="1:13" x14ac:dyDescent="0.2">
      <c r="A139" s="4">
        <v>44986</v>
      </c>
      <c r="B139" s="17">
        <v>-3800</v>
      </c>
      <c r="C139" s="14" t="s">
        <v>15</v>
      </c>
      <c r="D139" t="s">
        <v>119</v>
      </c>
      <c r="E139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39" s="17">
        <f>IF(Movimientos[[#This Row],[Contabilizado]] &gt; 0, Movimientos[[#This Row],[Contabilizado]], 0)</f>
        <v>0</v>
      </c>
      <c r="G139" s="31">
        <f>IF(Movimientos[[#This Row],[Contabilizado]] &lt; 0, Movimientos[[#This Row],[Contabilizado]], 0)</f>
        <v>0</v>
      </c>
      <c r="H139" s="16"/>
      <c r="I139" s="5"/>
      <c r="K139" s="16"/>
      <c r="L139" s="3"/>
      <c r="M139" s="3"/>
    </row>
    <row r="140" spans="1:13" x14ac:dyDescent="0.2">
      <c r="A140" s="4">
        <v>44986</v>
      </c>
      <c r="B140" s="17">
        <v>-3800</v>
      </c>
      <c r="C140" s="14" t="s">
        <v>15</v>
      </c>
      <c r="D140" t="s">
        <v>120</v>
      </c>
      <c r="E140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40" s="17">
        <f>IF(Movimientos[[#This Row],[Contabilizado]] &gt; 0, Movimientos[[#This Row],[Contabilizado]], 0)</f>
        <v>0</v>
      </c>
      <c r="G140" s="31">
        <f>IF(Movimientos[[#This Row],[Contabilizado]] &lt; 0, Movimientos[[#This Row],[Contabilizado]], 0)</f>
        <v>0</v>
      </c>
      <c r="H140" s="16"/>
      <c r="I140" s="5"/>
      <c r="K140" s="16"/>
      <c r="L140" s="3"/>
      <c r="M140" s="3"/>
    </row>
    <row r="141" spans="1:13" x14ac:dyDescent="0.2">
      <c r="A141" s="4">
        <v>44986</v>
      </c>
      <c r="B141" s="17">
        <v>-3800</v>
      </c>
      <c r="C141" s="14" t="s">
        <v>15</v>
      </c>
      <c r="D141" t="s">
        <v>121</v>
      </c>
      <c r="E141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41" s="17">
        <f>IF(Movimientos[[#This Row],[Contabilizado]] &gt; 0, Movimientos[[#This Row],[Contabilizado]], 0)</f>
        <v>0</v>
      </c>
      <c r="G141" s="31">
        <f>IF(Movimientos[[#This Row],[Contabilizado]] &lt; 0, Movimientos[[#This Row],[Contabilizado]], 0)</f>
        <v>0</v>
      </c>
      <c r="H141" s="16"/>
      <c r="I141" s="5"/>
      <c r="K141" s="16"/>
      <c r="L141" s="3"/>
      <c r="M141" s="3"/>
    </row>
    <row r="142" spans="1:13" x14ac:dyDescent="0.2">
      <c r="A142" s="4">
        <v>44986</v>
      </c>
      <c r="B142" s="17">
        <v>-3800</v>
      </c>
      <c r="C142" s="14" t="s">
        <v>15</v>
      </c>
      <c r="D142" t="s">
        <v>122</v>
      </c>
      <c r="E142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42" s="17">
        <f>IF(Movimientos[[#This Row],[Contabilizado]] &gt; 0, Movimientos[[#This Row],[Contabilizado]], 0)</f>
        <v>0</v>
      </c>
      <c r="G142" s="31">
        <f>IF(Movimientos[[#This Row],[Contabilizado]] &lt; 0, Movimientos[[#This Row],[Contabilizado]], 0)</f>
        <v>0</v>
      </c>
      <c r="H142" s="16"/>
      <c r="I142" s="5"/>
      <c r="K142" s="16"/>
      <c r="L142" s="3"/>
      <c r="M142" s="3"/>
    </row>
    <row r="143" spans="1:13" x14ac:dyDescent="0.2">
      <c r="A143" s="4">
        <v>44986</v>
      </c>
      <c r="B143" s="17">
        <v>-3800</v>
      </c>
      <c r="C143" s="14" t="s">
        <v>15</v>
      </c>
      <c r="D143" t="s">
        <v>123</v>
      </c>
      <c r="E143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43" s="17">
        <f>IF(Movimientos[[#This Row],[Contabilizado]] &gt; 0, Movimientos[[#This Row],[Contabilizado]], 0)</f>
        <v>0</v>
      </c>
      <c r="G143" s="31">
        <f>IF(Movimientos[[#This Row],[Contabilizado]] &lt; 0, Movimientos[[#This Row],[Contabilizado]], 0)</f>
        <v>0</v>
      </c>
      <c r="H143" s="16"/>
      <c r="I143" s="5"/>
      <c r="K143" s="16"/>
      <c r="L143" s="3"/>
      <c r="M143" s="3"/>
    </row>
    <row r="144" spans="1:13" x14ac:dyDescent="0.2">
      <c r="A144" s="4">
        <v>44986</v>
      </c>
      <c r="B144" s="17">
        <v>-3800</v>
      </c>
      <c r="C144" s="14" t="s">
        <v>15</v>
      </c>
      <c r="D144" t="s">
        <v>124</v>
      </c>
      <c r="E144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44" s="17">
        <f>IF(Movimientos[[#This Row],[Contabilizado]] &gt; 0, Movimientos[[#This Row],[Contabilizado]], 0)</f>
        <v>0</v>
      </c>
      <c r="G144" s="31">
        <f>IF(Movimientos[[#This Row],[Contabilizado]] &lt; 0, Movimientos[[#This Row],[Contabilizado]], 0)</f>
        <v>0</v>
      </c>
      <c r="H144" s="16"/>
      <c r="I144" s="5"/>
      <c r="K144" s="16"/>
      <c r="L144" s="3"/>
      <c r="M144" s="3"/>
    </row>
    <row r="145" spans="1:13" x14ac:dyDescent="0.2">
      <c r="A145" s="4">
        <v>44986</v>
      </c>
      <c r="B145" s="17">
        <v>-3800</v>
      </c>
      <c r="C145" s="14" t="s">
        <v>15</v>
      </c>
      <c r="D145" t="s">
        <v>42</v>
      </c>
      <c r="E145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45" s="17">
        <f>IF(Movimientos[[#This Row],[Contabilizado]] &gt; 0, Movimientos[[#This Row],[Contabilizado]], 0)</f>
        <v>0</v>
      </c>
      <c r="G145" s="31">
        <f>IF(Movimientos[[#This Row],[Contabilizado]] &lt; 0, Movimientos[[#This Row],[Contabilizado]], 0)</f>
        <v>0</v>
      </c>
      <c r="H145" s="16"/>
      <c r="I145" s="5"/>
      <c r="K145" s="16"/>
      <c r="L145" s="3"/>
      <c r="M145" s="3"/>
    </row>
    <row r="146" spans="1:13" x14ac:dyDescent="0.2">
      <c r="A146" s="4">
        <v>44986</v>
      </c>
      <c r="B146" s="17">
        <v>-3800</v>
      </c>
      <c r="C146" s="14" t="s">
        <v>15</v>
      </c>
      <c r="D146" t="s">
        <v>125</v>
      </c>
      <c r="E146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46" s="17">
        <f>IF(Movimientos[[#This Row],[Contabilizado]] &gt; 0, Movimientos[[#This Row],[Contabilizado]], 0)</f>
        <v>0</v>
      </c>
      <c r="G146" s="31">
        <f>IF(Movimientos[[#This Row],[Contabilizado]] &lt; 0, Movimientos[[#This Row],[Contabilizado]], 0)</f>
        <v>0</v>
      </c>
      <c r="H146" s="16"/>
      <c r="I146" s="5"/>
      <c r="K146" s="16"/>
      <c r="L146" s="3"/>
      <c r="M146" s="3"/>
    </row>
    <row r="147" spans="1:13" x14ac:dyDescent="0.2">
      <c r="A147" s="4">
        <v>44986</v>
      </c>
      <c r="B147" s="17">
        <v>-3800</v>
      </c>
      <c r="C147" s="14" t="s">
        <v>15</v>
      </c>
      <c r="D147" t="s">
        <v>126</v>
      </c>
      <c r="E147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47" s="17">
        <f>IF(Movimientos[[#This Row],[Contabilizado]] &gt; 0, Movimientos[[#This Row],[Contabilizado]], 0)</f>
        <v>0</v>
      </c>
      <c r="G147" s="31">
        <f>IF(Movimientos[[#This Row],[Contabilizado]] &lt; 0, Movimientos[[#This Row],[Contabilizado]], 0)</f>
        <v>0</v>
      </c>
      <c r="H147" s="16"/>
      <c r="I147" s="5"/>
      <c r="K147" s="16"/>
      <c r="L147" s="3"/>
      <c r="M147" s="3"/>
    </row>
    <row r="148" spans="1:13" x14ac:dyDescent="0.2">
      <c r="A148" s="4">
        <v>44986</v>
      </c>
      <c r="B148" s="17">
        <v>-3800</v>
      </c>
      <c r="C148" s="14" t="s">
        <v>15</v>
      </c>
      <c r="D148" t="s">
        <v>127</v>
      </c>
      <c r="E148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48" s="17">
        <f>IF(Movimientos[[#This Row],[Contabilizado]] &gt; 0, Movimientos[[#This Row],[Contabilizado]], 0)</f>
        <v>0</v>
      </c>
      <c r="G148" s="31">
        <f>IF(Movimientos[[#This Row],[Contabilizado]] &lt; 0, Movimientos[[#This Row],[Contabilizado]], 0)</f>
        <v>0</v>
      </c>
      <c r="H148" s="16"/>
      <c r="I148" s="5"/>
      <c r="K148" s="16"/>
      <c r="L148" s="3"/>
      <c r="M148" s="3"/>
    </row>
    <row r="149" spans="1:13" x14ac:dyDescent="0.2">
      <c r="A149" s="4">
        <v>44986</v>
      </c>
      <c r="B149" s="17">
        <v>-3800</v>
      </c>
      <c r="C149" s="14" t="s">
        <v>15</v>
      </c>
      <c r="D149" t="s">
        <v>55</v>
      </c>
      <c r="E149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49" s="17">
        <f>IF(Movimientos[[#This Row],[Contabilizado]] &gt; 0, Movimientos[[#This Row],[Contabilizado]], 0)</f>
        <v>0</v>
      </c>
      <c r="G149" s="31">
        <f>IF(Movimientos[[#This Row],[Contabilizado]] &lt; 0, Movimientos[[#This Row],[Contabilizado]], 0)</f>
        <v>0</v>
      </c>
      <c r="H149" s="16"/>
      <c r="I149" s="5"/>
      <c r="K149" s="16"/>
      <c r="L149" s="3"/>
      <c r="M149" s="3"/>
    </row>
    <row r="150" spans="1:13" x14ac:dyDescent="0.2">
      <c r="A150" s="4">
        <v>44986</v>
      </c>
      <c r="B150" s="17">
        <v>-3800</v>
      </c>
      <c r="C150" s="14" t="s">
        <v>15</v>
      </c>
      <c r="D150" t="s">
        <v>128</v>
      </c>
      <c r="E150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50" s="17">
        <f>IF(Movimientos[[#This Row],[Contabilizado]] &gt; 0, Movimientos[[#This Row],[Contabilizado]], 0)</f>
        <v>0</v>
      </c>
      <c r="G150" s="31">
        <f>IF(Movimientos[[#This Row],[Contabilizado]] &lt; 0, Movimientos[[#This Row],[Contabilizado]], 0)</f>
        <v>0</v>
      </c>
      <c r="H150" s="16"/>
      <c r="I150" s="5"/>
      <c r="K150" s="16"/>
      <c r="L150" s="3"/>
      <c r="M150" s="3"/>
    </row>
    <row r="151" spans="1:13" x14ac:dyDescent="0.2">
      <c r="A151" s="4">
        <v>44986</v>
      </c>
      <c r="B151" s="17">
        <v>-3800</v>
      </c>
      <c r="C151" s="14" t="s">
        <v>15</v>
      </c>
      <c r="D151" t="s">
        <v>129</v>
      </c>
      <c r="E151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51" s="17">
        <f>IF(Movimientos[[#This Row],[Contabilizado]] &gt; 0, Movimientos[[#This Row],[Contabilizado]], 0)</f>
        <v>0</v>
      </c>
      <c r="G151" s="31">
        <f>IF(Movimientos[[#This Row],[Contabilizado]] &lt; 0, Movimientos[[#This Row],[Contabilizado]], 0)</f>
        <v>0</v>
      </c>
      <c r="H151" s="16"/>
      <c r="I151" s="5"/>
      <c r="K151" s="16"/>
      <c r="L151" s="3"/>
      <c r="M151" s="3"/>
    </row>
    <row r="152" spans="1:13" x14ac:dyDescent="0.2">
      <c r="A152" s="4">
        <v>44986</v>
      </c>
      <c r="B152" s="17">
        <v>-3040</v>
      </c>
      <c r="C152" s="14" t="s">
        <v>15</v>
      </c>
      <c r="D152" t="s">
        <v>130</v>
      </c>
      <c r="E152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52" s="17">
        <f>IF(Movimientos[[#This Row],[Contabilizado]] &gt; 0, Movimientos[[#This Row],[Contabilizado]], 0)</f>
        <v>0</v>
      </c>
      <c r="G152" s="31">
        <f>IF(Movimientos[[#This Row],[Contabilizado]] &lt; 0, Movimientos[[#This Row],[Contabilizado]], 0)</f>
        <v>0</v>
      </c>
      <c r="H152" s="16"/>
      <c r="I152" s="5"/>
      <c r="K152" s="16"/>
      <c r="L152" s="3"/>
      <c r="M152" s="3"/>
    </row>
    <row r="153" spans="1:13" x14ac:dyDescent="0.2">
      <c r="A153" s="4">
        <v>44986</v>
      </c>
      <c r="B153" s="17">
        <v>-3040</v>
      </c>
      <c r="C153" s="14" t="s">
        <v>15</v>
      </c>
      <c r="D153" t="s">
        <v>131</v>
      </c>
      <c r="E153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53" s="17">
        <f>IF(Movimientos[[#This Row],[Contabilizado]] &gt; 0, Movimientos[[#This Row],[Contabilizado]], 0)</f>
        <v>0</v>
      </c>
      <c r="G153" s="31">
        <f>IF(Movimientos[[#This Row],[Contabilizado]] &lt; 0, Movimientos[[#This Row],[Contabilizado]], 0)</f>
        <v>0</v>
      </c>
      <c r="H153" s="16"/>
      <c r="I153" s="5"/>
      <c r="K153" s="16"/>
      <c r="L153" s="3"/>
      <c r="M153" s="3"/>
    </row>
    <row r="154" spans="1:13" x14ac:dyDescent="0.2">
      <c r="A154" s="4">
        <v>44986</v>
      </c>
      <c r="B154" s="17">
        <v>-3800</v>
      </c>
      <c r="C154" s="14" t="s">
        <v>15</v>
      </c>
      <c r="D154" t="s">
        <v>132</v>
      </c>
      <c r="E154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54" s="17">
        <f>IF(Movimientos[[#This Row],[Contabilizado]] &gt; 0, Movimientos[[#This Row],[Contabilizado]], 0)</f>
        <v>0</v>
      </c>
      <c r="G154" s="31">
        <f>IF(Movimientos[[#This Row],[Contabilizado]] &lt; 0, Movimientos[[#This Row],[Contabilizado]], 0)</f>
        <v>0</v>
      </c>
      <c r="H154" s="16"/>
      <c r="I154" s="5"/>
      <c r="K154" s="16"/>
      <c r="L154" s="3"/>
      <c r="M154" s="3"/>
    </row>
    <row r="155" spans="1:13" x14ac:dyDescent="0.2">
      <c r="A155" s="4">
        <v>44986</v>
      </c>
      <c r="B155" s="17">
        <v>-3800</v>
      </c>
      <c r="C155" s="14" t="s">
        <v>15</v>
      </c>
      <c r="D155" t="s">
        <v>133</v>
      </c>
      <c r="E155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55" s="17">
        <f>IF(Movimientos[[#This Row],[Contabilizado]] &gt; 0, Movimientos[[#This Row],[Contabilizado]], 0)</f>
        <v>0</v>
      </c>
      <c r="G155" s="31">
        <f>IF(Movimientos[[#This Row],[Contabilizado]] &lt; 0, Movimientos[[#This Row],[Contabilizado]], 0)</f>
        <v>0</v>
      </c>
      <c r="H155" s="16"/>
      <c r="I155" s="5"/>
      <c r="K155" s="16"/>
      <c r="L155" s="3"/>
      <c r="M155" s="3"/>
    </row>
    <row r="156" spans="1:13" x14ac:dyDescent="0.2">
      <c r="A156" s="4">
        <v>44986</v>
      </c>
      <c r="B156" s="17">
        <v>-3800</v>
      </c>
      <c r="C156" s="14" t="s">
        <v>15</v>
      </c>
      <c r="D156" t="s">
        <v>53</v>
      </c>
      <c r="E156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56" s="17">
        <f>IF(Movimientos[[#This Row],[Contabilizado]] &gt; 0, Movimientos[[#This Row],[Contabilizado]], 0)</f>
        <v>0</v>
      </c>
      <c r="G156" s="31">
        <f>IF(Movimientos[[#This Row],[Contabilizado]] &lt; 0, Movimientos[[#This Row],[Contabilizado]], 0)</f>
        <v>0</v>
      </c>
      <c r="H156" s="16"/>
      <c r="I156" s="5"/>
      <c r="K156" s="16"/>
      <c r="L156" s="3"/>
      <c r="M156" s="3"/>
    </row>
    <row r="157" spans="1:13" x14ac:dyDescent="0.2">
      <c r="A157" s="4">
        <v>44986</v>
      </c>
      <c r="B157" s="17">
        <v>-3800</v>
      </c>
      <c r="C157" s="14" t="s">
        <v>15</v>
      </c>
      <c r="D157" t="s">
        <v>134</v>
      </c>
      <c r="E157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57" s="17">
        <f>IF(Movimientos[[#This Row],[Contabilizado]] &gt; 0, Movimientos[[#This Row],[Contabilizado]], 0)</f>
        <v>0</v>
      </c>
      <c r="G157" s="31">
        <f>IF(Movimientos[[#This Row],[Contabilizado]] &lt; 0, Movimientos[[#This Row],[Contabilizado]], 0)</f>
        <v>0</v>
      </c>
      <c r="H157" s="16"/>
      <c r="I157" s="5"/>
      <c r="K157" s="16"/>
      <c r="L157" s="3"/>
      <c r="M157" s="3"/>
    </row>
    <row r="158" spans="1:13" x14ac:dyDescent="0.2">
      <c r="A158" s="4">
        <v>44986</v>
      </c>
      <c r="B158" s="17">
        <v>-3800</v>
      </c>
      <c r="C158" s="14" t="s">
        <v>15</v>
      </c>
      <c r="D158" t="s">
        <v>135</v>
      </c>
      <c r="E158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58" s="17">
        <f>IF(Movimientos[[#This Row],[Contabilizado]] &gt; 0, Movimientos[[#This Row],[Contabilizado]], 0)</f>
        <v>0</v>
      </c>
      <c r="G158" s="31">
        <f>IF(Movimientos[[#This Row],[Contabilizado]] &lt; 0, Movimientos[[#This Row],[Contabilizado]], 0)</f>
        <v>0</v>
      </c>
      <c r="H158" s="16"/>
      <c r="I158" s="5"/>
      <c r="K158" s="16"/>
      <c r="L158" s="3"/>
      <c r="M158" s="3"/>
    </row>
    <row r="159" spans="1:13" x14ac:dyDescent="0.2">
      <c r="A159" s="4">
        <v>44986</v>
      </c>
      <c r="B159" s="17">
        <v>-3800</v>
      </c>
      <c r="C159" s="14" t="s">
        <v>15</v>
      </c>
      <c r="D159" t="s">
        <v>136</v>
      </c>
      <c r="E159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59" s="17">
        <f>IF(Movimientos[[#This Row],[Contabilizado]] &gt; 0, Movimientos[[#This Row],[Contabilizado]], 0)</f>
        <v>0</v>
      </c>
      <c r="G159" s="31">
        <f>IF(Movimientos[[#This Row],[Contabilizado]] &lt; 0, Movimientos[[#This Row],[Contabilizado]], 0)</f>
        <v>0</v>
      </c>
      <c r="H159" s="16"/>
      <c r="I159" s="5"/>
      <c r="K159" s="16"/>
      <c r="L159" s="3"/>
      <c r="M159" s="3"/>
    </row>
    <row r="160" spans="1:13" x14ac:dyDescent="0.2">
      <c r="A160" s="4">
        <v>44986</v>
      </c>
      <c r="B160" s="17">
        <v>-3800</v>
      </c>
      <c r="C160" s="14" t="s">
        <v>15</v>
      </c>
      <c r="D160" t="s">
        <v>23</v>
      </c>
      <c r="E160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60" s="17">
        <f>IF(Movimientos[[#This Row],[Contabilizado]] &gt; 0, Movimientos[[#This Row],[Contabilizado]], 0)</f>
        <v>0</v>
      </c>
      <c r="G160" s="31">
        <f>IF(Movimientos[[#This Row],[Contabilizado]] &lt; 0, Movimientos[[#This Row],[Contabilizado]], 0)</f>
        <v>0</v>
      </c>
      <c r="H160" s="16"/>
      <c r="I160" s="5"/>
      <c r="K160" s="16"/>
      <c r="L160" s="3"/>
      <c r="M160" s="3"/>
    </row>
    <row r="161" spans="1:13" x14ac:dyDescent="0.2">
      <c r="A161" s="4">
        <v>44986</v>
      </c>
      <c r="B161" s="17">
        <v>-3800</v>
      </c>
      <c r="C161" s="14" t="s">
        <v>15</v>
      </c>
      <c r="D161" t="s">
        <v>22</v>
      </c>
      <c r="E161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61" s="17">
        <f>IF(Movimientos[[#This Row],[Contabilizado]] &gt; 0, Movimientos[[#This Row],[Contabilizado]], 0)</f>
        <v>0</v>
      </c>
      <c r="G161" s="31">
        <f>IF(Movimientos[[#This Row],[Contabilizado]] &lt; 0, Movimientos[[#This Row],[Contabilizado]], 0)</f>
        <v>0</v>
      </c>
      <c r="H161" s="16"/>
      <c r="I161" s="5"/>
      <c r="K161" s="16"/>
      <c r="L161" s="3"/>
      <c r="M161" s="3"/>
    </row>
    <row r="162" spans="1:13" x14ac:dyDescent="0.2">
      <c r="A162" s="4">
        <v>44986</v>
      </c>
      <c r="B162" s="17">
        <v>-2700</v>
      </c>
      <c r="C162" s="14" t="s">
        <v>15</v>
      </c>
      <c r="D162" t="s">
        <v>137</v>
      </c>
      <c r="E162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62" s="17">
        <f>IF(Movimientos[[#This Row],[Contabilizado]] &gt; 0, Movimientos[[#This Row],[Contabilizado]], 0)</f>
        <v>0</v>
      </c>
      <c r="G162" s="31">
        <f>IF(Movimientos[[#This Row],[Contabilizado]] &lt; 0, Movimientos[[#This Row],[Contabilizado]], 0)</f>
        <v>0</v>
      </c>
      <c r="H162" s="16"/>
      <c r="I162" s="5"/>
      <c r="K162" s="16"/>
      <c r="L162" s="3"/>
      <c r="M162" s="3"/>
    </row>
    <row r="163" spans="1:13" x14ac:dyDescent="0.2">
      <c r="A163" s="4">
        <v>44986</v>
      </c>
      <c r="B163" s="17">
        <v>-2700</v>
      </c>
      <c r="C163" s="14" t="s">
        <v>15</v>
      </c>
      <c r="D163" t="s">
        <v>43</v>
      </c>
      <c r="E163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63" s="17">
        <f>IF(Movimientos[[#This Row],[Contabilizado]] &gt; 0, Movimientos[[#This Row],[Contabilizado]], 0)</f>
        <v>0</v>
      </c>
      <c r="G163" s="31">
        <f>IF(Movimientos[[#This Row],[Contabilizado]] &lt; 0, Movimientos[[#This Row],[Contabilizado]], 0)</f>
        <v>0</v>
      </c>
      <c r="H163" s="16"/>
      <c r="I163" s="5"/>
      <c r="K163" s="16"/>
      <c r="L163" s="3"/>
      <c r="M163" s="3"/>
    </row>
    <row r="164" spans="1:13" x14ac:dyDescent="0.2">
      <c r="A164" s="4">
        <v>44986</v>
      </c>
      <c r="B164" s="17">
        <v>-2700</v>
      </c>
      <c r="C164" s="14" t="s">
        <v>15</v>
      </c>
      <c r="D164" t="s">
        <v>39</v>
      </c>
      <c r="E164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64" s="17">
        <f>IF(Movimientos[[#This Row],[Contabilizado]] &gt; 0, Movimientos[[#This Row],[Contabilizado]], 0)</f>
        <v>0</v>
      </c>
      <c r="G164" s="31">
        <f>IF(Movimientos[[#This Row],[Contabilizado]] &lt; 0, Movimientos[[#This Row],[Contabilizado]], 0)</f>
        <v>0</v>
      </c>
      <c r="H164" s="16"/>
      <c r="I164" s="5"/>
      <c r="K164" s="16"/>
      <c r="L164" s="3"/>
      <c r="M164" s="3"/>
    </row>
    <row r="165" spans="1:13" x14ac:dyDescent="0.2">
      <c r="A165" s="4">
        <v>44986</v>
      </c>
      <c r="B165" s="17">
        <v>-2700</v>
      </c>
      <c r="C165" s="14" t="s">
        <v>15</v>
      </c>
      <c r="D165" t="s">
        <v>138</v>
      </c>
      <c r="E165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65" s="17">
        <f>IF(Movimientos[[#This Row],[Contabilizado]] &gt; 0, Movimientos[[#This Row],[Contabilizado]], 0)</f>
        <v>0</v>
      </c>
      <c r="G165" s="31">
        <f>IF(Movimientos[[#This Row],[Contabilizado]] &lt; 0, Movimientos[[#This Row],[Contabilizado]], 0)</f>
        <v>0</v>
      </c>
      <c r="H165" s="16"/>
      <c r="I165" s="5"/>
      <c r="K165" s="16"/>
      <c r="L165" s="3"/>
      <c r="M165" s="3"/>
    </row>
    <row r="166" spans="1:13" x14ac:dyDescent="0.2">
      <c r="A166" s="4">
        <v>44986</v>
      </c>
      <c r="B166" s="17">
        <v>-2700</v>
      </c>
      <c r="C166" s="14" t="s">
        <v>15</v>
      </c>
      <c r="D166" t="s">
        <v>139</v>
      </c>
      <c r="E166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66" s="17">
        <f>IF(Movimientos[[#This Row],[Contabilizado]] &gt; 0, Movimientos[[#This Row],[Contabilizado]], 0)</f>
        <v>0</v>
      </c>
      <c r="G166" s="31">
        <f>IF(Movimientos[[#This Row],[Contabilizado]] &lt; 0, Movimientos[[#This Row],[Contabilizado]], 0)</f>
        <v>0</v>
      </c>
      <c r="H166" s="16"/>
      <c r="I166" s="5"/>
      <c r="K166" s="16"/>
      <c r="L166" s="3"/>
      <c r="M166" s="3"/>
    </row>
    <row r="167" spans="1:13" x14ac:dyDescent="0.2">
      <c r="A167" s="4">
        <v>44986</v>
      </c>
      <c r="B167" s="17">
        <v>-2700</v>
      </c>
      <c r="C167" s="14" t="s">
        <v>15</v>
      </c>
      <c r="D167" t="s">
        <v>140</v>
      </c>
      <c r="E167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67" s="17">
        <f>IF(Movimientos[[#This Row],[Contabilizado]] &gt; 0, Movimientos[[#This Row],[Contabilizado]], 0)</f>
        <v>0</v>
      </c>
      <c r="G167" s="31">
        <f>IF(Movimientos[[#This Row],[Contabilizado]] &lt; 0, Movimientos[[#This Row],[Contabilizado]], 0)</f>
        <v>0</v>
      </c>
      <c r="H167" s="16"/>
      <c r="I167" s="5"/>
      <c r="K167" s="16"/>
      <c r="L167" s="3"/>
      <c r="M167" s="3"/>
    </row>
    <row r="168" spans="1:13" x14ac:dyDescent="0.2">
      <c r="A168" s="4">
        <v>44986</v>
      </c>
      <c r="B168" s="17">
        <v>-1620</v>
      </c>
      <c r="C168" s="14" t="s">
        <v>15</v>
      </c>
      <c r="D168" t="s">
        <v>141</v>
      </c>
      <c r="E168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68" s="17">
        <f>IF(Movimientos[[#This Row],[Contabilizado]] &gt; 0, Movimientos[[#This Row],[Contabilizado]], 0)</f>
        <v>0</v>
      </c>
      <c r="G168" s="31">
        <f>IF(Movimientos[[#This Row],[Contabilizado]] &lt; 0, Movimientos[[#This Row],[Contabilizado]], 0)</f>
        <v>0</v>
      </c>
      <c r="H168" s="16"/>
      <c r="I168" s="5"/>
      <c r="K168" s="16"/>
      <c r="L168" s="3"/>
      <c r="M168" s="3"/>
    </row>
    <row r="169" spans="1:13" x14ac:dyDescent="0.2">
      <c r="A169" s="4">
        <v>44986</v>
      </c>
      <c r="B169" s="17">
        <v>-1620</v>
      </c>
      <c r="C169" s="14" t="s">
        <v>15</v>
      </c>
      <c r="D169" t="s">
        <v>142</v>
      </c>
      <c r="E169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69" s="17">
        <f>IF(Movimientos[[#This Row],[Contabilizado]] &gt; 0, Movimientos[[#This Row],[Contabilizado]], 0)</f>
        <v>0</v>
      </c>
      <c r="G169" s="31">
        <f>IF(Movimientos[[#This Row],[Contabilizado]] &lt; 0, Movimientos[[#This Row],[Contabilizado]], 0)</f>
        <v>0</v>
      </c>
      <c r="H169" s="16"/>
      <c r="I169" s="5"/>
      <c r="K169" s="16"/>
      <c r="L169" s="3"/>
      <c r="M169" s="3"/>
    </row>
    <row r="170" spans="1:13" x14ac:dyDescent="0.2">
      <c r="A170" s="4">
        <v>44986</v>
      </c>
      <c r="B170" s="17">
        <v>-1620</v>
      </c>
      <c r="C170" s="14" t="s">
        <v>15</v>
      </c>
      <c r="D170" t="s">
        <v>143</v>
      </c>
      <c r="E170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70" s="17">
        <f>IF(Movimientos[[#This Row],[Contabilizado]] &gt; 0, Movimientos[[#This Row],[Contabilizado]], 0)</f>
        <v>0</v>
      </c>
      <c r="G170" s="31">
        <f>IF(Movimientos[[#This Row],[Contabilizado]] &lt; 0, Movimientos[[#This Row],[Contabilizado]], 0)</f>
        <v>0</v>
      </c>
      <c r="H170" s="16"/>
      <c r="I170" s="5"/>
      <c r="K170" s="16"/>
      <c r="L170" s="3"/>
      <c r="M170" s="3"/>
    </row>
    <row r="171" spans="1:13" x14ac:dyDescent="0.2">
      <c r="A171" s="4">
        <v>44986</v>
      </c>
      <c r="B171" s="17">
        <v>-2700</v>
      </c>
      <c r="C171" s="14" t="s">
        <v>15</v>
      </c>
      <c r="D171" t="s">
        <v>20</v>
      </c>
      <c r="E171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71" s="17">
        <f>IF(Movimientos[[#This Row],[Contabilizado]] &gt; 0, Movimientos[[#This Row],[Contabilizado]], 0)</f>
        <v>0</v>
      </c>
      <c r="G171" s="31">
        <f>IF(Movimientos[[#This Row],[Contabilizado]] &lt; 0, Movimientos[[#This Row],[Contabilizado]], 0)</f>
        <v>0</v>
      </c>
      <c r="H171" s="16"/>
      <c r="I171" s="5"/>
      <c r="K171" s="16"/>
      <c r="L171" s="3"/>
      <c r="M171" s="3"/>
    </row>
    <row r="172" spans="1:13" x14ac:dyDescent="0.2">
      <c r="A172" s="4">
        <v>44986</v>
      </c>
      <c r="B172" s="17">
        <v>-2700</v>
      </c>
      <c r="C172" s="14" t="s">
        <v>15</v>
      </c>
      <c r="D172" t="s">
        <v>144</v>
      </c>
      <c r="E172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72" s="17">
        <f>IF(Movimientos[[#This Row],[Contabilizado]] &gt; 0, Movimientos[[#This Row],[Contabilizado]], 0)</f>
        <v>0</v>
      </c>
      <c r="G172" s="31">
        <f>IF(Movimientos[[#This Row],[Contabilizado]] &lt; 0, Movimientos[[#This Row],[Contabilizado]], 0)</f>
        <v>0</v>
      </c>
      <c r="H172" s="16"/>
      <c r="I172" s="5"/>
      <c r="K172" s="16"/>
      <c r="L172" s="3"/>
      <c r="M172" s="3"/>
    </row>
    <row r="173" spans="1:13" x14ac:dyDescent="0.2">
      <c r="A173" s="4">
        <v>44986</v>
      </c>
      <c r="B173" s="17">
        <v>-2700</v>
      </c>
      <c r="C173" s="14" t="s">
        <v>15</v>
      </c>
      <c r="D173" t="s">
        <v>145</v>
      </c>
      <c r="E173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73" s="17">
        <f>IF(Movimientos[[#This Row],[Contabilizado]] &gt; 0, Movimientos[[#This Row],[Contabilizado]], 0)</f>
        <v>0</v>
      </c>
      <c r="G173" s="31">
        <f>IF(Movimientos[[#This Row],[Contabilizado]] &lt; 0, Movimientos[[#This Row],[Contabilizado]], 0)</f>
        <v>0</v>
      </c>
      <c r="H173" s="16"/>
      <c r="I173" s="5"/>
      <c r="K173" s="16"/>
      <c r="L173" s="3"/>
      <c r="M173" s="3"/>
    </row>
    <row r="174" spans="1:13" x14ac:dyDescent="0.2">
      <c r="A174" s="4">
        <v>44986</v>
      </c>
      <c r="B174" s="17">
        <v>-2700</v>
      </c>
      <c r="C174" s="14" t="s">
        <v>15</v>
      </c>
      <c r="D174" t="s">
        <v>146</v>
      </c>
      <c r="E174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74" s="17">
        <f>IF(Movimientos[[#This Row],[Contabilizado]] &gt; 0, Movimientos[[#This Row],[Contabilizado]], 0)</f>
        <v>0</v>
      </c>
      <c r="G174" s="31">
        <f>IF(Movimientos[[#This Row],[Contabilizado]] &lt; 0, Movimientos[[#This Row],[Contabilizado]], 0)</f>
        <v>0</v>
      </c>
      <c r="H174" s="16"/>
      <c r="I174" s="5"/>
      <c r="K174" s="16"/>
      <c r="L174" s="3"/>
      <c r="M174" s="3"/>
    </row>
    <row r="175" spans="1:13" x14ac:dyDescent="0.2">
      <c r="A175" s="4">
        <v>44986</v>
      </c>
      <c r="B175" s="17">
        <v>-2700</v>
      </c>
      <c r="C175" s="14" t="s">
        <v>15</v>
      </c>
      <c r="D175" t="s">
        <v>147</v>
      </c>
      <c r="E175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75" s="17">
        <f>IF(Movimientos[[#This Row],[Contabilizado]] &gt; 0, Movimientos[[#This Row],[Contabilizado]], 0)</f>
        <v>0</v>
      </c>
      <c r="G175" s="31">
        <f>IF(Movimientos[[#This Row],[Contabilizado]] &lt; 0, Movimientos[[#This Row],[Contabilizado]], 0)</f>
        <v>0</v>
      </c>
      <c r="H175" s="16"/>
      <c r="I175" s="5"/>
      <c r="K175" s="16"/>
      <c r="L175" s="3"/>
      <c r="M175" s="3"/>
    </row>
    <row r="176" spans="1:13" x14ac:dyDescent="0.2">
      <c r="A176" s="4">
        <v>44986</v>
      </c>
      <c r="B176" s="17">
        <v>-2700</v>
      </c>
      <c r="C176" s="14" t="s">
        <v>15</v>
      </c>
      <c r="D176" t="s">
        <v>148</v>
      </c>
      <c r="E176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76" s="17">
        <f>IF(Movimientos[[#This Row],[Contabilizado]] &gt; 0, Movimientos[[#This Row],[Contabilizado]], 0)</f>
        <v>0</v>
      </c>
      <c r="G176" s="31">
        <f>IF(Movimientos[[#This Row],[Contabilizado]] &lt; 0, Movimientos[[#This Row],[Contabilizado]], 0)</f>
        <v>0</v>
      </c>
      <c r="H176" s="16"/>
      <c r="I176" s="5"/>
      <c r="K176" s="16"/>
      <c r="L176" s="3"/>
      <c r="M176" s="3"/>
    </row>
    <row r="177" spans="1:13" x14ac:dyDescent="0.2">
      <c r="A177" s="4">
        <v>44986</v>
      </c>
      <c r="B177" s="17">
        <v>-1200</v>
      </c>
      <c r="C177" s="14" t="s">
        <v>32</v>
      </c>
      <c r="D177" s="15" t="s">
        <v>86</v>
      </c>
      <c r="E177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77" s="17">
        <f>IF(Movimientos[[#This Row],[Contabilizado]] &gt; 0, Movimientos[[#This Row],[Contabilizado]], 0)</f>
        <v>0</v>
      </c>
      <c r="G177" s="31">
        <f>IF(Movimientos[[#This Row],[Contabilizado]] &lt; 0, Movimientos[[#This Row],[Contabilizado]], 0)</f>
        <v>0</v>
      </c>
      <c r="H177" s="16"/>
      <c r="I177" s="5"/>
      <c r="K177" s="16"/>
      <c r="L177" s="3"/>
      <c r="M177" s="3"/>
    </row>
    <row r="178" spans="1:13" x14ac:dyDescent="0.2">
      <c r="A178" s="4">
        <v>44986</v>
      </c>
      <c r="B178" s="17">
        <v>3800</v>
      </c>
      <c r="C178" s="14" t="s">
        <v>15</v>
      </c>
      <c r="D178" s="15" t="s">
        <v>114</v>
      </c>
      <c r="E178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178" s="17">
        <f>IF(Movimientos[[#This Row],[Contabilizado]] &gt; 0, Movimientos[[#This Row],[Contabilizado]], 0)</f>
        <v>3800</v>
      </c>
      <c r="G178" s="31">
        <f>IF(Movimientos[[#This Row],[Contabilizado]] &lt; 0, Movimientos[[#This Row],[Contabilizado]], 0)</f>
        <v>0</v>
      </c>
      <c r="H178" s="16"/>
      <c r="I178" s="5"/>
      <c r="K178" s="16"/>
      <c r="L178" s="3"/>
      <c r="M178" s="3"/>
    </row>
    <row r="179" spans="1:13" x14ac:dyDescent="0.2">
      <c r="A179" s="4">
        <v>44986</v>
      </c>
      <c r="B179" s="17">
        <v>3800</v>
      </c>
      <c r="C179" s="14" t="s">
        <v>15</v>
      </c>
      <c r="D179" s="15" t="s">
        <v>117</v>
      </c>
      <c r="E179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179" s="17">
        <f>IF(Movimientos[[#This Row],[Contabilizado]] &gt; 0, Movimientos[[#This Row],[Contabilizado]], 0)</f>
        <v>3800</v>
      </c>
      <c r="G179" s="31">
        <f>IF(Movimientos[[#This Row],[Contabilizado]] &lt; 0, Movimientos[[#This Row],[Contabilizado]], 0)</f>
        <v>0</v>
      </c>
      <c r="H179" s="16"/>
      <c r="I179" s="5"/>
      <c r="K179" s="16"/>
      <c r="L179" s="3"/>
      <c r="M179" s="3"/>
    </row>
    <row r="180" spans="1:13" x14ac:dyDescent="0.2">
      <c r="A180" s="4">
        <v>44986</v>
      </c>
      <c r="B180" s="17">
        <v>3800</v>
      </c>
      <c r="C180" s="14" t="s">
        <v>15</v>
      </c>
      <c r="D180" s="15" t="s">
        <v>117</v>
      </c>
      <c r="E180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180" s="17">
        <f>IF(Movimientos[[#This Row],[Contabilizado]] &gt; 0, Movimientos[[#This Row],[Contabilizado]], 0)</f>
        <v>3800</v>
      </c>
      <c r="G180" s="31">
        <f>IF(Movimientos[[#This Row],[Contabilizado]] &lt; 0, Movimientos[[#This Row],[Contabilizado]], 0)</f>
        <v>0</v>
      </c>
      <c r="H180" s="16"/>
      <c r="I180" s="5"/>
      <c r="K180" s="16"/>
      <c r="L180" s="3"/>
      <c r="M180" s="3"/>
    </row>
    <row r="181" spans="1:13" x14ac:dyDescent="0.2">
      <c r="A181" s="4">
        <v>44986</v>
      </c>
      <c r="B181" s="17">
        <v>3700</v>
      </c>
      <c r="C181" s="14" t="s">
        <v>15</v>
      </c>
      <c r="D181" s="15" t="s">
        <v>149</v>
      </c>
      <c r="E181" s="17">
        <f>IF(AND(Movimientos[[#This Row],[Importe]] &lt; 0, OR(Movimientos[[#This Row],[Concepto]] = "Luz", Movimientos[[#This Row],[Concepto]] = "Cuota", Movimientos[[#This Row],[Concepto]] = "Invitado")), 0, Movimientos[[#This Row],[Importe]])</f>
        <v>3700</v>
      </c>
      <c r="F181" s="17">
        <f>IF(Movimientos[[#This Row],[Contabilizado]] &gt; 0, Movimientos[[#This Row],[Contabilizado]], 0)</f>
        <v>3700</v>
      </c>
      <c r="G181" s="31">
        <f>IF(Movimientos[[#This Row],[Contabilizado]] &lt; 0, Movimientos[[#This Row],[Contabilizado]], 0)</f>
        <v>0</v>
      </c>
      <c r="H181" s="16"/>
      <c r="I181" s="5"/>
      <c r="K181" s="16"/>
      <c r="L181" s="3"/>
      <c r="M181" s="3"/>
    </row>
    <row r="182" spans="1:13" x14ac:dyDescent="0.2">
      <c r="A182" s="4">
        <v>44985</v>
      </c>
      <c r="B182" s="17">
        <v>3800</v>
      </c>
      <c r="C182" s="14" t="s">
        <v>15</v>
      </c>
      <c r="D182" s="15" t="s">
        <v>78</v>
      </c>
      <c r="E182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182" s="17">
        <f>IF(Movimientos[[#This Row],[Contabilizado]] &gt; 0, Movimientos[[#This Row],[Contabilizado]], 0)</f>
        <v>3800</v>
      </c>
      <c r="G182" s="31">
        <f>IF(Movimientos[[#This Row],[Contabilizado]] &lt; 0, Movimientos[[#This Row],[Contabilizado]], 0)</f>
        <v>0</v>
      </c>
      <c r="H182" s="16"/>
      <c r="I182" s="5"/>
      <c r="K182" s="16"/>
      <c r="L182" s="3"/>
      <c r="M182" s="3"/>
    </row>
    <row r="183" spans="1:13" x14ac:dyDescent="0.2">
      <c r="A183" s="4">
        <v>44985</v>
      </c>
      <c r="B183" s="17">
        <v>3800</v>
      </c>
      <c r="C183" s="14" t="s">
        <v>15</v>
      </c>
      <c r="D183" s="15" t="s">
        <v>103</v>
      </c>
      <c r="E183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183" s="17">
        <f>IF(Movimientos[[#This Row],[Contabilizado]] &gt; 0, Movimientos[[#This Row],[Contabilizado]], 0)</f>
        <v>3800</v>
      </c>
      <c r="G183" s="31">
        <f>IF(Movimientos[[#This Row],[Contabilizado]] &lt; 0, Movimientos[[#This Row],[Contabilizado]], 0)</f>
        <v>0</v>
      </c>
      <c r="H183" s="16"/>
      <c r="I183" s="5"/>
      <c r="K183" s="16"/>
      <c r="L183" s="3"/>
      <c r="M183" s="3"/>
    </row>
    <row r="184" spans="1:13" x14ac:dyDescent="0.2">
      <c r="A184" s="4">
        <v>44985</v>
      </c>
      <c r="B184" s="17">
        <v>3800</v>
      </c>
      <c r="C184" s="14" t="s">
        <v>15</v>
      </c>
      <c r="D184" s="15" t="s">
        <v>112</v>
      </c>
      <c r="E184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184" s="17">
        <f>IF(Movimientos[[#This Row],[Contabilizado]] &gt; 0, Movimientos[[#This Row],[Contabilizado]], 0)</f>
        <v>3800</v>
      </c>
      <c r="G184" s="31">
        <f>IF(Movimientos[[#This Row],[Contabilizado]] &lt; 0, Movimientos[[#This Row],[Contabilizado]], 0)</f>
        <v>0</v>
      </c>
      <c r="H184" s="16"/>
      <c r="I184" s="5"/>
      <c r="K184" s="16"/>
      <c r="L184" s="3"/>
      <c r="M184" s="3"/>
    </row>
    <row r="185" spans="1:13" x14ac:dyDescent="0.2">
      <c r="A185" s="4">
        <v>44985</v>
      </c>
      <c r="B185" s="17">
        <v>-500</v>
      </c>
      <c r="C185" s="14" t="s">
        <v>13</v>
      </c>
      <c r="D185" s="15" t="s">
        <v>14</v>
      </c>
      <c r="E185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85" s="17">
        <f>IF(Movimientos[[#This Row],[Contabilizado]] &gt; 0, Movimientos[[#This Row],[Contabilizado]], 0)</f>
        <v>0</v>
      </c>
      <c r="G185" s="31">
        <f>IF(Movimientos[[#This Row],[Contabilizado]] &lt; 0, Movimientos[[#This Row],[Contabilizado]], 0)</f>
        <v>0</v>
      </c>
      <c r="H185" s="16"/>
      <c r="I185" s="5"/>
      <c r="K185" s="16"/>
      <c r="L185" s="3"/>
      <c r="M185" s="3"/>
    </row>
    <row r="186" spans="1:13" x14ac:dyDescent="0.2">
      <c r="A186" s="4">
        <v>44984</v>
      </c>
      <c r="B186" s="17">
        <v>7600</v>
      </c>
      <c r="C186" s="14" t="s">
        <v>15</v>
      </c>
      <c r="D186" s="15" t="s">
        <v>132</v>
      </c>
      <c r="E186" s="17">
        <f>IF(AND(Movimientos[[#This Row],[Importe]] &lt; 0, OR(Movimientos[[#This Row],[Concepto]] = "Luz", Movimientos[[#This Row],[Concepto]] = "Cuota", Movimientos[[#This Row],[Concepto]] = "Invitado")), 0, Movimientos[[#This Row],[Importe]])</f>
        <v>7600</v>
      </c>
      <c r="F186" s="17">
        <f>IF(Movimientos[[#This Row],[Contabilizado]] &gt; 0, Movimientos[[#This Row],[Contabilizado]], 0)</f>
        <v>7600</v>
      </c>
      <c r="G186" s="31">
        <f>IF(Movimientos[[#This Row],[Contabilizado]] &lt; 0, Movimientos[[#This Row],[Contabilizado]], 0)</f>
        <v>0</v>
      </c>
      <c r="H186" s="16"/>
      <c r="I186" s="5"/>
      <c r="K186" s="16"/>
      <c r="L186" s="3"/>
      <c r="M186" s="3"/>
    </row>
    <row r="187" spans="1:13" x14ac:dyDescent="0.2">
      <c r="A187" s="4">
        <v>44984</v>
      </c>
      <c r="B187" s="17">
        <v>2700</v>
      </c>
      <c r="C187" s="14" t="s">
        <v>15</v>
      </c>
      <c r="D187" s="15" t="s">
        <v>147</v>
      </c>
      <c r="E187" s="17">
        <f>IF(AND(Movimientos[[#This Row],[Importe]] &lt; 0, OR(Movimientos[[#This Row],[Concepto]] = "Luz", Movimientos[[#This Row],[Concepto]] = "Cuota", Movimientos[[#This Row],[Concepto]] = "Invitado")), 0, Movimientos[[#This Row],[Importe]])</f>
        <v>2700</v>
      </c>
      <c r="F187" s="17">
        <f>IF(Movimientos[[#This Row],[Contabilizado]] &gt; 0, Movimientos[[#This Row],[Contabilizado]], 0)</f>
        <v>2700</v>
      </c>
      <c r="G187" s="31">
        <f>IF(Movimientos[[#This Row],[Contabilizado]] &lt; 0, Movimientos[[#This Row],[Contabilizado]], 0)</f>
        <v>0</v>
      </c>
      <c r="H187" s="16"/>
      <c r="I187" s="5"/>
      <c r="K187" s="16"/>
      <c r="L187" s="3"/>
      <c r="M187" s="3"/>
    </row>
    <row r="188" spans="1:13" x14ac:dyDescent="0.2">
      <c r="A188" s="4">
        <v>44984</v>
      </c>
      <c r="B188" s="17">
        <v>3800</v>
      </c>
      <c r="C188" s="14" t="s">
        <v>15</v>
      </c>
      <c r="D188" s="15" t="s">
        <v>18</v>
      </c>
      <c r="E188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188" s="17">
        <f>IF(Movimientos[[#This Row],[Contabilizado]] &gt; 0, Movimientos[[#This Row],[Contabilizado]], 0)</f>
        <v>3800</v>
      </c>
      <c r="G188" s="31">
        <f>IF(Movimientos[[#This Row],[Contabilizado]] &lt; 0, Movimientos[[#This Row],[Contabilizado]], 0)</f>
        <v>0</v>
      </c>
      <c r="H188" s="16"/>
      <c r="I188" s="5"/>
      <c r="K188" s="16"/>
      <c r="L188" s="3"/>
      <c r="M188" s="3"/>
    </row>
    <row r="189" spans="1:13" x14ac:dyDescent="0.2">
      <c r="A189" s="4">
        <v>44984</v>
      </c>
      <c r="B189" s="17">
        <v>3800</v>
      </c>
      <c r="C189" s="14" t="s">
        <v>15</v>
      </c>
      <c r="D189" s="15" t="s">
        <v>75</v>
      </c>
      <c r="E189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189" s="17">
        <f>IF(Movimientos[[#This Row],[Contabilizado]] &gt; 0, Movimientos[[#This Row],[Contabilizado]], 0)</f>
        <v>3800</v>
      </c>
      <c r="G189" s="31">
        <f>IF(Movimientos[[#This Row],[Contabilizado]] &lt; 0, Movimientos[[#This Row],[Contabilizado]], 0)</f>
        <v>0</v>
      </c>
      <c r="H189" s="16"/>
      <c r="I189" s="5"/>
      <c r="K189" s="16"/>
      <c r="L189" s="3"/>
      <c r="M189" s="3"/>
    </row>
    <row r="190" spans="1:13" x14ac:dyDescent="0.2">
      <c r="A190" s="4">
        <v>44984</v>
      </c>
      <c r="B190" s="17">
        <v>-26000</v>
      </c>
      <c r="C190" s="14" t="s">
        <v>17</v>
      </c>
      <c r="D190" s="15"/>
      <c r="E190" s="17">
        <f>IF(AND(Movimientos[[#This Row],[Importe]] &lt; 0, OR(Movimientos[[#This Row],[Concepto]] = "Luz", Movimientos[[#This Row],[Concepto]] = "Cuota", Movimientos[[#This Row],[Concepto]] = "Invitado")), 0, Movimientos[[#This Row],[Importe]])</f>
        <v>-26000</v>
      </c>
      <c r="F190" s="17">
        <f>IF(Movimientos[[#This Row],[Contabilizado]] &gt; 0, Movimientos[[#This Row],[Contabilizado]], 0)</f>
        <v>0</v>
      </c>
      <c r="G190" s="31">
        <f>IF(Movimientos[[#This Row],[Contabilizado]] &lt; 0, Movimientos[[#This Row],[Contabilizado]], 0)</f>
        <v>-26000</v>
      </c>
      <c r="H190" s="16"/>
      <c r="I190" s="5"/>
      <c r="K190" s="16" t="s">
        <v>150</v>
      </c>
      <c r="L190" s="3"/>
      <c r="M190" s="3"/>
    </row>
    <row r="191" spans="1:13" x14ac:dyDescent="0.2">
      <c r="A191" s="4">
        <v>44984</v>
      </c>
      <c r="B191" s="17">
        <v>-1200</v>
      </c>
      <c r="C191" s="14" t="s">
        <v>32</v>
      </c>
      <c r="D191" s="15" t="s">
        <v>139</v>
      </c>
      <c r="E191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91" s="17">
        <f>IF(Movimientos[[#This Row],[Contabilizado]] &gt; 0, Movimientos[[#This Row],[Contabilizado]], 0)</f>
        <v>0</v>
      </c>
      <c r="G191" s="31">
        <f>IF(Movimientos[[#This Row],[Contabilizado]] &lt; 0, Movimientos[[#This Row],[Contabilizado]], 0)</f>
        <v>0</v>
      </c>
      <c r="H191" s="16"/>
      <c r="I191" s="5"/>
      <c r="K191" s="16"/>
      <c r="L191" s="3"/>
      <c r="M191" s="3"/>
    </row>
    <row r="192" spans="1:13" x14ac:dyDescent="0.2">
      <c r="A192" s="4">
        <v>44984</v>
      </c>
      <c r="B192" s="17">
        <v>-500</v>
      </c>
      <c r="C192" s="14" t="s">
        <v>13</v>
      </c>
      <c r="D192" s="15" t="s">
        <v>24</v>
      </c>
      <c r="E192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92" s="17">
        <f>IF(Movimientos[[#This Row],[Contabilizado]] &gt; 0, Movimientos[[#This Row],[Contabilizado]], 0)</f>
        <v>0</v>
      </c>
      <c r="G192" s="31">
        <f>IF(Movimientos[[#This Row],[Contabilizado]] &lt; 0, Movimientos[[#This Row],[Contabilizado]], 0)</f>
        <v>0</v>
      </c>
      <c r="H192" s="16"/>
      <c r="I192" s="5"/>
      <c r="K192" s="16"/>
      <c r="L192" s="3"/>
      <c r="M192" s="3"/>
    </row>
    <row r="193" spans="1:13" x14ac:dyDescent="0.2">
      <c r="A193" s="4">
        <v>44982</v>
      </c>
      <c r="B193" s="17">
        <v>1200</v>
      </c>
      <c r="C193" s="14" t="s">
        <v>32</v>
      </c>
      <c r="D193" s="15" t="s">
        <v>37</v>
      </c>
      <c r="E193" s="17">
        <f>IF(AND(Movimientos[[#This Row],[Importe]] &lt; 0, OR(Movimientos[[#This Row],[Concepto]] = "Luz", Movimientos[[#This Row],[Concepto]] = "Cuota", Movimientos[[#This Row],[Concepto]] = "Invitado")), 0, Movimientos[[#This Row],[Importe]])</f>
        <v>1200</v>
      </c>
      <c r="F193" s="17">
        <f>IF(Movimientos[[#This Row],[Contabilizado]] &gt; 0, Movimientos[[#This Row],[Contabilizado]], 0)</f>
        <v>1200</v>
      </c>
      <c r="G193" s="31">
        <f>IF(Movimientos[[#This Row],[Contabilizado]] &lt; 0, Movimientos[[#This Row],[Contabilizado]], 0)</f>
        <v>0</v>
      </c>
      <c r="H193" s="16"/>
      <c r="I193" s="5"/>
      <c r="K193" s="16"/>
      <c r="L193" s="3"/>
      <c r="M193" s="3"/>
    </row>
    <row r="194" spans="1:13" x14ac:dyDescent="0.2">
      <c r="A194" s="4">
        <v>44982</v>
      </c>
      <c r="B194" s="17">
        <v>1000</v>
      </c>
      <c r="C194" s="14" t="s">
        <v>13</v>
      </c>
      <c r="D194" s="15" t="s">
        <v>48</v>
      </c>
      <c r="E194" s="17">
        <f>IF(AND(Movimientos[[#This Row],[Importe]] &lt; 0, OR(Movimientos[[#This Row],[Concepto]] = "Luz", Movimientos[[#This Row],[Concepto]] = "Cuota", Movimientos[[#This Row],[Concepto]] = "Invitado")), 0, Movimientos[[#This Row],[Importe]])</f>
        <v>1000</v>
      </c>
      <c r="F194" s="17">
        <f>IF(Movimientos[[#This Row],[Contabilizado]] &gt; 0, Movimientos[[#This Row],[Contabilizado]], 0)</f>
        <v>1000</v>
      </c>
      <c r="G194" s="31">
        <f>IF(Movimientos[[#This Row],[Contabilizado]] &lt; 0, Movimientos[[#This Row],[Contabilizado]], 0)</f>
        <v>0</v>
      </c>
      <c r="H194" s="16"/>
      <c r="I194" s="5"/>
      <c r="K194" s="16"/>
      <c r="L194" s="3"/>
      <c r="M194" s="3"/>
    </row>
    <row r="195" spans="1:13" x14ac:dyDescent="0.2">
      <c r="A195" s="4">
        <v>44982</v>
      </c>
      <c r="B195" s="17">
        <v>1000</v>
      </c>
      <c r="C195" s="14" t="s">
        <v>13</v>
      </c>
      <c r="D195" s="15" t="s">
        <v>123</v>
      </c>
      <c r="E195" s="17">
        <f>IF(AND(Movimientos[[#This Row],[Importe]] &lt; 0, OR(Movimientos[[#This Row],[Concepto]] = "Luz", Movimientos[[#This Row],[Concepto]] = "Cuota", Movimientos[[#This Row],[Concepto]] = "Invitado")), 0, Movimientos[[#This Row],[Importe]])</f>
        <v>1000</v>
      </c>
      <c r="F195" s="17">
        <f>IF(Movimientos[[#This Row],[Contabilizado]] &gt; 0, Movimientos[[#This Row],[Contabilizado]], 0)</f>
        <v>1000</v>
      </c>
      <c r="G195" s="31">
        <f>IF(Movimientos[[#This Row],[Contabilizado]] &lt; 0, Movimientos[[#This Row],[Contabilizado]], 0)</f>
        <v>0</v>
      </c>
      <c r="H195" s="16"/>
      <c r="I195" s="5"/>
      <c r="K195" s="16"/>
      <c r="L195" s="3"/>
      <c r="M195" s="3"/>
    </row>
    <row r="196" spans="1:13" x14ac:dyDescent="0.2">
      <c r="A196" s="4">
        <v>44982</v>
      </c>
      <c r="B196" s="17">
        <v>3800</v>
      </c>
      <c r="C196" s="14" t="s">
        <v>15</v>
      </c>
      <c r="D196" s="15" t="s">
        <v>121</v>
      </c>
      <c r="E196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196" s="17">
        <f>IF(Movimientos[[#This Row],[Contabilizado]] &gt; 0, Movimientos[[#This Row],[Contabilizado]], 0)</f>
        <v>3800</v>
      </c>
      <c r="G196" s="31">
        <f>IF(Movimientos[[#This Row],[Contabilizado]] &lt; 0, Movimientos[[#This Row],[Contabilizado]], 0)</f>
        <v>0</v>
      </c>
      <c r="H196" s="16"/>
      <c r="I196" s="5"/>
      <c r="K196" s="16"/>
      <c r="L196" s="3"/>
      <c r="M196" s="3"/>
    </row>
    <row r="197" spans="1:13" x14ac:dyDescent="0.2">
      <c r="A197" s="4">
        <v>44982</v>
      </c>
      <c r="B197" s="17">
        <v>1500</v>
      </c>
      <c r="C197" s="14" t="s">
        <v>151</v>
      </c>
      <c r="D197" s="15"/>
      <c r="E197" s="17">
        <f>IF(AND(Movimientos[[#This Row],[Importe]] &lt; 0, OR(Movimientos[[#This Row],[Concepto]] = "Luz", Movimientos[[#This Row],[Concepto]] = "Cuota", Movimientos[[#This Row],[Concepto]] = "Invitado")), 0, Movimientos[[#This Row],[Importe]])</f>
        <v>1500</v>
      </c>
      <c r="F197" s="17">
        <f>IF(Movimientos[[#This Row],[Contabilizado]] &gt; 0, Movimientos[[#This Row],[Contabilizado]], 0)</f>
        <v>1500</v>
      </c>
      <c r="G197" s="31">
        <f>IF(Movimientos[[#This Row],[Contabilizado]] &lt; 0, Movimientos[[#This Row],[Contabilizado]], 0)</f>
        <v>0</v>
      </c>
      <c r="H197" s="16"/>
      <c r="I197" s="5"/>
      <c r="K197" s="16"/>
      <c r="L197" s="3"/>
      <c r="M197" s="3"/>
    </row>
    <row r="198" spans="1:13" x14ac:dyDescent="0.2">
      <c r="A198" s="4">
        <v>44982</v>
      </c>
      <c r="B198" s="17">
        <v>-1200</v>
      </c>
      <c r="C198" s="14" t="s">
        <v>32</v>
      </c>
      <c r="D198" s="15" t="s">
        <v>84</v>
      </c>
      <c r="E198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98" s="17">
        <f>IF(Movimientos[[#This Row],[Contabilizado]] &gt; 0, Movimientos[[#This Row],[Contabilizado]], 0)</f>
        <v>0</v>
      </c>
      <c r="G198" s="31">
        <f>IF(Movimientos[[#This Row],[Contabilizado]] &lt; 0, Movimientos[[#This Row],[Contabilizado]], 0)</f>
        <v>0</v>
      </c>
      <c r="H198" s="16"/>
      <c r="I198" s="5"/>
      <c r="K198" s="16"/>
      <c r="L198" s="3"/>
      <c r="M198" s="3"/>
    </row>
    <row r="199" spans="1:13" x14ac:dyDescent="0.2">
      <c r="A199" s="4">
        <v>44981</v>
      </c>
      <c r="B199" s="17">
        <v>3800</v>
      </c>
      <c r="C199" s="14" t="s">
        <v>15</v>
      </c>
      <c r="D199" s="15" t="s">
        <v>124</v>
      </c>
      <c r="E199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199" s="17">
        <f>IF(Movimientos[[#This Row],[Contabilizado]] &gt; 0, Movimientos[[#This Row],[Contabilizado]], 0)</f>
        <v>3800</v>
      </c>
      <c r="G199" s="31">
        <f>IF(Movimientos[[#This Row],[Contabilizado]] &lt; 0, Movimientos[[#This Row],[Contabilizado]], 0)</f>
        <v>0</v>
      </c>
      <c r="H199" s="16"/>
      <c r="I199" s="5"/>
      <c r="K199" s="16"/>
      <c r="L199" s="3"/>
      <c r="M199" s="3"/>
    </row>
    <row r="200" spans="1:13" x14ac:dyDescent="0.2">
      <c r="A200" s="4">
        <v>44981</v>
      </c>
      <c r="B200" s="17">
        <v>820</v>
      </c>
      <c r="C200" s="14" t="s">
        <v>46</v>
      </c>
      <c r="D200" s="15"/>
      <c r="E200" s="17">
        <f>IF(AND(Movimientos[[#This Row],[Importe]] &lt; 0, OR(Movimientos[[#This Row],[Concepto]] = "Luz", Movimientos[[#This Row],[Concepto]] = "Cuota", Movimientos[[#This Row],[Concepto]] = "Invitado")), 0, Movimientos[[#This Row],[Importe]])</f>
        <v>820</v>
      </c>
      <c r="F200" s="17">
        <f>IF(Movimientos[[#This Row],[Contabilizado]] &gt; 0, Movimientos[[#This Row],[Contabilizado]], 0)</f>
        <v>820</v>
      </c>
      <c r="G200" s="31">
        <f>IF(Movimientos[[#This Row],[Contabilizado]] &lt; 0, Movimientos[[#This Row],[Contabilizado]], 0)</f>
        <v>0</v>
      </c>
      <c r="H200" s="16"/>
      <c r="I200" s="5"/>
      <c r="K200" s="16"/>
      <c r="L200" s="3"/>
      <c r="M200" s="3" t="s">
        <v>152</v>
      </c>
    </row>
    <row r="201" spans="1:13" x14ac:dyDescent="0.2">
      <c r="A201" s="4">
        <v>44981</v>
      </c>
      <c r="B201" s="17">
        <v>-500</v>
      </c>
      <c r="C201" s="14" t="s">
        <v>13</v>
      </c>
      <c r="D201" s="15" t="s">
        <v>48</v>
      </c>
      <c r="E201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01" s="17">
        <f>IF(Movimientos[[#This Row],[Contabilizado]] &gt; 0, Movimientos[[#This Row],[Contabilizado]], 0)</f>
        <v>0</v>
      </c>
      <c r="G201" s="31">
        <f>IF(Movimientos[[#This Row],[Contabilizado]] &lt; 0, Movimientos[[#This Row],[Contabilizado]], 0)</f>
        <v>0</v>
      </c>
      <c r="H201" s="16"/>
      <c r="I201" s="5"/>
      <c r="K201" s="16"/>
      <c r="L201" s="3"/>
      <c r="M201" s="3"/>
    </row>
    <row r="202" spans="1:13" x14ac:dyDescent="0.2">
      <c r="A202" s="4">
        <v>44981</v>
      </c>
      <c r="B202" s="17">
        <v>-500</v>
      </c>
      <c r="C202" s="14" t="s">
        <v>13</v>
      </c>
      <c r="D202" s="15" t="s">
        <v>123</v>
      </c>
      <c r="E202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02" s="17">
        <f>IF(Movimientos[[#This Row],[Contabilizado]] &gt; 0, Movimientos[[#This Row],[Contabilizado]], 0)</f>
        <v>0</v>
      </c>
      <c r="G202" s="31">
        <f>IF(Movimientos[[#This Row],[Contabilizado]] &lt; 0, Movimientos[[#This Row],[Contabilizado]], 0)</f>
        <v>0</v>
      </c>
      <c r="H202" s="16"/>
      <c r="I202" s="5"/>
      <c r="K202" s="16"/>
      <c r="L202" s="3"/>
      <c r="M202" s="3"/>
    </row>
    <row r="203" spans="1:13" x14ac:dyDescent="0.2">
      <c r="A203" s="4">
        <v>44981</v>
      </c>
      <c r="B203" s="17">
        <v>-1200</v>
      </c>
      <c r="C203" s="14" t="s">
        <v>32</v>
      </c>
      <c r="D203" s="15" t="s">
        <v>33</v>
      </c>
      <c r="E203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03" s="17">
        <f>IF(Movimientos[[#This Row],[Contabilizado]] &gt; 0, Movimientos[[#This Row],[Contabilizado]], 0)</f>
        <v>0</v>
      </c>
      <c r="G203" s="31">
        <f>IF(Movimientos[[#This Row],[Contabilizado]] &lt; 0, Movimientos[[#This Row],[Contabilizado]], 0)</f>
        <v>0</v>
      </c>
      <c r="H203" s="16"/>
      <c r="I203" s="5"/>
      <c r="K203" s="16"/>
      <c r="L203" s="3"/>
      <c r="M203" s="3"/>
    </row>
    <row r="204" spans="1:13" x14ac:dyDescent="0.2">
      <c r="A204" s="4">
        <v>44981</v>
      </c>
      <c r="B204" s="17">
        <v>-1200</v>
      </c>
      <c r="C204" s="14" t="s">
        <v>32</v>
      </c>
      <c r="D204" s="15" t="s">
        <v>37</v>
      </c>
      <c r="E204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04" s="17">
        <f>IF(Movimientos[[#This Row],[Contabilizado]] &gt; 0, Movimientos[[#This Row],[Contabilizado]], 0)</f>
        <v>0</v>
      </c>
      <c r="G204" s="31">
        <f>IF(Movimientos[[#This Row],[Contabilizado]] &lt; 0, Movimientos[[#This Row],[Contabilizado]], 0)</f>
        <v>0</v>
      </c>
      <c r="H204" s="16"/>
      <c r="I204" s="5"/>
      <c r="K204" s="16"/>
      <c r="L204" s="3"/>
      <c r="M204" s="3"/>
    </row>
    <row r="205" spans="1:13" x14ac:dyDescent="0.2">
      <c r="A205" s="4">
        <v>44980</v>
      </c>
      <c r="B205" s="17">
        <v>3800</v>
      </c>
      <c r="C205" s="14" t="s">
        <v>15</v>
      </c>
      <c r="D205" s="15" t="s">
        <v>74</v>
      </c>
      <c r="E205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205" s="17">
        <f>IF(Movimientos[[#This Row],[Contabilizado]] &gt; 0, Movimientos[[#This Row],[Contabilizado]], 0)</f>
        <v>3800</v>
      </c>
      <c r="G205" s="31">
        <f>IF(Movimientos[[#This Row],[Contabilizado]] &lt; 0, Movimientos[[#This Row],[Contabilizado]], 0)</f>
        <v>0</v>
      </c>
      <c r="H205" s="16"/>
      <c r="I205" s="5"/>
      <c r="K205" s="16"/>
      <c r="L205" s="3"/>
      <c r="M205" s="3"/>
    </row>
    <row r="206" spans="1:13" x14ac:dyDescent="0.2">
      <c r="A206" s="4">
        <v>44980</v>
      </c>
      <c r="B206" s="17">
        <v>3800</v>
      </c>
      <c r="C206" s="14" t="s">
        <v>15</v>
      </c>
      <c r="D206" s="15" t="s">
        <v>54</v>
      </c>
      <c r="E206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206" s="17">
        <f>IF(Movimientos[[#This Row],[Contabilizado]] &gt; 0, Movimientos[[#This Row],[Contabilizado]], 0)</f>
        <v>3800</v>
      </c>
      <c r="G206" s="31">
        <f>IF(Movimientos[[#This Row],[Contabilizado]] &lt; 0, Movimientos[[#This Row],[Contabilizado]], 0)</f>
        <v>0</v>
      </c>
      <c r="H206" s="16"/>
      <c r="I206" s="5"/>
      <c r="K206" s="16"/>
      <c r="L206" s="3"/>
      <c r="M206" s="3"/>
    </row>
    <row r="207" spans="1:13" x14ac:dyDescent="0.2">
      <c r="A207" s="4">
        <v>44980</v>
      </c>
      <c r="B207" s="17">
        <v>3800</v>
      </c>
      <c r="C207" s="14" t="s">
        <v>15</v>
      </c>
      <c r="D207" s="15" t="s">
        <v>53</v>
      </c>
      <c r="E207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207" s="17">
        <f>IF(Movimientos[[#This Row],[Contabilizado]] &gt; 0, Movimientos[[#This Row],[Contabilizado]], 0)</f>
        <v>3800</v>
      </c>
      <c r="G207" s="31">
        <f>IF(Movimientos[[#This Row],[Contabilizado]] &lt; 0, Movimientos[[#This Row],[Contabilizado]], 0)</f>
        <v>0</v>
      </c>
      <c r="H207" s="16"/>
      <c r="I207" s="5"/>
      <c r="K207" s="16"/>
      <c r="L207" s="3"/>
      <c r="M207" s="3"/>
    </row>
    <row r="208" spans="1:13" x14ac:dyDescent="0.2">
      <c r="A208" s="4">
        <v>44980</v>
      </c>
      <c r="B208" s="17">
        <v>4000</v>
      </c>
      <c r="C208" s="14" t="s">
        <v>153</v>
      </c>
      <c r="D208" s="15"/>
      <c r="E208" s="17">
        <f>IF(AND(Movimientos[[#This Row],[Importe]] &lt; 0, OR(Movimientos[[#This Row],[Concepto]] = "Luz", Movimientos[[#This Row],[Concepto]] = "Cuota", Movimientos[[#This Row],[Concepto]] = "Invitado")), 0, Movimientos[[#This Row],[Importe]])</f>
        <v>4000</v>
      </c>
      <c r="F208" s="17">
        <f>IF(Movimientos[[#This Row],[Contabilizado]] &gt; 0, Movimientos[[#This Row],[Contabilizado]], 0)</f>
        <v>4000</v>
      </c>
      <c r="G208" s="31">
        <f>IF(Movimientos[[#This Row],[Contabilizado]] &lt; 0, Movimientos[[#This Row],[Contabilizado]], 0)</f>
        <v>0</v>
      </c>
      <c r="H208" s="16"/>
      <c r="I208" s="5"/>
      <c r="K208" s="16"/>
      <c r="L208" s="3"/>
      <c r="M208" s="3" t="s">
        <v>154</v>
      </c>
    </row>
    <row r="209" spans="1:13" x14ac:dyDescent="0.2">
      <c r="A209" s="4">
        <v>44980</v>
      </c>
      <c r="B209" s="17">
        <v>3800</v>
      </c>
      <c r="C209" s="14" t="s">
        <v>15</v>
      </c>
      <c r="D209" s="15" t="s">
        <v>86</v>
      </c>
      <c r="E209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209" s="17">
        <f>IF(Movimientos[[#This Row],[Contabilizado]] &gt; 0, Movimientos[[#This Row],[Contabilizado]], 0)</f>
        <v>3800</v>
      </c>
      <c r="G209" s="31">
        <f>IF(Movimientos[[#This Row],[Contabilizado]] &lt; 0, Movimientos[[#This Row],[Contabilizado]], 0)</f>
        <v>0</v>
      </c>
      <c r="H209" s="16"/>
      <c r="I209" s="5"/>
      <c r="K209" s="16"/>
      <c r="L209" s="3"/>
      <c r="M209" s="3"/>
    </row>
    <row r="210" spans="1:13" x14ac:dyDescent="0.2">
      <c r="A210" s="4">
        <v>44980</v>
      </c>
      <c r="B210" s="17">
        <v>-520</v>
      </c>
      <c r="C210" s="14" t="s">
        <v>46</v>
      </c>
      <c r="D210" s="15"/>
      <c r="E210" s="17">
        <f>IF(AND(Movimientos[[#This Row],[Importe]] &lt; 0, OR(Movimientos[[#This Row],[Concepto]] = "Luz", Movimientos[[#This Row],[Concepto]] = "Cuota", Movimientos[[#This Row],[Concepto]] = "Invitado")), 0, Movimientos[[#This Row],[Importe]])</f>
        <v>-520</v>
      </c>
      <c r="F210" s="17">
        <f>IF(Movimientos[[#This Row],[Contabilizado]] &gt; 0, Movimientos[[#This Row],[Contabilizado]], 0)</f>
        <v>0</v>
      </c>
      <c r="G210" s="31">
        <f>IF(Movimientos[[#This Row],[Contabilizado]] &lt; 0, Movimientos[[#This Row],[Contabilizado]], 0)</f>
        <v>-520</v>
      </c>
      <c r="H210" s="16"/>
      <c r="I210" s="5"/>
      <c r="K210" s="16"/>
      <c r="L210" s="3"/>
      <c r="M210" s="3" t="s">
        <v>152</v>
      </c>
    </row>
    <row r="211" spans="1:13" x14ac:dyDescent="0.2">
      <c r="A211" s="4">
        <v>44980</v>
      </c>
      <c r="B211" s="17">
        <v>-69600</v>
      </c>
      <c r="C211" s="14" t="s">
        <v>46</v>
      </c>
      <c r="D211" s="15"/>
      <c r="E211" s="17">
        <f>IF(AND(Movimientos[[#This Row],[Importe]] &lt; 0, OR(Movimientos[[#This Row],[Concepto]] = "Luz", Movimientos[[#This Row],[Concepto]] = "Cuota", Movimientos[[#This Row],[Concepto]] = "Invitado")), 0, Movimientos[[#This Row],[Importe]])</f>
        <v>-69600</v>
      </c>
      <c r="F211" s="17">
        <f>IF(Movimientos[[#This Row],[Contabilizado]] &gt; 0, Movimientos[[#This Row],[Contabilizado]], 0)</f>
        <v>0</v>
      </c>
      <c r="G211" s="31">
        <f>IF(Movimientos[[#This Row],[Contabilizado]] &lt; 0, Movimientos[[#This Row],[Contabilizado]], 0)</f>
        <v>-69600</v>
      </c>
      <c r="H211" s="16"/>
      <c r="I211" s="5"/>
      <c r="K211" s="16"/>
      <c r="L211" s="3"/>
      <c r="M211" s="3" t="s">
        <v>155</v>
      </c>
    </row>
    <row r="212" spans="1:13" x14ac:dyDescent="0.2">
      <c r="A212" s="4">
        <v>44979</v>
      </c>
      <c r="B212" s="17">
        <v>-500</v>
      </c>
      <c r="C212" s="14" t="s">
        <v>13</v>
      </c>
      <c r="D212" s="15" t="s">
        <v>50</v>
      </c>
      <c r="E212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12" s="17">
        <f>IF(Movimientos[[#This Row],[Contabilizado]] &gt; 0, Movimientos[[#This Row],[Contabilizado]], 0)</f>
        <v>0</v>
      </c>
      <c r="G212" s="31">
        <f>IF(Movimientos[[#This Row],[Contabilizado]] &lt; 0, Movimientos[[#This Row],[Contabilizado]], 0)</f>
        <v>0</v>
      </c>
      <c r="H212" s="16"/>
      <c r="I212" s="5"/>
      <c r="K212" s="16"/>
      <c r="L212" s="3"/>
      <c r="M212" s="3"/>
    </row>
    <row r="213" spans="1:13" x14ac:dyDescent="0.2">
      <c r="A213" s="4">
        <v>44979</v>
      </c>
      <c r="B213" s="17">
        <v>-500</v>
      </c>
      <c r="C213" s="14" t="s">
        <v>13</v>
      </c>
      <c r="D213" s="15" t="s">
        <v>62</v>
      </c>
      <c r="E213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13" s="17">
        <f>IF(Movimientos[[#This Row],[Contabilizado]] &gt; 0, Movimientos[[#This Row],[Contabilizado]], 0)</f>
        <v>0</v>
      </c>
      <c r="G213" s="31">
        <f>IF(Movimientos[[#This Row],[Contabilizado]] &lt; 0, Movimientos[[#This Row],[Contabilizado]], 0)</f>
        <v>0</v>
      </c>
      <c r="H213" s="16"/>
      <c r="I213" s="5"/>
      <c r="K213" s="16"/>
      <c r="L213" s="3"/>
      <c r="M213" s="3"/>
    </row>
    <row r="214" spans="1:13" x14ac:dyDescent="0.2">
      <c r="A214" s="4">
        <v>44979</v>
      </c>
      <c r="B214" s="17">
        <v>-59000</v>
      </c>
      <c r="C214" s="14" t="s">
        <v>46</v>
      </c>
      <c r="D214" s="15"/>
      <c r="E214" s="17">
        <f>IF(AND(Movimientos[[#This Row],[Importe]] &lt; 0, OR(Movimientos[[#This Row],[Concepto]] = "Luz", Movimientos[[#This Row],[Concepto]] = "Cuota", Movimientos[[#This Row],[Concepto]] = "Invitado")), 0, Movimientos[[#This Row],[Importe]])</f>
        <v>-59000</v>
      </c>
      <c r="F214" s="17">
        <f>IF(Movimientos[[#This Row],[Contabilizado]] &gt; 0, Movimientos[[#This Row],[Contabilizado]], 0)</f>
        <v>0</v>
      </c>
      <c r="G214" s="31">
        <f>IF(Movimientos[[#This Row],[Contabilizado]] &lt; 0, Movimientos[[#This Row],[Contabilizado]], 0)</f>
        <v>-59000</v>
      </c>
      <c r="H214" s="16"/>
      <c r="I214" s="5"/>
      <c r="K214" s="16"/>
      <c r="L214" s="3"/>
      <c r="M214" s="3" t="s">
        <v>156</v>
      </c>
    </row>
    <row r="215" spans="1:13" x14ac:dyDescent="0.2">
      <c r="A215" s="4">
        <v>44979</v>
      </c>
      <c r="B215" s="17">
        <v>15900</v>
      </c>
      <c r="C215" s="14" t="s">
        <v>157</v>
      </c>
      <c r="D215" s="15"/>
      <c r="E215" s="17">
        <f>IF(AND(Movimientos[[#This Row],[Importe]] &lt; 0, OR(Movimientos[[#This Row],[Concepto]] = "Luz", Movimientos[[#This Row],[Concepto]] = "Cuota", Movimientos[[#This Row],[Concepto]] = "Invitado")), 0, Movimientos[[#This Row],[Importe]])</f>
        <v>15900</v>
      </c>
      <c r="F215" s="17">
        <f>IF(Movimientos[[#This Row],[Contabilizado]] &gt; 0, Movimientos[[#This Row],[Contabilizado]], 0)</f>
        <v>15900</v>
      </c>
      <c r="G215" s="31">
        <f>IF(Movimientos[[#This Row],[Contabilizado]] &lt; 0, Movimientos[[#This Row],[Contabilizado]], 0)</f>
        <v>0</v>
      </c>
      <c r="H215" s="16" t="s">
        <v>158</v>
      </c>
      <c r="I215" s="5"/>
      <c r="K215" s="16"/>
      <c r="L215" s="3"/>
      <c r="M215" s="3"/>
    </row>
    <row r="216" spans="1:13" x14ac:dyDescent="0.2">
      <c r="A216" s="4">
        <v>44979</v>
      </c>
      <c r="B216" s="17">
        <v>37000</v>
      </c>
      <c r="C216" s="14" t="s">
        <v>157</v>
      </c>
      <c r="D216" s="15"/>
      <c r="E216" s="17">
        <f>IF(AND(Movimientos[[#This Row],[Importe]] &lt; 0, OR(Movimientos[[#This Row],[Concepto]] = "Luz", Movimientos[[#This Row],[Concepto]] = "Cuota", Movimientos[[#This Row],[Concepto]] = "Invitado")), 0, Movimientos[[#This Row],[Importe]])</f>
        <v>37000</v>
      </c>
      <c r="F216" s="17">
        <f>IF(Movimientos[[#This Row],[Contabilizado]] &gt; 0, Movimientos[[#This Row],[Contabilizado]], 0)</f>
        <v>37000</v>
      </c>
      <c r="G216" s="31">
        <f>IF(Movimientos[[#This Row],[Contabilizado]] &lt; 0, Movimientos[[#This Row],[Contabilizado]], 0)</f>
        <v>0</v>
      </c>
      <c r="H216" s="16" t="s">
        <v>158</v>
      </c>
      <c r="I216" s="5"/>
      <c r="K216" s="16"/>
      <c r="L216" s="3"/>
      <c r="M216" s="3"/>
    </row>
    <row r="217" spans="1:13" x14ac:dyDescent="0.2">
      <c r="A217" s="4">
        <v>44979</v>
      </c>
      <c r="B217" s="17">
        <v>3800</v>
      </c>
      <c r="C217" s="14" t="s">
        <v>15</v>
      </c>
      <c r="D217" s="15" t="s">
        <v>116</v>
      </c>
      <c r="E217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217" s="17">
        <f>IF(Movimientos[[#This Row],[Contabilizado]] &gt; 0, Movimientos[[#This Row],[Contabilizado]], 0)</f>
        <v>3800</v>
      </c>
      <c r="G217" s="31">
        <f>IF(Movimientos[[#This Row],[Contabilizado]] &lt; 0, Movimientos[[#This Row],[Contabilizado]], 0)</f>
        <v>0</v>
      </c>
      <c r="H217" s="16"/>
      <c r="I217" s="5"/>
      <c r="K217" s="16"/>
      <c r="L217" s="3"/>
      <c r="M217" s="3"/>
    </row>
    <row r="218" spans="1:13" x14ac:dyDescent="0.2">
      <c r="A218" s="4">
        <v>44979</v>
      </c>
      <c r="B218" s="17">
        <v>21000</v>
      </c>
      <c r="C218" s="14" t="s">
        <v>44</v>
      </c>
      <c r="D218" s="15"/>
      <c r="E218" s="17">
        <f>IF(AND(Movimientos[[#This Row],[Importe]] &lt; 0, OR(Movimientos[[#This Row],[Concepto]] = "Luz", Movimientos[[#This Row],[Concepto]] = "Cuota", Movimientos[[#This Row],[Concepto]] = "Invitado")), 0, Movimientos[[#This Row],[Importe]])</f>
        <v>21000</v>
      </c>
      <c r="F218" s="17">
        <f>IF(Movimientos[[#This Row],[Contabilizado]] &gt; 0, Movimientos[[#This Row],[Contabilizado]], 0)</f>
        <v>21000</v>
      </c>
      <c r="G218" s="31">
        <f>IF(Movimientos[[#This Row],[Contabilizado]] &lt; 0, Movimientos[[#This Row],[Contabilizado]], 0)</f>
        <v>0</v>
      </c>
      <c r="H218" s="16"/>
      <c r="I218" s="5"/>
      <c r="J218" s="3" t="s">
        <v>116</v>
      </c>
      <c r="K218" s="16"/>
      <c r="L218" s="3"/>
      <c r="M218" s="3"/>
    </row>
    <row r="219" spans="1:13" x14ac:dyDescent="0.2">
      <c r="A219" s="4">
        <v>44979</v>
      </c>
      <c r="B219" s="17">
        <v>-26650</v>
      </c>
      <c r="C219" s="14" t="s">
        <v>46</v>
      </c>
      <c r="D219" s="15"/>
      <c r="E219" s="17">
        <f>IF(AND(Movimientos[[#This Row],[Importe]] &lt; 0, OR(Movimientos[[#This Row],[Concepto]] = "Luz", Movimientos[[#This Row],[Concepto]] = "Cuota", Movimientos[[#This Row],[Concepto]] = "Invitado")), 0, Movimientos[[#This Row],[Importe]])</f>
        <v>-26650</v>
      </c>
      <c r="F219" s="17">
        <f>IF(Movimientos[[#This Row],[Contabilizado]] &gt; 0, Movimientos[[#This Row],[Contabilizado]], 0)</f>
        <v>0</v>
      </c>
      <c r="G219" s="31">
        <f>IF(Movimientos[[#This Row],[Contabilizado]] &lt; 0, Movimientos[[#This Row],[Contabilizado]], 0)</f>
        <v>-26650</v>
      </c>
      <c r="H219" s="16"/>
      <c r="I219" s="5"/>
      <c r="K219" s="16"/>
      <c r="L219" s="3"/>
      <c r="M219" s="3" t="s">
        <v>159</v>
      </c>
    </row>
    <row r="220" spans="1:13" x14ac:dyDescent="0.2">
      <c r="A220" s="4">
        <v>44977</v>
      </c>
      <c r="B220" s="17">
        <v>-3700</v>
      </c>
      <c r="C220" s="14" t="s">
        <v>160</v>
      </c>
      <c r="D220" s="15"/>
      <c r="E220" s="17">
        <f>IF(AND(Movimientos[[#This Row],[Importe]] &lt; 0, OR(Movimientos[[#This Row],[Concepto]] = "Luz", Movimientos[[#This Row],[Concepto]] = "Cuota", Movimientos[[#This Row],[Concepto]] = "Invitado")), 0, Movimientos[[#This Row],[Importe]])</f>
        <v>-3700</v>
      </c>
      <c r="F220" s="17">
        <f>IF(Movimientos[[#This Row],[Contabilizado]] &gt; 0, Movimientos[[#This Row],[Contabilizado]], 0)</f>
        <v>0</v>
      </c>
      <c r="G220" s="31">
        <f>IF(Movimientos[[#This Row],[Contabilizado]] &lt; 0, Movimientos[[#This Row],[Contabilizado]], 0)</f>
        <v>-3700</v>
      </c>
      <c r="H220" s="16"/>
      <c r="I220" s="5"/>
      <c r="K220" s="16"/>
      <c r="L220" s="3"/>
      <c r="M220" s="3" t="s">
        <v>161</v>
      </c>
    </row>
    <row r="221" spans="1:13" x14ac:dyDescent="0.2">
      <c r="A221" s="4">
        <v>44977</v>
      </c>
      <c r="B221" s="17">
        <v>37000</v>
      </c>
      <c r="C221" s="14" t="s">
        <v>162</v>
      </c>
      <c r="D221" s="15"/>
      <c r="E221" s="17">
        <f>IF(AND(Movimientos[[#This Row],[Importe]] &lt; 0, OR(Movimientos[[#This Row],[Concepto]] = "Luz", Movimientos[[#This Row],[Concepto]] = "Cuota", Movimientos[[#This Row],[Concepto]] = "Invitado")), 0, Movimientos[[#This Row],[Importe]])</f>
        <v>37000</v>
      </c>
      <c r="F221" s="17">
        <f>IF(Movimientos[[#This Row],[Contabilizado]] &gt; 0, Movimientos[[#This Row],[Contabilizado]], 0)</f>
        <v>37000</v>
      </c>
      <c r="G221" s="31">
        <f>IF(Movimientos[[#This Row],[Contabilizado]] &lt; 0, Movimientos[[#This Row],[Contabilizado]], 0)</f>
        <v>0</v>
      </c>
      <c r="H221" s="16"/>
      <c r="I221" s="5"/>
      <c r="K221" s="16"/>
      <c r="L221" s="3" t="s">
        <v>163</v>
      </c>
      <c r="M221" s="3"/>
    </row>
    <row r="222" spans="1:13" x14ac:dyDescent="0.2">
      <c r="A222" s="4">
        <v>44975</v>
      </c>
      <c r="B222" s="17">
        <v>3800</v>
      </c>
      <c r="C222" s="14" t="s">
        <v>15</v>
      </c>
      <c r="D222" s="15" t="s">
        <v>110</v>
      </c>
      <c r="E222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222" s="17">
        <f>IF(Movimientos[[#This Row],[Contabilizado]] &gt; 0, Movimientos[[#This Row],[Contabilizado]], 0)</f>
        <v>3800</v>
      </c>
      <c r="G222" s="31">
        <f>IF(Movimientos[[#This Row],[Contabilizado]] &lt; 0, Movimientos[[#This Row],[Contabilizado]], 0)</f>
        <v>0</v>
      </c>
      <c r="H222" s="16"/>
      <c r="I222" s="5"/>
      <c r="K222" s="16"/>
      <c r="L222" s="3"/>
      <c r="M222" s="3"/>
    </row>
    <row r="223" spans="1:13" x14ac:dyDescent="0.2">
      <c r="A223" s="4">
        <v>44975</v>
      </c>
      <c r="B223" s="17">
        <v>3800</v>
      </c>
      <c r="C223" s="14" t="s">
        <v>15</v>
      </c>
      <c r="D223" s="15" t="s">
        <v>107</v>
      </c>
      <c r="E223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223" s="17">
        <f>IF(Movimientos[[#This Row],[Contabilizado]] &gt; 0, Movimientos[[#This Row],[Contabilizado]], 0)</f>
        <v>3800</v>
      </c>
      <c r="G223" s="31">
        <f>IF(Movimientos[[#This Row],[Contabilizado]] &lt; 0, Movimientos[[#This Row],[Contabilizado]], 0)</f>
        <v>0</v>
      </c>
      <c r="H223" s="16"/>
      <c r="I223" s="5"/>
      <c r="K223" s="16"/>
      <c r="L223" s="3"/>
      <c r="M223" s="3"/>
    </row>
    <row r="224" spans="1:13" x14ac:dyDescent="0.2">
      <c r="A224" s="4">
        <v>44975</v>
      </c>
      <c r="B224" s="17">
        <v>3800</v>
      </c>
      <c r="C224" s="14" t="s">
        <v>15</v>
      </c>
      <c r="D224" s="15" t="s">
        <v>106</v>
      </c>
      <c r="E224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224" s="17">
        <f>IF(Movimientos[[#This Row],[Contabilizado]] &gt; 0, Movimientos[[#This Row],[Contabilizado]], 0)</f>
        <v>3800</v>
      </c>
      <c r="G224" s="31">
        <f>IF(Movimientos[[#This Row],[Contabilizado]] &lt; 0, Movimientos[[#This Row],[Contabilizado]], 0)</f>
        <v>0</v>
      </c>
      <c r="H224" s="16"/>
      <c r="I224" s="5"/>
      <c r="K224" s="16"/>
      <c r="L224" s="3"/>
      <c r="M224" s="3"/>
    </row>
    <row r="225" spans="1:13" x14ac:dyDescent="0.2">
      <c r="A225" s="4">
        <v>44975</v>
      </c>
      <c r="B225" s="17">
        <v>1500</v>
      </c>
      <c r="C225" s="14" t="s">
        <v>151</v>
      </c>
      <c r="D225" s="15"/>
      <c r="E225" s="17">
        <f>IF(AND(Movimientos[[#This Row],[Importe]] &lt; 0, OR(Movimientos[[#This Row],[Concepto]] = "Luz", Movimientos[[#This Row],[Concepto]] = "Cuota", Movimientos[[#This Row],[Concepto]] = "Invitado")), 0, Movimientos[[#This Row],[Importe]])</f>
        <v>1500</v>
      </c>
      <c r="F225" s="17">
        <f>IF(Movimientos[[#This Row],[Contabilizado]] &gt; 0, Movimientos[[#This Row],[Contabilizado]], 0)</f>
        <v>1500</v>
      </c>
      <c r="G225" s="31">
        <f>IF(Movimientos[[#This Row],[Contabilizado]] &lt; 0, Movimientos[[#This Row],[Contabilizado]], 0)</f>
        <v>0</v>
      </c>
      <c r="H225" s="16"/>
      <c r="I225" s="5"/>
      <c r="K225" s="16"/>
      <c r="L225" s="3"/>
      <c r="M225" s="3"/>
    </row>
    <row r="226" spans="1:13" x14ac:dyDescent="0.2">
      <c r="A226" s="4">
        <v>44975</v>
      </c>
      <c r="B226" s="17">
        <v>3800</v>
      </c>
      <c r="C226" s="14" t="s">
        <v>15</v>
      </c>
      <c r="D226" s="15" t="s">
        <v>37</v>
      </c>
      <c r="E226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226" s="17">
        <f>IF(Movimientos[[#This Row],[Contabilizado]] &gt; 0, Movimientos[[#This Row],[Contabilizado]], 0)</f>
        <v>3800</v>
      </c>
      <c r="G226" s="31">
        <f>IF(Movimientos[[#This Row],[Contabilizado]] &lt; 0, Movimientos[[#This Row],[Contabilizado]], 0)</f>
        <v>0</v>
      </c>
      <c r="H226" s="16"/>
      <c r="I226" s="5"/>
      <c r="K226" s="16"/>
      <c r="L226" s="3"/>
      <c r="M226" s="3"/>
    </row>
    <row r="227" spans="1:13" x14ac:dyDescent="0.2">
      <c r="A227" s="4">
        <v>44974</v>
      </c>
      <c r="B227" s="17">
        <v>-13930</v>
      </c>
      <c r="C227" s="14" t="s">
        <v>46</v>
      </c>
      <c r="D227" s="15"/>
      <c r="E227" s="17">
        <f>IF(AND(Movimientos[[#This Row],[Importe]] &lt; 0, OR(Movimientos[[#This Row],[Concepto]] = "Luz", Movimientos[[#This Row],[Concepto]] = "Cuota", Movimientos[[#This Row],[Concepto]] = "Invitado")), 0, Movimientos[[#This Row],[Importe]])</f>
        <v>-13930</v>
      </c>
      <c r="F227" s="17">
        <f>IF(Movimientos[[#This Row],[Contabilizado]] &gt; 0, Movimientos[[#This Row],[Contabilizado]], 0)</f>
        <v>0</v>
      </c>
      <c r="G227" s="31">
        <f>IF(Movimientos[[#This Row],[Contabilizado]] &lt; 0, Movimientos[[#This Row],[Contabilizado]], 0)</f>
        <v>-13930</v>
      </c>
      <c r="H227" s="16"/>
      <c r="I227" s="5"/>
      <c r="K227" s="16"/>
      <c r="L227" s="3"/>
      <c r="M227" s="3" t="s">
        <v>159</v>
      </c>
    </row>
    <row r="228" spans="1:13" x14ac:dyDescent="0.2">
      <c r="A228" s="4">
        <v>44974</v>
      </c>
      <c r="B228" s="17">
        <v>3800</v>
      </c>
      <c r="C228" s="14" t="s">
        <v>15</v>
      </c>
      <c r="D228" s="15" t="s">
        <v>94</v>
      </c>
      <c r="E228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228" s="17">
        <f>IF(Movimientos[[#This Row],[Contabilizado]] &gt; 0, Movimientos[[#This Row],[Contabilizado]], 0)</f>
        <v>3800</v>
      </c>
      <c r="G228" s="31">
        <f>IF(Movimientos[[#This Row],[Contabilizado]] &lt; 0, Movimientos[[#This Row],[Contabilizado]], 0)</f>
        <v>0</v>
      </c>
      <c r="H228" s="16"/>
      <c r="I228" s="5"/>
      <c r="K228" s="16"/>
      <c r="L228" s="3"/>
      <c r="M228" s="3"/>
    </row>
    <row r="229" spans="1:13" x14ac:dyDescent="0.2">
      <c r="A229" s="4">
        <v>44974</v>
      </c>
      <c r="B229" s="17">
        <v>-500</v>
      </c>
      <c r="C229" s="14" t="s">
        <v>13</v>
      </c>
      <c r="D229" s="15" t="s">
        <v>48</v>
      </c>
      <c r="E229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29" s="17">
        <f>IF(Movimientos[[#This Row],[Contabilizado]] &gt; 0, Movimientos[[#This Row],[Contabilizado]], 0)</f>
        <v>0</v>
      </c>
      <c r="G229" s="31">
        <f>IF(Movimientos[[#This Row],[Contabilizado]] &lt; 0, Movimientos[[#This Row],[Contabilizado]], 0)</f>
        <v>0</v>
      </c>
      <c r="H229" s="16"/>
      <c r="I229" s="5"/>
      <c r="K229" s="16"/>
      <c r="L229" s="3"/>
      <c r="M229" s="3"/>
    </row>
    <row r="230" spans="1:13" x14ac:dyDescent="0.2">
      <c r="A230" s="4">
        <v>44974</v>
      </c>
      <c r="B230" s="17">
        <v>2700</v>
      </c>
      <c r="C230" s="14" t="s">
        <v>15</v>
      </c>
      <c r="D230" s="15" t="s">
        <v>145</v>
      </c>
      <c r="E230" s="17">
        <f>IF(AND(Movimientos[[#This Row],[Importe]] &lt; 0, OR(Movimientos[[#This Row],[Concepto]] = "Luz", Movimientos[[#This Row],[Concepto]] = "Cuota", Movimientos[[#This Row],[Concepto]] = "Invitado")), 0, Movimientos[[#This Row],[Importe]])</f>
        <v>2700</v>
      </c>
      <c r="F230" s="17">
        <f>IF(Movimientos[[#This Row],[Contabilizado]] &gt; 0, Movimientos[[#This Row],[Contabilizado]], 0)</f>
        <v>2700</v>
      </c>
      <c r="G230" s="31">
        <f>IF(Movimientos[[#This Row],[Contabilizado]] &lt; 0, Movimientos[[#This Row],[Contabilizado]], 0)</f>
        <v>0</v>
      </c>
      <c r="H230" s="16"/>
      <c r="I230" s="5"/>
      <c r="K230" s="16"/>
      <c r="L230" s="3"/>
      <c r="M230" s="3"/>
    </row>
    <row r="231" spans="1:13" x14ac:dyDescent="0.2">
      <c r="A231" s="4">
        <v>44974</v>
      </c>
      <c r="B231" s="17">
        <v>2700</v>
      </c>
      <c r="C231" s="14" t="s">
        <v>15</v>
      </c>
      <c r="D231" s="15" t="s">
        <v>138</v>
      </c>
      <c r="E231" s="17">
        <f>IF(AND(Movimientos[[#This Row],[Importe]] &lt; 0, OR(Movimientos[[#This Row],[Concepto]] = "Luz", Movimientos[[#This Row],[Concepto]] = "Cuota", Movimientos[[#This Row],[Concepto]] = "Invitado")), 0, Movimientos[[#This Row],[Importe]])</f>
        <v>2700</v>
      </c>
      <c r="F231" s="17">
        <f>IF(Movimientos[[#This Row],[Contabilizado]] &gt; 0, Movimientos[[#This Row],[Contabilizado]], 0)</f>
        <v>2700</v>
      </c>
      <c r="G231" s="31">
        <f>IF(Movimientos[[#This Row],[Contabilizado]] &lt; 0, Movimientos[[#This Row],[Contabilizado]], 0)</f>
        <v>0</v>
      </c>
      <c r="H231" s="16"/>
      <c r="I231" s="5"/>
      <c r="K231" s="16"/>
      <c r="L231" s="3"/>
      <c r="M231" s="3"/>
    </row>
    <row r="232" spans="1:13" x14ac:dyDescent="0.2">
      <c r="A232" s="4">
        <v>44974</v>
      </c>
      <c r="B232" s="17">
        <v>3800</v>
      </c>
      <c r="C232" s="14" t="s">
        <v>15</v>
      </c>
      <c r="D232" s="15" t="s">
        <v>85</v>
      </c>
      <c r="E232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232" s="17">
        <f>IF(Movimientos[[#This Row],[Contabilizado]] &gt; 0, Movimientos[[#This Row],[Contabilizado]], 0)</f>
        <v>3800</v>
      </c>
      <c r="G232" s="31">
        <f>IF(Movimientos[[#This Row],[Contabilizado]] &lt; 0, Movimientos[[#This Row],[Contabilizado]], 0)</f>
        <v>0</v>
      </c>
      <c r="H232" s="16"/>
      <c r="I232" s="5"/>
      <c r="K232" s="16"/>
      <c r="L232" s="3"/>
      <c r="M232" s="3"/>
    </row>
    <row r="233" spans="1:13" x14ac:dyDescent="0.2">
      <c r="A233" s="4">
        <v>44974</v>
      </c>
      <c r="B233" s="17">
        <v>-18000</v>
      </c>
      <c r="C233" s="14" t="s">
        <v>46</v>
      </c>
      <c r="D233" s="15"/>
      <c r="E233" s="17">
        <f>IF(AND(Movimientos[[#This Row],[Importe]] &lt; 0, OR(Movimientos[[#This Row],[Concepto]] = "Luz", Movimientos[[#This Row],[Concepto]] = "Cuota", Movimientos[[#This Row],[Concepto]] = "Invitado")), 0, Movimientos[[#This Row],[Importe]])</f>
        <v>-18000</v>
      </c>
      <c r="F233" s="17">
        <f>IF(Movimientos[[#This Row],[Contabilizado]] &gt; 0, Movimientos[[#This Row],[Contabilizado]], 0)</f>
        <v>0</v>
      </c>
      <c r="G233" s="31">
        <f>IF(Movimientos[[#This Row],[Contabilizado]] &lt; 0, Movimientos[[#This Row],[Contabilizado]], 0)</f>
        <v>-18000</v>
      </c>
      <c r="H233" s="16"/>
      <c r="I233" s="5"/>
      <c r="K233" s="16"/>
      <c r="L233" s="3"/>
      <c r="M233" s="3" t="s">
        <v>164</v>
      </c>
    </row>
    <row r="234" spans="1:13" x14ac:dyDescent="0.2">
      <c r="A234" s="4">
        <v>44974</v>
      </c>
      <c r="B234" s="17">
        <v>-36000</v>
      </c>
      <c r="C234" s="14" t="s">
        <v>17</v>
      </c>
      <c r="D234" s="15"/>
      <c r="E234" s="17">
        <f>IF(AND(Movimientos[[#This Row],[Importe]] &lt; 0, OR(Movimientos[[#This Row],[Concepto]] = "Luz", Movimientos[[#This Row],[Concepto]] = "Cuota", Movimientos[[#This Row],[Concepto]] = "Invitado")), 0, Movimientos[[#This Row],[Importe]])</f>
        <v>-36000</v>
      </c>
      <c r="F234" s="17">
        <f>IF(Movimientos[[#This Row],[Contabilizado]] &gt; 0, Movimientos[[#This Row],[Contabilizado]], 0)</f>
        <v>0</v>
      </c>
      <c r="G234" s="31">
        <f>IF(Movimientos[[#This Row],[Contabilizado]] &lt; 0, Movimientos[[#This Row],[Contabilizado]], 0)</f>
        <v>-36000</v>
      </c>
      <c r="H234" s="16"/>
      <c r="I234" s="5"/>
      <c r="K234" s="16" t="s">
        <v>18</v>
      </c>
      <c r="L234" s="3"/>
      <c r="M234" s="3"/>
    </row>
    <row r="235" spans="1:13" x14ac:dyDescent="0.2">
      <c r="A235" s="4">
        <v>44974</v>
      </c>
      <c r="B235" s="17">
        <v>-500</v>
      </c>
      <c r="C235" s="14" t="s">
        <v>13</v>
      </c>
      <c r="D235" s="15" t="s">
        <v>73</v>
      </c>
      <c r="E235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35" s="17">
        <f>IF(Movimientos[[#This Row],[Contabilizado]] &gt; 0, Movimientos[[#This Row],[Contabilizado]], 0)</f>
        <v>0</v>
      </c>
      <c r="G235" s="31">
        <f>IF(Movimientos[[#This Row],[Contabilizado]] &lt; 0, Movimientos[[#This Row],[Contabilizado]], 0)</f>
        <v>0</v>
      </c>
      <c r="H235" s="16"/>
      <c r="I235" s="5"/>
      <c r="K235" s="16"/>
      <c r="L235" s="3"/>
      <c r="M235" s="3"/>
    </row>
    <row r="236" spans="1:13" x14ac:dyDescent="0.2">
      <c r="A236" s="4">
        <v>44973</v>
      </c>
      <c r="B236" s="17">
        <v>3800</v>
      </c>
      <c r="C236" s="14" t="s">
        <v>15</v>
      </c>
      <c r="D236" s="15" t="s">
        <v>70</v>
      </c>
      <c r="E236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236" s="17">
        <f>IF(Movimientos[[#This Row],[Contabilizado]] &gt; 0, Movimientos[[#This Row],[Contabilizado]], 0)</f>
        <v>3800</v>
      </c>
      <c r="G236" s="31">
        <f>IF(Movimientos[[#This Row],[Contabilizado]] &lt; 0, Movimientos[[#This Row],[Contabilizado]], 0)</f>
        <v>0</v>
      </c>
      <c r="H236" s="16"/>
      <c r="I236" s="5"/>
      <c r="K236" s="16"/>
      <c r="L236" s="3"/>
      <c r="M236" s="3"/>
    </row>
    <row r="237" spans="1:13" x14ac:dyDescent="0.2">
      <c r="A237" s="4">
        <v>44973</v>
      </c>
      <c r="B237" s="17">
        <v>3800</v>
      </c>
      <c r="C237" s="14" t="s">
        <v>15</v>
      </c>
      <c r="D237" s="15" t="s">
        <v>66</v>
      </c>
      <c r="E237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237" s="17">
        <f>IF(Movimientos[[#This Row],[Contabilizado]] &gt; 0, Movimientos[[#This Row],[Contabilizado]], 0)</f>
        <v>3800</v>
      </c>
      <c r="G237" s="31">
        <f>IF(Movimientos[[#This Row],[Contabilizado]] &lt; 0, Movimientos[[#This Row],[Contabilizado]], 0)</f>
        <v>0</v>
      </c>
      <c r="H237" s="16"/>
      <c r="I237" s="5"/>
      <c r="K237" s="16"/>
      <c r="L237" s="3"/>
      <c r="M237" s="3"/>
    </row>
    <row r="238" spans="1:13" x14ac:dyDescent="0.2">
      <c r="A238" s="4">
        <v>44973</v>
      </c>
      <c r="B238" s="17">
        <v>1000</v>
      </c>
      <c r="C238" s="14" t="s">
        <v>13</v>
      </c>
      <c r="D238" s="15" t="s">
        <v>68</v>
      </c>
      <c r="E238" s="17">
        <f>IF(AND(Movimientos[[#This Row],[Importe]] &lt; 0, OR(Movimientos[[#This Row],[Concepto]] = "Luz", Movimientos[[#This Row],[Concepto]] = "Cuota", Movimientos[[#This Row],[Concepto]] = "Invitado")), 0, Movimientos[[#This Row],[Importe]])</f>
        <v>1000</v>
      </c>
      <c r="F238" s="17">
        <f>IF(Movimientos[[#This Row],[Contabilizado]] &gt; 0, Movimientos[[#This Row],[Contabilizado]], 0)</f>
        <v>1000</v>
      </c>
      <c r="G238" s="31">
        <f>IF(Movimientos[[#This Row],[Contabilizado]] &lt; 0, Movimientos[[#This Row],[Contabilizado]], 0)</f>
        <v>0</v>
      </c>
      <c r="H238" s="16"/>
      <c r="I238" s="5"/>
      <c r="K238" s="16"/>
      <c r="L238" s="3"/>
      <c r="M238" s="3"/>
    </row>
    <row r="239" spans="1:13" x14ac:dyDescent="0.2">
      <c r="A239" s="4">
        <v>44973</v>
      </c>
      <c r="B239" s="17">
        <v>3800</v>
      </c>
      <c r="C239" s="14" t="s">
        <v>15</v>
      </c>
      <c r="D239" s="15" t="s">
        <v>68</v>
      </c>
      <c r="E239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239" s="17">
        <f>IF(Movimientos[[#This Row],[Contabilizado]] &gt; 0, Movimientos[[#This Row],[Contabilizado]], 0)</f>
        <v>3800</v>
      </c>
      <c r="G239" s="31">
        <f>IF(Movimientos[[#This Row],[Contabilizado]] &lt; 0, Movimientos[[#This Row],[Contabilizado]], 0)</f>
        <v>0</v>
      </c>
      <c r="H239" s="16"/>
      <c r="I239" s="5"/>
      <c r="K239" s="16"/>
      <c r="L239" s="3"/>
      <c r="M239" s="3"/>
    </row>
    <row r="240" spans="1:13" x14ac:dyDescent="0.2">
      <c r="A240" s="4">
        <v>44973</v>
      </c>
      <c r="B240" s="17">
        <v>650</v>
      </c>
      <c r="C240" s="14" t="s">
        <v>46</v>
      </c>
      <c r="D240" s="15"/>
      <c r="E240" s="17">
        <f>IF(AND(Movimientos[[#This Row],[Importe]] &lt; 0, OR(Movimientos[[#This Row],[Concepto]] = "Luz", Movimientos[[#This Row],[Concepto]] = "Cuota", Movimientos[[#This Row],[Concepto]] = "Invitado")), 0, Movimientos[[#This Row],[Importe]])</f>
        <v>650</v>
      </c>
      <c r="F240" s="17">
        <f>IF(Movimientos[[#This Row],[Contabilizado]] &gt; 0, Movimientos[[#This Row],[Contabilizado]], 0)</f>
        <v>650</v>
      </c>
      <c r="G240" s="31">
        <f>IF(Movimientos[[#This Row],[Contabilizado]] &lt; 0, Movimientos[[#This Row],[Contabilizado]], 0)</f>
        <v>0</v>
      </c>
      <c r="H240" s="16"/>
      <c r="I240" s="5"/>
      <c r="K240" s="16"/>
      <c r="L240" s="3"/>
      <c r="M240" s="3" t="s">
        <v>164</v>
      </c>
    </row>
    <row r="241" spans="1:13" x14ac:dyDescent="0.2">
      <c r="A241" s="4">
        <v>44973</v>
      </c>
      <c r="B241" s="17">
        <v>750</v>
      </c>
      <c r="C241" s="14" t="s">
        <v>46</v>
      </c>
      <c r="D241" s="15"/>
      <c r="E241" s="17">
        <f>IF(AND(Movimientos[[#This Row],[Importe]] &lt; 0, OR(Movimientos[[#This Row],[Concepto]] = "Luz", Movimientos[[#This Row],[Concepto]] = "Cuota", Movimientos[[#This Row],[Concepto]] = "Invitado")), 0, Movimientos[[#This Row],[Importe]])</f>
        <v>750</v>
      </c>
      <c r="F241" s="17">
        <f>IF(Movimientos[[#This Row],[Contabilizado]] &gt; 0, Movimientos[[#This Row],[Contabilizado]], 0)</f>
        <v>750</v>
      </c>
      <c r="G241" s="31">
        <f>IF(Movimientos[[#This Row],[Contabilizado]] &lt; 0, Movimientos[[#This Row],[Contabilizado]], 0)</f>
        <v>0</v>
      </c>
      <c r="H241" s="16"/>
      <c r="I241" s="5"/>
      <c r="K241" s="16"/>
      <c r="L241" s="3"/>
      <c r="M241" s="3" t="s">
        <v>165</v>
      </c>
    </row>
    <row r="242" spans="1:13" x14ac:dyDescent="0.2">
      <c r="A242" s="4">
        <v>44973</v>
      </c>
      <c r="B242" s="17">
        <v>3800</v>
      </c>
      <c r="C242" s="14" t="s">
        <v>15</v>
      </c>
      <c r="D242" s="15" t="s">
        <v>166</v>
      </c>
      <c r="E242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242" s="17">
        <f>IF(Movimientos[[#This Row],[Contabilizado]] &gt; 0, Movimientos[[#This Row],[Contabilizado]], 0)</f>
        <v>3800</v>
      </c>
      <c r="G242" s="31">
        <f>IF(Movimientos[[#This Row],[Contabilizado]] &lt; 0, Movimientos[[#This Row],[Contabilizado]], 0)</f>
        <v>0</v>
      </c>
      <c r="H242" s="16"/>
      <c r="I242" s="5"/>
      <c r="K242" s="16"/>
      <c r="L242" s="3"/>
      <c r="M242" s="3"/>
    </row>
    <row r="243" spans="1:13" x14ac:dyDescent="0.2">
      <c r="A243" s="4">
        <v>44972</v>
      </c>
      <c r="B243" s="17">
        <v>500</v>
      </c>
      <c r="C243" s="14" t="s">
        <v>13</v>
      </c>
      <c r="D243" s="15" t="s">
        <v>50</v>
      </c>
      <c r="E243" s="17">
        <f>IF(AND(Movimientos[[#This Row],[Importe]] &lt; 0, OR(Movimientos[[#This Row],[Concepto]] = "Luz", Movimientos[[#This Row],[Concepto]] = "Cuota", Movimientos[[#This Row],[Concepto]] = "Invitado")), 0, Movimientos[[#This Row],[Importe]])</f>
        <v>500</v>
      </c>
      <c r="F243" s="17">
        <f>IF(Movimientos[[#This Row],[Contabilizado]] &gt; 0, Movimientos[[#This Row],[Contabilizado]], 0)</f>
        <v>500</v>
      </c>
      <c r="G243" s="31">
        <f>IF(Movimientos[[#This Row],[Contabilizado]] &lt; 0, Movimientos[[#This Row],[Contabilizado]], 0)</f>
        <v>0</v>
      </c>
      <c r="H243" s="16"/>
      <c r="I243" s="5"/>
      <c r="K243" s="16"/>
      <c r="L243" s="3"/>
      <c r="M243" s="3"/>
    </row>
    <row r="244" spans="1:13" x14ac:dyDescent="0.2">
      <c r="A244" s="4">
        <v>44972</v>
      </c>
      <c r="B244" s="17">
        <v>3800</v>
      </c>
      <c r="C244" s="14" t="s">
        <v>15</v>
      </c>
      <c r="D244" s="15" t="s">
        <v>50</v>
      </c>
      <c r="E244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244" s="17">
        <f>IF(Movimientos[[#This Row],[Contabilizado]] &gt; 0, Movimientos[[#This Row],[Contabilizado]], 0)</f>
        <v>3800</v>
      </c>
      <c r="G244" s="31">
        <f>IF(Movimientos[[#This Row],[Contabilizado]] &lt; 0, Movimientos[[#This Row],[Contabilizado]], 0)</f>
        <v>0</v>
      </c>
      <c r="H244" s="16"/>
      <c r="I244" s="5"/>
      <c r="K244" s="16"/>
      <c r="L244" s="3"/>
      <c r="M244" s="3"/>
    </row>
    <row r="245" spans="1:13" x14ac:dyDescent="0.2">
      <c r="A245" s="4">
        <v>44972</v>
      </c>
      <c r="B245" s="17">
        <v>2700</v>
      </c>
      <c r="C245" s="14" t="s">
        <v>15</v>
      </c>
      <c r="D245" s="15" t="s">
        <v>137</v>
      </c>
      <c r="E245" s="17">
        <f>IF(AND(Movimientos[[#This Row],[Importe]] &lt; 0, OR(Movimientos[[#This Row],[Concepto]] = "Luz", Movimientos[[#This Row],[Concepto]] = "Cuota", Movimientos[[#This Row],[Concepto]] = "Invitado")), 0, Movimientos[[#This Row],[Importe]])</f>
        <v>2700</v>
      </c>
      <c r="F245" s="17">
        <f>IF(Movimientos[[#This Row],[Contabilizado]] &gt; 0, Movimientos[[#This Row],[Contabilizado]], 0)</f>
        <v>2700</v>
      </c>
      <c r="G245" s="31">
        <f>IF(Movimientos[[#This Row],[Contabilizado]] &lt; 0, Movimientos[[#This Row],[Contabilizado]], 0)</f>
        <v>0</v>
      </c>
      <c r="H245" s="16"/>
      <c r="I245" s="5"/>
      <c r="K245" s="16"/>
      <c r="L245" s="3"/>
      <c r="M245" s="3"/>
    </row>
    <row r="246" spans="1:13" x14ac:dyDescent="0.2">
      <c r="A246" s="4">
        <v>44972</v>
      </c>
      <c r="B246" s="17">
        <v>3800</v>
      </c>
      <c r="C246" s="14" t="s">
        <v>15</v>
      </c>
      <c r="D246" s="15" t="s">
        <v>58</v>
      </c>
      <c r="E246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246" s="17">
        <f>IF(Movimientos[[#This Row],[Contabilizado]] &gt; 0, Movimientos[[#This Row],[Contabilizado]], 0)</f>
        <v>3800</v>
      </c>
      <c r="G246" s="31">
        <f>IF(Movimientos[[#This Row],[Contabilizado]] &lt; 0, Movimientos[[#This Row],[Contabilizado]], 0)</f>
        <v>0</v>
      </c>
      <c r="H246" s="16"/>
      <c r="I246" s="5"/>
      <c r="K246" s="16"/>
      <c r="L246" s="3"/>
      <c r="M246" s="3"/>
    </row>
    <row r="247" spans="1:13" x14ac:dyDescent="0.2">
      <c r="A247" s="4">
        <v>44972</v>
      </c>
      <c r="B247" s="17">
        <v>-500</v>
      </c>
      <c r="C247" s="14" t="s">
        <v>13</v>
      </c>
      <c r="D247" s="15" t="s">
        <v>41</v>
      </c>
      <c r="E247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47" s="17">
        <f>IF(Movimientos[[#This Row],[Contabilizado]] &gt; 0, Movimientos[[#This Row],[Contabilizado]], 0)</f>
        <v>0</v>
      </c>
      <c r="G247" s="31">
        <f>IF(Movimientos[[#This Row],[Contabilizado]] &lt; 0, Movimientos[[#This Row],[Contabilizado]], 0)</f>
        <v>0</v>
      </c>
      <c r="H247" s="16"/>
      <c r="I247" s="5"/>
      <c r="K247" s="16"/>
      <c r="L247" s="3"/>
      <c r="M247" s="3"/>
    </row>
    <row r="248" spans="1:13" x14ac:dyDescent="0.2">
      <c r="A248" s="4">
        <v>44972</v>
      </c>
      <c r="B248" s="17">
        <v>-500</v>
      </c>
      <c r="C248" s="14" t="s">
        <v>13</v>
      </c>
      <c r="D248" s="15" t="s">
        <v>50</v>
      </c>
      <c r="E248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48" s="17">
        <f>IF(Movimientos[[#This Row],[Contabilizado]] &gt; 0, Movimientos[[#This Row],[Contabilizado]], 0)</f>
        <v>0</v>
      </c>
      <c r="G248" s="31">
        <f>IF(Movimientos[[#This Row],[Contabilizado]] &lt; 0, Movimientos[[#This Row],[Contabilizado]], 0)</f>
        <v>0</v>
      </c>
      <c r="H248" s="16"/>
      <c r="I248" s="5"/>
      <c r="K248" s="16"/>
      <c r="L248" s="3"/>
      <c r="M248" s="3"/>
    </row>
    <row r="249" spans="1:13" x14ac:dyDescent="0.2">
      <c r="A249" s="4">
        <v>44972</v>
      </c>
      <c r="B249" s="17">
        <v>3800</v>
      </c>
      <c r="C249" s="14" t="s">
        <v>15</v>
      </c>
      <c r="D249" s="15" t="s">
        <v>123</v>
      </c>
      <c r="E249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249" s="17">
        <f>IF(Movimientos[[#This Row],[Contabilizado]] &gt; 0, Movimientos[[#This Row],[Contabilizado]], 0)</f>
        <v>3800</v>
      </c>
      <c r="G249" s="31">
        <f>IF(Movimientos[[#This Row],[Contabilizado]] &lt; 0, Movimientos[[#This Row],[Contabilizado]], 0)</f>
        <v>0</v>
      </c>
      <c r="H249" s="16"/>
      <c r="I249" s="5"/>
      <c r="K249" s="16"/>
      <c r="L249" s="3"/>
      <c r="M249" s="3"/>
    </row>
    <row r="250" spans="1:13" x14ac:dyDescent="0.2">
      <c r="A250" s="4">
        <v>44972</v>
      </c>
      <c r="B250" s="17">
        <v>3800</v>
      </c>
      <c r="C250" s="14" t="s">
        <v>15</v>
      </c>
      <c r="D250" s="15" t="s">
        <v>82</v>
      </c>
      <c r="E250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250" s="17">
        <f>IF(Movimientos[[#This Row],[Contabilizado]] &gt; 0, Movimientos[[#This Row],[Contabilizado]], 0)</f>
        <v>3800</v>
      </c>
      <c r="G250" s="31">
        <f>IF(Movimientos[[#This Row],[Contabilizado]] &lt; 0, Movimientos[[#This Row],[Contabilizado]], 0)</f>
        <v>0</v>
      </c>
      <c r="H250" s="16"/>
      <c r="I250" s="5"/>
      <c r="K250" s="16"/>
      <c r="L250" s="3"/>
      <c r="M250" s="3"/>
    </row>
    <row r="251" spans="1:13" x14ac:dyDescent="0.2">
      <c r="A251" s="4">
        <v>44972</v>
      </c>
      <c r="B251" s="17">
        <v>3800</v>
      </c>
      <c r="C251" s="14" t="s">
        <v>15</v>
      </c>
      <c r="D251" s="15" t="s">
        <v>89</v>
      </c>
      <c r="E251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251" s="17">
        <f>IF(Movimientos[[#This Row],[Contabilizado]] &gt; 0, Movimientos[[#This Row],[Contabilizado]], 0)</f>
        <v>3800</v>
      </c>
      <c r="G251" s="31">
        <f>IF(Movimientos[[#This Row],[Contabilizado]] &lt; 0, Movimientos[[#This Row],[Contabilizado]], 0)</f>
        <v>0</v>
      </c>
      <c r="H251" s="16"/>
      <c r="I251" s="5"/>
      <c r="K251" s="16"/>
      <c r="L251" s="3"/>
      <c r="M251" s="3"/>
    </row>
    <row r="252" spans="1:13" x14ac:dyDescent="0.2">
      <c r="A252" s="4">
        <v>44972</v>
      </c>
      <c r="B252" s="17">
        <v>16750</v>
      </c>
      <c r="C252" s="14" t="s">
        <v>44</v>
      </c>
      <c r="D252" s="15" t="s">
        <v>45</v>
      </c>
      <c r="E252" s="17">
        <f>IF(AND(Movimientos[[#This Row],[Importe]] &lt; 0, OR(Movimientos[[#This Row],[Concepto]] = "Luz", Movimientos[[#This Row],[Concepto]] = "Cuota", Movimientos[[#This Row],[Concepto]] = "Invitado")), 0, Movimientos[[#This Row],[Importe]])</f>
        <v>16750</v>
      </c>
      <c r="F252" s="17">
        <f>IF(Movimientos[[#This Row],[Contabilizado]] &gt; 0, Movimientos[[#This Row],[Contabilizado]], 0)</f>
        <v>16750</v>
      </c>
      <c r="G252" s="31">
        <f>IF(Movimientos[[#This Row],[Contabilizado]] &lt; 0, Movimientos[[#This Row],[Contabilizado]], 0)</f>
        <v>0</v>
      </c>
      <c r="H252" s="16"/>
      <c r="I252" s="5"/>
      <c r="K252" s="16"/>
      <c r="L252" s="3"/>
      <c r="M252" s="3"/>
    </row>
    <row r="253" spans="1:13" x14ac:dyDescent="0.2">
      <c r="A253" s="4">
        <v>44972</v>
      </c>
      <c r="B253" s="17">
        <v>3800</v>
      </c>
      <c r="C253" s="14" t="s">
        <v>15</v>
      </c>
      <c r="D253" s="15" t="s">
        <v>45</v>
      </c>
      <c r="E253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253" s="17">
        <f>IF(Movimientos[[#This Row],[Contabilizado]] &gt; 0, Movimientos[[#This Row],[Contabilizado]], 0)</f>
        <v>3800</v>
      </c>
      <c r="G253" s="31">
        <f>IF(Movimientos[[#This Row],[Contabilizado]] &lt; 0, Movimientos[[#This Row],[Contabilizado]], 0)</f>
        <v>0</v>
      </c>
      <c r="H253" s="16"/>
      <c r="I253" s="5"/>
      <c r="K253" s="16"/>
      <c r="L253" s="3"/>
      <c r="M253" s="3"/>
    </row>
    <row r="254" spans="1:13" x14ac:dyDescent="0.2">
      <c r="A254" s="4">
        <v>44972</v>
      </c>
      <c r="B254" s="17">
        <v>-1280</v>
      </c>
      <c r="C254" s="14" t="s">
        <v>46</v>
      </c>
      <c r="D254" s="15"/>
      <c r="E254" s="17">
        <f>IF(AND(Movimientos[[#This Row],[Importe]] &lt; 0, OR(Movimientos[[#This Row],[Concepto]] = "Luz", Movimientos[[#This Row],[Concepto]] = "Cuota", Movimientos[[#This Row],[Concepto]] = "Invitado")), 0, Movimientos[[#This Row],[Importe]])</f>
        <v>-1280</v>
      </c>
      <c r="F254" s="17">
        <f>IF(Movimientos[[#This Row],[Contabilizado]] &gt; 0, Movimientos[[#This Row],[Contabilizado]], 0)</f>
        <v>0</v>
      </c>
      <c r="G254" s="31">
        <f>IF(Movimientos[[#This Row],[Contabilizado]] &lt; 0, Movimientos[[#This Row],[Contabilizado]], 0)</f>
        <v>-1280</v>
      </c>
      <c r="H254" s="16"/>
      <c r="I254" s="5"/>
      <c r="K254" s="16"/>
      <c r="L254" s="3"/>
      <c r="M254" s="3" t="s">
        <v>47</v>
      </c>
    </row>
    <row r="255" spans="1:13" x14ac:dyDescent="0.2">
      <c r="A255" s="4">
        <v>44972</v>
      </c>
      <c r="B255" s="17">
        <v>-580</v>
      </c>
      <c r="C255" s="14" t="s">
        <v>46</v>
      </c>
      <c r="D255" s="15"/>
      <c r="E255" s="17">
        <f>IF(AND(Movimientos[[#This Row],[Importe]] &lt; 0, OR(Movimientos[[#This Row],[Concepto]] = "Luz", Movimientos[[#This Row],[Concepto]] = "Cuota", Movimientos[[#This Row],[Concepto]] = "Invitado")), 0, Movimientos[[#This Row],[Importe]])</f>
        <v>-580</v>
      </c>
      <c r="F255" s="17">
        <f>IF(Movimientos[[#This Row],[Contabilizado]] &gt; 0, Movimientos[[#This Row],[Contabilizado]], 0)</f>
        <v>0</v>
      </c>
      <c r="G255" s="31">
        <f>IF(Movimientos[[#This Row],[Contabilizado]] &lt; 0, Movimientos[[#This Row],[Contabilizado]], 0)</f>
        <v>-580</v>
      </c>
      <c r="H255" s="16"/>
      <c r="I255" s="5"/>
      <c r="K255" s="16"/>
      <c r="L255" s="3"/>
      <c r="M255" s="3" t="s">
        <v>167</v>
      </c>
    </row>
    <row r="256" spans="1:13" x14ac:dyDescent="0.2">
      <c r="A256" s="4">
        <v>44972</v>
      </c>
      <c r="B256" s="17">
        <v>-950</v>
      </c>
      <c r="C256" s="14" t="s">
        <v>46</v>
      </c>
      <c r="D256" s="15"/>
      <c r="E256" s="17">
        <f>IF(AND(Movimientos[[#This Row],[Importe]] &lt; 0, OR(Movimientos[[#This Row],[Concepto]] = "Luz", Movimientos[[#This Row],[Concepto]] = "Cuota", Movimientos[[#This Row],[Concepto]] = "Invitado")), 0, Movimientos[[#This Row],[Importe]])</f>
        <v>-950</v>
      </c>
      <c r="F256" s="17">
        <f>IF(Movimientos[[#This Row],[Contabilizado]] &gt; 0, Movimientos[[#This Row],[Contabilizado]], 0)</f>
        <v>0</v>
      </c>
      <c r="G256" s="31">
        <f>IF(Movimientos[[#This Row],[Contabilizado]] &lt; 0, Movimientos[[#This Row],[Contabilizado]], 0)</f>
        <v>-950</v>
      </c>
      <c r="H256" s="16"/>
      <c r="I256" s="5"/>
      <c r="K256" s="16"/>
      <c r="L256" s="3"/>
      <c r="M256" s="3" t="s">
        <v>168</v>
      </c>
    </row>
    <row r="257" spans="1:13" x14ac:dyDescent="0.2">
      <c r="A257" s="4">
        <v>44972</v>
      </c>
      <c r="B257" s="17">
        <v>4000</v>
      </c>
      <c r="C257" s="14" t="s">
        <v>153</v>
      </c>
      <c r="D257" s="15" t="s">
        <v>133</v>
      </c>
      <c r="E257" s="17">
        <f>IF(AND(Movimientos[[#This Row],[Importe]] &lt; 0, OR(Movimientos[[#This Row],[Concepto]] = "Luz", Movimientos[[#This Row],[Concepto]] = "Cuota", Movimientos[[#This Row],[Concepto]] = "Invitado")), 0, Movimientos[[#This Row],[Importe]])</f>
        <v>4000</v>
      </c>
      <c r="F257" s="17">
        <f>IF(Movimientos[[#This Row],[Contabilizado]] &gt; 0, Movimientos[[#This Row],[Contabilizado]], 0)</f>
        <v>4000</v>
      </c>
      <c r="G257" s="31">
        <f>IF(Movimientos[[#This Row],[Contabilizado]] &lt; 0, Movimientos[[#This Row],[Contabilizado]], 0)</f>
        <v>0</v>
      </c>
      <c r="H257" s="16"/>
      <c r="I257" s="5"/>
      <c r="K257" s="16"/>
      <c r="L257" s="3"/>
      <c r="M257" s="3"/>
    </row>
    <row r="258" spans="1:13" x14ac:dyDescent="0.2">
      <c r="A258" s="4">
        <v>44972</v>
      </c>
      <c r="B258" s="17">
        <v>3800</v>
      </c>
      <c r="C258" s="14" t="s">
        <v>15</v>
      </c>
      <c r="D258" s="15" t="s">
        <v>133</v>
      </c>
      <c r="E258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258" s="17">
        <f>IF(Movimientos[[#This Row],[Contabilizado]] &gt; 0, Movimientos[[#This Row],[Contabilizado]], 0)</f>
        <v>3800</v>
      </c>
      <c r="G258" s="31">
        <f>IF(Movimientos[[#This Row],[Contabilizado]] &lt; 0, Movimientos[[#This Row],[Contabilizado]], 0)</f>
        <v>0</v>
      </c>
      <c r="H258" s="16"/>
      <c r="I258" s="5"/>
      <c r="K258" s="16"/>
      <c r="L258" s="3"/>
      <c r="M258" s="3"/>
    </row>
    <row r="259" spans="1:13" x14ac:dyDescent="0.2">
      <c r="A259" s="4">
        <v>44972</v>
      </c>
      <c r="B259" s="17">
        <v>3800</v>
      </c>
      <c r="C259" s="14" t="s">
        <v>15</v>
      </c>
      <c r="D259" s="3" t="s">
        <v>48</v>
      </c>
      <c r="E259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259" s="17">
        <f>IF(Movimientos[[#This Row],[Contabilizado]] &gt; 0, Movimientos[[#This Row],[Contabilizado]], 0)</f>
        <v>3800</v>
      </c>
      <c r="G259" s="31">
        <f>IF(Movimientos[[#This Row],[Contabilizado]] &lt; 0, Movimientos[[#This Row],[Contabilizado]], 0)</f>
        <v>0</v>
      </c>
      <c r="H259" s="16"/>
      <c r="I259" s="5"/>
      <c r="K259" s="16"/>
      <c r="L259" s="3"/>
      <c r="M259" s="3"/>
    </row>
    <row r="260" spans="1:13" x14ac:dyDescent="0.2">
      <c r="A260" s="4">
        <v>44971</v>
      </c>
      <c r="B260" s="17">
        <v>3800</v>
      </c>
      <c r="C260" s="14" t="s">
        <v>15</v>
      </c>
      <c r="D260" s="15" t="s">
        <v>136</v>
      </c>
      <c r="E260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260" s="17">
        <f>IF(Movimientos[[#This Row],[Contabilizado]] &gt; 0, Movimientos[[#This Row],[Contabilizado]], 0)</f>
        <v>3800</v>
      </c>
      <c r="G260" s="31">
        <f>IF(Movimientos[[#This Row],[Contabilizado]] &lt; 0, Movimientos[[#This Row],[Contabilizado]], 0)</f>
        <v>0</v>
      </c>
      <c r="H260" s="16"/>
      <c r="I260" s="5"/>
      <c r="K260" s="16"/>
      <c r="L260" s="3"/>
      <c r="M260" s="3"/>
    </row>
    <row r="261" spans="1:13" x14ac:dyDescent="0.2">
      <c r="A261" s="4">
        <v>44971</v>
      </c>
      <c r="B261" s="17">
        <v>3800</v>
      </c>
      <c r="C261" s="14" t="s">
        <v>15</v>
      </c>
      <c r="D261" s="15" t="s">
        <v>109</v>
      </c>
      <c r="E261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261" s="17">
        <f>IF(Movimientos[[#This Row],[Contabilizado]] &gt; 0, Movimientos[[#This Row],[Contabilizado]], 0)</f>
        <v>3800</v>
      </c>
      <c r="G261" s="31">
        <f>IF(Movimientos[[#This Row],[Contabilizado]] &lt; 0, Movimientos[[#This Row],[Contabilizado]], 0)</f>
        <v>0</v>
      </c>
      <c r="H261" s="16"/>
      <c r="I261" s="5"/>
      <c r="K261" s="16"/>
      <c r="L261" s="3"/>
      <c r="M261" s="3"/>
    </row>
    <row r="262" spans="1:13" x14ac:dyDescent="0.2">
      <c r="A262" s="4">
        <v>44971</v>
      </c>
      <c r="B262" s="17">
        <v>3800</v>
      </c>
      <c r="C262" s="14" t="s">
        <v>15</v>
      </c>
      <c r="D262" s="15" t="s">
        <v>102</v>
      </c>
      <c r="E262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262" s="17">
        <f>IF(Movimientos[[#This Row],[Contabilizado]] &gt; 0, Movimientos[[#This Row],[Contabilizado]], 0)</f>
        <v>3800</v>
      </c>
      <c r="G262" s="31">
        <f>IF(Movimientos[[#This Row],[Contabilizado]] &lt; 0, Movimientos[[#This Row],[Contabilizado]], 0)</f>
        <v>0</v>
      </c>
      <c r="H262" s="16"/>
      <c r="I262" s="5"/>
      <c r="K262" s="16"/>
      <c r="L262" s="3"/>
      <c r="M262" s="3"/>
    </row>
    <row r="263" spans="1:13" x14ac:dyDescent="0.2">
      <c r="A263" s="4">
        <v>44971</v>
      </c>
      <c r="B263" s="17">
        <v>3800</v>
      </c>
      <c r="C263" s="14" t="s">
        <v>15</v>
      </c>
      <c r="D263" s="15" t="s">
        <v>22</v>
      </c>
      <c r="E263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263" s="17">
        <f>IF(Movimientos[[#This Row],[Contabilizado]] &gt; 0, Movimientos[[#This Row],[Contabilizado]], 0)</f>
        <v>3800</v>
      </c>
      <c r="G263" s="31">
        <f>IF(Movimientos[[#This Row],[Contabilizado]] &lt; 0, Movimientos[[#This Row],[Contabilizado]], 0)</f>
        <v>0</v>
      </c>
      <c r="H263" s="16"/>
      <c r="I263" s="5"/>
      <c r="K263" s="16"/>
      <c r="L263" s="3"/>
      <c r="M263" s="3"/>
    </row>
    <row r="264" spans="1:13" x14ac:dyDescent="0.2">
      <c r="A264" s="4">
        <v>44971</v>
      </c>
      <c r="B264" s="17">
        <v>3800</v>
      </c>
      <c r="C264" s="14" t="s">
        <v>15</v>
      </c>
      <c r="D264" s="15" t="s">
        <v>59</v>
      </c>
      <c r="E264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264" s="17">
        <f>IF(Movimientos[[#This Row],[Contabilizado]] &gt; 0, Movimientos[[#This Row],[Contabilizado]], 0)</f>
        <v>3800</v>
      </c>
      <c r="G264" s="31">
        <f>IF(Movimientos[[#This Row],[Contabilizado]] &lt; 0, Movimientos[[#This Row],[Contabilizado]], 0)</f>
        <v>0</v>
      </c>
      <c r="H264" s="16"/>
      <c r="I264" s="5"/>
      <c r="K264" s="16"/>
      <c r="L264" s="3"/>
      <c r="M264" s="3"/>
    </row>
    <row r="265" spans="1:13" x14ac:dyDescent="0.2">
      <c r="A265" s="4">
        <v>44971</v>
      </c>
      <c r="B265" s="17">
        <v>3800</v>
      </c>
      <c r="C265" s="14" t="s">
        <v>15</v>
      </c>
      <c r="D265" s="15" t="s">
        <v>108</v>
      </c>
      <c r="E265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265" s="17">
        <f>IF(Movimientos[[#This Row],[Contabilizado]] &gt; 0, Movimientos[[#This Row],[Contabilizado]], 0)</f>
        <v>3800</v>
      </c>
      <c r="G265" s="31">
        <f>IF(Movimientos[[#This Row],[Contabilizado]] &lt; 0, Movimientos[[#This Row],[Contabilizado]], 0)</f>
        <v>0</v>
      </c>
      <c r="H265" s="16"/>
      <c r="I265" s="5"/>
      <c r="K265" s="16"/>
      <c r="L265" s="3"/>
      <c r="M265" s="3"/>
    </row>
    <row r="266" spans="1:13" x14ac:dyDescent="0.2">
      <c r="A266" s="4">
        <v>44971</v>
      </c>
      <c r="B266" s="17">
        <v>-520</v>
      </c>
      <c r="C266" s="14" t="s">
        <v>46</v>
      </c>
      <c r="D266" s="15"/>
      <c r="E266" s="17">
        <f>IF(AND(Movimientos[[#This Row],[Importe]] &lt; 0, OR(Movimientos[[#This Row],[Concepto]] = "Luz", Movimientos[[#This Row],[Concepto]] = "Cuota", Movimientos[[#This Row],[Concepto]] = "Invitado")), 0, Movimientos[[#This Row],[Importe]])</f>
        <v>-520</v>
      </c>
      <c r="F266" s="17">
        <f>IF(Movimientos[[#This Row],[Contabilizado]] &gt; 0, Movimientos[[#This Row],[Contabilizado]], 0)</f>
        <v>0</v>
      </c>
      <c r="G266" s="31">
        <f>IF(Movimientos[[#This Row],[Contabilizado]] &lt; 0, Movimientos[[#This Row],[Contabilizado]], 0)</f>
        <v>-520</v>
      </c>
      <c r="H266" s="16"/>
      <c r="I266" s="5"/>
      <c r="K266" s="16"/>
      <c r="L266" s="3"/>
      <c r="M266" s="3" t="s">
        <v>168</v>
      </c>
    </row>
    <row r="267" spans="1:13" x14ac:dyDescent="0.2">
      <c r="A267" s="4">
        <v>44971</v>
      </c>
      <c r="B267" s="17">
        <v>3040</v>
      </c>
      <c r="C267" s="14" t="s">
        <v>15</v>
      </c>
      <c r="D267" s="15" t="s">
        <v>131</v>
      </c>
      <c r="E267" s="17">
        <f>IF(AND(Movimientos[[#This Row],[Importe]] &lt; 0, OR(Movimientos[[#This Row],[Concepto]] = "Luz", Movimientos[[#This Row],[Concepto]] = "Cuota", Movimientos[[#This Row],[Concepto]] = "Invitado")), 0, Movimientos[[#This Row],[Importe]])</f>
        <v>3040</v>
      </c>
      <c r="F267" s="17">
        <f>IF(Movimientos[[#This Row],[Contabilizado]] &gt; 0, Movimientos[[#This Row],[Contabilizado]], 0)</f>
        <v>3040</v>
      </c>
      <c r="G267" s="31">
        <f>IF(Movimientos[[#This Row],[Contabilizado]] &lt; 0, Movimientos[[#This Row],[Contabilizado]], 0)</f>
        <v>0</v>
      </c>
      <c r="H267" s="16"/>
      <c r="I267" s="5"/>
      <c r="K267" s="16"/>
      <c r="L267" s="3"/>
      <c r="M267" s="3"/>
    </row>
    <row r="268" spans="1:13" x14ac:dyDescent="0.2">
      <c r="A268" s="4">
        <v>44971</v>
      </c>
      <c r="B268" s="17">
        <v>3040</v>
      </c>
      <c r="C268" s="14" t="s">
        <v>15</v>
      </c>
      <c r="D268" s="15" t="s">
        <v>99</v>
      </c>
      <c r="E268" s="17">
        <f>IF(AND(Movimientos[[#This Row],[Importe]] &lt; 0, OR(Movimientos[[#This Row],[Concepto]] = "Luz", Movimientos[[#This Row],[Concepto]] = "Cuota", Movimientos[[#This Row],[Concepto]] = "Invitado")), 0, Movimientos[[#This Row],[Importe]])</f>
        <v>3040</v>
      </c>
      <c r="F268" s="17">
        <f>IF(Movimientos[[#This Row],[Contabilizado]] &gt; 0, Movimientos[[#This Row],[Contabilizado]], 0)</f>
        <v>3040</v>
      </c>
      <c r="G268" s="31">
        <f>IF(Movimientos[[#This Row],[Contabilizado]] &lt; 0, Movimientos[[#This Row],[Contabilizado]], 0)</f>
        <v>0</v>
      </c>
      <c r="H268" s="16"/>
      <c r="I268" s="5"/>
      <c r="K268" s="16"/>
      <c r="L268" s="3"/>
      <c r="M268" s="3"/>
    </row>
    <row r="269" spans="1:13" x14ac:dyDescent="0.2">
      <c r="A269" s="4">
        <v>44971</v>
      </c>
      <c r="B269" s="17">
        <v>3040</v>
      </c>
      <c r="C269" s="14" t="s">
        <v>15</v>
      </c>
      <c r="D269" s="15" t="s">
        <v>130</v>
      </c>
      <c r="E269" s="17">
        <f>IF(AND(Movimientos[[#This Row],[Importe]] &lt; 0, OR(Movimientos[[#This Row],[Concepto]] = "Luz", Movimientos[[#This Row],[Concepto]] = "Cuota", Movimientos[[#This Row],[Concepto]] = "Invitado")), 0, Movimientos[[#This Row],[Importe]])</f>
        <v>3040</v>
      </c>
      <c r="F269" s="17">
        <f>IF(Movimientos[[#This Row],[Contabilizado]] &gt; 0, Movimientos[[#This Row],[Contabilizado]], 0)</f>
        <v>3040</v>
      </c>
      <c r="G269" s="31">
        <f>IF(Movimientos[[#This Row],[Contabilizado]] &lt; 0, Movimientos[[#This Row],[Contabilizado]], 0)</f>
        <v>0</v>
      </c>
      <c r="H269" s="16"/>
      <c r="I269" s="5"/>
      <c r="K269" s="16"/>
      <c r="L269" s="3"/>
      <c r="M269" s="3"/>
    </row>
    <row r="270" spans="1:13" x14ac:dyDescent="0.2">
      <c r="A270" s="4">
        <v>44971</v>
      </c>
      <c r="B270" s="17">
        <v>3800</v>
      </c>
      <c r="C270" s="14" t="s">
        <v>15</v>
      </c>
      <c r="D270" s="15" t="s">
        <v>105</v>
      </c>
      <c r="E270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270" s="17">
        <f>IF(Movimientos[[#This Row],[Contabilizado]] &gt; 0, Movimientos[[#This Row],[Contabilizado]], 0)</f>
        <v>3800</v>
      </c>
      <c r="G270" s="31">
        <f>IF(Movimientos[[#This Row],[Contabilizado]] &lt; 0, Movimientos[[#This Row],[Contabilizado]], 0)</f>
        <v>0</v>
      </c>
      <c r="H270" s="16"/>
      <c r="I270" s="5"/>
      <c r="K270" s="16"/>
      <c r="L270" s="3"/>
      <c r="M270" s="3"/>
    </row>
    <row r="271" spans="1:13" x14ac:dyDescent="0.2">
      <c r="A271" s="4">
        <v>44971</v>
      </c>
      <c r="B271" s="17">
        <v>3800</v>
      </c>
      <c r="C271" s="14" t="s">
        <v>15</v>
      </c>
      <c r="D271" s="15" t="s">
        <v>104</v>
      </c>
      <c r="E271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271" s="17">
        <f>IF(Movimientos[[#This Row],[Contabilizado]] &gt; 0, Movimientos[[#This Row],[Contabilizado]], 0)</f>
        <v>3800</v>
      </c>
      <c r="G271" s="31">
        <f>IF(Movimientos[[#This Row],[Contabilizado]] &lt; 0, Movimientos[[#This Row],[Contabilizado]], 0)</f>
        <v>0</v>
      </c>
      <c r="H271" s="16"/>
      <c r="I271" s="5"/>
      <c r="K271" s="16"/>
      <c r="L271" s="3"/>
      <c r="M271" s="3"/>
    </row>
    <row r="272" spans="1:13" x14ac:dyDescent="0.2">
      <c r="A272" s="4">
        <v>44971</v>
      </c>
      <c r="B272" s="17">
        <v>3800</v>
      </c>
      <c r="C272" s="14" t="s">
        <v>15</v>
      </c>
      <c r="D272" s="15" t="s">
        <v>61</v>
      </c>
      <c r="E272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272" s="17">
        <f>IF(Movimientos[[#This Row],[Contabilizado]] &gt; 0, Movimientos[[#This Row],[Contabilizado]], 0)</f>
        <v>3800</v>
      </c>
      <c r="G272" s="31">
        <f>IF(Movimientos[[#This Row],[Contabilizado]] &lt; 0, Movimientos[[#This Row],[Contabilizado]], 0)</f>
        <v>0</v>
      </c>
      <c r="H272" s="16"/>
      <c r="I272" s="5"/>
      <c r="K272" s="16"/>
      <c r="L272" s="3"/>
      <c r="M272" s="3"/>
    </row>
    <row r="273" spans="1:13" x14ac:dyDescent="0.2">
      <c r="A273" s="4">
        <v>44971</v>
      </c>
      <c r="B273" s="17">
        <v>3800</v>
      </c>
      <c r="C273" s="14" t="s">
        <v>15</v>
      </c>
      <c r="D273" s="15" t="s">
        <v>52</v>
      </c>
      <c r="E273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273" s="17">
        <f>IF(Movimientos[[#This Row],[Contabilizado]] &gt; 0, Movimientos[[#This Row],[Contabilizado]], 0)</f>
        <v>3800</v>
      </c>
      <c r="G273" s="31">
        <f>IF(Movimientos[[#This Row],[Contabilizado]] &lt; 0, Movimientos[[#This Row],[Contabilizado]], 0)</f>
        <v>0</v>
      </c>
      <c r="H273" s="16"/>
      <c r="I273" s="5"/>
      <c r="K273" s="16"/>
      <c r="L273" s="3"/>
      <c r="M273" s="3"/>
    </row>
    <row r="274" spans="1:13" x14ac:dyDescent="0.2">
      <c r="A274" s="4">
        <v>44971</v>
      </c>
      <c r="B274" s="17">
        <v>7900</v>
      </c>
      <c r="C274" s="14" t="s">
        <v>13</v>
      </c>
      <c r="D274" s="15" t="s">
        <v>24</v>
      </c>
      <c r="E274" s="17">
        <f>IF(AND(Movimientos[[#This Row],[Importe]] &lt; 0, OR(Movimientos[[#This Row],[Concepto]] = "Luz", Movimientos[[#This Row],[Concepto]] = "Cuota", Movimientos[[#This Row],[Concepto]] = "Invitado")), 0, Movimientos[[#This Row],[Importe]])</f>
        <v>7900</v>
      </c>
      <c r="F274" s="17">
        <f>IF(Movimientos[[#This Row],[Contabilizado]] &gt; 0, Movimientos[[#This Row],[Contabilizado]], 0)</f>
        <v>7900</v>
      </c>
      <c r="G274" s="31">
        <f>IF(Movimientos[[#This Row],[Contabilizado]] &lt; 0, Movimientos[[#This Row],[Contabilizado]], 0)</f>
        <v>0</v>
      </c>
      <c r="H274" s="16"/>
      <c r="I274" s="5"/>
      <c r="K274" s="16"/>
      <c r="L274" s="3"/>
      <c r="M274" s="3"/>
    </row>
    <row r="275" spans="1:13" x14ac:dyDescent="0.2">
      <c r="A275" s="4">
        <v>44971</v>
      </c>
      <c r="B275" s="17">
        <v>3800</v>
      </c>
      <c r="C275" s="14" t="s">
        <v>15</v>
      </c>
      <c r="D275" s="15" t="s">
        <v>24</v>
      </c>
      <c r="E275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275" s="17">
        <f>IF(Movimientos[[#This Row],[Contabilizado]] &gt; 0, Movimientos[[#This Row],[Contabilizado]], 0)</f>
        <v>3800</v>
      </c>
      <c r="G275" s="31">
        <f>IF(Movimientos[[#This Row],[Contabilizado]] &lt; 0, Movimientos[[#This Row],[Contabilizado]], 0)</f>
        <v>0</v>
      </c>
      <c r="H275" s="16"/>
      <c r="I275" s="5"/>
      <c r="K275" s="16"/>
      <c r="L275" s="3"/>
      <c r="M275" s="3"/>
    </row>
    <row r="276" spans="1:13" x14ac:dyDescent="0.2">
      <c r="A276" s="4">
        <v>44971</v>
      </c>
      <c r="B276" s="17">
        <v>1000</v>
      </c>
      <c r="C276" s="14" t="s">
        <v>13</v>
      </c>
      <c r="D276" s="15" t="s">
        <v>123</v>
      </c>
      <c r="E276" s="17">
        <f>IF(AND(Movimientos[[#This Row],[Importe]] &lt; 0, OR(Movimientos[[#This Row],[Concepto]] = "Luz", Movimientos[[#This Row],[Concepto]] = "Cuota", Movimientos[[#This Row],[Concepto]] = "Invitado")), 0, Movimientos[[#This Row],[Importe]])</f>
        <v>1000</v>
      </c>
      <c r="F276" s="17">
        <f>IF(Movimientos[[#This Row],[Contabilizado]] &gt; 0, Movimientos[[#This Row],[Contabilizado]], 0)</f>
        <v>1000</v>
      </c>
      <c r="G276" s="31">
        <f>IF(Movimientos[[#This Row],[Contabilizado]] &lt; 0, Movimientos[[#This Row],[Contabilizado]], 0)</f>
        <v>0</v>
      </c>
      <c r="H276" s="16"/>
      <c r="I276" s="5"/>
      <c r="K276" s="16"/>
      <c r="L276" s="3"/>
      <c r="M276" s="3"/>
    </row>
    <row r="277" spans="1:13" x14ac:dyDescent="0.2">
      <c r="A277" s="4">
        <v>44971</v>
      </c>
      <c r="B277" s="17">
        <v>3800</v>
      </c>
      <c r="C277" s="14" t="s">
        <v>15</v>
      </c>
      <c r="D277" s="15" t="s">
        <v>14</v>
      </c>
      <c r="E277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277" s="17">
        <f>IF(Movimientos[[#This Row],[Contabilizado]] &gt; 0, Movimientos[[#This Row],[Contabilizado]], 0)</f>
        <v>3800</v>
      </c>
      <c r="G277" s="31">
        <f>IF(Movimientos[[#This Row],[Contabilizado]] &lt; 0, Movimientos[[#This Row],[Contabilizado]], 0)</f>
        <v>0</v>
      </c>
      <c r="H277" s="16"/>
      <c r="I277" s="5"/>
      <c r="K277" s="16"/>
      <c r="L277" s="3"/>
      <c r="M277" s="3"/>
    </row>
    <row r="278" spans="1:13" x14ac:dyDescent="0.2">
      <c r="A278" s="4">
        <v>44971</v>
      </c>
      <c r="B278" s="17">
        <v>3000</v>
      </c>
      <c r="C278" s="14" t="s">
        <v>13</v>
      </c>
      <c r="D278" s="15" t="s">
        <v>14</v>
      </c>
      <c r="E278" s="17">
        <f>IF(AND(Movimientos[[#This Row],[Importe]] &lt; 0, OR(Movimientos[[#This Row],[Concepto]] = "Luz", Movimientos[[#This Row],[Concepto]] = "Cuota", Movimientos[[#This Row],[Concepto]] = "Invitado")), 0, Movimientos[[#This Row],[Importe]])</f>
        <v>3000</v>
      </c>
      <c r="F278" s="17">
        <f>IF(Movimientos[[#This Row],[Contabilizado]] &gt; 0, Movimientos[[#This Row],[Contabilizado]], 0)</f>
        <v>3000</v>
      </c>
      <c r="G278" s="31">
        <f>IF(Movimientos[[#This Row],[Contabilizado]] &lt; 0, Movimientos[[#This Row],[Contabilizado]], 0)</f>
        <v>0</v>
      </c>
      <c r="H278" s="16"/>
      <c r="I278" s="5"/>
      <c r="K278" s="16"/>
      <c r="L278" s="3"/>
      <c r="M278" s="3"/>
    </row>
    <row r="279" spans="1:13" x14ac:dyDescent="0.2">
      <c r="A279" s="4">
        <v>44970</v>
      </c>
      <c r="B279" s="17">
        <v>-500</v>
      </c>
      <c r="C279" s="14" t="s">
        <v>13</v>
      </c>
      <c r="D279" s="15" t="s">
        <v>37</v>
      </c>
      <c r="E279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79" s="17">
        <f>IF(Movimientos[[#This Row],[Contabilizado]] &gt; 0, Movimientos[[#This Row],[Contabilizado]], 0)</f>
        <v>0</v>
      </c>
      <c r="G279" s="31">
        <f>IF(Movimientos[[#This Row],[Contabilizado]] &lt; 0, Movimientos[[#This Row],[Contabilizado]], 0)</f>
        <v>0</v>
      </c>
      <c r="H279" s="16"/>
      <c r="I279" s="5"/>
      <c r="K279" s="16"/>
      <c r="L279" s="3"/>
      <c r="M279" s="3"/>
    </row>
    <row r="280" spans="1:13" x14ac:dyDescent="0.2">
      <c r="A280" s="4">
        <v>44970</v>
      </c>
      <c r="B280" s="17">
        <v>-500</v>
      </c>
      <c r="C280" s="14" t="s">
        <v>13</v>
      </c>
      <c r="D280" s="15" t="s">
        <v>123</v>
      </c>
      <c r="E280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80" s="17">
        <f>IF(Movimientos[[#This Row],[Contabilizado]] &gt; 0, Movimientos[[#This Row],[Contabilizado]], 0)</f>
        <v>0</v>
      </c>
      <c r="G280" s="31">
        <f>IF(Movimientos[[#This Row],[Contabilizado]] &lt; 0, Movimientos[[#This Row],[Contabilizado]], 0)</f>
        <v>0</v>
      </c>
      <c r="H280" s="16"/>
      <c r="I280" s="5"/>
      <c r="K280" s="16"/>
      <c r="L280" s="3"/>
      <c r="M280" s="3"/>
    </row>
    <row r="281" spans="1:13" x14ac:dyDescent="0.2">
      <c r="A281" s="4">
        <v>44970</v>
      </c>
      <c r="B281" s="17">
        <v>3800</v>
      </c>
      <c r="C281" s="14" t="s">
        <v>15</v>
      </c>
      <c r="D281" s="15" t="s">
        <v>42</v>
      </c>
      <c r="E281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281" s="17">
        <f>IF(Movimientos[[#This Row],[Contabilizado]] &gt; 0, Movimientos[[#This Row],[Contabilizado]], 0)</f>
        <v>3800</v>
      </c>
      <c r="G281" s="31">
        <f>IF(Movimientos[[#This Row],[Contabilizado]] &lt; 0, Movimientos[[#This Row],[Contabilizado]], 0)</f>
        <v>0</v>
      </c>
      <c r="H281" s="16"/>
      <c r="I281" s="5"/>
      <c r="K281" s="16"/>
      <c r="L281" s="3"/>
      <c r="M281" s="3"/>
    </row>
    <row r="282" spans="1:13" x14ac:dyDescent="0.2">
      <c r="A282" s="4">
        <v>44970</v>
      </c>
      <c r="B282" s="17">
        <v>3800</v>
      </c>
      <c r="C282" s="14" t="s">
        <v>15</v>
      </c>
      <c r="D282" s="15" t="s">
        <v>36</v>
      </c>
      <c r="E282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282" s="17">
        <f>IF(Movimientos[[#This Row],[Contabilizado]] &gt; 0, Movimientos[[#This Row],[Contabilizado]], 0)</f>
        <v>3800</v>
      </c>
      <c r="G282" s="31">
        <f>IF(Movimientos[[#This Row],[Contabilizado]] &lt; 0, Movimientos[[#This Row],[Contabilizado]], 0)</f>
        <v>0</v>
      </c>
      <c r="H282" s="16"/>
      <c r="I282" s="5"/>
      <c r="K282" s="16"/>
      <c r="L282" s="3"/>
      <c r="M282" s="3"/>
    </row>
    <row r="283" spans="1:13" x14ac:dyDescent="0.2">
      <c r="A283" s="4">
        <v>44970</v>
      </c>
      <c r="B283" s="17">
        <v>2700</v>
      </c>
      <c r="C283" s="14" t="s">
        <v>15</v>
      </c>
      <c r="D283" s="15" t="s">
        <v>43</v>
      </c>
      <c r="E283" s="17">
        <f>IF(AND(Movimientos[[#This Row],[Importe]] &lt; 0, OR(Movimientos[[#This Row],[Concepto]] = "Luz", Movimientos[[#This Row],[Concepto]] = "Cuota", Movimientos[[#This Row],[Concepto]] = "Invitado")), 0, Movimientos[[#This Row],[Importe]])</f>
        <v>2700</v>
      </c>
      <c r="F283" s="17">
        <f>IF(Movimientos[[#This Row],[Contabilizado]] &gt; 0, Movimientos[[#This Row],[Contabilizado]], 0)</f>
        <v>2700</v>
      </c>
      <c r="G283" s="31">
        <f>IF(Movimientos[[#This Row],[Contabilizado]] &lt; 0, Movimientos[[#This Row],[Contabilizado]], 0)</f>
        <v>0</v>
      </c>
      <c r="H283" s="16"/>
      <c r="I283" s="5"/>
      <c r="K283" s="16"/>
      <c r="L283" s="3"/>
      <c r="M283" s="3"/>
    </row>
    <row r="284" spans="1:13" x14ac:dyDescent="0.2">
      <c r="A284" s="4">
        <v>44970</v>
      </c>
      <c r="B284" s="17">
        <v>-550</v>
      </c>
      <c r="C284" s="14" t="s">
        <v>46</v>
      </c>
      <c r="D284" s="15"/>
      <c r="E284" s="17">
        <f>IF(AND(Movimientos[[#This Row],[Importe]] &lt; 0, OR(Movimientos[[#This Row],[Concepto]] = "Luz", Movimientos[[#This Row],[Concepto]] = "Cuota", Movimientos[[#This Row],[Concepto]] = "Invitado")), 0, Movimientos[[#This Row],[Importe]])</f>
        <v>-550</v>
      </c>
      <c r="F284" s="17">
        <f>IF(Movimientos[[#This Row],[Contabilizado]] &gt; 0, Movimientos[[#This Row],[Contabilizado]], 0)</f>
        <v>0</v>
      </c>
      <c r="G284" s="31">
        <f>IF(Movimientos[[#This Row],[Contabilizado]] &lt; 0, Movimientos[[#This Row],[Contabilizado]], 0)</f>
        <v>-550</v>
      </c>
      <c r="H284" s="16"/>
      <c r="I284" s="5"/>
      <c r="K284" s="16"/>
      <c r="L284" s="3"/>
      <c r="M284" s="3" t="s">
        <v>169</v>
      </c>
    </row>
    <row r="285" spans="1:13" x14ac:dyDescent="0.2">
      <c r="A285" s="4">
        <v>44970</v>
      </c>
      <c r="B285" s="17">
        <v>-2500</v>
      </c>
      <c r="C285" s="14" t="s">
        <v>46</v>
      </c>
      <c r="D285" s="15"/>
      <c r="E285" s="17">
        <f>IF(AND(Movimientos[[#This Row],[Importe]] &lt; 0, OR(Movimientos[[#This Row],[Concepto]] = "Luz", Movimientos[[#This Row],[Concepto]] = "Cuota", Movimientos[[#This Row],[Concepto]] = "Invitado")), 0, Movimientos[[#This Row],[Importe]])</f>
        <v>-2500</v>
      </c>
      <c r="F285" s="17">
        <f>IF(Movimientos[[#This Row],[Contabilizado]] &gt; 0, Movimientos[[#This Row],[Contabilizado]], 0)</f>
        <v>0</v>
      </c>
      <c r="G285" s="31">
        <f>IF(Movimientos[[#This Row],[Contabilizado]] &lt; 0, Movimientos[[#This Row],[Contabilizado]], 0)</f>
        <v>-2500</v>
      </c>
      <c r="H285" s="16"/>
      <c r="I285" s="5"/>
      <c r="K285" s="16"/>
      <c r="L285" s="3"/>
      <c r="M285" s="3" t="s">
        <v>167</v>
      </c>
    </row>
    <row r="286" spans="1:13" x14ac:dyDescent="0.2">
      <c r="A286" s="4">
        <v>44968</v>
      </c>
      <c r="B286" s="17">
        <v>3800</v>
      </c>
      <c r="C286" s="14" t="s">
        <v>15</v>
      </c>
      <c r="D286" s="15" t="s">
        <v>127</v>
      </c>
      <c r="E286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286" s="17">
        <f>IF(Movimientos[[#This Row],[Contabilizado]] &gt; 0, Movimientos[[#This Row],[Contabilizado]], 0)</f>
        <v>3800</v>
      </c>
      <c r="G286" s="31">
        <f>IF(Movimientos[[#This Row],[Contabilizado]] &lt; 0, Movimientos[[#This Row],[Contabilizado]], 0)</f>
        <v>0</v>
      </c>
      <c r="H286" s="16"/>
      <c r="I286" s="5"/>
      <c r="K286" s="16"/>
      <c r="L286" s="3"/>
      <c r="M286" s="3"/>
    </row>
    <row r="287" spans="1:13" x14ac:dyDescent="0.2">
      <c r="A287" s="4">
        <v>44968</v>
      </c>
      <c r="B287" s="17">
        <v>3800</v>
      </c>
      <c r="C287" s="14" t="s">
        <v>15</v>
      </c>
      <c r="D287" s="15" t="s">
        <v>25</v>
      </c>
      <c r="E287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287" s="17">
        <f>IF(Movimientos[[#This Row],[Contabilizado]] &gt; 0, Movimientos[[#This Row],[Contabilizado]], 0)</f>
        <v>3800</v>
      </c>
      <c r="G287" s="31">
        <f>IF(Movimientos[[#This Row],[Contabilizado]] &lt; 0, Movimientos[[#This Row],[Contabilizado]], 0)</f>
        <v>0</v>
      </c>
      <c r="H287" s="16"/>
      <c r="I287" s="5"/>
      <c r="K287" s="16"/>
      <c r="L287" s="3"/>
      <c r="M287" s="3"/>
    </row>
    <row r="288" spans="1:13" x14ac:dyDescent="0.2">
      <c r="A288" s="4">
        <v>44968</v>
      </c>
      <c r="B288" s="17">
        <v>2700</v>
      </c>
      <c r="C288" s="14" t="s">
        <v>15</v>
      </c>
      <c r="D288" s="15" t="s">
        <v>139</v>
      </c>
      <c r="E288" s="17">
        <f>IF(AND(Movimientos[[#This Row],[Importe]] &lt; 0, OR(Movimientos[[#This Row],[Concepto]] = "Luz", Movimientos[[#This Row],[Concepto]] = "Cuota", Movimientos[[#This Row],[Concepto]] = "Invitado")), 0, Movimientos[[#This Row],[Importe]])</f>
        <v>2700</v>
      </c>
      <c r="F288" s="17">
        <f>IF(Movimientos[[#This Row],[Contabilizado]] &gt; 0, Movimientos[[#This Row],[Contabilizado]], 0)</f>
        <v>2700</v>
      </c>
      <c r="G288" s="31">
        <f>IF(Movimientos[[#This Row],[Contabilizado]] &lt; 0, Movimientos[[#This Row],[Contabilizado]], 0)</f>
        <v>0</v>
      </c>
      <c r="H288" s="16"/>
      <c r="I288" s="5"/>
      <c r="K288" s="16"/>
      <c r="L288" s="3"/>
      <c r="M288" s="3"/>
    </row>
    <row r="289" spans="1:13" x14ac:dyDescent="0.2">
      <c r="A289" s="4">
        <v>44968</v>
      </c>
      <c r="B289" s="17">
        <v>3600</v>
      </c>
      <c r="C289" s="14" t="s">
        <v>15</v>
      </c>
      <c r="D289" s="15" t="s">
        <v>84</v>
      </c>
      <c r="E289" s="17">
        <f>IF(AND(Movimientos[[#This Row],[Importe]] &lt; 0, OR(Movimientos[[#This Row],[Concepto]] = "Luz", Movimientos[[#This Row],[Concepto]] = "Cuota", Movimientos[[#This Row],[Concepto]] = "Invitado")), 0, Movimientos[[#This Row],[Importe]])</f>
        <v>3600</v>
      </c>
      <c r="F289" s="17">
        <f>IF(Movimientos[[#This Row],[Contabilizado]] &gt; 0, Movimientos[[#This Row],[Contabilizado]], 0)</f>
        <v>3600</v>
      </c>
      <c r="G289" s="31">
        <f>IF(Movimientos[[#This Row],[Contabilizado]] &lt; 0, Movimientos[[#This Row],[Contabilizado]], 0)</f>
        <v>0</v>
      </c>
      <c r="H289" s="16"/>
      <c r="I289" s="5"/>
      <c r="K289" s="16"/>
      <c r="L289" s="3"/>
      <c r="M289" s="3"/>
    </row>
    <row r="290" spans="1:13" x14ac:dyDescent="0.2">
      <c r="A290" s="4">
        <v>44968</v>
      </c>
      <c r="B290" s="17">
        <v>3800</v>
      </c>
      <c r="C290" s="14" t="s">
        <v>15</v>
      </c>
      <c r="D290" s="15" t="s">
        <v>21</v>
      </c>
      <c r="E290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290" s="17">
        <f>IF(Movimientos[[#This Row],[Contabilizado]] &gt; 0, Movimientos[[#This Row],[Contabilizado]], 0)</f>
        <v>3800</v>
      </c>
      <c r="G290" s="31">
        <f>IF(Movimientos[[#This Row],[Contabilizado]] &lt; 0, Movimientos[[#This Row],[Contabilizado]], 0)</f>
        <v>0</v>
      </c>
      <c r="H290" s="16"/>
      <c r="I290" s="5"/>
      <c r="K290" s="16"/>
      <c r="L290" s="3"/>
      <c r="M290" s="3"/>
    </row>
    <row r="291" spans="1:13" x14ac:dyDescent="0.2">
      <c r="A291" s="4">
        <v>44968</v>
      </c>
      <c r="B291" s="17">
        <v>2700</v>
      </c>
      <c r="C291" s="14" t="s">
        <v>15</v>
      </c>
      <c r="D291" s="15" t="s">
        <v>20</v>
      </c>
      <c r="E291" s="17">
        <f>IF(AND(Movimientos[[#This Row],[Importe]] &lt; 0, OR(Movimientos[[#This Row],[Concepto]] = "Luz", Movimientos[[#This Row],[Concepto]] = "Cuota", Movimientos[[#This Row],[Concepto]] = "Invitado")), 0, Movimientos[[#This Row],[Importe]])</f>
        <v>2700</v>
      </c>
      <c r="F291" s="17">
        <f>IF(Movimientos[[#This Row],[Contabilizado]] &gt; 0, Movimientos[[#This Row],[Contabilizado]], 0)</f>
        <v>2700</v>
      </c>
      <c r="G291" s="31">
        <f>IF(Movimientos[[#This Row],[Contabilizado]] &lt; 0, Movimientos[[#This Row],[Contabilizado]], 0)</f>
        <v>0</v>
      </c>
      <c r="H291" s="16"/>
      <c r="I291" s="5"/>
      <c r="K291" s="16"/>
      <c r="L291" s="3"/>
      <c r="M291" s="3"/>
    </row>
    <row r="292" spans="1:13" x14ac:dyDescent="0.2">
      <c r="A292" s="4">
        <v>44968</v>
      </c>
      <c r="B292" s="17">
        <v>3800</v>
      </c>
      <c r="C292" s="14" t="s">
        <v>15</v>
      </c>
      <c r="D292" s="15" t="s">
        <v>34</v>
      </c>
      <c r="E292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292" s="17">
        <f>IF(Movimientos[[#This Row],[Contabilizado]] &gt; 0, Movimientos[[#This Row],[Contabilizado]], 0)</f>
        <v>3800</v>
      </c>
      <c r="G292" s="31">
        <f>IF(Movimientos[[#This Row],[Contabilizado]] &lt; 0, Movimientos[[#This Row],[Contabilizado]], 0)</f>
        <v>0</v>
      </c>
      <c r="H292" s="16"/>
      <c r="I292" s="5"/>
      <c r="K292" s="16"/>
      <c r="L292" s="3"/>
      <c r="M292" s="3"/>
    </row>
    <row r="293" spans="1:13" x14ac:dyDescent="0.2">
      <c r="A293" s="4">
        <v>44967</v>
      </c>
      <c r="B293" s="17">
        <v>-500</v>
      </c>
      <c r="C293" s="14" t="s">
        <v>13</v>
      </c>
      <c r="D293" s="15" t="s">
        <v>131</v>
      </c>
      <c r="E293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93" s="17">
        <f>IF(Movimientos[[#This Row],[Contabilizado]] &gt; 0, Movimientos[[#This Row],[Contabilizado]], 0)</f>
        <v>0</v>
      </c>
      <c r="G293" s="31">
        <f>IF(Movimientos[[#This Row],[Contabilizado]] &lt; 0, Movimientos[[#This Row],[Contabilizado]], 0)</f>
        <v>0</v>
      </c>
      <c r="H293" s="16"/>
      <c r="I293" s="5"/>
      <c r="K293" s="16"/>
      <c r="L293" s="3"/>
      <c r="M293" s="3"/>
    </row>
    <row r="294" spans="1:13" x14ac:dyDescent="0.2">
      <c r="A294" s="4">
        <v>44967</v>
      </c>
      <c r="B294" s="17">
        <v>-500</v>
      </c>
      <c r="C294" s="14" t="s">
        <v>13</v>
      </c>
      <c r="D294" s="15" t="s">
        <v>40</v>
      </c>
      <c r="E294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94" s="17">
        <f>IF(Movimientos[[#This Row],[Contabilizado]] &gt; 0, Movimientos[[#This Row],[Contabilizado]], 0)</f>
        <v>0</v>
      </c>
      <c r="G294" s="31">
        <f>IF(Movimientos[[#This Row],[Contabilizado]] &lt; 0, Movimientos[[#This Row],[Contabilizado]], 0)</f>
        <v>0</v>
      </c>
      <c r="H294" s="16"/>
      <c r="I294" s="5"/>
      <c r="K294" s="16"/>
      <c r="L294" s="3"/>
      <c r="M294" s="3"/>
    </row>
    <row r="295" spans="1:13" x14ac:dyDescent="0.2">
      <c r="A295" s="4">
        <v>44967</v>
      </c>
      <c r="B295" s="17">
        <v>3800</v>
      </c>
      <c r="C295" s="14" t="s">
        <v>15</v>
      </c>
      <c r="D295" s="15" t="s">
        <v>35</v>
      </c>
      <c r="E295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295" s="17">
        <f>IF(Movimientos[[#This Row],[Contabilizado]] &gt; 0, Movimientos[[#This Row],[Contabilizado]], 0)</f>
        <v>3800</v>
      </c>
      <c r="G295" s="31">
        <f>IF(Movimientos[[#This Row],[Contabilizado]] &lt; 0, Movimientos[[#This Row],[Contabilizado]], 0)</f>
        <v>0</v>
      </c>
      <c r="H295" s="16"/>
      <c r="I295" s="5"/>
      <c r="K295" s="16"/>
      <c r="L295" s="3"/>
      <c r="M295" s="3"/>
    </row>
    <row r="296" spans="1:13" x14ac:dyDescent="0.2">
      <c r="A296" s="4">
        <v>44967</v>
      </c>
      <c r="B296" s="17">
        <v>-680</v>
      </c>
      <c r="C296" s="14" t="s">
        <v>46</v>
      </c>
      <c r="D296" s="15"/>
      <c r="E296" s="17">
        <f>IF(AND(Movimientos[[#This Row],[Importe]] &lt; 0, OR(Movimientos[[#This Row],[Concepto]] = "Luz", Movimientos[[#This Row],[Concepto]] = "Cuota", Movimientos[[#This Row],[Concepto]] = "Invitado")), 0, Movimientos[[#This Row],[Importe]])</f>
        <v>-680</v>
      </c>
      <c r="F296" s="17">
        <f>IF(Movimientos[[#This Row],[Contabilizado]] &gt; 0, Movimientos[[#This Row],[Contabilizado]], 0)</f>
        <v>0</v>
      </c>
      <c r="G296" s="31">
        <f>IF(Movimientos[[#This Row],[Contabilizado]] &lt; 0, Movimientos[[#This Row],[Contabilizado]], 0)</f>
        <v>-680</v>
      </c>
      <c r="H296" s="16"/>
      <c r="I296" s="5"/>
      <c r="K296" s="16"/>
      <c r="L296" s="3"/>
      <c r="M296" s="3" t="s">
        <v>168</v>
      </c>
    </row>
    <row r="297" spans="1:13" x14ac:dyDescent="0.2">
      <c r="A297" s="4">
        <v>44967</v>
      </c>
      <c r="B297" s="17">
        <v>1500</v>
      </c>
      <c r="C297" s="14" t="s">
        <v>13</v>
      </c>
      <c r="D297" s="15" t="s">
        <v>93</v>
      </c>
      <c r="E297" s="17">
        <f>IF(AND(Movimientos[[#This Row],[Importe]] &lt; 0, OR(Movimientos[[#This Row],[Concepto]] = "Luz", Movimientos[[#This Row],[Concepto]] = "Cuota", Movimientos[[#This Row],[Concepto]] = "Invitado")), 0, Movimientos[[#This Row],[Importe]])</f>
        <v>1500</v>
      </c>
      <c r="F297" s="17">
        <f>IF(Movimientos[[#This Row],[Contabilizado]] &gt; 0, Movimientos[[#This Row],[Contabilizado]], 0)</f>
        <v>1500</v>
      </c>
      <c r="G297" s="31">
        <f>IF(Movimientos[[#This Row],[Contabilizado]] &lt; 0, Movimientos[[#This Row],[Contabilizado]], 0)</f>
        <v>0</v>
      </c>
      <c r="H297" s="16"/>
      <c r="I297" s="5"/>
      <c r="K297" s="16"/>
      <c r="L297" s="3"/>
      <c r="M297" s="3"/>
    </row>
    <row r="298" spans="1:13" x14ac:dyDescent="0.2">
      <c r="A298" s="4">
        <v>44967</v>
      </c>
      <c r="B298" s="17">
        <v>1200</v>
      </c>
      <c r="C298" s="14" t="s">
        <v>32</v>
      </c>
      <c r="D298" s="15" t="s">
        <v>93</v>
      </c>
      <c r="E298" s="17">
        <f>IF(AND(Movimientos[[#This Row],[Importe]] &lt; 0, OR(Movimientos[[#This Row],[Concepto]] = "Luz", Movimientos[[#This Row],[Concepto]] = "Cuota", Movimientos[[#This Row],[Concepto]] = "Invitado")), 0, Movimientos[[#This Row],[Importe]])</f>
        <v>1200</v>
      </c>
      <c r="F298" s="17">
        <f>IF(Movimientos[[#This Row],[Contabilizado]] &gt; 0, Movimientos[[#This Row],[Contabilizado]], 0)</f>
        <v>1200</v>
      </c>
      <c r="G298" s="31">
        <f>IF(Movimientos[[#This Row],[Contabilizado]] &lt; 0, Movimientos[[#This Row],[Contabilizado]], 0)</f>
        <v>0</v>
      </c>
      <c r="H298" s="16"/>
      <c r="I298" s="5"/>
      <c r="K298" s="16"/>
      <c r="L298" s="3"/>
      <c r="M298" s="3"/>
    </row>
    <row r="299" spans="1:13" x14ac:dyDescent="0.2">
      <c r="A299" s="4">
        <v>44967</v>
      </c>
      <c r="B299" s="17">
        <v>2860</v>
      </c>
      <c r="C299" s="14" t="s">
        <v>15</v>
      </c>
      <c r="D299" s="15" t="s">
        <v>93</v>
      </c>
      <c r="E299" s="17">
        <f>IF(AND(Movimientos[[#This Row],[Importe]] &lt; 0, OR(Movimientos[[#This Row],[Concepto]] = "Luz", Movimientos[[#This Row],[Concepto]] = "Cuota", Movimientos[[#This Row],[Concepto]] = "Invitado")), 0, Movimientos[[#This Row],[Importe]])</f>
        <v>2860</v>
      </c>
      <c r="F299" s="17">
        <f>IF(Movimientos[[#This Row],[Contabilizado]] &gt; 0, Movimientos[[#This Row],[Contabilizado]], 0)</f>
        <v>2860</v>
      </c>
      <c r="G299" s="31">
        <f>IF(Movimientos[[#This Row],[Contabilizado]] &lt; 0, Movimientos[[#This Row],[Contabilizado]], 0)</f>
        <v>0</v>
      </c>
      <c r="H299" s="16"/>
      <c r="I299" s="5"/>
      <c r="K299" s="16"/>
      <c r="L299" s="3"/>
      <c r="M299" s="3"/>
    </row>
    <row r="300" spans="1:13" x14ac:dyDescent="0.2">
      <c r="A300" s="4">
        <v>44967</v>
      </c>
      <c r="B300" s="17">
        <v>-500</v>
      </c>
      <c r="C300" s="14" t="s">
        <v>13</v>
      </c>
      <c r="D300" s="15" t="s">
        <v>130</v>
      </c>
      <c r="E300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300" s="17">
        <f>IF(Movimientos[[#This Row],[Contabilizado]] &gt; 0, Movimientos[[#This Row],[Contabilizado]], 0)</f>
        <v>0</v>
      </c>
      <c r="G300" s="31">
        <f>IF(Movimientos[[#This Row],[Contabilizado]] &lt; 0, Movimientos[[#This Row],[Contabilizado]], 0)</f>
        <v>0</v>
      </c>
      <c r="H300" s="16"/>
      <c r="I300" s="5"/>
      <c r="K300" s="16"/>
      <c r="L300" s="3"/>
      <c r="M300" s="3"/>
    </row>
    <row r="301" spans="1:13" x14ac:dyDescent="0.2">
      <c r="A301" s="4">
        <v>44967</v>
      </c>
      <c r="B301" s="17">
        <v>3800</v>
      </c>
      <c r="C301" s="14" t="s">
        <v>15</v>
      </c>
      <c r="D301" s="15" t="s">
        <v>40</v>
      </c>
      <c r="E301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301" s="17">
        <f>IF(Movimientos[[#This Row],[Contabilizado]] &gt; 0, Movimientos[[#This Row],[Contabilizado]], 0)</f>
        <v>3800</v>
      </c>
      <c r="G301" s="31">
        <f>IF(Movimientos[[#This Row],[Contabilizado]] &lt; 0, Movimientos[[#This Row],[Contabilizado]], 0)</f>
        <v>0</v>
      </c>
      <c r="H301" s="16"/>
      <c r="I301" s="5"/>
      <c r="K301" s="16"/>
      <c r="L301" s="3"/>
      <c r="M301" s="3"/>
    </row>
    <row r="302" spans="1:13" x14ac:dyDescent="0.2">
      <c r="A302" s="4">
        <v>44967</v>
      </c>
      <c r="B302" s="17">
        <v>2700</v>
      </c>
      <c r="C302" s="14" t="s">
        <v>15</v>
      </c>
      <c r="D302" s="15" t="s">
        <v>39</v>
      </c>
      <c r="E302" s="17">
        <f>IF(AND(Movimientos[[#This Row],[Importe]] &lt; 0, OR(Movimientos[[#This Row],[Concepto]] = "Luz", Movimientos[[#This Row],[Concepto]] = "Cuota", Movimientos[[#This Row],[Concepto]] = "Invitado")), 0, Movimientos[[#This Row],[Importe]])</f>
        <v>2700</v>
      </c>
      <c r="F302" s="17">
        <f>IF(Movimientos[[#This Row],[Contabilizado]] &gt; 0, Movimientos[[#This Row],[Contabilizado]], 0)</f>
        <v>2700</v>
      </c>
      <c r="G302" s="31">
        <f>IF(Movimientos[[#This Row],[Contabilizado]] &lt; 0, Movimientos[[#This Row],[Contabilizado]], 0)</f>
        <v>0</v>
      </c>
      <c r="H302" s="16"/>
      <c r="I302" s="5"/>
      <c r="K302" s="16"/>
      <c r="L302" s="3"/>
      <c r="M302" s="3"/>
    </row>
    <row r="303" spans="1:13" x14ac:dyDescent="0.2">
      <c r="A303" s="4">
        <v>44967</v>
      </c>
      <c r="B303" s="17">
        <v>3700</v>
      </c>
      <c r="C303" s="14" t="s">
        <v>15</v>
      </c>
      <c r="D303" s="15" t="s">
        <v>49</v>
      </c>
      <c r="E303" s="17">
        <f>IF(AND(Movimientos[[#This Row],[Importe]] &lt; 0, OR(Movimientos[[#This Row],[Concepto]] = "Luz", Movimientos[[#This Row],[Concepto]] = "Cuota", Movimientos[[#This Row],[Concepto]] = "Invitado")), 0, Movimientos[[#This Row],[Importe]])</f>
        <v>3700</v>
      </c>
      <c r="F303" s="17">
        <f>IF(Movimientos[[#This Row],[Contabilizado]] &gt; 0, Movimientos[[#This Row],[Contabilizado]], 0)</f>
        <v>3700</v>
      </c>
      <c r="G303" s="31">
        <f>IF(Movimientos[[#This Row],[Contabilizado]] &lt; 0, Movimientos[[#This Row],[Contabilizado]], 0)</f>
        <v>0</v>
      </c>
      <c r="H303" s="16"/>
      <c r="I303" s="5"/>
      <c r="K303" s="16"/>
      <c r="L303" s="3"/>
      <c r="M303" s="3"/>
    </row>
    <row r="304" spans="1:13" x14ac:dyDescent="0.2">
      <c r="A304" s="4">
        <v>44967</v>
      </c>
      <c r="B304" s="17">
        <v>3800</v>
      </c>
      <c r="C304" s="14" t="s">
        <v>15</v>
      </c>
      <c r="D304" s="15" t="s">
        <v>41</v>
      </c>
      <c r="E304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304" s="17">
        <f>IF(Movimientos[[#This Row],[Contabilizado]] &gt; 0, Movimientos[[#This Row],[Contabilizado]], 0)</f>
        <v>3800</v>
      </c>
      <c r="G304" s="31">
        <f>IF(Movimientos[[#This Row],[Contabilizado]] &lt; 0, Movimientos[[#This Row],[Contabilizado]], 0)</f>
        <v>0</v>
      </c>
      <c r="H304" s="16"/>
      <c r="I304" s="5"/>
      <c r="K304" s="16"/>
      <c r="L304" s="3"/>
      <c r="M304" s="3"/>
    </row>
    <row r="305" spans="1:13" x14ac:dyDescent="0.2">
      <c r="A305" s="4">
        <v>44967</v>
      </c>
      <c r="B305" s="17">
        <v>3700</v>
      </c>
      <c r="C305" s="14" t="s">
        <v>15</v>
      </c>
      <c r="D305" s="15" t="s">
        <v>125</v>
      </c>
      <c r="E305" s="17">
        <f>IF(AND(Movimientos[[#This Row],[Importe]] &lt; 0, OR(Movimientos[[#This Row],[Concepto]] = "Luz", Movimientos[[#This Row],[Concepto]] = "Cuota", Movimientos[[#This Row],[Concepto]] = "Invitado")), 0, Movimientos[[#This Row],[Importe]])</f>
        <v>3700</v>
      </c>
      <c r="F305" s="17">
        <f>IF(Movimientos[[#This Row],[Contabilizado]] &gt; 0, Movimientos[[#This Row],[Contabilizado]], 0)</f>
        <v>3700</v>
      </c>
      <c r="G305" s="31">
        <f>IF(Movimientos[[#This Row],[Contabilizado]] &lt; 0, Movimientos[[#This Row],[Contabilizado]], 0)</f>
        <v>0</v>
      </c>
      <c r="H305" s="16"/>
      <c r="I305" s="5"/>
      <c r="K305" s="16"/>
      <c r="L305" s="3"/>
      <c r="M305" s="3"/>
    </row>
    <row r="306" spans="1:13" x14ac:dyDescent="0.2">
      <c r="A306" s="4">
        <v>44967</v>
      </c>
      <c r="B306" s="17">
        <v>-69600</v>
      </c>
      <c r="C306" s="14" t="s">
        <v>170</v>
      </c>
      <c r="D306" s="15"/>
      <c r="E306" s="17">
        <f>IF(AND(Movimientos[[#This Row],[Importe]] &lt; 0, OR(Movimientos[[#This Row],[Concepto]] = "Luz", Movimientos[[#This Row],[Concepto]] = "Cuota", Movimientos[[#This Row],[Concepto]] = "Invitado")), 0, Movimientos[[#This Row],[Importe]])</f>
        <v>-69600</v>
      </c>
      <c r="F306" s="17">
        <f>IF(Movimientos[[#This Row],[Contabilizado]] &gt; 0, Movimientos[[#This Row],[Contabilizado]], 0)</f>
        <v>0</v>
      </c>
      <c r="G306" s="31">
        <f>IF(Movimientos[[#This Row],[Contabilizado]] &lt; 0, Movimientos[[#This Row],[Contabilizado]], 0)</f>
        <v>-69600</v>
      </c>
      <c r="H306" s="16"/>
      <c r="I306" s="5"/>
      <c r="K306" s="16"/>
      <c r="L306" s="3"/>
      <c r="M306" s="3" t="s">
        <v>171</v>
      </c>
    </row>
    <row r="307" spans="1:13" x14ac:dyDescent="0.2">
      <c r="A307" s="4">
        <v>44966</v>
      </c>
      <c r="B307" s="17">
        <v>2900</v>
      </c>
      <c r="C307" s="14" t="s">
        <v>15</v>
      </c>
      <c r="D307" s="15" t="s">
        <v>172</v>
      </c>
      <c r="E307" s="17">
        <f>IF(AND(Movimientos[[#This Row],[Importe]] &lt; 0, OR(Movimientos[[#This Row],[Concepto]] = "Luz", Movimientos[[#This Row],[Concepto]] = "Cuota", Movimientos[[#This Row],[Concepto]] = "Invitado")), 0, Movimientos[[#This Row],[Importe]])</f>
        <v>2900</v>
      </c>
      <c r="F307" s="17">
        <f>IF(Movimientos[[#This Row],[Contabilizado]] &gt; 0, Movimientos[[#This Row],[Contabilizado]], 0)</f>
        <v>2900</v>
      </c>
      <c r="G307" s="31">
        <f>IF(Movimientos[[#This Row],[Contabilizado]] &lt; 0, Movimientos[[#This Row],[Contabilizado]], 0)</f>
        <v>0</v>
      </c>
      <c r="H307" s="16"/>
      <c r="I307" s="5"/>
      <c r="K307" s="16"/>
      <c r="L307" s="3"/>
      <c r="M307" s="3"/>
    </row>
    <row r="308" spans="1:13" x14ac:dyDescent="0.2">
      <c r="A308" s="4">
        <v>44966</v>
      </c>
      <c r="B308" s="17">
        <v>2750</v>
      </c>
      <c r="C308" s="14" t="s">
        <v>15</v>
      </c>
      <c r="D308" s="15" t="s">
        <v>124</v>
      </c>
      <c r="E308" s="17">
        <f>IF(AND(Movimientos[[#This Row],[Importe]] &lt; 0, OR(Movimientos[[#This Row],[Concepto]] = "Luz", Movimientos[[#This Row],[Concepto]] = "Cuota", Movimientos[[#This Row],[Concepto]] = "Invitado")), 0, Movimientos[[#This Row],[Importe]])</f>
        <v>2750</v>
      </c>
      <c r="F308" s="17">
        <f>IF(Movimientos[[#This Row],[Contabilizado]] &gt; 0, Movimientos[[#This Row],[Contabilizado]], 0)</f>
        <v>2750</v>
      </c>
      <c r="G308" s="31">
        <f>IF(Movimientos[[#This Row],[Contabilizado]] &lt; 0, Movimientos[[#This Row],[Contabilizado]], 0)</f>
        <v>0</v>
      </c>
      <c r="H308" s="16"/>
      <c r="I308" s="5"/>
      <c r="K308" s="16"/>
      <c r="L308" s="3"/>
      <c r="M308" s="3"/>
    </row>
    <row r="309" spans="1:13" x14ac:dyDescent="0.2">
      <c r="A309" s="4">
        <v>44966</v>
      </c>
      <c r="B309" s="17">
        <v>3800</v>
      </c>
      <c r="C309" s="14" t="s">
        <v>15</v>
      </c>
      <c r="D309" s="15" t="s">
        <v>79</v>
      </c>
      <c r="E309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309" s="17">
        <f>IF(Movimientos[[#This Row],[Contabilizado]] &gt; 0, Movimientos[[#This Row],[Contabilizado]], 0)</f>
        <v>3800</v>
      </c>
      <c r="G309" s="31">
        <f>IF(Movimientos[[#This Row],[Contabilizado]] &lt; 0, Movimientos[[#This Row],[Contabilizado]], 0)</f>
        <v>0</v>
      </c>
      <c r="H309" s="16"/>
      <c r="I309" s="5"/>
      <c r="K309" s="16"/>
      <c r="L309" s="3"/>
      <c r="M309" s="3"/>
    </row>
    <row r="310" spans="1:13" x14ac:dyDescent="0.2">
      <c r="A310" s="4">
        <v>44966</v>
      </c>
      <c r="B310" s="17">
        <v>3800</v>
      </c>
      <c r="C310" s="14" t="s">
        <v>15</v>
      </c>
      <c r="D310" s="15" t="s">
        <v>129</v>
      </c>
      <c r="E310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310" s="17">
        <f>IF(Movimientos[[#This Row],[Contabilizado]] &gt; 0, Movimientos[[#This Row],[Contabilizado]], 0)</f>
        <v>3800</v>
      </c>
      <c r="G310" s="31">
        <f>IF(Movimientos[[#This Row],[Contabilizado]] &lt; 0, Movimientos[[#This Row],[Contabilizado]], 0)</f>
        <v>0</v>
      </c>
      <c r="H310" s="16"/>
      <c r="I310" s="5"/>
      <c r="K310" s="16"/>
      <c r="L310" s="3"/>
      <c r="M310" s="3"/>
    </row>
    <row r="311" spans="1:13" x14ac:dyDescent="0.2">
      <c r="A311" s="4">
        <v>44966</v>
      </c>
      <c r="B311" s="17">
        <v>3800</v>
      </c>
      <c r="C311" s="14" t="s">
        <v>15</v>
      </c>
      <c r="D311" s="15" t="s">
        <v>60</v>
      </c>
      <c r="E311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311" s="17">
        <f>IF(Movimientos[[#This Row],[Contabilizado]] &gt; 0, Movimientos[[#This Row],[Contabilizado]], 0)</f>
        <v>3800</v>
      </c>
      <c r="G311" s="31">
        <f>IF(Movimientos[[#This Row],[Contabilizado]] &lt; 0, Movimientos[[#This Row],[Contabilizado]], 0)</f>
        <v>0</v>
      </c>
      <c r="H311" s="16"/>
      <c r="I311" s="5"/>
      <c r="K311" s="16"/>
      <c r="L311" s="3"/>
      <c r="M311" s="3"/>
    </row>
    <row r="312" spans="1:13" x14ac:dyDescent="0.2">
      <c r="A312" s="4">
        <v>44966</v>
      </c>
      <c r="B312" s="17">
        <v>7600</v>
      </c>
      <c r="C312" s="14" t="s">
        <v>15</v>
      </c>
      <c r="D312" s="15" t="s">
        <v>83</v>
      </c>
      <c r="E312" s="17">
        <f>IF(AND(Movimientos[[#This Row],[Importe]] &lt; 0, OR(Movimientos[[#This Row],[Concepto]] = "Luz", Movimientos[[#This Row],[Concepto]] = "Cuota", Movimientos[[#This Row],[Concepto]] = "Invitado")), 0, Movimientos[[#This Row],[Importe]])</f>
        <v>7600</v>
      </c>
      <c r="F312" s="17">
        <f>IF(Movimientos[[#This Row],[Contabilizado]] &gt; 0, Movimientos[[#This Row],[Contabilizado]], 0)</f>
        <v>7600</v>
      </c>
      <c r="G312" s="31">
        <f>IF(Movimientos[[#This Row],[Contabilizado]] &lt; 0, Movimientos[[#This Row],[Contabilizado]], 0)</f>
        <v>0</v>
      </c>
      <c r="H312" s="16"/>
      <c r="I312" s="5"/>
      <c r="K312" s="16"/>
      <c r="L312" s="3"/>
      <c r="M312" s="3"/>
    </row>
    <row r="313" spans="1:13" x14ac:dyDescent="0.2">
      <c r="A313" s="4">
        <v>44965</v>
      </c>
      <c r="B313" s="17">
        <v>3800</v>
      </c>
      <c r="C313" s="14" t="s">
        <v>15</v>
      </c>
      <c r="D313" s="15" t="s">
        <v>101</v>
      </c>
      <c r="E313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313" s="17">
        <f>IF(Movimientos[[#This Row],[Contabilizado]] &gt; 0, Movimientos[[#This Row],[Contabilizado]], 0)</f>
        <v>3800</v>
      </c>
      <c r="G313" s="31">
        <f>IF(Movimientos[[#This Row],[Contabilizado]] &lt; 0, Movimientos[[#This Row],[Contabilizado]], 0)</f>
        <v>0</v>
      </c>
      <c r="H313" s="16"/>
      <c r="I313" s="5"/>
      <c r="K313" s="16"/>
      <c r="L313" s="3"/>
      <c r="M313" s="3"/>
    </row>
    <row r="314" spans="1:13" x14ac:dyDescent="0.2">
      <c r="A314" s="4">
        <v>44965</v>
      </c>
      <c r="B314" s="17">
        <v>500</v>
      </c>
      <c r="C314" s="14" t="s">
        <v>13</v>
      </c>
      <c r="D314" s="15" t="s">
        <v>140</v>
      </c>
      <c r="E314" s="17">
        <f>IF(AND(Movimientos[[#This Row],[Importe]] &lt; 0, OR(Movimientos[[#This Row],[Concepto]] = "Luz", Movimientos[[#This Row],[Concepto]] = "Cuota", Movimientos[[#This Row],[Concepto]] = "Invitado")), 0, Movimientos[[#This Row],[Importe]])</f>
        <v>500</v>
      </c>
      <c r="F314" s="17">
        <f>IF(Movimientos[[#This Row],[Contabilizado]] &gt; 0, Movimientos[[#This Row],[Contabilizado]], 0)</f>
        <v>500</v>
      </c>
      <c r="G314" s="31">
        <f>IF(Movimientos[[#This Row],[Contabilizado]] &lt; 0, Movimientos[[#This Row],[Contabilizado]], 0)</f>
        <v>0</v>
      </c>
      <c r="H314" s="16"/>
      <c r="I314" s="5"/>
      <c r="K314" s="16"/>
      <c r="L314" s="3"/>
      <c r="M314" s="3"/>
    </row>
    <row r="315" spans="1:13" x14ac:dyDescent="0.2">
      <c r="A315" s="4">
        <v>44965</v>
      </c>
      <c r="B315" s="17">
        <v>7600</v>
      </c>
      <c r="C315" s="14" t="s">
        <v>15</v>
      </c>
      <c r="D315" s="15" t="s">
        <v>140</v>
      </c>
      <c r="E315" s="17">
        <f>IF(AND(Movimientos[[#This Row],[Importe]] &lt; 0, OR(Movimientos[[#This Row],[Concepto]] = "Luz", Movimientos[[#This Row],[Concepto]] = "Cuota", Movimientos[[#This Row],[Concepto]] = "Invitado")), 0, Movimientos[[#This Row],[Importe]])</f>
        <v>7600</v>
      </c>
      <c r="F315" s="17">
        <f>IF(Movimientos[[#This Row],[Contabilizado]] &gt; 0, Movimientos[[#This Row],[Contabilizado]], 0)</f>
        <v>7600</v>
      </c>
      <c r="G315" s="31">
        <f>IF(Movimientos[[#This Row],[Contabilizado]] &lt; 0, Movimientos[[#This Row],[Contabilizado]], 0)</f>
        <v>0</v>
      </c>
      <c r="H315" s="16"/>
      <c r="I315" s="5"/>
      <c r="K315" s="16"/>
      <c r="L315" s="3"/>
      <c r="M315" s="3"/>
    </row>
    <row r="316" spans="1:13" x14ac:dyDescent="0.2">
      <c r="A316" s="4">
        <v>44965</v>
      </c>
      <c r="B316" s="17">
        <v>-960</v>
      </c>
      <c r="C316" s="14" t="s">
        <v>46</v>
      </c>
      <c r="D316" s="15"/>
      <c r="E316" s="17">
        <f>IF(AND(Movimientos[[#This Row],[Importe]] &lt; 0, OR(Movimientos[[#This Row],[Concepto]] = "Luz", Movimientos[[#This Row],[Concepto]] = "Cuota", Movimientos[[#This Row],[Concepto]] = "Invitado")), 0, Movimientos[[#This Row],[Importe]])</f>
        <v>-960</v>
      </c>
      <c r="F316" s="17">
        <f>IF(Movimientos[[#This Row],[Contabilizado]] &gt; 0, Movimientos[[#This Row],[Contabilizado]], 0)</f>
        <v>0</v>
      </c>
      <c r="G316" s="31">
        <f>IF(Movimientos[[#This Row],[Contabilizado]] &lt; 0, Movimientos[[#This Row],[Contabilizado]], 0)</f>
        <v>-960</v>
      </c>
      <c r="H316" s="16"/>
      <c r="I316" s="5"/>
      <c r="K316" s="16"/>
      <c r="L316" s="3"/>
      <c r="M316" s="3" t="s">
        <v>152</v>
      </c>
    </row>
    <row r="317" spans="1:13" x14ac:dyDescent="0.2">
      <c r="A317" s="4">
        <v>44965</v>
      </c>
      <c r="B317" s="17">
        <v>-500</v>
      </c>
      <c r="C317" s="14" t="s">
        <v>46</v>
      </c>
      <c r="D317" s="15"/>
      <c r="E317" s="17">
        <f>IF(AND(Movimientos[[#This Row],[Importe]] &lt; 0, OR(Movimientos[[#This Row],[Concepto]] = "Luz", Movimientos[[#This Row],[Concepto]] = "Cuota", Movimientos[[#This Row],[Concepto]] = "Invitado")), 0, Movimientos[[#This Row],[Importe]])</f>
        <v>-500</v>
      </c>
      <c r="F317" s="17">
        <f>IF(Movimientos[[#This Row],[Contabilizado]] &gt; 0, Movimientos[[#This Row],[Contabilizado]], 0)</f>
        <v>0</v>
      </c>
      <c r="G317" s="31">
        <f>IF(Movimientos[[#This Row],[Contabilizado]] &lt; 0, Movimientos[[#This Row],[Contabilizado]], 0)</f>
        <v>-500</v>
      </c>
      <c r="H317" s="16"/>
      <c r="I317" s="5"/>
      <c r="K317" s="16"/>
      <c r="L317" s="3"/>
      <c r="M317" s="3" t="s">
        <v>152</v>
      </c>
    </row>
    <row r="318" spans="1:13" x14ac:dyDescent="0.2">
      <c r="A318" s="4">
        <v>44965</v>
      </c>
      <c r="B318" s="17">
        <v>-4800</v>
      </c>
      <c r="C318" s="14" t="s">
        <v>46</v>
      </c>
      <c r="D318" s="15"/>
      <c r="E318" s="17">
        <f>IF(AND(Movimientos[[#This Row],[Importe]] &lt; 0, OR(Movimientos[[#This Row],[Concepto]] = "Luz", Movimientos[[#This Row],[Concepto]] = "Cuota", Movimientos[[#This Row],[Concepto]] = "Invitado")), 0, Movimientos[[#This Row],[Importe]])</f>
        <v>-4800</v>
      </c>
      <c r="F318" s="17">
        <f>IF(Movimientos[[#This Row],[Contabilizado]] &gt; 0, Movimientos[[#This Row],[Contabilizado]], 0)</f>
        <v>0</v>
      </c>
      <c r="G318" s="31">
        <f>IF(Movimientos[[#This Row],[Contabilizado]] &lt; 0, Movimientos[[#This Row],[Contabilizado]], 0)</f>
        <v>-4800</v>
      </c>
      <c r="H318" s="16"/>
      <c r="I318" s="5"/>
      <c r="K318" s="16"/>
      <c r="L318" s="3"/>
      <c r="M318" s="3" t="s">
        <v>47</v>
      </c>
    </row>
    <row r="319" spans="1:13" x14ac:dyDescent="0.2">
      <c r="A319" s="4">
        <v>44965</v>
      </c>
      <c r="B319" s="17">
        <v>22000</v>
      </c>
      <c r="C319" s="14" t="s">
        <v>162</v>
      </c>
      <c r="D319" s="15"/>
      <c r="E319" s="17">
        <f>IF(AND(Movimientos[[#This Row],[Importe]] &lt; 0, OR(Movimientos[[#This Row],[Concepto]] = "Luz", Movimientos[[#This Row],[Concepto]] = "Cuota", Movimientos[[#This Row],[Concepto]] = "Invitado")), 0, Movimientos[[#This Row],[Importe]])</f>
        <v>22000</v>
      </c>
      <c r="F319" s="17">
        <f>IF(Movimientos[[#This Row],[Contabilizado]] &gt; 0, Movimientos[[#This Row],[Contabilizado]], 0)</f>
        <v>22000</v>
      </c>
      <c r="G319" s="31">
        <f>IF(Movimientos[[#This Row],[Contabilizado]] &lt; 0, Movimientos[[#This Row],[Contabilizado]], 0)</f>
        <v>0</v>
      </c>
      <c r="H319" s="16"/>
      <c r="I319" s="5"/>
      <c r="K319" s="16"/>
      <c r="L319" s="3" t="s">
        <v>173</v>
      </c>
      <c r="M319" s="3"/>
    </row>
    <row r="320" spans="1:13" x14ac:dyDescent="0.2">
      <c r="A320" s="4">
        <v>44965</v>
      </c>
      <c r="B320" s="17">
        <v>-500</v>
      </c>
      <c r="C320" s="14" t="s">
        <v>13</v>
      </c>
      <c r="D320" s="15" t="s">
        <v>24</v>
      </c>
      <c r="E320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320" s="17">
        <f>IF(Movimientos[[#This Row],[Contabilizado]] &gt; 0, Movimientos[[#This Row],[Contabilizado]], 0)</f>
        <v>0</v>
      </c>
      <c r="G320" s="31">
        <f>IF(Movimientos[[#This Row],[Contabilizado]] &lt; 0, Movimientos[[#This Row],[Contabilizado]], 0)</f>
        <v>0</v>
      </c>
      <c r="H320" s="16"/>
      <c r="I320" s="5"/>
      <c r="K320" s="16"/>
      <c r="L320" s="3"/>
      <c r="M320" s="3"/>
    </row>
    <row r="321" spans="1:13" x14ac:dyDescent="0.2">
      <c r="A321" s="4">
        <v>44964</v>
      </c>
      <c r="B321" s="17">
        <v>-900</v>
      </c>
      <c r="C321" s="14" t="s">
        <v>46</v>
      </c>
      <c r="D321" s="15"/>
      <c r="E321" s="17">
        <f>IF(AND(Movimientos[[#This Row],[Importe]] &lt; 0, OR(Movimientos[[#This Row],[Concepto]] = "Luz", Movimientos[[#This Row],[Concepto]] = "Cuota", Movimientos[[#This Row],[Concepto]] = "Invitado")), 0, Movimientos[[#This Row],[Importe]])</f>
        <v>-900</v>
      </c>
      <c r="F321" s="17">
        <f>IF(Movimientos[[#This Row],[Contabilizado]] &gt; 0, Movimientos[[#This Row],[Contabilizado]], 0)</f>
        <v>0</v>
      </c>
      <c r="G321" s="31">
        <f>IF(Movimientos[[#This Row],[Contabilizado]] &lt; 0, Movimientos[[#This Row],[Contabilizado]], 0)</f>
        <v>-900</v>
      </c>
      <c r="H321" s="16"/>
      <c r="I321" s="5"/>
      <c r="K321" s="16"/>
      <c r="L321" s="3"/>
      <c r="M321" s="3" t="s">
        <v>168</v>
      </c>
    </row>
    <row r="322" spans="1:13" x14ac:dyDescent="0.2">
      <c r="A322" s="4">
        <v>44964</v>
      </c>
      <c r="B322" s="17">
        <v>4500</v>
      </c>
      <c r="C322" s="14" t="s">
        <v>13</v>
      </c>
      <c r="D322" s="15" t="s">
        <v>82</v>
      </c>
      <c r="E322" s="17">
        <f>IF(AND(Movimientos[[#This Row],[Importe]] &lt; 0, OR(Movimientos[[#This Row],[Concepto]] = "Luz", Movimientos[[#This Row],[Concepto]] = "Cuota", Movimientos[[#This Row],[Concepto]] = "Invitado")), 0, Movimientos[[#This Row],[Importe]])</f>
        <v>4500</v>
      </c>
      <c r="F322" s="17">
        <f>IF(Movimientos[[#This Row],[Contabilizado]] &gt; 0, Movimientos[[#This Row],[Contabilizado]], 0)</f>
        <v>4500</v>
      </c>
      <c r="G322" s="31">
        <f>IF(Movimientos[[#This Row],[Contabilizado]] &lt; 0, Movimientos[[#This Row],[Contabilizado]], 0)</f>
        <v>0</v>
      </c>
      <c r="H322" s="16"/>
      <c r="I322" s="5"/>
      <c r="K322" s="16"/>
      <c r="L322" s="3"/>
      <c r="M322" s="3"/>
    </row>
    <row r="323" spans="1:13" x14ac:dyDescent="0.2">
      <c r="A323" s="4">
        <v>44964</v>
      </c>
      <c r="B323" s="17">
        <v>3800</v>
      </c>
      <c r="C323" s="14" t="s">
        <v>15</v>
      </c>
      <c r="D323" s="15" t="s">
        <v>82</v>
      </c>
      <c r="E323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323" s="17">
        <f>IF(Movimientos[[#This Row],[Contabilizado]] &gt; 0, Movimientos[[#This Row],[Contabilizado]], 0)</f>
        <v>3800</v>
      </c>
      <c r="G323" s="31">
        <f>IF(Movimientos[[#This Row],[Contabilizado]] &lt; 0, Movimientos[[#This Row],[Contabilizado]], 0)</f>
        <v>0</v>
      </c>
      <c r="H323" s="16"/>
      <c r="I323" s="5"/>
      <c r="K323" s="16"/>
      <c r="L323" s="3"/>
      <c r="M323" s="3"/>
    </row>
    <row r="324" spans="1:13" x14ac:dyDescent="0.2">
      <c r="A324" s="4">
        <v>44964</v>
      </c>
      <c r="B324" s="17">
        <v>3800</v>
      </c>
      <c r="C324" s="14" t="s">
        <v>15</v>
      </c>
      <c r="D324" s="15" t="s">
        <v>29</v>
      </c>
      <c r="E324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324" s="17">
        <f>IF(Movimientos[[#This Row],[Contabilizado]] &gt; 0, Movimientos[[#This Row],[Contabilizado]], 0)</f>
        <v>3800</v>
      </c>
      <c r="G324" s="31">
        <f>IF(Movimientos[[#This Row],[Contabilizado]] &lt; 0, Movimientos[[#This Row],[Contabilizado]], 0)</f>
        <v>0</v>
      </c>
      <c r="H324" s="16"/>
      <c r="I324" s="5"/>
      <c r="K324" s="16"/>
      <c r="L324" s="3"/>
      <c r="M324" s="3"/>
    </row>
    <row r="325" spans="1:13" x14ac:dyDescent="0.2">
      <c r="A325" s="4">
        <v>44964</v>
      </c>
      <c r="B325" s="17">
        <v>3800</v>
      </c>
      <c r="C325" s="14" t="s">
        <v>15</v>
      </c>
      <c r="D325" s="15" t="s">
        <v>112</v>
      </c>
      <c r="E325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325" s="17">
        <f>IF(Movimientos[[#This Row],[Contabilizado]] &gt; 0, Movimientos[[#This Row],[Contabilizado]], 0)</f>
        <v>3800</v>
      </c>
      <c r="G325" s="31">
        <f>IF(Movimientos[[#This Row],[Contabilizado]] &lt; 0, Movimientos[[#This Row],[Contabilizado]], 0)</f>
        <v>0</v>
      </c>
      <c r="H325" s="16"/>
      <c r="I325" s="5"/>
      <c r="K325" s="16"/>
      <c r="L325" s="3"/>
      <c r="M325" s="3"/>
    </row>
    <row r="326" spans="1:13" x14ac:dyDescent="0.2">
      <c r="A326" s="4">
        <v>44962</v>
      </c>
      <c r="B326" s="17">
        <v>7600</v>
      </c>
      <c r="C326" s="14" t="s">
        <v>15</v>
      </c>
      <c r="D326" s="15" t="s">
        <v>51</v>
      </c>
      <c r="E326" s="17">
        <f>IF(AND(Movimientos[[#This Row],[Importe]] &lt; 0, OR(Movimientos[[#This Row],[Concepto]] = "Luz", Movimientos[[#This Row],[Concepto]] = "Cuota", Movimientos[[#This Row],[Concepto]] = "Invitado")), 0, Movimientos[[#This Row],[Importe]])</f>
        <v>7600</v>
      </c>
      <c r="F326" s="17">
        <f>IF(Movimientos[[#This Row],[Contabilizado]] &gt; 0, Movimientos[[#This Row],[Contabilizado]], 0)</f>
        <v>7600</v>
      </c>
      <c r="G326" s="31">
        <f>IF(Movimientos[[#This Row],[Contabilizado]] &lt; 0, Movimientos[[#This Row],[Contabilizado]], 0)</f>
        <v>0</v>
      </c>
      <c r="H326" s="16"/>
      <c r="I326" s="5"/>
      <c r="K326" s="16"/>
      <c r="L326" s="3"/>
      <c r="M326" s="3"/>
    </row>
    <row r="327" spans="1:13" x14ac:dyDescent="0.2">
      <c r="A327" s="4">
        <v>44961</v>
      </c>
      <c r="B327" s="17">
        <v>3800</v>
      </c>
      <c r="C327" s="14" t="s">
        <v>15</v>
      </c>
      <c r="D327" s="15" t="s">
        <v>30</v>
      </c>
      <c r="E327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327" s="17">
        <f>IF(Movimientos[[#This Row],[Contabilizado]] &gt; 0, Movimientos[[#This Row],[Contabilizado]], 0)</f>
        <v>3800</v>
      </c>
      <c r="G327" s="31">
        <f>IF(Movimientos[[#This Row],[Contabilizado]] &lt; 0, Movimientos[[#This Row],[Contabilizado]], 0)</f>
        <v>0</v>
      </c>
      <c r="H327" s="16"/>
      <c r="I327" s="5"/>
      <c r="K327" s="16"/>
      <c r="L327" s="3"/>
      <c r="M327" s="3"/>
    </row>
    <row r="328" spans="1:13" x14ac:dyDescent="0.2">
      <c r="A328" s="4">
        <v>44961</v>
      </c>
      <c r="B328" s="17">
        <v>7600</v>
      </c>
      <c r="C328" s="14" t="s">
        <v>15</v>
      </c>
      <c r="D328" s="15" t="s">
        <v>113</v>
      </c>
      <c r="E328" s="17">
        <f>IF(AND(Movimientos[[#This Row],[Importe]] &lt; 0, OR(Movimientos[[#This Row],[Concepto]] = "Luz", Movimientos[[#This Row],[Concepto]] = "Cuota", Movimientos[[#This Row],[Concepto]] = "Invitado")), 0, Movimientos[[#This Row],[Importe]])</f>
        <v>7600</v>
      </c>
      <c r="F328" s="17">
        <f>IF(Movimientos[[#This Row],[Contabilizado]] &gt; 0, Movimientos[[#This Row],[Contabilizado]], 0)</f>
        <v>7600</v>
      </c>
      <c r="G328" s="31">
        <f>IF(Movimientos[[#This Row],[Contabilizado]] &lt; 0, Movimientos[[#This Row],[Contabilizado]], 0)</f>
        <v>0</v>
      </c>
      <c r="H328" s="16"/>
      <c r="I328" s="5"/>
      <c r="K328" s="16"/>
      <c r="L328" s="3"/>
      <c r="M328" s="3"/>
    </row>
    <row r="329" spans="1:13" x14ac:dyDescent="0.2">
      <c r="A329" s="4">
        <v>44961</v>
      </c>
      <c r="B329" s="17">
        <v>1500</v>
      </c>
      <c r="C329" s="14" t="s">
        <v>151</v>
      </c>
      <c r="D329" s="15"/>
      <c r="E329" s="17">
        <f>IF(AND(Movimientos[[#This Row],[Importe]] &lt; 0, OR(Movimientos[[#This Row],[Concepto]] = "Luz", Movimientos[[#This Row],[Concepto]] = "Cuota", Movimientos[[#This Row],[Concepto]] = "Invitado")), 0, Movimientos[[#This Row],[Importe]])</f>
        <v>1500</v>
      </c>
      <c r="F329" s="17">
        <f>IF(Movimientos[[#This Row],[Contabilizado]] &gt; 0, Movimientos[[#This Row],[Contabilizado]], 0)</f>
        <v>1500</v>
      </c>
      <c r="G329" s="31">
        <f>IF(Movimientos[[#This Row],[Contabilizado]] &lt; 0, Movimientos[[#This Row],[Contabilizado]], 0)</f>
        <v>0</v>
      </c>
      <c r="H329" s="16"/>
      <c r="I329" s="5"/>
      <c r="K329" s="16"/>
      <c r="L329" s="3"/>
      <c r="M329" s="3"/>
    </row>
    <row r="330" spans="1:13" x14ac:dyDescent="0.2">
      <c r="A330" s="4">
        <v>44961</v>
      </c>
      <c r="B330" s="17">
        <v>3800</v>
      </c>
      <c r="C330" s="14" t="s">
        <v>15</v>
      </c>
      <c r="D330" s="15" t="s">
        <v>81</v>
      </c>
      <c r="E330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330" s="17">
        <f>IF(Movimientos[[#This Row],[Contabilizado]] &gt; 0, Movimientos[[#This Row],[Contabilizado]], 0)</f>
        <v>3800</v>
      </c>
      <c r="G330" s="31">
        <f>IF(Movimientos[[#This Row],[Contabilizado]] &lt; 0, Movimientos[[#This Row],[Contabilizado]], 0)</f>
        <v>0</v>
      </c>
      <c r="H330" s="16"/>
      <c r="I330" s="5"/>
      <c r="K330" s="16"/>
      <c r="L330" s="3"/>
      <c r="M330" s="3"/>
    </row>
    <row r="331" spans="1:13" x14ac:dyDescent="0.2">
      <c r="A331" s="4">
        <v>44960</v>
      </c>
      <c r="B331" s="17">
        <v>-147030</v>
      </c>
      <c r="C331" s="14" t="s">
        <v>17</v>
      </c>
      <c r="D331" s="15"/>
      <c r="E331" s="17">
        <f>IF(AND(Movimientos[[#This Row],[Importe]] &lt; 0, OR(Movimientos[[#This Row],[Concepto]] = "Luz", Movimientos[[#This Row],[Concepto]] = "Cuota", Movimientos[[#This Row],[Concepto]] = "Invitado")), 0, Movimientos[[#This Row],[Importe]])</f>
        <v>-147030</v>
      </c>
      <c r="F331" s="17">
        <f>IF(Movimientos[[#This Row],[Contabilizado]] &gt; 0, Movimientos[[#This Row],[Contabilizado]], 0)</f>
        <v>0</v>
      </c>
      <c r="G331" s="31">
        <f>IF(Movimientos[[#This Row],[Contabilizado]] &lt; 0, Movimientos[[#This Row],[Contabilizado]], 0)</f>
        <v>-147030</v>
      </c>
      <c r="H331" s="16"/>
      <c r="I331" s="5"/>
      <c r="K331" s="16" t="s">
        <v>56</v>
      </c>
      <c r="L331" s="3"/>
      <c r="M331" s="3"/>
    </row>
    <row r="332" spans="1:13" x14ac:dyDescent="0.2">
      <c r="A332" s="4">
        <v>44960</v>
      </c>
      <c r="B332" s="17">
        <v>3800</v>
      </c>
      <c r="C332" s="14" t="s">
        <v>15</v>
      </c>
      <c r="D332" s="15" t="s">
        <v>38</v>
      </c>
      <c r="E332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332" s="17">
        <f>IF(Movimientos[[#This Row],[Contabilizado]] &gt; 0, Movimientos[[#This Row],[Contabilizado]], 0)</f>
        <v>3800</v>
      </c>
      <c r="G332" s="31">
        <f>IF(Movimientos[[#This Row],[Contabilizado]] &lt; 0, Movimientos[[#This Row],[Contabilizado]], 0)</f>
        <v>0</v>
      </c>
      <c r="H332" s="16"/>
      <c r="I332" s="5"/>
      <c r="K332" s="16"/>
      <c r="L332" s="3"/>
      <c r="M332" s="3"/>
    </row>
    <row r="333" spans="1:13" x14ac:dyDescent="0.2">
      <c r="A333" s="4">
        <v>44960</v>
      </c>
      <c r="B333" s="17">
        <v>2700</v>
      </c>
      <c r="C333" s="14" t="s">
        <v>15</v>
      </c>
      <c r="D333" s="15" t="s">
        <v>146</v>
      </c>
      <c r="E333" s="17">
        <f>IF(AND(Movimientos[[#This Row],[Importe]] &lt; 0, OR(Movimientos[[#This Row],[Concepto]] = "Luz", Movimientos[[#This Row],[Concepto]] = "Cuota", Movimientos[[#This Row],[Concepto]] = "Invitado")), 0, Movimientos[[#This Row],[Importe]])</f>
        <v>2700</v>
      </c>
      <c r="F333" s="17">
        <f>IF(Movimientos[[#This Row],[Contabilizado]] &gt; 0, Movimientos[[#This Row],[Contabilizado]], 0)</f>
        <v>2700</v>
      </c>
      <c r="G333" s="31">
        <f>IF(Movimientos[[#This Row],[Contabilizado]] &lt; 0, Movimientos[[#This Row],[Contabilizado]], 0)</f>
        <v>0</v>
      </c>
      <c r="H333" s="16"/>
      <c r="I333" s="5"/>
      <c r="K333" s="16"/>
      <c r="L333" s="3"/>
      <c r="M333" s="3"/>
    </row>
    <row r="334" spans="1:13" x14ac:dyDescent="0.2">
      <c r="A334" s="4">
        <v>44960</v>
      </c>
      <c r="B334" s="17">
        <v>500</v>
      </c>
      <c r="C334" s="14" t="s">
        <v>13</v>
      </c>
      <c r="D334" s="15" t="s">
        <v>37</v>
      </c>
      <c r="E334" s="17">
        <f>IF(AND(Movimientos[[#This Row],[Importe]] &lt; 0, OR(Movimientos[[#This Row],[Concepto]] = "Luz", Movimientos[[#This Row],[Concepto]] = "Cuota", Movimientos[[#This Row],[Concepto]] = "Invitado")), 0, Movimientos[[#This Row],[Importe]])</f>
        <v>500</v>
      </c>
      <c r="F334" s="17">
        <f>IF(Movimientos[[#This Row],[Contabilizado]] &gt; 0, Movimientos[[#This Row],[Contabilizado]], 0)</f>
        <v>500</v>
      </c>
      <c r="G334" s="31">
        <f>IF(Movimientos[[#This Row],[Contabilizado]] &lt; 0, Movimientos[[#This Row],[Contabilizado]], 0)</f>
        <v>0</v>
      </c>
      <c r="H334" s="16"/>
      <c r="I334" s="5"/>
      <c r="K334" s="16"/>
      <c r="L334" s="3"/>
      <c r="M334" s="3"/>
    </row>
    <row r="335" spans="1:13" x14ac:dyDescent="0.2">
      <c r="A335" s="4">
        <v>44960</v>
      </c>
      <c r="B335" s="17">
        <v>3800</v>
      </c>
      <c r="C335" s="14" t="s">
        <v>15</v>
      </c>
      <c r="D335" s="15" t="s">
        <v>123</v>
      </c>
      <c r="E335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335" s="17">
        <f>IF(Movimientos[[#This Row],[Contabilizado]] &gt; 0, Movimientos[[#This Row],[Contabilizado]], 0)</f>
        <v>3800</v>
      </c>
      <c r="G335" s="31">
        <f>IF(Movimientos[[#This Row],[Contabilizado]] &lt; 0, Movimientos[[#This Row],[Contabilizado]], 0)</f>
        <v>0</v>
      </c>
      <c r="H335" s="16"/>
      <c r="I335" s="5"/>
      <c r="K335" s="16"/>
      <c r="L335" s="3"/>
      <c r="M335" s="3"/>
    </row>
    <row r="336" spans="1:13" x14ac:dyDescent="0.2">
      <c r="A336" s="4">
        <v>44960</v>
      </c>
      <c r="B336" s="17">
        <v>300</v>
      </c>
      <c r="C336" s="14" t="s">
        <v>13</v>
      </c>
      <c r="D336" s="15" t="s">
        <v>50</v>
      </c>
      <c r="E336" s="17">
        <f>IF(AND(Movimientos[[#This Row],[Importe]] &lt; 0, OR(Movimientos[[#This Row],[Concepto]] = "Luz", Movimientos[[#This Row],[Concepto]] = "Cuota", Movimientos[[#This Row],[Concepto]] = "Invitado")), 0, Movimientos[[#This Row],[Importe]])</f>
        <v>300</v>
      </c>
      <c r="F336" s="17">
        <f>IF(Movimientos[[#This Row],[Contabilizado]] &gt; 0, Movimientos[[#This Row],[Contabilizado]], 0)</f>
        <v>300</v>
      </c>
      <c r="G336" s="31">
        <f>IF(Movimientos[[#This Row],[Contabilizado]] &lt; 0, Movimientos[[#This Row],[Contabilizado]], 0)</f>
        <v>0</v>
      </c>
      <c r="H336" s="16"/>
      <c r="I336" s="5"/>
      <c r="K336" s="16"/>
      <c r="L336" s="3"/>
      <c r="M336" s="3"/>
    </row>
    <row r="337" spans="1:13" x14ac:dyDescent="0.2">
      <c r="A337" s="4">
        <v>44960</v>
      </c>
      <c r="B337" s="17">
        <v>3800</v>
      </c>
      <c r="C337" s="14" t="s">
        <v>15</v>
      </c>
      <c r="D337" s="15" t="s">
        <v>30</v>
      </c>
      <c r="E337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337" s="17">
        <f>IF(Movimientos[[#This Row],[Contabilizado]] &gt; 0, Movimientos[[#This Row],[Contabilizado]], 0)</f>
        <v>3800</v>
      </c>
      <c r="G337" s="31">
        <f>IF(Movimientos[[#This Row],[Contabilizado]] &lt; 0, Movimientos[[#This Row],[Contabilizado]], 0)</f>
        <v>0</v>
      </c>
      <c r="H337" s="16"/>
      <c r="I337" s="5"/>
      <c r="K337" s="16"/>
      <c r="L337" s="3"/>
      <c r="M337" s="3"/>
    </row>
    <row r="338" spans="1:13" x14ac:dyDescent="0.2">
      <c r="A338" s="4">
        <v>44960</v>
      </c>
      <c r="B338" s="17">
        <v>3800</v>
      </c>
      <c r="C338" s="14" t="s">
        <v>15</v>
      </c>
      <c r="D338" s="15" t="s">
        <v>172</v>
      </c>
      <c r="E338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338" s="17">
        <f>IF(Movimientos[[#This Row],[Contabilizado]] &gt; 0, Movimientos[[#This Row],[Contabilizado]], 0)</f>
        <v>3800</v>
      </c>
      <c r="G338" s="31">
        <f>IF(Movimientos[[#This Row],[Contabilizado]] &lt; 0, Movimientos[[#This Row],[Contabilizado]], 0)</f>
        <v>0</v>
      </c>
      <c r="H338" s="16"/>
      <c r="I338" s="5"/>
      <c r="K338" s="16"/>
      <c r="L338" s="3"/>
      <c r="M338" s="3"/>
    </row>
    <row r="339" spans="1:13" x14ac:dyDescent="0.2">
      <c r="A339" s="4">
        <v>44959</v>
      </c>
      <c r="B339" s="17">
        <v>3800</v>
      </c>
      <c r="C339" s="14" t="s">
        <v>15</v>
      </c>
      <c r="D339" s="15" t="s">
        <v>114</v>
      </c>
      <c r="E339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339" s="17">
        <f>IF(Movimientos[[#This Row],[Contabilizado]] &gt; 0, Movimientos[[#This Row],[Contabilizado]], 0)</f>
        <v>3800</v>
      </c>
      <c r="G339" s="31">
        <f>IF(Movimientos[[#This Row],[Contabilizado]] &lt; 0, Movimientos[[#This Row],[Contabilizado]], 0)</f>
        <v>0</v>
      </c>
      <c r="H339" s="16"/>
      <c r="I339" s="5"/>
      <c r="K339" s="16"/>
      <c r="L339" s="3"/>
      <c r="M339" s="3"/>
    </row>
    <row r="340" spans="1:13" x14ac:dyDescent="0.2">
      <c r="A340" s="4">
        <v>44959</v>
      </c>
      <c r="B340" s="17">
        <v>3800</v>
      </c>
      <c r="C340" s="14" t="s">
        <v>15</v>
      </c>
      <c r="D340" s="15" t="s">
        <v>67</v>
      </c>
      <c r="E340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340" s="17">
        <f>IF(Movimientos[[#This Row],[Contabilizado]] &gt; 0, Movimientos[[#This Row],[Contabilizado]], 0)</f>
        <v>3800</v>
      </c>
      <c r="G340" s="31">
        <f>IF(Movimientos[[#This Row],[Contabilizado]] &lt; 0, Movimientos[[#This Row],[Contabilizado]], 0)</f>
        <v>0</v>
      </c>
      <c r="H340" s="16"/>
      <c r="I340" s="5"/>
      <c r="K340" s="16"/>
      <c r="L340" s="3"/>
      <c r="M340" s="3"/>
    </row>
    <row r="341" spans="1:13" x14ac:dyDescent="0.2">
      <c r="A341" s="4">
        <v>44959</v>
      </c>
      <c r="B341" s="17">
        <v>7600</v>
      </c>
      <c r="C341" s="14" t="s">
        <v>15</v>
      </c>
      <c r="D341" s="15" t="s">
        <v>118</v>
      </c>
      <c r="E341" s="17">
        <f>IF(AND(Movimientos[[#This Row],[Importe]] &lt; 0, OR(Movimientos[[#This Row],[Concepto]] = "Luz", Movimientos[[#This Row],[Concepto]] = "Cuota", Movimientos[[#This Row],[Concepto]] = "Invitado")), 0, Movimientos[[#This Row],[Importe]])</f>
        <v>7600</v>
      </c>
      <c r="F341" s="17">
        <f>IF(Movimientos[[#This Row],[Contabilizado]] &gt; 0, Movimientos[[#This Row],[Contabilizado]], 0)</f>
        <v>7600</v>
      </c>
      <c r="G341" s="31">
        <f>IF(Movimientos[[#This Row],[Contabilizado]] &lt; 0, Movimientos[[#This Row],[Contabilizado]], 0)</f>
        <v>0</v>
      </c>
      <c r="H341" s="16"/>
      <c r="I341" s="5"/>
      <c r="K341" s="16"/>
      <c r="L341" s="3"/>
      <c r="M341" s="3" t="s">
        <v>174</v>
      </c>
    </row>
    <row r="342" spans="1:13" x14ac:dyDescent="0.2">
      <c r="A342" s="4">
        <v>44959</v>
      </c>
      <c r="B342" s="17">
        <v>1200</v>
      </c>
      <c r="C342" s="14" t="s">
        <v>32</v>
      </c>
      <c r="D342" s="15" t="s">
        <v>147</v>
      </c>
      <c r="E342" s="17">
        <f>IF(AND(Movimientos[[#This Row],[Importe]] &lt; 0, OR(Movimientos[[#This Row],[Concepto]] = "Luz", Movimientos[[#This Row],[Concepto]] = "Cuota", Movimientos[[#This Row],[Concepto]] = "Invitado")), 0, Movimientos[[#This Row],[Importe]])</f>
        <v>1200</v>
      </c>
      <c r="F342" s="17">
        <f>IF(Movimientos[[#This Row],[Contabilizado]] &gt; 0, Movimientos[[#This Row],[Contabilizado]], 0)</f>
        <v>1200</v>
      </c>
      <c r="G342" s="31">
        <f>IF(Movimientos[[#This Row],[Contabilizado]] &lt; 0, Movimientos[[#This Row],[Contabilizado]], 0)</f>
        <v>0</v>
      </c>
      <c r="H342" s="16"/>
      <c r="I342" s="5"/>
      <c r="K342" s="16"/>
      <c r="L342" s="3"/>
      <c r="M342" s="3"/>
    </row>
    <row r="343" spans="1:13" x14ac:dyDescent="0.2">
      <c r="A343" s="4">
        <v>44959</v>
      </c>
      <c r="B343" s="17">
        <v>11400</v>
      </c>
      <c r="C343" s="14" t="s">
        <v>15</v>
      </c>
      <c r="D343" s="15" t="s">
        <v>92</v>
      </c>
      <c r="E343" s="17">
        <f>IF(AND(Movimientos[[#This Row],[Importe]] &lt; 0, OR(Movimientos[[#This Row],[Concepto]] = "Luz", Movimientos[[#This Row],[Concepto]] = "Cuota", Movimientos[[#This Row],[Concepto]] = "Invitado")), 0, Movimientos[[#This Row],[Importe]])</f>
        <v>11400</v>
      </c>
      <c r="F343" s="17">
        <f>IF(Movimientos[[#This Row],[Contabilizado]] &gt; 0, Movimientos[[#This Row],[Contabilizado]], 0)</f>
        <v>11400</v>
      </c>
      <c r="G343" s="31">
        <f>IF(Movimientos[[#This Row],[Contabilizado]] &lt; 0, Movimientos[[#This Row],[Contabilizado]], 0)</f>
        <v>0</v>
      </c>
      <c r="H343" s="16"/>
      <c r="I343" s="5"/>
      <c r="K343" s="16"/>
      <c r="L343" s="3"/>
      <c r="M343" s="3" t="s">
        <v>175</v>
      </c>
    </row>
    <row r="344" spans="1:13" x14ac:dyDescent="0.2">
      <c r="A344" s="4">
        <v>44959</v>
      </c>
      <c r="B344" s="17">
        <v>-150</v>
      </c>
      <c r="C344" s="14" t="s">
        <v>46</v>
      </c>
      <c r="D344" s="15"/>
      <c r="E344" s="17">
        <f>IF(AND(Movimientos[[#This Row],[Importe]] &lt; 0, OR(Movimientos[[#This Row],[Concepto]] = "Luz", Movimientos[[#This Row],[Concepto]] = "Cuota", Movimientos[[#This Row],[Concepto]] = "Invitado")), 0, Movimientos[[#This Row],[Importe]])</f>
        <v>-150</v>
      </c>
      <c r="F344" s="17">
        <f>IF(Movimientos[[#This Row],[Contabilizado]] &gt; 0, Movimientos[[#This Row],[Contabilizado]], 0)</f>
        <v>0</v>
      </c>
      <c r="G344" s="31">
        <f>IF(Movimientos[[#This Row],[Contabilizado]] &lt; 0, Movimientos[[#This Row],[Contabilizado]], 0)</f>
        <v>-150</v>
      </c>
      <c r="H344" s="16"/>
      <c r="I344" s="5"/>
      <c r="K344" s="16"/>
      <c r="L344" s="3"/>
      <c r="M344" s="3" t="s">
        <v>176</v>
      </c>
    </row>
    <row r="345" spans="1:13" x14ac:dyDescent="0.2">
      <c r="A345" s="4">
        <v>44959</v>
      </c>
      <c r="B345" s="17">
        <v>-83540</v>
      </c>
      <c r="C345" s="14" t="s">
        <v>17</v>
      </c>
      <c r="D345" s="15"/>
      <c r="E345" s="17">
        <f>IF(AND(Movimientos[[#This Row],[Importe]] &lt; 0, OR(Movimientos[[#This Row],[Concepto]] = "Luz", Movimientos[[#This Row],[Concepto]] = "Cuota", Movimientos[[#This Row],[Concepto]] = "Invitado")), 0, Movimientos[[#This Row],[Importe]])</f>
        <v>-83540</v>
      </c>
      <c r="F345" s="17">
        <f>IF(Movimientos[[#This Row],[Contabilizado]] &gt; 0, Movimientos[[#This Row],[Contabilizado]], 0)</f>
        <v>0</v>
      </c>
      <c r="G345" s="31">
        <f>IF(Movimientos[[#This Row],[Contabilizado]] &lt; 0, Movimientos[[#This Row],[Contabilizado]], 0)</f>
        <v>-83540</v>
      </c>
      <c r="H345" s="16"/>
      <c r="I345" s="5"/>
      <c r="K345" s="16" t="s">
        <v>56</v>
      </c>
      <c r="L345" s="3"/>
      <c r="M345" s="3"/>
    </row>
    <row r="346" spans="1:13" x14ac:dyDescent="0.2">
      <c r="A346" s="4">
        <v>44958</v>
      </c>
      <c r="B346" s="17">
        <v>-2700</v>
      </c>
      <c r="C346" s="14" t="s">
        <v>15</v>
      </c>
      <c r="D346" t="s">
        <v>137</v>
      </c>
      <c r="E346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346" s="17">
        <f>IF(Movimientos[[#This Row],[Contabilizado]] &gt; 0, Movimientos[[#This Row],[Contabilizado]], 0)</f>
        <v>0</v>
      </c>
      <c r="G346" s="31">
        <f>IF(Movimientos[[#This Row],[Contabilizado]] &lt; 0, Movimientos[[#This Row],[Contabilizado]], 0)</f>
        <v>0</v>
      </c>
      <c r="H346" s="16"/>
      <c r="I346" s="5"/>
      <c r="K346" s="16"/>
      <c r="L346" s="3"/>
      <c r="M346" s="3"/>
    </row>
    <row r="347" spans="1:13" x14ac:dyDescent="0.2">
      <c r="A347" s="4">
        <v>44958</v>
      </c>
      <c r="B347" s="17">
        <v>-2700</v>
      </c>
      <c r="C347" s="14" t="s">
        <v>15</v>
      </c>
      <c r="D347" t="s">
        <v>43</v>
      </c>
      <c r="E347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347" s="17">
        <f>IF(Movimientos[[#This Row],[Contabilizado]] &gt; 0, Movimientos[[#This Row],[Contabilizado]], 0)</f>
        <v>0</v>
      </c>
      <c r="G347" s="31">
        <f>IF(Movimientos[[#This Row],[Contabilizado]] &lt; 0, Movimientos[[#This Row],[Contabilizado]], 0)</f>
        <v>0</v>
      </c>
      <c r="H347" s="16"/>
      <c r="I347" s="5"/>
      <c r="K347" s="16"/>
      <c r="L347" s="3"/>
      <c r="M347" s="3"/>
    </row>
    <row r="348" spans="1:13" x14ac:dyDescent="0.2">
      <c r="A348" s="4">
        <v>44958</v>
      </c>
      <c r="B348" s="17">
        <v>-2700</v>
      </c>
      <c r="C348" s="14" t="s">
        <v>15</v>
      </c>
      <c r="D348" t="s">
        <v>39</v>
      </c>
      <c r="E348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348" s="17">
        <f>IF(Movimientos[[#This Row],[Contabilizado]] &gt; 0, Movimientos[[#This Row],[Contabilizado]], 0)</f>
        <v>0</v>
      </c>
      <c r="G348" s="31">
        <f>IF(Movimientos[[#This Row],[Contabilizado]] &lt; 0, Movimientos[[#This Row],[Contabilizado]], 0)</f>
        <v>0</v>
      </c>
      <c r="H348" s="16"/>
      <c r="I348" s="5"/>
      <c r="K348" s="16"/>
      <c r="L348" s="3"/>
      <c r="M348" s="3"/>
    </row>
    <row r="349" spans="1:13" x14ac:dyDescent="0.2">
      <c r="A349" s="4">
        <v>44958</v>
      </c>
      <c r="B349" s="17">
        <v>-2700</v>
      </c>
      <c r="C349" s="14" t="s">
        <v>15</v>
      </c>
      <c r="D349" t="s">
        <v>138</v>
      </c>
      <c r="E349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349" s="17">
        <f>IF(Movimientos[[#This Row],[Contabilizado]] &gt; 0, Movimientos[[#This Row],[Contabilizado]], 0)</f>
        <v>0</v>
      </c>
      <c r="G349" s="31">
        <f>IF(Movimientos[[#This Row],[Contabilizado]] &lt; 0, Movimientos[[#This Row],[Contabilizado]], 0)</f>
        <v>0</v>
      </c>
      <c r="H349" s="16"/>
      <c r="I349" s="5"/>
      <c r="K349" s="16"/>
      <c r="L349" s="3"/>
      <c r="M349" s="3"/>
    </row>
    <row r="350" spans="1:13" x14ac:dyDescent="0.2">
      <c r="A350" s="4">
        <v>44958</v>
      </c>
      <c r="B350" s="17">
        <v>-2700</v>
      </c>
      <c r="C350" s="14" t="s">
        <v>15</v>
      </c>
      <c r="D350" t="s">
        <v>139</v>
      </c>
      <c r="E350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350" s="17">
        <f>IF(Movimientos[[#This Row],[Contabilizado]] &gt; 0, Movimientos[[#This Row],[Contabilizado]], 0)</f>
        <v>0</v>
      </c>
      <c r="G350" s="31">
        <f>IF(Movimientos[[#This Row],[Contabilizado]] &lt; 0, Movimientos[[#This Row],[Contabilizado]], 0)</f>
        <v>0</v>
      </c>
      <c r="H350" s="16"/>
      <c r="I350" s="5"/>
      <c r="K350" s="16"/>
      <c r="L350" s="3"/>
      <c r="M350" s="3"/>
    </row>
    <row r="351" spans="1:13" x14ac:dyDescent="0.2">
      <c r="A351" s="4">
        <v>44958</v>
      </c>
      <c r="B351" s="17">
        <v>-2700</v>
      </c>
      <c r="C351" s="14" t="s">
        <v>15</v>
      </c>
      <c r="D351" t="s">
        <v>140</v>
      </c>
      <c r="E351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351" s="17">
        <f>IF(Movimientos[[#This Row],[Contabilizado]] &gt; 0, Movimientos[[#This Row],[Contabilizado]], 0)</f>
        <v>0</v>
      </c>
      <c r="G351" s="31">
        <f>IF(Movimientos[[#This Row],[Contabilizado]] &lt; 0, Movimientos[[#This Row],[Contabilizado]], 0)</f>
        <v>0</v>
      </c>
      <c r="H351" s="16"/>
      <c r="I351" s="5"/>
      <c r="K351" s="16"/>
      <c r="L351" s="3"/>
      <c r="M351" s="3"/>
    </row>
    <row r="352" spans="1:13" x14ac:dyDescent="0.2">
      <c r="A352" s="4">
        <v>44958</v>
      </c>
      <c r="B352" s="17">
        <v>-1620</v>
      </c>
      <c r="C352" s="14" t="s">
        <v>15</v>
      </c>
      <c r="D352" t="s">
        <v>141</v>
      </c>
      <c r="E352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352" s="17">
        <f>IF(Movimientos[[#This Row],[Contabilizado]] &gt; 0, Movimientos[[#This Row],[Contabilizado]], 0)</f>
        <v>0</v>
      </c>
      <c r="G352" s="31">
        <f>IF(Movimientos[[#This Row],[Contabilizado]] &lt; 0, Movimientos[[#This Row],[Contabilizado]], 0)</f>
        <v>0</v>
      </c>
      <c r="H352" s="16"/>
      <c r="I352" s="5"/>
      <c r="K352" s="16"/>
      <c r="L352" s="3"/>
      <c r="M352" s="3"/>
    </row>
    <row r="353" spans="1:13" x14ac:dyDescent="0.2">
      <c r="A353" s="4">
        <v>44958</v>
      </c>
      <c r="B353" s="17">
        <v>-1620</v>
      </c>
      <c r="C353" s="14" t="s">
        <v>15</v>
      </c>
      <c r="D353" t="s">
        <v>142</v>
      </c>
      <c r="E353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353" s="17">
        <f>IF(Movimientos[[#This Row],[Contabilizado]] &gt; 0, Movimientos[[#This Row],[Contabilizado]], 0)</f>
        <v>0</v>
      </c>
      <c r="G353" s="31">
        <f>IF(Movimientos[[#This Row],[Contabilizado]] &lt; 0, Movimientos[[#This Row],[Contabilizado]], 0)</f>
        <v>0</v>
      </c>
      <c r="H353" s="16"/>
      <c r="I353" s="5"/>
      <c r="K353" s="16"/>
      <c r="L353" s="3"/>
      <c r="M353" s="3"/>
    </row>
    <row r="354" spans="1:13" x14ac:dyDescent="0.2">
      <c r="A354" s="4">
        <v>44958</v>
      </c>
      <c r="B354" s="17">
        <v>-1620</v>
      </c>
      <c r="C354" s="14" t="s">
        <v>15</v>
      </c>
      <c r="D354" t="s">
        <v>143</v>
      </c>
      <c r="E354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354" s="17">
        <f>IF(Movimientos[[#This Row],[Contabilizado]] &gt; 0, Movimientos[[#This Row],[Contabilizado]], 0)</f>
        <v>0</v>
      </c>
      <c r="G354" s="31">
        <f>IF(Movimientos[[#This Row],[Contabilizado]] &lt; 0, Movimientos[[#This Row],[Contabilizado]], 0)</f>
        <v>0</v>
      </c>
      <c r="H354" s="16"/>
      <c r="I354" s="5"/>
      <c r="K354" s="16"/>
      <c r="L354" s="3"/>
      <c r="M354" s="3"/>
    </row>
    <row r="355" spans="1:13" x14ac:dyDescent="0.2">
      <c r="A355" s="4">
        <v>44958</v>
      </c>
      <c r="B355" s="17">
        <v>-2700</v>
      </c>
      <c r="C355" s="14" t="s">
        <v>15</v>
      </c>
      <c r="D355" t="s">
        <v>20</v>
      </c>
      <c r="E355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355" s="17">
        <f>IF(Movimientos[[#This Row],[Contabilizado]] &gt; 0, Movimientos[[#This Row],[Contabilizado]], 0)</f>
        <v>0</v>
      </c>
      <c r="G355" s="31">
        <f>IF(Movimientos[[#This Row],[Contabilizado]] &lt; 0, Movimientos[[#This Row],[Contabilizado]], 0)</f>
        <v>0</v>
      </c>
      <c r="H355" s="16"/>
      <c r="I355" s="5"/>
      <c r="K355" s="16"/>
      <c r="L355" s="3"/>
      <c r="M355" s="3"/>
    </row>
    <row r="356" spans="1:13" x14ac:dyDescent="0.2">
      <c r="A356" s="4">
        <v>44958</v>
      </c>
      <c r="B356" s="17">
        <v>-2700</v>
      </c>
      <c r="C356" s="14" t="s">
        <v>15</v>
      </c>
      <c r="D356" t="s">
        <v>144</v>
      </c>
      <c r="E356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356" s="17">
        <f>IF(Movimientos[[#This Row],[Contabilizado]] &gt; 0, Movimientos[[#This Row],[Contabilizado]], 0)</f>
        <v>0</v>
      </c>
      <c r="G356" s="31">
        <f>IF(Movimientos[[#This Row],[Contabilizado]] &lt; 0, Movimientos[[#This Row],[Contabilizado]], 0)</f>
        <v>0</v>
      </c>
      <c r="H356" s="16"/>
      <c r="I356" s="5"/>
      <c r="K356" s="16"/>
      <c r="L356" s="3"/>
      <c r="M356" s="3"/>
    </row>
    <row r="357" spans="1:13" x14ac:dyDescent="0.2">
      <c r="A357" s="4">
        <v>44958</v>
      </c>
      <c r="B357" s="17">
        <v>-2700</v>
      </c>
      <c r="C357" s="14" t="s">
        <v>15</v>
      </c>
      <c r="D357" t="s">
        <v>145</v>
      </c>
      <c r="E357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357" s="17">
        <f>IF(Movimientos[[#This Row],[Contabilizado]] &gt; 0, Movimientos[[#This Row],[Contabilizado]], 0)</f>
        <v>0</v>
      </c>
      <c r="G357" s="31">
        <f>IF(Movimientos[[#This Row],[Contabilizado]] &lt; 0, Movimientos[[#This Row],[Contabilizado]], 0)</f>
        <v>0</v>
      </c>
      <c r="H357" s="16"/>
      <c r="I357" s="5"/>
      <c r="K357" s="16"/>
      <c r="L357" s="3"/>
      <c r="M357" s="3"/>
    </row>
    <row r="358" spans="1:13" x14ac:dyDescent="0.2">
      <c r="A358" s="4">
        <v>44958</v>
      </c>
      <c r="B358" s="17">
        <v>-2700</v>
      </c>
      <c r="C358" s="14" t="s">
        <v>15</v>
      </c>
      <c r="D358" t="s">
        <v>146</v>
      </c>
      <c r="E358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358" s="17">
        <f>IF(Movimientos[[#This Row],[Contabilizado]] &gt; 0, Movimientos[[#This Row],[Contabilizado]], 0)</f>
        <v>0</v>
      </c>
      <c r="G358" s="31">
        <f>IF(Movimientos[[#This Row],[Contabilizado]] &lt; 0, Movimientos[[#This Row],[Contabilizado]], 0)</f>
        <v>0</v>
      </c>
      <c r="H358" s="16"/>
      <c r="I358" s="5"/>
      <c r="K358" s="16"/>
      <c r="L358" s="3"/>
      <c r="M358" s="3"/>
    </row>
    <row r="359" spans="1:13" x14ac:dyDescent="0.2">
      <c r="A359" s="4">
        <v>44958</v>
      </c>
      <c r="B359" s="17">
        <v>-2700</v>
      </c>
      <c r="C359" s="14" t="s">
        <v>15</v>
      </c>
      <c r="D359" t="s">
        <v>177</v>
      </c>
      <c r="E359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359" s="17">
        <f>IF(Movimientos[[#This Row],[Contabilizado]] &gt; 0, Movimientos[[#This Row],[Contabilizado]], 0)</f>
        <v>0</v>
      </c>
      <c r="G359" s="31">
        <f>IF(Movimientos[[#This Row],[Contabilizado]] &lt; 0, Movimientos[[#This Row],[Contabilizado]], 0)</f>
        <v>0</v>
      </c>
      <c r="H359" s="16"/>
      <c r="I359" s="5"/>
      <c r="K359" s="16"/>
      <c r="L359" s="3"/>
      <c r="M359" s="3"/>
    </row>
    <row r="360" spans="1:13" x14ac:dyDescent="0.2">
      <c r="A360" s="4">
        <v>44958</v>
      </c>
      <c r="B360" s="17">
        <v>-2700</v>
      </c>
      <c r="C360" s="14" t="s">
        <v>15</v>
      </c>
      <c r="D360" t="s">
        <v>147</v>
      </c>
      <c r="E360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360" s="17">
        <f>IF(Movimientos[[#This Row],[Contabilizado]] &gt; 0, Movimientos[[#This Row],[Contabilizado]], 0)</f>
        <v>0</v>
      </c>
      <c r="G360" s="31">
        <f>IF(Movimientos[[#This Row],[Contabilizado]] &lt; 0, Movimientos[[#This Row],[Contabilizado]], 0)</f>
        <v>0</v>
      </c>
      <c r="H360" s="16"/>
      <c r="I360" s="5"/>
      <c r="K360" s="16"/>
      <c r="L360" s="3"/>
      <c r="M360" s="3"/>
    </row>
    <row r="361" spans="1:13" x14ac:dyDescent="0.2">
      <c r="A361" s="4">
        <v>44958</v>
      </c>
      <c r="B361" s="17">
        <v>-2700</v>
      </c>
      <c r="C361" s="14" t="s">
        <v>15</v>
      </c>
      <c r="D361" t="s">
        <v>148</v>
      </c>
      <c r="E361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361" s="17">
        <f>IF(Movimientos[[#This Row],[Contabilizado]] &gt; 0, Movimientos[[#This Row],[Contabilizado]], 0)</f>
        <v>0</v>
      </c>
      <c r="G361" s="31">
        <f>IF(Movimientos[[#This Row],[Contabilizado]] &lt; 0, Movimientos[[#This Row],[Contabilizado]], 0)</f>
        <v>0</v>
      </c>
      <c r="H361" s="16"/>
      <c r="I361" s="5"/>
      <c r="K361" s="16"/>
      <c r="L361" s="3"/>
      <c r="M361" s="3"/>
    </row>
    <row r="362" spans="1:13" x14ac:dyDescent="0.2">
      <c r="A362" s="4">
        <v>44958</v>
      </c>
      <c r="B362" s="17">
        <v>-3800</v>
      </c>
      <c r="C362" s="14" t="s">
        <v>15</v>
      </c>
      <c r="D362" t="s">
        <v>50</v>
      </c>
      <c r="E362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362" s="17">
        <f>IF(Movimientos[[#This Row],[Contabilizado]] &gt; 0, Movimientos[[#This Row],[Contabilizado]], 0)</f>
        <v>0</v>
      </c>
      <c r="G362" s="31">
        <f>IF(Movimientos[[#This Row],[Contabilizado]] &lt; 0, Movimientos[[#This Row],[Contabilizado]], 0)</f>
        <v>0</v>
      </c>
      <c r="H362" s="16"/>
      <c r="I362" s="5"/>
      <c r="K362" s="16"/>
      <c r="L362" s="3"/>
      <c r="M362" s="3"/>
    </row>
    <row r="363" spans="1:13" x14ac:dyDescent="0.2">
      <c r="A363" s="4">
        <v>44958</v>
      </c>
      <c r="B363" s="17">
        <v>-3800</v>
      </c>
      <c r="C363" s="14" t="s">
        <v>15</v>
      </c>
      <c r="D363" t="s">
        <v>59</v>
      </c>
      <c r="E363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363" s="17">
        <f>IF(Movimientos[[#This Row],[Contabilizado]] &gt; 0, Movimientos[[#This Row],[Contabilizado]], 0)</f>
        <v>0</v>
      </c>
      <c r="G363" s="31">
        <f>IF(Movimientos[[#This Row],[Contabilizado]] &lt; 0, Movimientos[[#This Row],[Contabilizado]], 0)</f>
        <v>0</v>
      </c>
      <c r="H363" s="16"/>
      <c r="I363" s="5"/>
      <c r="K363" s="16"/>
      <c r="L363" s="3"/>
      <c r="M363" s="3"/>
    </row>
    <row r="364" spans="1:13" x14ac:dyDescent="0.2">
      <c r="A364" s="4">
        <v>44958</v>
      </c>
      <c r="B364" s="17">
        <v>-3800</v>
      </c>
      <c r="C364" s="14" t="s">
        <v>15</v>
      </c>
      <c r="D364" t="s">
        <v>60</v>
      </c>
      <c r="E364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364" s="17">
        <f>IF(Movimientos[[#This Row],[Contabilizado]] &gt; 0, Movimientos[[#This Row],[Contabilizado]], 0)</f>
        <v>0</v>
      </c>
      <c r="G364" s="31">
        <f>IF(Movimientos[[#This Row],[Contabilizado]] &lt; 0, Movimientos[[#This Row],[Contabilizado]], 0)</f>
        <v>0</v>
      </c>
      <c r="H364" s="16"/>
      <c r="I364" s="5"/>
      <c r="K364" s="16"/>
      <c r="L364" s="3"/>
      <c r="M364" s="3"/>
    </row>
    <row r="365" spans="1:13" x14ac:dyDescent="0.2">
      <c r="A365" s="4">
        <v>44958</v>
      </c>
      <c r="B365" s="17">
        <v>-3800</v>
      </c>
      <c r="C365" s="14" t="s">
        <v>15</v>
      </c>
      <c r="D365" t="s">
        <v>26</v>
      </c>
      <c r="E365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365" s="17">
        <f>IF(Movimientos[[#This Row],[Contabilizado]] &gt; 0, Movimientos[[#This Row],[Contabilizado]], 0)</f>
        <v>0</v>
      </c>
      <c r="G365" s="31">
        <f>IF(Movimientos[[#This Row],[Contabilizado]] &lt; 0, Movimientos[[#This Row],[Contabilizado]], 0)</f>
        <v>0</v>
      </c>
      <c r="H365" s="16"/>
      <c r="I365" s="5"/>
      <c r="K365" s="16"/>
      <c r="L365" s="3"/>
      <c r="M365" s="3"/>
    </row>
    <row r="366" spans="1:13" x14ac:dyDescent="0.2">
      <c r="A366" s="4">
        <v>44958</v>
      </c>
      <c r="B366" s="17">
        <v>-3800</v>
      </c>
      <c r="C366" s="14" t="s">
        <v>15</v>
      </c>
      <c r="D366" t="s">
        <v>61</v>
      </c>
      <c r="E366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366" s="17">
        <f>IF(Movimientos[[#This Row],[Contabilizado]] &gt; 0, Movimientos[[#This Row],[Contabilizado]], 0)</f>
        <v>0</v>
      </c>
      <c r="G366" s="31">
        <f>IF(Movimientos[[#This Row],[Contabilizado]] &lt; 0, Movimientos[[#This Row],[Contabilizado]], 0)</f>
        <v>0</v>
      </c>
      <c r="H366" s="16"/>
      <c r="I366" s="5"/>
      <c r="K366" s="16"/>
      <c r="L366" s="3"/>
      <c r="M366" s="3"/>
    </row>
    <row r="367" spans="1:13" x14ac:dyDescent="0.2">
      <c r="A367" s="4">
        <v>44958</v>
      </c>
      <c r="B367" s="17">
        <v>-3800</v>
      </c>
      <c r="C367" s="14" t="s">
        <v>15</v>
      </c>
      <c r="D367" t="s">
        <v>62</v>
      </c>
      <c r="E367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367" s="17">
        <f>IF(Movimientos[[#This Row],[Contabilizado]] &gt; 0, Movimientos[[#This Row],[Contabilizado]], 0)</f>
        <v>0</v>
      </c>
      <c r="G367" s="31">
        <f>IF(Movimientos[[#This Row],[Contabilizado]] &lt; 0, Movimientos[[#This Row],[Contabilizado]], 0)</f>
        <v>0</v>
      </c>
      <c r="H367" s="16"/>
      <c r="I367" s="5"/>
      <c r="K367" s="16"/>
      <c r="L367" s="3"/>
      <c r="M367" s="3"/>
    </row>
    <row r="368" spans="1:13" x14ac:dyDescent="0.2">
      <c r="A368" s="4">
        <v>44958</v>
      </c>
      <c r="B368" s="17">
        <v>-3800</v>
      </c>
      <c r="C368" s="14" t="s">
        <v>15</v>
      </c>
      <c r="D368" t="s">
        <v>25</v>
      </c>
      <c r="E368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368" s="17">
        <f>IF(Movimientos[[#This Row],[Contabilizado]] &gt; 0, Movimientos[[#This Row],[Contabilizado]], 0)</f>
        <v>0</v>
      </c>
      <c r="G368" s="31">
        <f>IF(Movimientos[[#This Row],[Contabilizado]] &lt; 0, Movimientos[[#This Row],[Contabilizado]], 0)</f>
        <v>0</v>
      </c>
      <c r="H368" s="16"/>
      <c r="I368" s="5"/>
      <c r="K368" s="16"/>
      <c r="L368" s="3"/>
      <c r="M368" s="3"/>
    </row>
    <row r="369" spans="1:13" x14ac:dyDescent="0.2">
      <c r="A369" s="4">
        <v>44958</v>
      </c>
      <c r="B369" s="17">
        <v>-3800</v>
      </c>
      <c r="C369" s="14" t="s">
        <v>15</v>
      </c>
      <c r="D369" t="s">
        <v>63</v>
      </c>
      <c r="E369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369" s="17">
        <f>IF(Movimientos[[#This Row],[Contabilizado]] &gt; 0, Movimientos[[#This Row],[Contabilizado]], 0)</f>
        <v>0</v>
      </c>
      <c r="G369" s="31">
        <f>IF(Movimientos[[#This Row],[Contabilizado]] &lt; 0, Movimientos[[#This Row],[Contabilizado]], 0)</f>
        <v>0</v>
      </c>
      <c r="H369" s="16"/>
      <c r="I369" s="5"/>
      <c r="K369" s="16"/>
      <c r="L369" s="3"/>
      <c r="M369" s="3"/>
    </row>
    <row r="370" spans="1:13" x14ac:dyDescent="0.2">
      <c r="A370" s="4">
        <v>44958</v>
      </c>
      <c r="B370" s="17">
        <v>-3800</v>
      </c>
      <c r="C370" s="14" t="s">
        <v>15</v>
      </c>
      <c r="D370" t="s">
        <v>40</v>
      </c>
      <c r="E370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370" s="17">
        <f>IF(Movimientos[[#This Row],[Contabilizado]] &gt; 0, Movimientos[[#This Row],[Contabilizado]], 0)</f>
        <v>0</v>
      </c>
      <c r="G370" s="31">
        <f>IF(Movimientos[[#This Row],[Contabilizado]] &lt; 0, Movimientos[[#This Row],[Contabilizado]], 0)</f>
        <v>0</v>
      </c>
      <c r="H370" s="16"/>
      <c r="I370" s="5"/>
      <c r="K370" s="16"/>
      <c r="L370" s="3"/>
      <c r="M370" s="3"/>
    </row>
    <row r="371" spans="1:13" x14ac:dyDescent="0.2">
      <c r="A371" s="4">
        <v>44958</v>
      </c>
      <c r="B371" s="17">
        <v>-3800</v>
      </c>
      <c r="C371" s="14" t="s">
        <v>15</v>
      </c>
      <c r="D371" t="s">
        <v>64</v>
      </c>
      <c r="E371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371" s="17">
        <f>IF(Movimientos[[#This Row],[Contabilizado]] &gt; 0, Movimientos[[#This Row],[Contabilizado]], 0)</f>
        <v>0</v>
      </c>
      <c r="G371" s="31">
        <f>IF(Movimientos[[#This Row],[Contabilizado]] &lt; 0, Movimientos[[#This Row],[Contabilizado]], 0)</f>
        <v>0</v>
      </c>
      <c r="H371" s="16"/>
      <c r="I371" s="5"/>
      <c r="K371" s="16"/>
      <c r="L371" s="3"/>
      <c r="M371" s="3"/>
    </row>
    <row r="372" spans="1:13" x14ac:dyDescent="0.2">
      <c r="A372" s="4">
        <v>44958</v>
      </c>
      <c r="B372" s="17">
        <v>-3800</v>
      </c>
      <c r="C372" s="14" t="s">
        <v>15</v>
      </c>
      <c r="D372" t="s">
        <v>65</v>
      </c>
      <c r="E372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372" s="17">
        <f>IF(Movimientos[[#This Row],[Contabilizado]] &gt; 0, Movimientos[[#This Row],[Contabilizado]], 0)</f>
        <v>0</v>
      </c>
      <c r="G372" s="31">
        <f>IF(Movimientos[[#This Row],[Contabilizado]] &lt; 0, Movimientos[[#This Row],[Contabilizado]], 0)</f>
        <v>0</v>
      </c>
      <c r="H372" s="16"/>
      <c r="I372" s="5"/>
      <c r="K372" s="16"/>
      <c r="L372" s="3"/>
      <c r="M372" s="3"/>
    </row>
    <row r="373" spans="1:13" x14ac:dyDescent="0.2">
      <c r="A373" s="4">
        <v>44958</v>
      </c>
      <c r="B373" s="17">
        <v>-3800</v>
      </c>
      <c r="C373" s="14" t="s">
        <v>15</v>
      </c>
      <c r="D373" t="s">
        <v>41</v>
      </c>
      <c r="E373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373" s="17">
        <f>IF(Movimientos[[#This Row],[Contabilizado]] &gt; 0, Movimientos[[#This Row],[Contabilizado]], 0)</f>
        <v>0</v>
      </c>
      <c r="G373" s="31">
        <f>IF(Movimientos[[#This Row],[Contabilizado]] &lt; 0, Movimientos[[#This Row],[Contabilizado]], 0)</f>
        <v>0</v>
      </c>
      <c r="H373" s="16"/>
      <c r="I373" s="5"/>
      <c r="K373" s="16"/>
      <c r="L373" s="3"/>
      <c r="M373" s="3"/>
    </row>
    <row r="374" spans="1:13" x14ac:dyDescent="0.2">
      <c r="A374" s="4">
        <v>44958</v>
      </c>
      <c r="B374" s="17">
        <v>-3800</v>
      </c>
      <c r="C374" s="14" t="s">
        <v>15</v>
      </c>
      <c r="D374" t="s">
        <v>66</v>
      </c>
      <c r="E374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374" s="17">
        <f>IF(Movimientos[[#This Row],[Contabilizado]] &gt; 0, Movimientos[[#This Row],[Contabilizado]], 0)</f>
        <v>0</v>
      </c>
      <c r="G374" s="31">
        <f>IF(Movimientos[[#This Row],[Contabilizado]] &lt; 0, Movimientos[[#This Row],[Contabilizado]], 0)</f>
        <v>0</v>
      </c>
      <c r="H374" s="16"/>
      <c r="I374" s="5"/>
      <c r="K374" s="16"/>
      <c r="L374" s="3"/>
      <c r="M374" s="3"/>
    </row>
    <row r="375" spans="1:13" x14ac:dyDescent="0.2">
      <c r="A375" s="4">
        <v>44958</v>
      </c>
      <c r="B375" s="17">
        <v>-3800</v>
      </c>
      <c r="C375" s="14" t="s">
        <v>15</v>
      </c>
      <c r="D375" t="s">
        <v>67</v>
      </c>
      <c r="E375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375" s="17">
        <f>IF(Movimientos[[#This Row],[Contabilizado]] &gt; 0, Movimientos[[#This Row],[Contabilizado]], 0)</f>
        <v>0</v>
      </c>
      <c r="G375" s="31">
        <f>IF(Movimientos[[#This Row],[Contabilizado]] &lt; 0, Movimientos[[#This Row],[Contabilizado]], 0)</f>
        <v>0</v>
      </c>
      <c r="H375" s="16"/>
      <c r="I375" s="5"/>
      <c r="K375" s="16"/>
      <c r="L375" s="3"/>
      <c r="M375" s="3"/>
    </row>
    <row r="376" spans="1:13" x14ac:dyDescent="0.2">
      <c r="A376" s="4">
        <v>44958</v>
      </c>
      <c r="B376" s="17">
        <v>-3800</v>
      </c>
      <c r="C376" s="14" t="s">
        <v>15</v>
      </c>
      <c r="D376" t="s">
        <v>68</v>
      </c>
      <c r="E376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376" s="17">
        <f>IF(Movimientos[[#This Row],[Contabilizado]] &gt; 0, Movimientos[[#This Row],[Contabilizado]], 0)</f>
        <v>0</v>
      </c>
      <c r="G376" s="31">
        <f>IF(Movimientos[[#This Row],[Contabilizado]] &lt; 0, Movimientos[[#This Row],[Contabilizado]], 0)</f>
        <v>0</v>
      </c>
      <c r="H376" s="16"/>
      <c r="I376" s="5"/>
      <c r="K376" s="16"/>
      <c r="L376" s="3"/>
      <c r="M376" s="3"/>
    </row>
    <row r="377" spans="1:13" x14ac:dyDescent="0.2">
      <c r="A377" s="4">
        <v>44958</v>
      </c>
      <c r="B377" s="17">
        <v>-3800</v>
      </c>
      <c r="C377" s="14" t="s">
        <v>15</v>
      </c>
      <c r="D377" t="s">
        <v>69</v>
      </c>
      <c r="E377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377" s="17">
        <f>IF(Movimientos[[#This Row],[Contabilizado]] &gt; 0, Movimientos[[#This Row],[Contabilizado]], 0)</f>
        <v>0</v>
      </c>
      <c r="G377" s="31">
        <f>IF(Movimientos[[#This Row],[Contabilizado]] &lt; 0, Movimientos[[#This Row],[Contabilizado]], 0)</f>
        <v>0</v>
      </c>
      <c r="H377" s="16"/>
      <c r="I377" s="5"/>
      <c r="K377" s="16"/>
      <c r="L377" s="3"/>
      <c r="M377" s="3"/>
    </row>
    <row r="378" spans="1:13" x14ac:dyDescent="0.2">
      <c r="A378" s="4">
        <v>44958</v>
      </c>
      <c r="B378" s="17">
        <v>-3800</v>
      </c>
      <c r="C378" s="14" t="s">
        <v>15</v>
      </c>
      <c r="D378" t="s">
        <v>70</v>
      </c>
      <c r="E378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378" s="17">
        <f>IF(Movimientos[[#This Row],[Contabilizado]] &gt; 0, Movimientos[[#This Row],[Contabilizado]], 0)</f>
        <v>0</v>
      </c>
      <c r="G378" s="31">
        <f>IF(Movimientos[[#This Row],[Contabilizado]] &lt; 0, Movimientos[[#This Row],[Contabilizado]], 0)</f>
        <v>0</v>
      </c>
      <c r="H378" s="16"/>
      <c r="I378" s="5"/>
      <c r="K378" s="16"/>
      <c r="L378" s="3"/>
      <c r="M378" s="3"/>
    </row>
    <row r="379" spans="1:13" x14ac:dyDescent="0.2">
      <c r="A379" s="4">
        <v>44958</v>
      </c>
      <c r="B379" s="17">
        <v>-3800</v>
      </c>
      <c r="C379" s="14" t="s">
        <v>15</v>
      </c>
      <c r="D379" t="s">
        <v>71</v>
      </c>
      <c r="E379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379" s="17">
        <f>IF(Movimientos[[#This Row],[Contabilizado]] &gt; 0, Movimientos[[#This Row],[Contabilizado]], 0)</f>
        <v>0</v>
      </c>
      <c r="G379" s="31">
        <f>IF(Movimientos[[#This Row],[Contabilizado]] &lt; 0, Movimientos[[#This Row],[Contabilizado]], 0)</f>
        <v>0</v>
      </c>
      <c r="H379" s="16"/>
      <c r="I379" s="5"/>
      <c r="K379" s="16"/>
      <c r="L379" s="3"/>
      <c r="M379" s="3"/>
    </row>
    <row r="380" spans="1:13" x14ac:dyDescent="0.2">
      <c r="A380" s="4">
        <v>44958</v>
      </c>
      <c r="B380" s="17">
        <v>-3800</v>
      </c>
      <c r="C380" s="14" t="s">
        <v>15</v>
      </c>
      <c r="D380" t="s">
        <v>72</v>
      </c>
      <c r="E380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380" s="17">
        <f>IF(Movimientos[[#This Row],[Contabilizado]] &gt; 0, Movimientos[[#This Row],[Contabilizado]], 0)</f>
        <v>0</v>
      </c>
      <c r="G380" s="31">
        <f>IF(Movimientos[[#This Row],[Contabilizado]] &lt; 0, Movimientos[[#This Row],[Contabilizado]], 0)</f>
        <v>0</v>
      </c>
      <c r="H380" s="16"/>
      <c r="I380" s="5"/>
      <c r="K380" s="16"/>
      <c r="L380" s="3"/>
      <c r="M380" s="3"/>
    </row>
    <row r="381" spans="1:13" x14ac:dyDescent="0.2">
      <c r="A381" s="4">
        <v>44958</v>
      </c>
      <c r="B381" s="17">
        <v>-3800</v>
      </c>
      <c r="C381" s="14" t="s">
        <v>15</v>
      </c>
      <c r="D381" t="s">
        <v>73</v>
      </c>
      <c r="E381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381" s="17">
        <f>IF(Movimientos[[#This Row],[Contabilizado]] &gt; 0, Movimientos[[#This Row],[Contabilizado]], 0)</f>
        <v>0</v>
      </c>
      <c r="G381" s="31">
        <f>IF(Movimientos[[#This Row],[Contabilizado]] &lt; 0, Movimientos[[#This Row],[Contabilizado]], 0)</f>
        <v>0</v>
      </c>
      <c r="H381" s="16"/>
      <c r="I381" s="5"/>
      <c r="K381" s="16"/>
      <c r="L381" s="3"/>
      <c r="M381" s="3"/>
    </row>
    <row r="382" spans="1:13" x14ac:dyDescent="0.2">
      <c r="A382" s="4">
        <v>44958</v>
      </c>
      <c r="B382" s="17">
        <v>-3800</v>
      </c>
      <c r="C382" s="14" t="s">
        <v>15</v>
      </c>
      <c r="D382" t="s">
        <v>45</v>
      </c>
      <c r="E382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382" s="17">
        <f>IF(Movimientos[[#This Row],[Contabilizado]] &gt; 0, Movimientos[[#This Row],[Contabilizado]], 0)</f>
        <v>0</v>
      </c>
      <c r="G382" s="31">
        <f>IF(Movimientos[[#This Row],[Contabilizado]] &lt; 0, Movimientos[[#This Row],[Contabilizado]], 0)</f>
        <v>0</v>
      </c>
      <c r="H382" s="16"/>
      <c r="I382" s="5"/>
      <c r="K382" s="16"/>
      <c r="L382" s="3"/>
      <c r="M382" s="3"/>
    </row>
    <row r="383" spans="1:13" x14ac:dyDescent="0.2">
      <c r="A383" s="4">
        <v>44958</v>
      </c>
      <c r="B383" s="17">
        <v>-3800</v>
      </c>
      <c r="C383" s="14" t="s">
        <v>15</v>
      </c>
      <c r="D383" t="s">
        <v>74</v>
      </c>
      <c r="E383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383" s="17">
        <f>IF(Movimientos[[#This Row],[Contabilizado]] &gt; 0, Movimientos[[#This Row],[Contabilizado]], 0)</f>
        <v>0</v>
      </c>
      <c r="G383" s="31">
        <f>IF(Movimientos[[#This Row],[Contabilizado]] &lt; 0, Movimientos[[#This Row],[Contabilizado]], 0)</f>
        <v>0</v>
      </c>
      <c r="H383" s="16"/>
      <c r="I383" s="5"/>
      <c r="K383" s="16"/>
      <c r="L383" s="3"/>
      <c r="M383" s="3"/>
    </row>
    <row r="384" spans="1:13" x14ac:dyDescent="0.2">
      <c r="A384" s="4">
        <v>44958</v>
      </c>
      <c r="B384" s="17">
        <v>-3800</v>
      </c>
      <c r="C384" s="14" t="s">
        <v>15</v>
      </c>
      <c r="D384" t="s">
        <v>178</v>
      </c>
      <c r="E384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384" s="17">
        <f>IF(Movimientos[[#This Row],[Contabilizado]] &gt; 0, Movimientos[[#This Row],[Contabilizado]], 0)</f>
        <v>0</v>
      </c>
      <c r="G384" s="31">
        <f>IF(Movimientos[[#This Row],[Contabilizado]] &lt; 0, Movimientos[[#This Row],[Contabilizado]], 0)</f>
        <v>0</v>
      </c>
      <c r="H384" s="16"/>
      <c r="I384" s="5"/>
      <c r="K384" s="16"/>
      <c r="L384" s="3"/>
      <c r="M384" s="3"/>
    </row>
    <row r="385" spans="1:13" x14ac:dyDescent="0.2">
      <c r="A385" s="4">
        <v>44958</v>
      </c>
      <c r="B385" s="17">
        <v>-3800</v>
      </c>
      <c r="C385" s="14" t="s">
        <v>15</v>
      </c>
      <c r="D385" t="s">
        <v>179</v>
      </c>
      <c r="E385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385" s="17">
        <f>IF(Movimientos[[#This Row],[Contabilizado]] &gt; 0, Movimientos[[#This Row],[Contabilizado]], 0)</f>
        <v>0</v>
      </c>
      <c r="G385" s="31">
        <f>IF(Movimientos[[#This Row],[Contabilizado]] &lt; 0, Movimientos[[#This Row],[Contabilizado]], 0)</f>
        <v>0</v>
      </c>
      <c r="H385" s="16"/>
      <c r="I385" s="5"/>
      <c r="K385" s="16"/>
      <c r="L385" s="3"/>
      <c r="M385" s="3"/>
    </row>
    <row r="386" spans="1:13" x14ac:dyDescent="0.2">
      <c r="A386" s="4">
        <v>44958</v>
      </c>
      <c r="B386" s="17">
        <v>-3800</v>
      </c>
      <c r="C386" s="14" t="s">
        <v>15</v>
      </c>
      <c r="D386" t="s">
        <v>75</v>
      </c>
      <c r="E386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386" s="17">
        <f>IF(Movimientos[[#This Row],[Contabilizado]] &gt; 0, Movimientos[[#This Row],[Contabilizado]], 0)</f>
        <v>0</v>
      </c>
      <c r="G386" s="31">
        <f>IF(Movimientos[[#This Row],[Contabilizado]] &lt; 0, Movimientos[[#This Row],[Contabilizado]], 0)</f>
        <v>0</v>
      </c>
      <c r="H386" s="16"/>
      <c r="I386" s="5"/>
      <c r="K386" s="16"/>
      <c r="L386" s="3"/>
      <c r="M386" s="3"/>
    </row>
    <row r="387" spans="1:13" x14ac:dyDescent="0.2">
      <c r="A387" s="4">
        <v>44958</v>
      </c>
      <c r="B387" s="17">
        <v>-3800</v>
      </c>
      <c r="C387" s="14" t="s">
        <v>15</v>
      </c>
      <c r="D387" t="s">
        <v>49</v>
      </c>
      <c r="E387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387" s="17">
        <f>IF(Movimientos[[#This Row],[Contabilizado]] &gt; 0, Movimientos[[#This Row],[Contabilizado]], 0)</f>
        <v>0</v>
      </c>
      <c r="G387" s="31">
        <f>IF(Movimientos[[#This Row],[Contabilizado]] &lt; 0, Movimientos[[#This Row],[Contabilizado]], 0)</f>
        <v>0</v>
      </c>
      <c r="H387" s="16"/>
      <c r="I387" s="5"/>
      <c r="K387" s="16"/>
      <c r="L387" s="3"/>
      <c r="M387" s="3"/>
    </row>
    <row r="388" spans="1:13" x14ac:dyDescent="0.2">
      <c r="A388" s="4">
        <v>44958</v>
      </c>
      <c r="B388" s="17">
        <v>-3800</v>
      </c>
      <c r="C388" s="14" t="s">
        <v>15</v>
      </c>
      <c r="D388" t="s">
        <v>76</v>
      </c>
      <c r="E388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388" s="17">
        <f>IF(Movimientos[[#This Row],[Contabilizado]] &gt; 0, Movimientos[[#This Row],[Contabilizado]], 0)</f>
        <v>0</v>
      </c>
      <c r="G388" s="31">
        <f>IF(Movimientos[[#This Row],[Contabilizado]] &lt; 0, Movimientos[[#This Row],[Contabilizado]], 0)</f>
        <v>0</v>
      </c>
      <c r="H388" s="16"/>
      <c r="I388" s="5"/>
      <c r="K388" s="16"/>
      <c r="L388" s="3"/>
      <c r="M388" s="3"/>
    </row>
    <row r="389" spans="1:13" x14ac:dyDescent="0.2">
      <c r="A389" s="4">
        <v>44958</v>
      </c>
      <c r="B389" s="17">
        <v>-3800</v>
      </c>
      <c r="C389" s="14" t="s">
        <v>15</v>
      </c>
      <c r="D389" t="s">
        <v>77</v>
      </c>
      <c r="E389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389" s="17">
        <f>IF(Movimientos[[#This Row],[Contabilizado]] &gt; 0, Movimientos[[#This Row],[Contabilizado]], 0)</f>
        <v>0</v>
      </c>
      <c r="G389" s="31">
        <f>IF(Movimientos[[#This Row],[Contabilizado]] &lt; 0, Movimientos[[#This Row],[Contabilizado]], 0)</f>
        <v>0</v>
      </c>
      <c r="H389" s="16"/>
      <c r="I389" s="5"/>
      <c r="K389" s="16"/>
      <c r="L389" s="3"/>
      <c r="M389" s="3"/>
    </row>
    <row r="390" spans="1:13" x14ac:dyDescent="0.2">
      <c r="A390" s="4">
        <v>44958</v>
      </c>
      <c r="B390" s="17">
        <v>-3800</v>
      </c>
      <c r="C390" s="14" t="s">
        <v>15</v>
      </c>
      <c r="D390" t="s">
        <v>78</v>
      </c>
      <c r="E390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390" s="17">
        <f>IF(Movimientos[[#This Row],[Contabilizado]] &gt; 0, Movimientos[[#This Row],[Contabilizado]], 0)</f>
        <v>0</v>
      </c>
      <c r="G390" s="31">
        <f>IF(Movimientos[[#This Row],[Contabilizado]] &lt; 0, Movimientos[[#This Row],[Contabilizado]], 0)</f>
        <v>0</v>
      </c>
      <c r="H390" s="16"/>
      <c r="I390" s="5"/>
      <c r="K390" s="16"/>
      <c r="L390" s="3"/>
      <c r="M390" s="3"/>
    </row>
    <row r="391" spans="1:13" x14ac:dyDescent="0.2">
      <c r="A391" s="4">
        <v>44958</v>
      </c>
      <c r="B391" s="17">
        <v>-3800</v>
      </c>
      <c r="C391" s="14" t="s">
        <v>15</v>
      </c>
      <c r="D391" t="s">
        <v>79</v>
      </c>
      <c r="E391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391" s="17">
        <f>IF(Movimientos[[#This Row],[Contabilizado]] &gt; 0, Movimientos[[#This Row],[Contabilizado]], 0)</f>
        <v>0</v>
      </c>
      <c r="G391" s="31">
        <f>IF(Movimientos[[#This Row],[Contabilizado]] &lt; 0, Movimientos[[#This Row],[Contabilizado]], 0)</f>
        <v>0</v>
      </c>
      <c r="H391" s="16"/>
      <c r="I391" s="5"/>
      <c r="K391" s="16"/>
      <c r="L391" s="3"/>
      <c r="M391" s="3"/>
    </row>
    <row r="392" spans="1:13" x14ac:dyDescent="0.2">
      <c r="A392" s="4">
        <v>44958</v>
      </c>
      <c r="B392" s="17">
        <v>-3800</v>
      </c>
      <c r="C392" s="14" t="s">
        <v>15</v>
      </c>
      <c r="D392" t="s">
        <v>80</v>
      </c>
      <c r="E392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392" s="17">
        <f>IF(Movimientos[[#This Row],[Contabilizado]] &gt; 0, Movimientos[[#This Row],[Contabilizado]], 0)</f>
        <v>0</v>
      </c>
      <c r="G392" s="31">
        <f>IF(Movimientos[[#This Row],[Contabilizado]] &lt; 0, Movimientos[[#This Row],[Contabilizado]], 0)</f>
        <v>0</v>
      </c>
      <c r="H392" s="16"/>
      <c r="I392" s="5"/>
      <c r="K392" s="16"/>
      <c r="L392" s="3"/>
      <c r="M392" s="3"/>
    </row>
    <row r="393" spans="1:13" x14ac:dyDescent="0.2">
      <c r="A393" s="4">
        <v>44958</v>
      </c>
      <c r="B393" s="17">
        <v>-3800</v>
      </c>
      <c r="C393" s="14" t="s">
        <v>15</v>
      </c>
      <c r="D393" t="s">
        <v>81</v>
      </c>
      <c r="E393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393" s="17">
        <f>IF(Movimientos[[#This Row],[Contabilizado]] &gt; 0, Movimientos[[#This Row],[Contabilizado]], 0)</f>
        <v>0</v>
      </c>
      <c r="G393" s="31">
        <f>IF(Movimientos[[#This Row],[Contabilizado]] &lt; 0, Movimientos[[#This Row],[Contabilizado]], 0)</f>
        <v>0</v>
      </c>
      <c r="H393" s="16"/>
      <c r="I393" s="5"/>
      <c r="K393" s="16"/>
      <c r="L393" s="3"/>
      <c r="M393" s="3"/>
    </row>
    <row r="394" spans="1:13" x14ac:dyDescent="0.2">
      <c r="A394" s="4">
        <v>44958</v>
      </c>
      <c r="B394" s="17">
        <v>-3800</v>
      </c>
      <c r="C394" s="14" t="s">
        <v>15</v>
      </c>
      <c r="D394" t="s">
        <v>48</v>
      </c>
      <c r="E394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394" s="17">
        <f>IF(Movimientos[[#This Row],[Contabilizado]] &gt; 0, Movimientos[[#This Row],[Contabilizado]], 0)</f>
        <v>0</v>
      </c>
      <c r="G394" s="31">
        <f>IF(Movimientos[[#This Row],[Contabilizado]] &lt; 0, Movimientos[[#This Row],[Contabilizado]], 0)</f>
        <v>0</v>
      </c>
      <c r="H394" s="16"/>
      <c r="I394" s="5"/>
      <c r="K394" s="16"/>
      <c r="L394" s="3"/>
      <c r="M394" s="3"/>
    </row>
    <row r="395" spans="1:13" x14ac:dyDescent="0.2">
      <c r="A395" s="4">
        <v>44958</v>
      </c>
      <c r="B395" s="17">
        <v>-3800</v>
      </c>
      <c r="C395" s="14" t="s">
        <v>15</v>
      </c>
      <c r="D395" t="s">
        <v>82</v>
      </c>
      <c r="E395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395" s="17">
        <f>IF(Movimientos[[#This Row],[Contabilizado]] &gt; 0, Movimientos[[#This Row],[Contabilizado]], 0)</f>
        <v>0</v>
      </c>
      <c r="G395" s="31">
        <f>IF(Movimientos[[#This Row],[Contabilizado]] &lt; 0, Movimientos[[#This Row],[Contabilizado]], 0)</f>
        <v>0</v>
      </c>
      <c r="H395" s="16"/>
      <c r="I395" s="5"/>
      <c r="K395" s="16"/>
      <c r="L395" s="3"/>
      <c r="M395" s="3"/>
    </row>
    <row r="396" spans="1:13" x14ac:dyDescent="0.2">
      <c r="A396" s="4">
        <v>44958</v>
      </c>
      <c r="B396" s="17">
        <v>-3800</v>
      </c>
      <c r="C396" s="14" t="s">
        <v>15</v>
      </c>
      <c r="D396" t="s">
        <v>34</v>
      </c>
      <c r="E396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396" s="17">
        <f>IF(Movimientos[[#This Row],[Contabilizado]] &gt; 0, Movimientos[[#This Row],[Contabilizado]], 0)</f>
        <v>0</v>
      </c>
      <c r="G396" s="31">
        <f>IF(Movimientos[[#This Row],[Contabilizado]] &lt; 0, Movimientos[[#This Row],[Contabilizado]], 0)</f>
        <v>0</v>
      </c>
      <c r="H396" s="16"/>
      <c r="I396" s="5"/>
      <c r="K396" s="16"/>
      <c r="L396" s="3"/>
      <c r="M396" s="3"/>
    </row>
    <row r="397" spans="1:13" x14ac:dyDescent="0.2">
      <c r="A397" s="4">
        <v>44958</v>
      </c>
      <c r="B397" s="17">
        <v>-3800</v>
      </c>
      <c r="C397" s="14" t="s">
        <v>15</v>
      </c>
      <c r="D397" t="s">
        <v>83</v>
      </c>
      <c r="E397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397" s="17">
        <f>IF(Movimientos[[#This Row],[Contabilizado]] &gt; 0, Movimientos[[#This Row],[Contabilizado]], 0)</f>
        <v>0</v>
      </c>
      <c r="G397" s="31">
        <f>IF(Movimientos[[#This Row],[Contabilizado]] &lt; 0, Movimientos[[#This Row],[Contabilizado]], 0)</f>
        <v>0</v>
      </c>
      <c r="H397" s="16"/>
      <c r="I397" s="5"/>
      <c r="K397" s="16"/>
      <c r="L397" s="3"/>
      <c r="M397" s="3"/>
    </row>
    <row r="398" spans="1:13" x14ac:dyDescent="0.2">
      <c r="A398" s="4">
        <v>44958</v>
      </c>
      <c r="B398" s="17">
        <v>-3800</v>
      </c>
      <c r="C398" s="14" t="s">
        <v>15</v>
      </c>
      <c r="D398" t="s">
        <v>21</v>
      </c>
      <c r="E398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398" s="17">
        <f>IF(Movimientos[[#This Row],[Contabilizado]] &gt; 0, Movimientos[[#This Row],[Contabilizado]], 0)</f>
        <v>0</v>
      </c>
      <c r="G398" s="31">
        <f>IF(Movimientos[[#This Row],[Contabilizado]] &lt; 0, Movimientos[[#This Row],[Contabilizado]], 0)</f>
        <v>0</v>
      </c>
      <c r="H398" s="16"/>
      <c r="I398" s="5"/>
      <c r="K398" s="16"/>
      <c r="L398" s="3"/>
      <c r="M398" s="3"/>
    </row>
    <row r="399" spans="1:13" x14ac:dyDescent="0.2">
      <c r="A399" s="4">
        <v>44958</v>
      </c>
      <c r="B399" s="17">
        <v>-3800</v>
      </c>
      <c r="C399" s="14" t="s">
        <v>15</v>
      </c>
      <c r="D399" t="s">
        <v>84</v>
      </c>
      <c r="E399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399" s="17">
        <f>IF(Movimientos[[#This Row],[Contabilizado]] &gt; 0, Movimientos[[#This Row],[Contabilizado]], 0)</f>
        <v>0</v>
      </c>
      <c r="G399" s="31">
        <f>IF(Movimientos[[#This Row],[Contabilizado]] &lt; 0, Movimientos[[#This Row],[Contabilizado]], 0)</f>
        <v>0</v>
      </c>
      <c r="H399" s="16"/>
      <c r="I399" s="5"/>
      <c r="K399" s="16"/>
      <c r="L399" s="3"/>
      <c r="M399" s="3"/>
    </row>
    <row r="400" spans="1:13" x14ac:dyDescent="0.2">
      <c r="A400" s="4">
        <v>44958</v>
      </c>
      <c r="B400" s="17">
        <v>-3800</v>
      </c>
      <c r="C400" s="14" t="s">
        <v>15</v>
      </c>
      <c r="D400" t="s">
        <v>24</v>
      </c>
      <c r="E400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400" s="17">
        <f>IF(Movimientos[[#This Row],[Contabilizado]] &gt; 0, Movimientos[[#This Row],[Contabilizado]], 0)</f>
        <v>0</v>
      </c>
      <c r="G400" s="31">
        <f>IF(Movimientos[[#This Row],[Contabilizado]] &lt; 0, Movimientos[[#This Row],[Contabilizado]], 0)</f>
        <v>0</v>
      </c>
      <c r="H400" s="16"/>
      <c r="I400" s="5"/>
      <c r="K400" s="16"/>
      <c r="L400" s="3"/>
      <c r="M400" s="3"/>
    </row>
    <row r="401" spans="1:13" x14ac:dyDescent="0.2">
      <c r="A401" s="4">
        <v>44958</v>
      </c>
      <c r="B401" s="17">
        <v>-3800</v>
      </c>
      <c r="C401" s="14" t="s">
        <v>15</v>
      </c>
      <c r="D401" t="s">
        <v>85</v>
      </c>
      <c r="E401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401" s="17">
        <f>IF(Movimientos[[#This Row],[Contabilizado]] &gt; 0, Movimientos[[#This Row],[Contabilizado]], 0)</f>
        <v>0</v>
      </c>
      <c r="G401" s="31">
        <f>IF(Movimientos[[#This Row],[Contabilizado]] &lt; 0, Movimientos[[#This Row],[Contabilizado]], 0)</f>
        <v>0</v>
      </c>
      <c r="H401" s="16"/>
      <c r="I401" s="5"/>
      <c r="K401" s="16"/>
      <c r="L401" s="3"/>
      <c r="M401" s="3"/>
    </row>
    <row r="402" spans="1:13" x14ac:dyDescent="0.2">
      <c r="A402" s="4">
        <v>44958</v>
      </c>
      <c r="B402" s="17">
        <v>-3800</v>
      </c>
      <c r="C402" s="14" t="s">
        <v>15</v>
      </c>
      <c r="D402" t="s">
        <v>86</v>
      </c>
      <c r="E402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402" s="17">
        <f>IF(Movimientos[[#This Row],[Contabilizado]] &gt; 0, Movimientos[[#This Row],[Contabilizado]], 0)</f>
        <v>0</v>
      </c>
      <c r="G402" s="31">
        <f>IF(Movimientos[[#This Row],[Contabilizado]] &lt; 0, Movimientos[[#This Row],[Contabilizado]], 0)</f>
        <v>0</v>
      </c>
      <c r="H402" s="16"/>
      <c r="I402" s="5"/>
      <c r="K402" s="16"/>
      <c r="L402" s="3"/>
      <c r="M402" s="3"/>
    </row>
    <row r="403" spans="1:13" x14ac:dyDescent="0.2">
      <c r="A403" s="4">
        <v>44958</v>
      </c>
      <c r="B403" s="17">
        <v>-3800</v>
      </c>
      <c r="C403" s="14" t="s">
        <v>15</v>
      </c>
      <c r="D403" t="s">
        <v>87</v>
      </c>
      <c r="E403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403" s="17">
        <f>IF(Movimientos[[#This Row],[Contabilizado]] &gt; 0, Movimientos[[#This Row],[Contabilizado]], 0)</f>
        <v>0</v>
      </c>
      <c r="G403" s="31">
        <f>IF(Movimientos[[#This Row],[Contabilizado]] &lt; 0, Movimientos[[#This Row],[Contabilizado]], 0)</f>
        <v>0</v>
      </c>
      <c r="H403" s="16"/>
      <c r="I403" s="5"/>
      <c r="K403" s="16"/>
      <c r="L403" s="3"/>
      <c r="M403" s="3"/>
    </row>
    <row r="404" spans="1:13" x14ac:dyDescent="0.2">
      <c r="A404" s="4">
        <v>44958</v>
      </c>
      <c r="B404" s="17">
        <v>-2280</v>
      </c>
      <c r="C404" s="14" t="s">
        <v>15</v>
      </c>
      <c r="D404" t="s">
        <v>88</v>
      </c>
      <c r="E404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404" s="17">
        <f>IF(Movimientos[[#This Row],[Contabilizado]] &gt; 0, Movimientos[[#This Row],[Contabilizado]], 0)</f>
        <v>0</v>
      </c>
      <c r="G404" s="31">
        <f>IF(Movimientos[[#This Row],[Contabilizado]] &lt; 0, Movimientos[[#This Row],[Contabilizado]], 0)</f>
        <v>0</v>
      </c>
      <c r="H404" s="16"/>
      <c r="I404" s="5"/>
      <c r="K404" s="16"/>
      <c r="L404" s="3"/>
      <c r="M404" s="3"/>
    </row>
    <row r="405" spans="1:13" x14ac:dyDescent="0.2">
      <c r="A405" s="4">
        <v>44958</v>
      </c>
      <c r="B405" s="17">
        <v>-3800</v>
      </c>
      <c r="C405" s="14" t="s">
        <v>15</v>
      </c>
      <c r="D405" t="s">
        <v>89</v>
      </c>
      <c r="E405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405" s="17">
        <f>IF(Movimientos[[#This Row],[Contabilizado]] &gt; 0, Movimientos[[#This Row],[Contabilizado]], 0)</f>
        <v>0</v>
      </c>
      <c r="G405" s="31">
        <f>IF(Movimientos[[#This Row],[Contabilizado]] &lt; 0, Movimientos[[#This Row],[Contabilizado]], 0)</f>
        <v>0</v>
      </c>
      <c r="H405" s="16"/>
      <c r="I405" s="5"/>
      <c r="K405" s="16"/>
      <c r="L405" s="3"/>
      <c r="M405" s="3"/>
    </row>
    <row r="406" spans="1:13" x14ac:dyDescent="0.2">
      <c r="A406" s="4">
        <v>44958</v>
      </c>
      <c r="B406" s="17">
        <v>-2280</v>
      </c>
      <c r="C406" s="14" t="s">
        <v>15</v>
      </c>
      <c r="D406" t="s">
        <v>90</v>
      </c>
      <c r="E406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406" s="17">
        <f>IF(Movimientos[[#This Row],[Contabilizado]] &gt; 0, Movimientos[[#This Row],[Contabilizado]], 0)</f>
        <v>0</v>
      </c>
      <c r="G406" s="31">
        <f>IF(Movimientos[[#This Row],[Contabilizado]] &lt; 0, Movimientos[[#This Row],[Contabilizado]], 0)</f>
        <v>0</v>
      </c>
      <c r="H406" s="16"/>
      <c r="I406" s="5"/>
      <c r="K406" s="16"/>
      <c r="L406" s="3"/>
      <c r="M406" s="3"/>
    </row>
    <row r="407" spans="1:13" x14ac:dyDescent="0.2">
      <c r="A407" s="4">
        <v>44958</v>
      </c>
      <c r="B407" s="17">
        <v>-3800</v>
      </c>
      <c r="C407" s="14" t="s">
        <v>15</v>
      </c>
      <c r="D407" t="s">
        <v>38</v>
      </c>
      <c r="E407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407" s="17">
        <f>IF(Movimientos[[#This Row],[Contabilizado]] &gt; 0, Movimientos[[#This Row],[Contabilizado]], 0)</f>
        <v>0</v>
      </c>
      <c r="G407" s="31">
        <f>IF(Movimientos[[#This Row],[Contabilizado]] &lt; 0, Movimientos[[#This Row],[Contabilizado]], 0)</f>
        <v>0</v>
      </c>
      <c r="H407" s="16"/>
      <c r="I407" s="5"/>
      <c r="K407" s="16"/>
      <c r="L407" s="3"/>
      <c r="M407" s="3"/>
    </row>
    <row r="408" spans="1:13" x14ac:dyDescent="0.2">
      <c r="A408" s="4">
        <v>44958</v>
      </c>
      <c r="B408" s="17">
        <v>-3800</v>
      </c>
      <c r="C408" s="14" t="s">
        <v>15</v>
      </c>
      <c r="D408" t="s">
        <v>91</v>
      </c>
      <c r="E408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408" s="17">
        <f>IF(Movimientos[[#This Row],[Contabilizado]] &gt; 0, Movimientos[[#This Row],[Contabilizado]], 0)</f>
        <v>0</v>
      </c>
      <c r="G408" s="31">
        <f>IF(Movimientos[[#This Row],[Contabilizado]] &lt; 0, Movimientos[[#This Row],[Contabilizado]], 0)</f>
        <v>0</v>
      </c>
      <c r="H408" s="16"/>
      <c r="I408" s="5"/>
      <c r="K408" s="16"/>
      <c r="L408" s="3"/>
      <c r="M408" s="3"/>
    </row>
    <row r="409" spans="1:13" x14ac:dyDescent="0.2">
      <c r="A409" s="4">
        <v>44958</v>
      </c>
      <c r="B409" s="17">
        <v>-3800</v>
      </c>
      <c r="C409" s="14" t="s">
        <v>15</v>
      </c>
      <c r="D409" t="s">
        <v>30</v>
      </c>
      <c r="E409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409" s="17">
        <f>IF(Movimientos[[#This Row],[Contabilizado]] &gt; 0, Movimientos[[#This Row],[Contabilizado]], 0)</f>
        <v>0</v>
      </c>
      <c r="G409" s="31">
        <f>IF(Movimientos[[#This Row],[Contabilizado]] &lt; 0, Movimientos[[#This Row],[Contabilizado]], 0)</f>
        <v>0</v>
      </c>
      <c r="H409" s="16"/>
      <c r="I409" s="5"/>
      <c r="K409" s="16"/>
      <c r="L409" s="3"/>
      <c r="M409" s="3"/>
    </row>
    <row r="410" spans="1:13" x14ac:dyDescent="0.2">
      <c r="A410" s="4">
        <v>44958</v>
      </c>
      <c r="B410" s="17">
        <v>-3800</v>
      </c>
      <c r="C410" s="14" t="s">
        <v>15</v>
      </c>
      <c r="D410" t="s">
        <v>92</v>
      </c>
      <c r="E410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410" s="17">
        <f>IF(Movimientos[[#This Row],[Contabilizado]] &gt; 0, Movimientos[[#This Row],[Contabilizado]], 0)</f>
        <v>0</v>
      </c>
      <c r="G410" s="31">
        <f>IF(Movimientos[[#This Row],[Contabilizado]] &lt; 0, Movimientos[[#This Row],[Contabilizado]], 0)</f>
        <v>0</v>
      </c>
      <c r="H410" s="16"/>
      <c r="I410" s="5"/>
      <c r="K410" s="16"/>
      <c r="L410" s="3"/>
      <c r="M410" s="3"/>
    </row>
    <row r="411" spans="1:13" x14ac:dyDescent="0.2">
      <c r="A411" s="4">
        <v>44958</v>
      </c>
      <c r="B411" s="17">
        <v>-3800</v>
      </c>
      <c r="C411" s="14" t="s">
        <v>15</v>
      </c>
      <c r="D411" t="s">
        <v>93</v>
      </c>
      <c r="E411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411" s="17">
        <f>IF(Movimientos[[#This Row],[Contabilizado]] &gt; 0, Movimientos[[#This Row],[Contabilizado]], 0)</f>
        <v>0</v>
      </c>
      <c r="G411" s="31">
        <f>IF(Movimientos[[#This Row],[Contabilizado]] &lt; 0, Movimientos[[#This Row],[Contabilizado]], 0)</f>
        <v>0</v>
      </c>
      <c r="H411" s="16"/>
      <c r="I411" s="5"/>
      <c r="K411" s="16"/>
      <c r="L411" s="3"/>
      <c r="M411" s="3"/>
    </row>
    <row r="412" spans="1:13" x14ac:dyDescent="0.2">
      <c r="A412" s="4">
        <v>44958</v>
      </c>
      <c r="B412" s="17">
        <v>-3800</v>
      </c>
      <c r="C412" s="14" t="s">
        <v>15</v>
      </c>
      <c r="D412" t="s">
        <v>58</v>
      </c>
      <c r="E412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412" s="17">
        <f>IF(Movimientos[[#This Row],[Contabilizado]] &gt; 0, Movimientos[[#This Row],[Contabilizado]], 0)</f>
        <v>0</v>
      </c>
      <c r="G412" s="31">
        <f>IF(Movimientos[[#This Row],[Contabilizado]] &lt; 0, Movimientos[[#This Row],[Contabilizado]], 0)</f>
        <v>0</v>
      </c>
      <c r="H412" s="16"/>
      <c r="I412" s="5"/>
      <c r="K412" s="16"/>
      <c r="L412" s="3"/>
      <c r="M412" s="3"/>
    </row>
    <row r="413" spans="1:13" x14ac:dyDescent="0.2">
      <c r="A413" s="4">
        <v>44958</v>
      </c>
      <c r="B413" s="17">
        <v>-3800</v>
      </c>
      <c r="C413" s="14" t="s">
        <v>15</v>
      </c>
      <c r="D413" t="s">
        <v>52</v>
      </c>
      <c r="E413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413" s="17">
        <f>IF(Movimientos[[#This Row],[Contabilizado]] &gt; 0, Movimientos[[#This Row],[Contabilizado]], 0)</f>
        <v>0</v>
      </c>
      <c r="G413" s="31">
        <f>IF(Movimientos[[#This Row],[Contabilizado]] &lt; 0, Movimientos[[#This Row],[Contabilizado]], 0)</f>
        <v>0</v>
      </c>
      <c r="H413" s="16"/>
      <c r="I413" s="5"/>
      <c r="K413" s="16"/>
      <c r="L413" s="3"/>
      <c r="M413" s="3"/>
    </row>
    <row r="414" spans="1:13" x14ac:dyDescent="0.2">
      <c r="A414" s="4">
        <v>44958</v>
      </c>
      <c r="B414" s="17">
        <v>-3800</v>
      </c>
      <c r="C414" s="14" t="s">
        <v>15</v>
      </c>
      <c r="D414" t="s">
        <v>180</v>
      </c>
      <c r="E414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414" s="17">
        <f>IF(Movimientos[[#This Row],[Contabilizado]] &gt; 0, Movimientos[[#This Row],[Contabilizado]], 0)</f>
        <v>0</v>
      </c>
      <c r="G414" s="31">
        <f>IF(Movimientos[[#This Row],[Contabilizado]] &lt; 0, Movimientos[[#This Row],[Contabilizado]], 0)</f>
        <v>0</v>
      </c>
      <c r="H414" s="16"/>
      <c r="I414" s="5"/>
      <c r="K414" s="16"/>
      <c r="L414" s="3"/>
      <c r="M414" s="3"/>
    </row>
    <row r="415" spans="1:13" x14ac:dyDescent="0.2">
      <c r="A415" s="4">
        <v>44958</v>
      </c>
      <c r="B415" s="17">
        <v>-3800</v>
      </c>
      <c r="C415" s="14" t="s">
        <v>15</v>
      </c>
      <c r="D415" t="s">
        <v>172</v>
      </c>
      <c r="E415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415" s="17">
        <f>IF(Movimientos[[#This Row],[Contabilizado]] &gt; 0, Movimientos[[#This Row],[Contabilizado]], 0)</f>
        <v>0</v>
      </c>
      <c r="G415" s="31">
        <f>IF(Movimientos[[#This Row],[Contabilizado]] &lt; 0, Movimientos[[#This Row],[Contabilizado]], 0)</f>
        <v>0</v>
      </c>
      <c r="H415" s="16"/>
      <c r="I415" s="5"/>
      <c r="K415" s="16"/>
      <c r="L415" s="3"/>
      <c r="M415" s="3"/>
    </row>
    <row r="416" spans="1:13" x14ac:dyDescent="0.2">
      <c r="A416" s="4">
        <v>44958</v>
      </c>
      <c r="B416" s="17">
        <v>-3800</v>
      </c>
      <c r="C416" s="14" t="s">
        <v>15</v>
      </c>
      <c r="D416" t="s">
        <v>94</v>
      </c>
      <c r="E416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416" s="17">
        <f>IF(Movimientos[[#This Row],[Contabilizado]] &gt; 0, Movimientos[[#This Row],[Contabilizado]], 0)</f>
        <v>0</v>
      </c>
      <c r="G416" s="31">
        <f>IF(Movimientos[[#This Row],[Contabilizado]] &lt; 0, Movimientos[[#This Row],[Contabilizado]], 0)</f>
        <v>0</v>
      </c>
      <c r="H416" s="16"/>
      <c r="I416" s="5"/>
      <c r="K416" s="16"/>
      <c r="L416" s="3"/>
      <c r="M416" s="3"/>
    </row>
    <row r="417" spans="1:13" x14ac:dyDescent="0.2">
      <c r="A417" s="4">
        <v>44958</v>
      </c>
      <c r="B417" s="17">
        <v>-3800</v>
      </c>
      <c r="C417" s="14" t="s">
        <v>15</v>
      </c>
      <c r="D417" t="s">
        <v>95</v>
      </c>
      <c r="E417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417" s="17">
        <f>IF(Movimientos[[#This Row],[Contabilizado]] &gt; 0, Movimientos[[#This Row],[Contabilizado]], 0)</f>
        <v>0</v>
      </c>
      <c r="G417" s="31">
        <f>IF(Movimientos[[#This Row],[Contabilizado]] &lt; 0, Movimientos[[#This Row],[Contabilizado]], 0)</f>
        <v>0</v>
      </c>
      <c r="H417" s="16"/>
      <c r="I417" s="5"/>
      <c r="K417" s="16"/>
      <c r="L417" s="3"/>
      <c r="M417" s="3"/>
    </row>
    <row r="418" spans="1:13" x14ac:dyDescent="0.2">
      <c r="A418" s="4">
        <v>44958</v>
      </c>
      <c r="B418" s="17">
        <v>-3800</v>
      </c>
      <c r="C418" s="14" t="s">
        <v>15</v>
      </c>
      <c r="D418" t="s">
        <v>96</v>
      </c>
      <c r="E418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418" s="17">
        <f>IF(Movimientos[[#This Row],[Contabilizado]] &gt; 0, Movimientos[[#This Row],[Contabilizado]], 0)</f>
        <v>0</v>
      </c>
      <c r="G418" s="31">
        <f>IF(Movimientos[[#This Row],[Contabilizado]] &lt; 0, Movimientos[[#This Row],[Contabilizado]], 0)</f>
        <v>0</v>
      </c>
      <c r="H418" s="16"/>
      <c r="I418" s="5"/>
      <c r="K418" s="16"/>
      <c r="L418" s="3"/>
      <c r="M418" s="3"/>
    </row>
    <row r="419" spans="1:13" x14ac:dyDescent="0.2">
      <c r="A419" s="4">
        <v>44958</v>
      </c>
      <c r="B419" s="17">
        <v>-3800</v>
      </c>
      <c r="C419" s="14" t="s">
        <v>15</v>
      </c>
      <c r="D419" t="s">
        <v>97</v>
      </c>
      <c r="E419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419" s="17">
        <f>IF(Movimientos[[#This Row],[Contabilizado]] &gt; 0, Movimientos[[#This Row],[Contabilizado]], 0)</f>
        <v>0</v>
      </c>
      <c r="G419" s="31">
        <f>IF(Movimientos[[#This Row],[Contabilizado]] &lt; 0, Movimientos[[#This Row],[Contabilizado]], 0)</f>
        <v>0</v>
      </c>
      <c r="H419" s="16"/>
      <c r="I419" s="5"/>
      <c r="K419" s="16"/>
      <c r="L419" s="3"/>
      <c r="M419" s="3"/>
    </row>
    <row r="420" spans="1:13" x14ac:dyDescent="0.2">
      <c r="A420" s="4">
        <v>44958</v>
      </c>
      <c r="B420" s="17">
        <v>-3800</v>
      </c>
      <c r="C420" s="14" t="s">
        <v>15</v>
      </c>
      <c r="D420" t="s">
        <v>98</v>
      </c>
      <c r="E420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420" s="17">
        <f>IF(Movimientos[[#This Row],[Contabilizado]] &gt; 0, Movimientos[[#This Row],[Contabilizado]], 0)</f>
        <v>0</v>
      </c>
      <c r="G420" s="31">
        <f>IF(Movimientos[[#This Row],[Contabilizado]] &lt; 0, Movimientos[[#This Row],[Contabilizado]], 0)</f>
        <v>0</v>
      </c>
      <c r="H420" s="16"/>
      <c r="I420" s="5"/>
      <c r="K420" s="16"/>
      <c r="L420" s="3"/>
      <c r="M420" s="3"/>
    </row>
    <row r="421" spans="1:13" x14ac:dyDescent="0.2">
      <c r="A421" s="4">
        <v>44958</v>
      </c>
      <c r="B421" s="17">
        <v>-3800</v>
      </c>
      <c r="C421" s="14" t="s">
        <v>15</v>
      </c>
      <c r="D421" t="s">
        <v>181</v>
      </c>
      <c r="E421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421" s="17">
        <f>IF(Movimientos[[#This Row],[Contabilizado]] &gt; 0, Movimientos[[#This Row],[Contabilizado]], 0)</f>
        <v>0</v>
      </c>
      <c r="G421" s="31">
        <f>IF(Movimientos[[#This Row],[Contabilizado]] &lt; 0, Movimientos[[#This Row],[Contabilizado]], 0)</f>
        <v>0</v>
      </c>
      <c r="H421" s="16"/>
      <c r="I421" s="5"/>
      <c r="K421" s="16"/>
      <c r="L421" s="3"/>
      <c r="M421" s="3"/>
    </row>
    <row r="422" spans="1:13" x14ac:dyDescent="0.2">
      <c r="A422" s="4">
        <v>44958</v>
      </c>
      <c r="B422" s="17">
        <v>-3800</v>
      </c>
      <c r="C422" s="14" t="s">
        <v>15</v>
      </c>
      <c r="D422" t="s">
        <v>54</v>
      </c>
      <c r="E422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422" s="17">
        <f>IF(Movimientos[[#This Row],[Contabilizado]] &gt; 0, Movimientos[[#This Row],[Contabilizado]], 0)</f>
        <v>0</v>
      </c>
      <c r="G422" s="31">
        <f>IF(Movimientos[[#This Row],[Contabilizado]] &lt; 0, Movimientos[[#This Row],[Contabilizado]], 0)</f>
        <v>0</v>
      </c>
      <c r="H422" s="16"/>
      <c r="I422" s="5"/>
      <c r="K422" s="16"/>
      <c r="L422" s="3"/>
      <c r="M422" s="3"/>
    </row>
    <row r="423" spans="1:13" x14ac:dyDescent="0.2">
      <c r="A423" s="4">
        <v>44958</v>
      </c>
      <c r="B423" s="17">
        <v>-3040</v>
      </c>
      <c r="C423" s="14" t="s">
        <v>15</v>
      </c>
      <c r="D423" t="s">
        <v>99</v>
      </c>
      <c r="E423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423" s="17">
        <f>IF(Movimientos[[#This Row],[Contabilizado]] &gt; 0, Movimientos[[#This Row],[Contabilizado]], 0)</f>
        <v>0</v>
      </c>
      <c r="G423" s="31">
        <f>IF(Movimientos[[#This Row],[Contabilizado]] &lt; 0, Movimientos[[#This Row],[Contabilizado]], 0)</f>
        <v>0</v>
      </c>
      <c r="H423" s="16"/>
      <c r="I423" s="5"/>
      <c r="K423" s="16"/>
      <c r="L423" s="3"/>
      <c r="M423" s="3"/>
    </row>
    <row r="424" spans="1:13" x14ac:dyDescent="0.2">
      <c r="A424" s="4">
        <v>44958</v>
      </c>
      <c r="B424" s="17">
        <v>-3800</v>
      </c>
      <c r="C424" s="14" t="s">
        <v>15</v>
      </c>
      <c r="D424" t="s">
        <v>149</v>
      </c>
      <c r="E424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424" s="17">
        <f>IF(Movimientos[[#This Row],[Contabilizado]] &gt; 0, Movimientos[[#This Row],[Contabilizado]], 0)</f>
        <v>0</v>
      </c>
      <c r="G424" s="31">
        <f>IF(Movimientos[[#This Row],[Contabilizado]] &lt; 0, Movimientos[[#This Row],[Contabilizado]], 0)</f>
        <v>0</v>
      </c>
      <c r="H424" s="16"/>
      <c r="I424" s="5"/>
      <c r="K424" s="16"/>
      <c r="L424" s="3"/>
      <c r="M424" s="3"/>
    </row>
    <row r="425" spans="1:13" x14ac:dyDescent="0.2">
      <c r="A425" s="4">
        <v>44958</v>
      </c>
      <c r="B425" s="17">
        <v>-3800</v>
      </c>
      <c r="C425" s="14" t="s">
        <v>15</v>
      </c>
      <c r="D425" t="s">
        <v>100</v>
      </c>
      <c r="E425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425" s="17">
        <f>IF(Movimientos[[#This Row],[Contabilizado]] &gt; 0, Movimientos[[#This Row],[Contabilizado]], 0)</f>
        <v>0</v>
      </c>
      <c r="G425" s="31">
        <f>IF(Movimientos[[#This Row],[Contabilizado]] &lt; 0, Movimientos[[#This Row],[Contabilizado]], 0)</f>
        <v>0</v>
      </c>
      <c r="H425" s="16"/>
      <c r="I425" s="5"/>
      <c r="K425" s="16"/>
      <c r="L425" s="3"/>
      <c r="M425" s="3"/>
    </row>
    <row r="426" spans="1:13" x14ac:dyDescent="0.2">
      <c r="A426" s="4">
        <v>44958</v>
      </c>
      <c r="B426" s="17">
        <v>-3800</v>
      </c>
      <c r="C426" s="14" t="s">
        <v>15</v>
      </c>
      <c r="D426" t="s">
        <v>182</v>
      </c>
      <c r="E426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426" s="17">
        <f>IF(Movimientos[[#This Row],[Contabilizado]] &gt; 0, Movimientos[[#This Row],[Contabilizado]], 0)</f>
        <v>0</v>
      </c>
      <c r="G426" s="31">
        <f>IF(Movimientos[[#This Row],[Contabilizado]] &lt; 0, Movimientos[[#This Row],[Contabilizado]], 0)</f>
        <v>0</v>
      </c>
      <c r="H426" s="16"/>
      <c r="I426" s="5"/>
      <c r="K426" s="16"/>
      <c r="L426" s="3"/>
      <c r="M426" s="3"/>
    </row>
    <row r="427" spans="1:13" x14ac:dyDescent="0.2">
      <c r="A427" s="4">
        <v>44958</v>
      </c>
      <c r="B427" s="17">
        <v>-3800</v>
      </c>
      <c r="C427" s="14" t="s">
        <v>15</v>
      </c>
      <c r="D427" t="s">
        <v>29</v>
      </c>
      <c r="E427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427" s="17">
        <f>IF(Movimientos[[#This Row],[Contabilizado]] &gt; 0, Movimientos[[#This Row],[Contabilizado]], 0)</f>
        <v>0</v>
      </c>
      <c r="G427" s="31">
        <f>IF(Movimientos[[#This Row],[Contabilizado]] &lt; 0, Movimientos[[#This Row],[Contabilizado]], 0)</f>
        <v>0</v>
      </c>
      <c r="H427" s="16"/>
      <c r="I427" s="5"/>
      <c r="K427" s="16"/>
      <c r="L427" s="3"/>
      <c r="M427" s="3"/>
    </row>
    <row r="428" spans="1:13" x14ac:dyDescent="0.2">
      <c r="A428" s="4">
        <v>44958</v>
      </c>
      <c r="B428" s="17">
        <v>-3800</v>
      </c>
      <c r="C428" s="14" t="s">
        <v>15</v>
      </c>
      <c r="D428" t="s">
        <v>101</v>
      </c>
      <c r="E428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428" s="17">
        <f>IF(Movimientos[[#This Row],[Contabilizado]] &gt; 0, Movimientos[[#This Row],[Contabilizado]], 0)</f>
        <v>0</v>
      </c>
      <c r="G428" s="31">
        <f>IF(Movimientos[[#This Row],[Contabilizado]] &lt; 0, Movimientos[[#This Row],[Contabilizado]], 0)</f>
        <v>0</v>
      </c>
      <c r="H428" s="16"/>
      <c r="I428" s="5"/>
      <c r="K428" s="16"/>
      <c r="L428" s="3"/>
      <c r="M428" s="3"/>
    </row>
    <row r="429" spans="1:13" x14ac:dyDescent="0.2">
      <c r="A429" s="4">
        <v>44958</v>
      </c>
      <c r="B429" s="17">
        <v>-3800</v>
      </c>
      <c r="C429" s="14" t="s">
        <v>15</v>
      </c>
      <c r="D429" t="s">
        <v>102</v>
      </c>
      <c r="E429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429" s="17">
        <f>IF(Movimientos[[#This Row],[Contabilizado]] &gt; 0, Movimientos[[#This Row],[Contabilizado]], 0)</f>
        <v>0</v>
      </c>
      <c r="G429" s="31">
        <f>IF(Movimientos[[#This Row],[Contabilizado]] &lt; 0, Movimientos[[#This Row],[Contabilizado]], 0)</f>
        <v>0</v>
      </c>
      <c r="H429" s="16"/>
      <c r="I429" s="5"/>
      <c r="K429" s="16"/>
      <c r="L429" s="3"/>
      <c r="M429" s="3"/>
    </row>
    <row r="430" spans="1:13" x14ac:dyDescent="0.2">
      <c r="A430" s="4">
        <v>44958</v>
      </c>
      <c r="B430" s="17">
        <v>-3800</v>
      </c>
      <c r="C430" s="14" t="s">
        <v>15</v>
      </c>
      <c r="D430" t="s">
        <v>104</v>
      </c>
      <c r="E430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430" s="17">
        <f>IF(Movimientos[[#This Row],[Contabilizado]] &gt; 0, Movimientos[[#This Row],[Contabilizado]], 0)</f>
        <v>0</v>
      </c>
      <c r="G430" s="31">
        <f>IF(Movimientos[[#This Row],[Contabilizado]] &lt; 0, Movimientos[[#This Row],[Contabilizado]], 0)</f>
        <v>0</v>
      </c>
      <c r="H430" s="16"/>
      <c r="I430" s="5"/>
      <c r="K430" s="16"/>
      <c r="L430" s="3"/>
      <c r="M430" s="3"/>
    </row>
    <row r="431" spans="1:13" x14ac:dyDescent="0.2">
      <c r="A431" s="4">
        <v>44958</v>
      </c>
      <c r="B431" s="17">
        <v>-3800</v>
      </c>
      <c r="C431" s="14" t="s">
        <v>15</v>
      </c>
      <c r="D431" t="s">
        <v>105</v>
      </c>
      <c r="E431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431" s="17">
        <f>IF(Movimientos[[#This Row],[Contabilizado]] &gt; 0, Movimientos[[#This Row],[Contabilizado]], 0)</f>
        <v>0</v>
      </c>
      <c r="G431" s="31">
        <f>IF(Movimientos[[#This Row],[Contabilizado]] &lt; 0, Movimientos[[#This Row],[Contabilizado]], 0)</f>
        <v>0</v>
      </c>
      <c r="H431" s="16"/>
      <c r="I431" s="5"/>
      <c r="K431" s="16"/>
      <c r="L431" s="3"/>
      <c r="M431" s="3"/>
    </row>
    <row r="432" spans="1:13" x14ac:dyDescent="0.2">
      <c r="A432" s="4">
        <v>44958</v>
      </c>
      <c r="B432" s="17">
        <v>-3800</v>
      </c>
      <c r="C432" s="14" t="s">
        <v>15</v>
      </c>
      <c r="D432" t="s">
        <v>166</v>
      </c>
      <c r="E432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432" s="17">
        <f>IF(Movimientos[[#This Row],[Contabilizado]] &gt; 0, Movimientos[[#This Row],[Contabilizado]], 0)</f>
        <v>0</v>
      </c>
      <c r="G432" s="31">
        <f>IF(Movimientos[[#This Row],[Contabilizado]] &lt; 0, Movimientos[[#This Row],[Contabilizado]], 0)</f>
        <v>0</v>
      </c>
      <c r="H432" s="16"/>
      <c r="I432" s="5"/>
      <c r="K432" s="16"/>
      <c r="L432" s="3"/>
      <c r="M432" s="3"/>
    </row>
    <row r="433" spans="1:13" x14ac:dyDescent="0.2">
      <c r="A433" s="4">
        <v>44958</v>
      </c>
      <c r="B433" s="17">
        <v>-3800</v>
      </c>
      <c r="C433" s="14" t="s">
        <v>15</v>
      </c>
      <c r="D433" t="s">
        <v>51</v>
      </c>
      <c r="E433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433" s="17">
        <f>IF(Movimientos[[#This Row],[Contabilizado]] &gt; 0, Movimientos[[#This Row],[Contabilizado]], 0)</f>
        <v>0</v>
      </c>
      <c r="G433" s="31">
        <f>IF(Movimientos[[#This Row],[Contabilizado]] &lt; 0, Movimientos[[#This Row],[Contabilizado]], 0)</f>
        <v>0</v>
      </c>
      <c r="H433" s="16"/>
      <c r="I433" s="5"/>
      <c r="K433" s="16"/>
      <c r="L433" s="3"/>
      <c r="M433" s="3"/>
    </row>
    <row r="434" spans="1:13" x14ac:dyDescent="0.2">
      <c r="A434" s="4">
        <v>44958</v>
      </c>
      <c r="B434" s="17">
        <v>-3800</v>
      </c>
      <c r="C434" s="14" t="s">
        <v>15</v>
      </c>
      <c r="D434" t="s">
        <v>106</v>
      </c>
      <c r="E434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434" s="17">
        <f>IF(Movimientos[[#This Row],[Contabilizado]] &gt; 0, Movimientos[[#This Row],[Contabilizado]], 0)</f>
        <v>0</v>
      </c>
      <c r="G434" s="31">
        <f>IF(Movimientos[[#This Row],[Contabilizado]] &lt; 0, Movimientos[[#This Row],[Contabilizado]], 0)</f>
        <v>0</v>
      </c>
      <c r="H434" s="16"/>
      <c r="I434" s="5"/>
      <c r="K434" s="16"/>
      <c r="L434" s="3"/>
      <c r="M434" s="3"/>
    </row>
    <row r="435" spans="1:13" x14ac:dyDescent="0.2">
      <c r="A435" s="4">
        <v>44958</v>
      </c>
      <c r="B435" s="17">
        <v>-3800</v>
      </c>
      <c r="C435" s="14" t="s">
        <v>15</v>
      </c>
      <c r="D435" t="s">
        <v>107</v>
      </c>
      <c r="E435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435" s="17">
        <f>IF(Movimientos[[#This Row],[Contabilizado]] &gt; 0, Movimientos[[#This Row],[Contabilizado]], 0)</f>
        <v>0</v>
      </c>
      <c r="G435" s="31">
        <f>IF(Movimientos[[#This Row],[Contabilizado]] &lt; 0, Movimientos[[#This Row],[Contabilizado]], 0)</f>
        <v>0</v>
      </c>
      <c r="H435" s="16"/>
      <c r="I435" s="5"/>
      <c r="K435" s="16"/>
      <c r="L435" s="3"/>
      <c r="M435" s="3"/>
    </row>
    <row r="436" spans="1:13" x14ac:dyDescent="0.2">
      <c r="A436" s="4">
        <v>44958</v>
      </c>
      <c r="B436" s="17">
        <v>-3800</v>
      </c>
      <c r="C436" s="14" t="s">
        <v>15</v>
      </c>
      <c r="D436" t="s">
        <v>108</v>
      </c>
      <c r="E436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436" s="17">
        <f>IF(Movimientos[[#This Row],[Contabilizado]] &gt; 0, Movimientos[[#This Row],[Contabilizado]], 0)</f>
        <v>0</v>
      </c>
      <c r="G436" s="31">
        <f>IF(Movimientos[[#This Row],[Contabilizado]] &lt; 0, Movimientos[[#This Row],[Contabilizado]], 0)</f>
        <v>0</v>
      </c>
      <c r="H436" s="16"/>
      <c r="I436" s="5"/>
      <c r="K436" s="16"/>
      <c r="L436" s="3"/>
      <c r="M436" s="3"/>
    </row>
    <row r="437" spans="1:13" x14ac:dyDescent="0.2">
      <c r="A437" s="4">
        <v>44958</v>
      </c>
      <c r="B437" s="17">
        <v>-3800</v>
      </c>
      <c r="C437" s="14" t="s">
        <v>15</v>
      </c>
      <c r="D437" t="s">
        <v>109</v>
      </c>
      <c r="E437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437" s="17">
        <f>IF(Movimientos[[#This Row],[Contabilizado]] &gt; 0, Movimientos[[#This Row],[Contabilizado]], 0)</f>
        <v>0</v>
      </c>
      <c r="G437" s="31">
        <f>IF(Movimientos[[#This Row],[Contabilizado]] &lt; 0, Movimientos[[#This Row],[Contabilizado]], 0)</f>
        <v>0</v>
      </c>
      <c r="H437" s="16"/>
      <c r="I437" s="5"/>
      <c r="K437" s="16"/>
      <c r="L437" s="3"/>
      <c r="M437" s="3"/>
    </row>
    <row r="438" spans="1:13" x14ac:dyDescent="0.2">
      <c r="A438" s="4">
        <v>44958</v>
      </c>
      <c r="B438" s="17">
        <v>-3800</v>
      </c>
      <c r="C438" s="14" t="s">
        <v>15</v>
      </c>
      <c r="D438" t="s">
        <v>31</v>
      </c>
      <c r="E438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438" s="17">
        <f>IF(Movimientos[[#This Row],[Contabilizado]] &gt; 0, Movimientos[[#This Row],[Contabilizado]], 0)</f>
        <v>0</v>
      </c>
      <c r="G438" s="31">
        <f>IF(Movimientos[[#This Row],[Contabilizado]] &lt; 0, Movimientos[[#This Row],[Contabilizado]], 0)</f>
        <v>0</v>
      </c>
      <c r="H438" s="16"/>
      <c r="I438" s="5"/>
      <c r="K438" s="16"/>
      <c r="L438" s="3"/>
      <c r="M438" s="3"/>
    </row>
    <row r="439" spans="1:13" x14ac:dyDescent="0.2">
      <c r="A439" s="4">
        <v>44958</v>
      </c>
      <c r="B439" s="17">
        <v>-3800</v>
      </c>
      <c r="C439" s="14" t="s">
        <v>15</v>
      </c>
      <c r="D439" t="s">
        <v>111</v>
      </c>
      <c r="E439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439" s="17">
        <f>IF(Movimientos[[#This Row],[Contabilizado]] &gt; 0, Movimientos[[#This Row],[Contabilizado]], 0)</f>
        <v>0</v>
      </c>
      <c r="G439" s="31">
        <f>IF(Movimientos[[#This Row],[Contabilizado]] &lt; 0, Movimientos[[#This Row],[Contabilizado]], 0)</f>
        <v>0</v>
      </c>
      <c r="H439" s="16"/>
      <c r="I439" s="5"/>
      <c r="K439" s="16"/>
      <c r="L439" s="3"/>
      <c r="M439" s="3"/>
    </row>
    <row r="440" spans="1:13" x14ac:dyDescent="0.2">
      <c r="A440" s="4">
        <v>44958</v>
      </c>
      <c r="B440" s="17">
        <v>-3800</v>
      </c>
      <c r="C440" s="14" t="s">
        <v>15</v>
      </c>
      <c r="D440" t="s">
        <v>112</v>
      </c>
      <c r="E440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440" s="17">
        <f>IF(Movimientos[[#This Row],[Contabilizado]] &gt; 0, Movimientos[[#This Row],[Contabilizado]], 0)</f>
        <v>0</v>
      </c>
      <c r="G440" s="31">
        <f>IF(Movimientos[[#This Row],[Contabilizado]] &lt; 0, Movimientos[[#This Row],[Contabilizado]], 0)</f>
        <v>0</v>
      </c>
      <c r="H440" s="16"/>
      <c r="I440" s="5"/>
      <c r="K440" s="16"/>
      <c r="L440" s="3"/>
      <c r="M440" s="3"/>
    </row>
    <row r="441" spans="1:13" x14ac:dyDescent="0.2">
      <c r="A441" s="4">
        <v>44958</v>
      </c>
      <c r="B441" s="17">
        <v>-3800</v>
      </c>
      <c r="C441" s="14" t="s">
        <v>15</v>
      </c>
      <c r="D441" t="s">
        <v>113</v>
      </c>
      <c r="E441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441" s="17">
        <f>IF(Movimientos[[#This Row],[Contabilizado]] &gt; 0, Movimientos[[#This Row],[Contabilizado]], 0)</f>
        <v>0</v>
      </c>
      <c r="G441" s="31">
        <f>IF(Movimientos[[#This Row],[Contabilizado]] &lt; 0, Movimientos[[#This Row],[Contabilizado]], 0)</f>
        <v>0</v>
      </c>
      <c r="H441" s="16"/>
      <c r="I441" s="5"/>
      <c r="K441" s="16"/>
      <c r="L441" s="3"/>
      <c r="M441" s="3"/>
    </row>
    <row r="442" spans="1:13" x14ac:dyDescent="0.2">
      <c r="A442" s="4">
        <v>44958</v>
      </c>
      <c r="B442" s="17">
        <v>-3800</v>
      </c>
      <c r="C442" s="14" t="s">
        <v>15</v>
      </c>
      <c r="D442" t="s">
        <v>18</v>
      </c>
      <c r="E442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442" s="17">
        <f>IF(Movimientos[[#This Row],[Contabilizado]] &gt; 0, Movimientos[[#This Row],[Contabilizado]], 0)</f>
        <v>0</v>
      </c>
      <c r="G442" s="31">
        <f>IF(Movimientos[[#This Row],[Contabilizado]] &lt; 0, Movimientos[[#This Row],[Contabilizado]], 0)</f>
        <v>0</v>
      </c>
      <c r="H442" s="16"/>
      <c r="I442" s="5"/>
      <c r="K442" s="16"/>
      <c r="L442" s="3"/>
      <c r="M442" s="3"/>
    </row>
    <row r="443" spans="1:13" x14ac:dyDescent="0.2">
      <c r="A443" s="4">
        <v>44958</v>
      </c>
      <c r="B443" s="17">
        <v>-3800</v>
      </c>
      <c r="C443" s="14" t="s">
        <v>15</v>
      </c>
      <c r="D443" t="s">
        <v>114</v>
      </c>
      <c r="E443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443" s="17">
        <f>IF(Movimientos[[#This Row],[Contabilizado]] &gt; 0, Movimientos[[#This Row],[Contabilizado]], 0)</f>
        <v>0</v>
      </c>
      <c r="G443" s="31">
        <f>IF(Movimientos[[#This Row],[Contabilizado]] &lt; 0, Movimientos[[#This Row],[Contabilizado]], 0)</f>
        <v>0</v>
      </c>
      <c r="H443" s="16"/>
      <c r="I443" s="5"/>
      <c r="K443" s="16"/>
      <c r="L443" s="3"/>
      <c r="M443" s="3"/>
    </row>
    <row r="444" spans="1:13" x14ac:dyDescent="0.2">
      <c r="A444" s="4">
        <v>44958</v>
      </c>
      <c r="B444" s="17">
        <v>-3800</v>
      </c>
      <c r="C444" s="14" t="s">
        <v>15</v>
      </c>
      <c r="D444" t="s">
        <v>115</v>
      </c>
      <c r="E444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444" s="17">
        <f>IF(Movimientos[[#This Row],[Contabilizado]] &gt; 0, Movimientos[[#This Row],[Contabilizado]], 0)</f>
        <v>0</v>
      </c>
      <c r="G444" s="31">
        <f>IF(Movimientos[[#This Row],[Contabilizado]] &lt; 0, Movimientos[[#This Row],[Contabilizado]], 0)</f>
        <v>0</v>
      </c>
      <c r="H444" s="16"/>
      <c r="I444" s="5"/>
      <c r="K444" s="16"/>
      <c r="L444" s="3"/>
      <c r="M444" s="3"/>
    </row>
    <row r="445" spans="1:13" x14ac:dyDescent="0.2">
      <c r="A445" s="4">
        <v>44958</v>
      </c>
      <c r="B445" s="17">
        <v>-3800</v>
      </c>
      <c r="C445" s="14" t="s">
        <v>15</v>
      </c>
      <c r="D445" t="s">
        <v>116</v>
      </c>
      <c r="E445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445" s="17">
        <f>IF(Movimientos[[#This Row],[Contabilizado]] &gt; 0, Movimientos[[#This Row],[Contabilizado]], 0)</f>
        <v>0</v>
      </c>
      <c r="G445" s="31">
        <f>IF(Movimientos[[#This Row],[Contabilizado]] &lt; 0, Movimientos[[#This Row],[Contabilizado]], 0)</f>
        <v>0</v>
      </c>
      <c r="H445" s="16"/>
      <c r="I445" s="5"/>
      <c r="K445" s="16"/>
      <c r="L445" s="3"/>
      <c r="M445" s="3"/>
    </row>
    <row r="446" spans="1:13" x14ac:dyDescent="0.2">
      <c r="A446" s="4">
        <v>44958</v>
      </c>
      <c r="B446" s="17">
        <v>-3800</v>
      </c>
      <c r="C446" s="14" t="s">
        <v>15</v>
      </c>
      <c r="D446" t="s">
        <v>117</v>
      </c>
      <c r="E446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446" s="17">
        <f>IF(Movimientos[[#This Row],[Contabilizado]] &gt; 0, Movimientos[[#This Row],[Contabilizado]], 0)</f>
        <v>0</v>
      </c>
      <c r="G446" s="31">
        <f>IF(Movimientos[[#This Row],[Contabilizado]] &lt; 0, Movimientos[[#This Row],[Contabilizado]], 0)</f>
        <v>0</v>
      </c>
      <c r="H446" s="16"/>
      <c r="I446" s="5"/>
      <c r="K446" s="16"/>
      <c r="L446" s="3"/>
      <c r="M446" s="3"/>
    </row>
    <row r="447" spans="1:13" x14ac:dyDescent="0.2">
      <c r="A447" s="4">
        <v>44958</v>
      </c>
      <c r="B447" s="17">
        <v>-3800</v>
      </c>
      <c r="C447" s="14" t="s">
        <v>15</v>
      </c>
      <c r="D447" t="s">
        <v>14</v>
      </c>
      <c r="E447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447" s="17">
        <f>IF(Movimientos[[#This Row],[Contabilizado]] &gt; 0, Movimientos[[#This Row],[Contabilizado]], 0)</f>
        <v>0</v>
      </c>
      <c r="G447" s="31">
        <f>IF(Movimientos[[#This Row],[Contabilizado]] &lt; 0, Movimientos[[#This Row],[Contabilizado]], 0)</f>
        <v>0</v>
      </c>
      <c r="H447" s="16"/>
      <c r="I447" s="5"/>
      <c r="K447" s="16"/>
      <c r="L447" s="3"/>
      <c r="M447" s="3"/>
    </row>
    <row r="448" spans="1:13" x14ac:dyDescent="0.2">
      <c r="A448" s="4">
        <v>44958</v>
      </c>
      <c r="B448" s="17">
        <v>-3800</v>
      </c>
      <c r="C448" s="14" t="s">
        <v>15</v>
      </c>
      <c r="D448" t="s">
        <v>37</v>
      </c>
      <c r="E448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448" s="17">
        <f>IF(Movimientos[[#This Row],[Contabilizado]] &gt; 0, Movimientos[[#This Row],[Contabilizado]], 0)</f>
        <v>0</v>
      </c>
      <c r="G448" s="31">
        <f>IF(Movimientos[[#This Row],[Contabilizado]] &lt; 0, Movimientos[[#This Row],[Contabilizado]], 0)</f>
        <v>0</v>
      </c>
      <c r="H448" s="16"/>
      <c r="I448" s="5"/>
      <c r="K448" s="16"/>
      <c r="L448" s="3"/>
      <c r="M448" s="3"/>
    </row>
    <row r="449" spans="1:13" x14ac:dyDescent="0.2">
      <c r="A449" s="4">
        <v>44958</v>
      </c>
      <c r="B449" s="17">
        <v>-3800</v>
      </c>
      <c r="C449" s="14" t="s">
        <v>15</v>
      </c>
      <c r="D449" t="s">
        <v>118</v>
      </c>
      <c r="E449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449" s="17">
        <f>IF(Movimientos[[#This Row],[Contabilizado]] &gt; 0, Movimientos[[#This Row],[Contabilizado]], 0)</f>
        <v>0</v>
      </c>
      <c r="G449" s="31">
        <f>IF(Movimientos[[#This Row],[Contabilizado]] &lt; 0, Movimientos[[#This Row],[Contabilizado]], 0)</f>
        <v>0</v>
      </c>
      <c r="H449" s="16"/>
      <c r="I449" s="5"/>
      <c r="K449" s="16"/>
      <c r="L449" s="3"/>
      <c r="M449" s="3"/>
    </row>
    <row r="450" spans="1:13" x14ac:dyDescent="0.2">
      <c r="A450" s="4">
        <v>44958</v>
      </c>
      <c r="B450" s="17">
        <v>-3800</v>
      </c>
      <c r="C450" s="14" t="s">
        <v>15</v>
      </c>
      <c r="D450" t="s">
        <v>119</v>
      </c>
      <c r="E450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450" s="17">
        <f>IF(Movimientos[[#This Row],[Contabilizado]] &gt; 0, Movimientos[[#This Row],[Contabilizado]], 0)</f>
        <v>0</v>
      </c>
      <c r="G450" s="31">
        <f>IF(Movimientos[[#This Row],[Contabilizado]] &lt; 0, Movimientos[[#This Row],[Contabilizado]], 0)</f>
        <v>0</v>
      </c>
      <c r="H450" s="16"/>
      <c r="I450" s="5"/>
      <c r="K450" s="16"/>
      <c r="L450" s="3"/>
      <c r="M450" s="3"/>
    </row>
    <row r="451" spans="1:13" x14ac:dyDescent="0.2">
      <c r="A451" s="4">
        <v>44958</v>
      </c>
      <c r="B451" s="17">
        <v>-3800</v>
      </c>
      <c r="C451" s="14" t="s">
        <v>15</v>
      </c>
      <c r="D451" t="s">
        <v>120</v>
      </c>
      <c r="E451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451" s="17">
        <f>IF(Movimientos[[#This Row],[Contabilizado]] &gt; 0, Movimientos[[#This Row],[Contabilizado]], 0)</f>
        <v>0</v>
      </c>
      <c r="G451" s="31">
        <f>IF(Movimientos[[#This Row],[Contabilizado]] &lt; 0, Movimientos[[#This Row],[Contabilizado]], 0)</f>
        <v>0</v>
      </c>
      <c r="H451" s="16"/>
      <c r="I451" s="5"/>
      <c r="K451" s="16"/>
      <c r="L451" s="3"/>
      <c r="M451" s="3"/>
    </row>
    <row r="452" spans="1:13" x14ac:dyDescent="0.2">
      <c r="A452" s="4">
        <v>44958</v>
      </c>
      <c r="B452" s="17">
        <v>-3800</v>
      </c>
      <c r="C452" s="14" t="s">
        <v>15</v>
      </c>
      <c r="D452" t="s">
        <v>121</v>
      </c>
      <c r="E452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452" s="17">
        <f>IF(Movimientos[[#This Row],[Contabilizado]] &gt; 0, Movimientos[[#This Row],[Contabilizado]], 0)</f>
        <v>0</v>
      </c>
      <c r="G452" s="31">
        <f>IF(Movimientos[[#This Row],[Contabilizado]] &lt; 0, Movimientos[[#This Row],[Contabilizado]], 0)</f>
        <v>0</v>
      </c>
      <c r="H452" s="16"/>
      <c r="I452" s="5"/>
      <c r="K452" s="16"/>
      <c r="L452" s="3"/>
      <c r="M452" s="3"/>
    </row>
    <row r="453" spans="1:13" x14ac:dyDescent="0.2">
      <c r="A453" s="4">
        <v>44958</v>
      </c>
      <c r="B453" s="17">
        <v>-3800</v>
      </c>
      <c r="C453" s="14" t="s">
        <v>15</v>
      </c>
      <c r="D453" t="s">
        <v>122</v>
      </c>
      <c r="E453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453" s="17">
        <f>IF(Movimientos[[#This Row],[Contabilizado]] &gt; 0, Movimientos[[#This Row],[Contabilizado]], 0)</f>
        <v>0</v>
      </c>
      <c r="G453" s="31">
        <f>IF(Movimientos[[#This Row],[Contabilizado]] &lt; 0, Movimientos[[#This Row],[Contabilizado]], 0)</f>
        <v>0</v>
      </c>
      <c r="H453" s="16"/>
      <c r="I453" s="5"/>
      <c r="K453" s="16"/>
      <c r="L453" s="3"/>
      <c r="M453" s="3"/>
    </row>
    <row r="454" spans="1:13" x14ac:dyDescent="0.2">
      <c r="A454" s="4">
        <v>44958</v>
      </c>
      <c r="B454" s="17">
        <v>-3800</v>
      </c>
      <c r="C454" s="14" t="s">
        <v>15</v>
      </c>
      <c r="D454" t="s">
        <v>123</v>
      </c>
      <c r="E454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454" s="17">
        <f>IF(Movimientos[[#This Row],[Contabilizado]] &gt; 0, Movimientos[[#This Row],[Contabilizado]], 0)</f>
        <v>0</v>
      </c>
      <c r="G454" s="31">
        <f>IF(Movimientos[[#This Row],[Contabilizado]] &lt; 0, Movimientos[[#This Row],[Contabilizado]], 0)</f>
        <v>0</v>
      </c>
      <c r="H454" s="16"/>
      <c r="I454" s="5"/>
      <c r="K454" s="16"/>
      <c r="L454" s="3"/>
      <c r="M454" s="3"/>
    </row>
    <row r="455" spans="1:13" x14ac:dyDescent="0.2">
      <c r="A455" s="4">
        <v>44958</v>
      </c>
      <c r="B455" s="17">
        <v>-3800</v>
      </c>
      <c r="C455" s="14" t="s">
        <v>15</v>
      </c>
      <c r="D455" t="s">
        <v>124</v>
      </c>
      <c r="E455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455" s="17">
        <f>IF(Movimientos[[#This Row],[Contabilizado]] &gt; 0, Movimientos[[#This Row],[Contabilizado]], 0)</f>
        <v>0</v>
      </c>
      <c r="G455" s="31">
        <f>IF(Movimientos[[#This Row],[Contabilizado]] &lt; 0, Movimientos[[#This Row],[Contabilizado]], 0)</f>
        <v>0</v>
      </c>
      <c r="H455" s="16"/>
      <c r="I455" s="5"/>
      <c r="K455" s="16"/>
      <c r="L455" s="3"/>
      <c r="M455" s="3"/>
    </row>
    <row r="456" spans="1:13" x14ac:dyDescent="0.2">
      <c r="A456" s="4">
        <v>44958</v>
      </c>
      <c r="B456" s="17">
        <v>-3800</v>
      </c>
      <c r="C456" s="14" t="s">
        <v>15</v>
      </c>
      <c r="D456" t="s">
        <v>42</v>
      </c>
      <c r="E456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456" s="17">
        <f>IF(Movimientos[[#This Row],[Contabilizado]] &gt; 0, Movimientos[[#This Row],[Contabilizado]], 0)</f>
        <v>0</v>
      </c>
      <c r="G456" s="31">
        <f>IF(Movimientos[[#This Row],[Contabilizado]] &lt; 0, Movimientos[[#This Row],[Contabilizado]], 0)</f>
        <v>0</v>
      </c>
      <c r="H456" s="16"/>
      <c r="I456" s="5"/>
      <c r="K456" s="16"/>
      <c r="L456" s="3"/>
      <c r="M456" s="3"/>
    </row>
    <row r="457" spans="1:13" x14ac:dyDescent="0.2">
      <c r="A457" s="4">
        <v>44958</v>
      </c>
      <c r="B457" s="17">
        <v>-3800</v>
      </c>
      <c r="C457" s="14" t="s">
        <v>15</v>
      </c>
      <c r="D457" t="s">
        <v>125</v>
      </c>
      <c r="E457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457" s="17">
        <f>IF(Movimientos[[#This Row],[Contabilizado]] &gt; 0, Movimientos[[#This Row],[Contabilizado]], 0)</f>
        <v>0</v>
      </c>
      <c r="G457" s="31">
        <f>IF(Movimientos[[#This Row],[Contabilizado]] &lt; 0, Movimientos[[#This Row],[Contabilizado]], 0)</f>
        <v>0</v>
      </c>
      <c r="H457" s="16"/>
      <c r="I457" s="5"/>
      <c r="K457" s="16"/>
      <c r="L457" s="3"/>
      <c r="M457" s="3"/>
    </row>
    <row r="458" spans="1:13" x14ac:dyDescent="0.2">
      <c r="A458" s="4">
        <v>44958</v>
      </c>
      <c r="B458" s="17">
        <v>-3800</v>
      </c>
      <c r="C458" s="14" t="s">
        <v>15</v>
      </c>
      <c r="D458" t="s">
        <v>126</v>
      </c>
      <c r="E458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458" s="17">
        <f>IF(Movimientos[[#This Row],[Contabilizado]] &gt; 0, Movimientos[[#This Row],[Contabilizado]], 0)</f>
        <v>0</v>
      </c>
      <c r="G458" s="31">
        <f>IF(Movimientos[[#This Row],[Contabilizado]] &lt; 0, Movimientos[[#This Row],[Contabilizado]], 0)</f>
        <v>0</v>
      </c>
      <c r="H458" s="16"/>
      <c r="I458" s="5"/>
      <c r="K458" s="16"/>
      <c r="L458" s="3"/>
      <c r="M458" s="3"/>
    </row>
    <row r="459" spans="1:13" x14ac:dyDescent="0.2">
      <c r="A459" s="4">
        <v>44958</v>
      </c>
      <c r="B459" s="17">
        <v>-3800</v>
      </c>
      <c r="C459" s="14" t="s">
        <v>15</v>
      </c>
      <c r="D459" t="s">
        <v>127</v>
      </c>
      <c r="E459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459" s="17">
        <f>IF(Movimientos[[#This Row],[Contabilizado]] &gt; 0, Movimientos[[#This Row],[Contabilizado]], 0)</f>
        <v>0</v>
      </c>
      <c r="G459" s="31">
        <f>IF(Movimientos[[#This Row],[Contabilizado]] &lt; 0, Movimientos[[#This Row],[Contabilizado]], 0)</f>
        <v>0</v>
      </c>
      <c r="H459" s="16"/>
      <c r="I459" s="5"/>
      <c r="K459" s="16"/>
      <c r="L459" s="3"/>
      <c r="M459" s="3"/>
    </row>
    <row r="460" spans="1:13" x14ac:dyDescent="0.2">
      <c r="A460" s="4">
        <v>44958</v>
      </c>
      <c r="B460" s="17">
        <v>-3800</v>
      </c>
      <c r="C460" s="14" t="s">
        <v>15</v>
      </c>
      <c r="D460" t="s">
        <v>55</v>
      </c>
      <c r="E460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460" s="17">
        <f>IF(Movimientos[[#This Row],[Contabilizado]] &gt; 0, Movimientos[[#This Row],[Contabilizado]], 0)</f>
        <v>0</v>
      </c>
      <c r="G460" s="31">
        <f>IF(Movimientos[[#This Row],[Contabilizado]] &lt; 0, Movimientos[[#This Row],[Contabilizado]], 0)</f>
        <v>0</v>
      </c>
      <c r="H460" s="16"/>
      <c r="I460" s="5"/>
      <c r="K460" s="16"/>
      <c r="L460" s="3"/>
      <c r="M460" s="3"/>
    </row>
    <row r="461" spans="1:13" x14ac:dyDescent="0.2">
      <c r="A461" s="4">
        <v>44958</v>
      </c>
      <c r="B461" s="17">
        <v>-3800</v>
      </c>
      <c r="C461" s="14" t="s">
        <v>15</v>
      </c>
      <c r="D461" t="s">
        <v>128</v>
      </c>
      <c r="E461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461" s="17">
        <f>IF(Movimientos[[#This Row],[Contabilizado]] &gt; 0, Movimientos[[#This Row],[Contabilizado]], 0)</f>
        <v>0</v>
      </c>
      <c r="G461" s="31">
        <f>IF(Movimientos[[#This Row],[Contabilizado]] &lt; 0, Movimientos[[#This Row],[Contabilizado]], 0)</f>
        <v>0</v>
      </c>
      <c r="H461" s="16"/>
      <c r="I461" s="5"/>
      <c r="K461" s="16"/>
      <c r="L461" s="3"/>
      <c r="M461" s="3"/>
    </row>
    <row r="462" spans="1:13" x14ac:dyDescent="0.2">
      <c r="A462" s="4">
        <v>44958</v>
      </c>
      <c r="B462" s="17">
        <v>-3800</v>
      </c>
      <c r="C462" s="14" t="s">
        <v>15</v>
      </c>
      <c r="D462" t="s">
        <v>129</v>
      </c>
      <c r="E462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462" s="17">
        <f>IF(Movimientos[[#This Row],[Contabilizado]] &gt; 0, Movimientos[[#This Row],[Contabilizado]], 0)</f>
        <v>0</v>
      </c>
      <c r="G462" s="31">
        <f>IF(Movimientos[[#This Row],[Contabilizado]] &lt; 0, Movimientos[[#This Row],[Contabilizado]], 0)</f>
        <v>0</v>
      </c>
      <c r="H462" s="16"/>
      <c r="I462" s="5"/>
      <c r="K462" s="16"/>
      <c r="L462" s="3"/>
      <c r="M462" s="3"/>
    </row>
    <row r="463" spans="1:13" x14ac:dyDescent="0.2">
      <c r="A463" s="4">
        <v>44958</v>
      </c>
      <c r="B463" s="17">
        <v>-3040</v>
      </c>
      <c r="C463" s="14" t="s">
        <v>15</v>
      </c>
      <c r="D463" t="s">
        <v>130</v>
      </c>
      <c r="E463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463" s="17">
        <f>IF(Movimientos[[#This Row],[Contabilizado]] &gt; 0, Movimientos[[#This Row],[Contabilizado]], 0)</f>
        <v>0</v>
      </c>
      <c r="G463" s="31">
        <f>IF(Movimientos[[#This Row],[Contabilizado]] &lt; 0, Movimientos[[#This Row],[Contabilizado]], 0)</f>
        <v>0</v>
      </c>
      <c r="H463" s="16"/>
      <c r="I463" s="5"/>
      <c r="K463" s="16"/>
      <c r="L463" s="3"/>
      <c r="M463" s="3"/>
    </row>
    <row r="464" spans="1:13" x14ac:dyDescent="0.2">
      <c r="A464" s="4">
        <v>44958</v>
      </c>
      <c r="B464" s="17">
        <v>-3040</v>
      </c>
      <c r="C464" s="14" t="s">
        <v>15</v>
      </c>
      <c r="D464" t="s">
        <v>131</v>
      </c>
      <c r="E464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464" s="17">
        <f>IF(Movimientos[[#This Row],[Contabilizado]] &gt; 0, Movimientos[[#This Row],[Contabilizado]], 0)</f>
        <v>0</v>
      </c>
      <c r="G464" s="31">
        <f>IF(Movimientos[[#This Row],[Contabilizado]] &lt; 0, Movimientos[[#This Row],[Contabilizado]], 0)</f>
        <v>0</v>
      </c>
      <c r="H464" s="16"/>
      <c r="I464" s="5"/>
      <c r="K464" s="16"/>
      <c r="L464" s="3"/>
      <c r="M464" s="3"/>
    </row>
    <row r="465" spans="1:13" x14ac:dyDescent="0.2">
      <c r="A465" s="4">
        <v>44958</v>
      </c>
      <c r="B465" s="17">
        <v>-3800</v>
      </c>
      <c r="C465" s="14" t="s">
        <v>15</v>
      </c>
      <c r="D465" t="s">
        <v>132</v>
      </c>
      <c r="E465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465" s="17">
        <f>IF(Movimientos[[#This Row],[Contabilizado]] &gt; 0, Movimientos[[#This Row],[Contabilizado]], 0)</f>
        <v>0</v>
      </c>
      <c r="G465" s="31">
        <f>IF(Movimientos[[#This Row],[Contabilizado]] &lt; 0, Movimientos[[#This Row],[Contabilizado]], 0)</f>
        <v>0</v>
      </c>
      <c r="H465" s="16"/>
      <c r="I465" s="5"/>
      <c r="K465" s="16"/>
      <c r="L465" s="3"/>
      <c r="M465" s="3"/>
    </row>
    <row r="466" spans="1:13" x14ac:dyDescent="0.2">
      <c r="A466" s="4">
        <v>44958</v>
      </c>
      <c r="B466" s="17">
        <v>-3800</v>
      </c>
      <c r="C466" s="14" t="s">
        <v>15</v>
      </c>
      <c r="D466" t="s">
        <v>133</v>
      </c>
      <c r="E466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466" s="17">
        <f>IF(Movimientos[[#This Row],[Contabilizado]] &gt; 0, Movimientos[[#This Row],[Contabilizado]], 0)</f>
        <v>0</v>
      </c>
      <c r="G466" s="31">
        <f>IF(Movimientos[[#This Row],[Contabilizado]] &lt; 0, Movimientos[[#This Row],[Contabilizado]], 0)</f>
        <v>0</v>
      </c>
      <c r="H466" s="16"/>
      <c r="I466" s="5"/>
      <c r="K466" s="16"/>
      <c r="L466" s="3"/>
      <c r="M466" s="3"/>
    </row>
    <row r="467" spans="1:13" x14ac:dyDescent="0.2">
      <c r="A467" s="4">
        <v>44958</v>
      </c>
      <c r="B467" s="17">
        <v>-3800</v>
      </c>
      <c r="C467" s="14" t="s">
        <v>15</v>
      </c>
      <c r="D467" t="s">
        <v>53</v>
      </c>
      <c r="E467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467" s="17">
        <f>IF(Movimientos[[#This Row],[Contabilizado]] &gt; 0, Movimientos[[#This Row],[Contabilizado]], 0)</f>
        <v>0</v>
      </c>
      <c r="G467" s="31">
        <f>IF(Movimientos[[#This Row],[Contabilizado]] &lt; 0, Movimientos[[#This Row],[Contabilizado]], 0)</f>
        <v>0</v>
      </c>
      <c r="H467" s="16"/>
      <c r="I467" s="5"/>
      <c r="K467" s="16"/>
      <c r="L467" s="3"/>
      <c r="M467" s="3"/>
    </row>
    <row r="468" spans="1:13" x14ac:dyDescent="0.2">
      <c r="A468" s="4">
        <v>44958</v>
      </c>
      <c r="B468" s="17">
        <v>-3800</v>
      </c>
      <c r="C468" s="14" t="s">
        <v>15</v>
      </c>
      <c r="D468" t="s">
        <v>134</v>
      </c>
      <c r="E468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468" s="17">
        <f>IF(Movimientos[[#This Row],[Contabilizado]] &gt; 0, Movimientos[[#This Row],[Contabilizado]], 0)</f>
        <v>0</v>
      </c>
      <c r="G468" s="31">
        <f>IF(Movimientos[[#This Row],[Contabilizado]] &lt; 0, Movimientos[[#This Row],[Contabilizado]], 0)</f>
        <v>0</v>
      </c>
      <c r="H468" s="16"/>
      <c r="I468" s="5"/>
      <c r="K468" s="16"/>
      <c r="L468" s="3"/>
      <c r="M468" s="3"/>
    </row>
    <row r="469" spans="1:13" x14ac:dyDescent="0.2">
      <c r="A469" s="4">
        <v>44958</v>
      </c>
      <c r="B469" s="17">
        <v>-3800</v>
      </c>
      <c r="C469" s="14" t="s">
        <v>15</v>
      </c>
      <c r="D469" t="s">
        <v>135</v>
      </c>
      <c r="E469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469" s="17">
        <f>IF(Movimientos[[#This Row],[Contabilizado]] &gt; 0, Movimientos[[#This Row],[Contabilizado]], 0)</f>
        <v>0</v>
      </c>
      <c r="G469" s="31">
        <f>IF(Movimientos[[#This Row],[Contabilizado]] &lt; 0, Movimientos[[#This Row],[Contabilizado]], 0)</f>
        <v>0</v>
      </c>
      <c r="H469" s="16"/>
      <c r="I469" s="5"/>
      <c r="K469" s="16"/>
      <c r="L469" s="3"/>
      <c r="M469" s="3"/>
    </row>
    <row r="470" spans="1:13" x14ac:dyDescent="0.2">
      <c r="A470" s="4">
        <v>44958</v>
      </c>
      <c r="B470" s="17">
        <v>-3800</v>
      </c>
      <c r="C470" s="14" t="s">
        <v>15</v>
      </c>
      <c r="D470" t="s">
        <v>136</v>
      </c>
      <c r="E470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470" s="17">
        <f>IF(Movimientos[[#This Row],[Contabilizado]] &gt; 0, Movimientos[[#This Row],[Contabilizado]], 0)</f>
        <v>0</v>
      </c>
      <c r="G470" s="31">
        <f>IF(Movimientos[[#This Row],[Contabilizado]] &lt; 0, Movimientos[[#This Row],[Contabilizado]], 0)</f>
        <v>0</v>
      </c>
      <c r="H470" s="16"/>
      <c r="I470" s="5"/>
      <c r="K470" s="16"/>
      <c r="L470" s="3"/>
      <c r="M470" s="3"/>
    </row>
    <row r="471" spans="1:13" x14ac:dyDescent="0.2">
      <c r="A471" s="4">
        <v>44958</v>
      </c>
      <c r="B471" s="17">
        <v>-3800</v>
      </c>
      <c r="C471" s="14" t="s">
        <v>15</v>
      </c>
      <c r="D471" t="s">
        <v>23</v>
      </c>
      <c r="E471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471" s="17">
        <f>IF(Movimientos[[#This Row],[Contabilizado]] &gt; 0, Movimientos[[#This Row],[Contabilizado]], 0)</f>
        <v>0</v>
      </c>
      <c r="G471" s="31">
        <f>IF(Movimientos[[#This Row],[Contabilizado]] &lt; 0, Movimientos[[#This Row],[Contabilizado]], 0)</f>
        <v>0</v>
      </c>
      <c r="H471" s="16"/>
      <c r="I471" s="5"/>
      <c r="K471" s="16"/>
      <c r="L471" s="3"/>
      <c r="M471" s="3"/>
    </row>
    <row r="472" spans="1:13" x14ac:dyDescent="0.2">
      <c r="A472" s="4">
        <v>44958</v>
      </c>
      <c r="B472" s="17">
        <v>-3800</v>
      </c>
      <c r="C472" s="14" t="s">
        <v>15</v>
      </c>
      <c r="D472" t="s">
        <v>22</v>
      </c>
      <c r="E472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472" s="17">
        <f>IF(Movimientos[[#This Row],[Contabilizado]] &gt; 0, Movimientos[[#This Row],[Contabilizado]], 0)</f>
        <v>0</v>
      </c>
      <c r="G472" s="31">
        <f>IF(Movimientos[[#This Row],[Contabilizado]] &lt; 0, Movimientos[[#This Row],[Contabilizado]], 0)</f>
        <v>0</v>
      </c>
      <c r="H472" s="16"/>
      <c r="I472" s="5"/>
      <c r="K472" s="16"/>
      <c r="L472" s="3"/>
      <c r="M472" s="3"/>
    </row>
    <row r="473" spans="1:13" x14ac:dyDescent="0.2">
      <c r="A473" s="4">
        <v>44958</v>
      </c>
      <c r="B473" s="17">
        <v>-500</v>
      </c>
      <c r="C473" s="14" t="s">
        <v>13</v>
      </c>
      <c r="D473" s="15" t="s">
        <v>50</v>
      </c>
      <c r="E473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473" s="17">
        <f>IF(Movimientos[[#This Row],[Contabilizado]] &gt; 0, Movimientos[[#This Row],[Contabilizado]], 0)</f>
        <v>0</v>
      </c>
      <c r="G473" s="31">
        <f>IF(Movimientos[[#This Row],[Contabilizado]] &lt; 0, Movimientos[[#This Row],[Contabilizado]], 0)</f>
        <v>0</v>
      </c>
      <c r="H473" s="16"/>
      <c r="I473" s="5"/>
      <c r="K473" s="16"/>
      <c r="L473" s="3"/>
      <c r="M473" s="3"/>
    </row>
    <row r="474" spans="1:13" x14ac:dyDescent="0.2">
      <c r="A474" s="4">
        <v>44958</v>
      </c>
      <c r="B474" s="17">
        <v>-500</v>
      </c>
      <c r="C474" s="14" t="s">
        <v>13</v>
      </c>
      <c r="D474" s="15" t="s">
        <v>73</v>
      </c>
      <c r="E474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474" s="17">
        <f>IF(Movimientos[[#This Row],[Contabilizado]] &gt; 0, Movimientos[[#This Row],[Contabilizado]], 0)</f>
        <v>0</v>
      </c>
      <c r="G474" s="31">
        <f>IF(Movimientos[[#This Row],[Contabilizado]] &lt; 0, Movimientos[[#This Row],[Contabilizado]], 0)</f>
        <v>0</v>
      </c>
      <c r="H474" s="16"/>
      <c r="I474" s="5"/>
      <c r="K474" s="16"/>
      <c r="L474" s="3"/>
      <c r="M474" s="3"/>
    </row>
    <row r="475" spans="1:13" x14ac:dyDescent="0.2">
      <c r="A475" s="4">
        <v>44958</v>
      </c>
      <c r="B475" s="17">
        <v>-500</v>
      </c>
      <c r="C475" s="14" t="s">
        <v>13</v>
      </c>
      <c r="D475" s="15" t="s">
        <v>24</v>
      </c>
      <c r="E475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475" s="17">
        <f>IF(Movimientos[[#This Row],[Contabilizado]] &gt; 0, Movimientos[[#This Row],[Contabilizado]], 0)</f>
        <v>0</v>
      </c>
      <c r="G475" s="31">
        <f>IF(Movimientos[[#This Row],[Contabilizado]] &lt; 0, Movimientos[[#This Row],[Contabilizado]], 0)</f>
        <v>0</v>
      </c>
      <c r="H475" s="16"/>
      <c r="I475" s="5"/>
      <c r="K475" s="16"/>
      <c r="L475" s="3"/>
      <c r="M475" s="3"/>
    </row>
    <row r="476" spans="1:13" x14ac:dyDescent="0.2">
      <c r="A476" s="4">
        <v>44958</v>
      </c>
      <c r="B476" s="17">
        <v>-500</v>
      </c>
      <c r="C476" s="14" t="s">
        <v>13</v>
      </c>
      <c r="D476" s="15" t="s">
        <v>99</v>
      </c>
      <c r="E476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476" s="17">
        <f>IF(Movimientos[[#This Row],[Contabilizado]] &gt; 0, Movimientos[[#This Row],[Contabilizado]], 0)</f>
        <v>0</v>
      </c>
      <c r="G476" s="31">
        <f>IF(Movimientos[[#This Row],[Contabilizado]] &lt; 0, Movimientos[[#This Row],[Contabilizado]], 0)</f>
        <v>0</v>
      </c>
      <c r="H476" s="16"/>
      <c r="I476" s="5"/>
      <c r="K476" s="16"/>
      <c r="L476" s="3"/>
      <c r="M476" s="3"/>
    </row>
    <row r="477" spans="1:13" x14ac:dyDescent="0.2">
      <c r="A477" s="4">
        <v>44958</v>
      </c>
      <c r="B477" s="17">
        <v>4000</v>
      </c>
      <c r="C477" s="14" t="s">
        <v>15</v>
      </c>
      <c r="D477" s="15" t="s">
        <v>135</v>
      </c>
      <c r="E477" s="17">
        <f>IF(AND(Movimientos[[#This Row],[Importe]] &lt; 0, OR(Movimientos[[#This Row],[Concepto]] = "Luz", Movimientos[[#This Row],[Concepto]] = "Cuota", Movimientos[[#This Row],[Concepto]] = "Invitado")), 0, Movimientos[[#This Row],[Importe]])</f>
        <v>4000</v>
      </c>
      <c r="F477" s="17">
        <f>IF(Movimientos[[#This Row],[Contabilizado]] &gt; 0, Movimientos[[#This Row],[Contabilizado]], 0)</f>
        <v>4000</v>
      </c>
      <c r="G477" s="31">
        <f>IF(Movimientos[[#This Row],[Contabilizado]] &lt; 0, Movimientos[[#This Row],[Contabilizado]], 0)</f>
        <v>0</v>
      </c>
      <c r="H477" s="16"/>
      <c r="I477" s="5"/>
      <c r="K477" s="16"/>
      <c r="L477" s="3"/>
      <c r="M477" s="3" t="s">
        <v>183</v>
      </c>
    </row>
    <row r="478" spans="1:13" x14ac:dyDescent="0.2">
      <c r="A478" s="4">
        <v>44958</v>
      </c>
      <c r="B478" s="17">
        <v>3800</v>
      </c>
      <c r="C478" s="14" t="s">
        <v>15</v>
      </c>
      <c r="D478" s="15" t="s">
        <v>112</v>
      </c>
      <c r="E478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478" s="17">
        <f>IF(Movimientos[[#This Row],[Contabilizado]] &gt; 0, Movimientos[[#This Row],[Contabilizado]], 0)</f>
        <v>3800</v>
      </c>
      <c r="G478" s="31">
        <f>IF(Movimientos[[#This Row],[Contabilizado]] &lt; 0, Movimientos[[#This Row],[Contabilizado]], 0)</f>
        <v>0</v>
      </c>
      <c r="H478" s="16"/>
      <c r="I478" s="5"/>
      <c r="K478" s="16"/>
      <c r="L478" s="3"/>
      <c r="M478" s="3"/>
    </row>
    <row r="479" spans="1:13" x14ac:dyDescent="0.2">
      <c r="A479" s="4">
        <v>44958</v>
      </c>
      <c r="B479" s="17">
        <v>-3800</v>
      </c>
      <c r="C479" s="14" t="s">
        <v>15</v>
      </c>
      <c r="D479" s="15" t="s">
        <v>120</v>
      </c>
      <c r="E479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479" s="17">
        <f>IF(Movimientos[[#This Row],[Contabilizado]] &gt; 0, Movimientos[[#This Row],[Contabilizado]], 0)</f>
        <v>0</v>
      </c>
      <c r="G479" s="31">
        <f>IF(Movimientos[[#This Row],[Contabilizado]] &lt; 0, Movimientos[[#This Row],[Contabilizado]], 0)</f>
        <v>0</v>
      </c>
      <c r="H479" s="16"/>
      <c r="I479" s="5"/>
      <c r="K479" s="16"/>
      <c r="L479" s="3"/>
      <c r="M479" s="3"/>
    </row>
    <row r="480" spans="1:13" x14ac:dyDescent="0.2">
      <c r="A480" s="4">
        <v>44958</v>
      </c>
      <c r="B480" s="17">
        <v>-3800</v>
      </c>
      <c r="C480" s="14" t="s">
        <v>15</v>
      </c>
      <c r="D480" s="15" t="s">
        <v>179</v>
      </c>
      <c r="E480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480" s="17">
        <f>IF(Movimientos[[#This Row],[Contabilizado]] &gt; 0, Movimientos[[#This Row],[Contabilizado]], 0)</f>
        <v>0</v>
      </c>
      <c r="G480" s="31">
        <f>IF(Movimientos[[#This Row],[Contabilizado]] &lt; 0, Movimientos[[#This Row],[Contabilizado]], 0)</f>
        <v>0</v>
      </c>
      <c r="H480" s="16"/>
      <c r="I480" s="5"/>
      <c r="K480" s="16"/>
      <c r="L480" s="3"/>
      <c r="M480" s="3"/>
    </row>
    <row r="481" spans="1:13" x14ac:dyDescent="0.2">
      <c r="A481" s="4">
        <v>44958</v>
      </c>
      <c r="B481" s="17">
        <v>-3800</v>
      </c>
      <c r="C481" s="14" t="s">
        <v>15</v>
      </c>
      <c r="D481" s="15" t="s">
        <v>135</v>
      </c>
      <c r="E481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481" s="17">
        <f>IF(Movimientos[[#This Row],[Contabilizado]] &gt; 0, Movimientos[[#This Row],[Contabilizado]], 0)</f>
        <v>0</v>
      </c>
      <c r="G481" s="31">
        <f>IF(Movimientos[[#This Row],[Contabilizado]] &lt; 0, Movimientos[[#This Row],[Contabilizado]], 0)</f>
        <v>0</v>
      </c>
      <c r="H481" s="16"/>
      <c r="I481" s="5"/>
      <c r="K481" s="16"/>
      <c r="L481" s="3"/>
      <c r="M481" s="3"/>
    </row>
    <row r="482" spans="1:13" x14ac:dyDescent="0.2">
      <c r="A482" s="4">
        <v>44956</v>
      </c>
      <c r="B482" s="17">
        <v>3800</v>
      </c>
      <c r="C482" s="14" t="s">
        <v>15</v>
      </c>
      <c r="D482" s="15" t="s">
        <v>120</v>
      </c>
      <c r="E482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482" s="17">
        <f>IF(Movimientos[[#This Row],[Contabilizado]] &gt; 0, Movimientos[[#This Row],[Contabilizado]], 0)</f>
        <v>3800</v>
      </c>
      <c r="G482" s="31">
        <f>IF(Movimientos[[#This Row],[Contabilizado]] &lt; 0, Movimientos[[#This Row],[Contabilizado]], 0)</f>
        <v>0</v>
      </c>
      <c r="H482" s="16"/>
      <c r="I482" s="5"/>
      <c r="K482" s="16"/>
      <c r="L482" s="3"/>
      <c r="M482" s="3"/>
    </row>
    <row r="483" spans="1:13" x14ac:dyDescent="0.2">
      <c r="A483" s="4">
        <v>44956</v>
      </c>
      <c r="B483" s="17">
        <v>3800</v>
      </c>
      <c r="C483" s="14" t="s">
        <v>15</v>
      </c>
      <c r="D483" s="15" t="s">
        <v>59</v>
      </c>
      <c r="E483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483" s="17">
        <f>IF(Movimientos[[#This Row],[Contabilizado]] &gt; 0, Movimientos[[#This Row],[Contabilizado]], 0)</f>
        <v>3800</v>
      </c>
      <c r="G483" s="31">
        <f>IF(Movimientos[[#This Row],[Contabilizado]] &lt; 0, Movimientos[[#This Row],[Contabilizado]], 0)</f>
        <v>0</v>
      </c>
      <c r="H483" s="16"/>
      <c r="I483" s="5"/>
      <c r="K483" s="16"/>
      <c r="L483" s="3"/>
      <c r="M483" s="3"/>
    </row>
    <row r="484" spans="1:13" x14ac:dyDescent="0.2">
      <c r="A484" s="4">
        <v>44956</v>
      </c>
      <c r="B484" s="17">
        <v>1300</v>
      </c>
      <c r="C484" s="14" t="s">
        <v>32</v>
      </c>
      <c r="D484" s="15" t="s">
        <v>105</v>
      </c>
      <c r="E484" s="17">
        <f>IF(AND(Movimientos[[#This Row],[Importe]] &lt; 0, OR(Movimientos[[#This Row],[Concepto]] = "Luz", Movimientos[[#This Row],[Concepto]] = "Cuota", Movimientos[[#This Row],[Concepto]] = "Invitado")), 0, Movimientos[[#This Row],[Importe]])</f>
        <v>1300</v>
      </c>
      <c r="F484" s="17">
        <f>IF(Movimientos[[#This Row],[Contabilizado]] &gt; 0, Movimientos[[#This Row],[Contabilizado]], 0)</f>
        <v>1300</v>
      </c>
      <c r="G484" s="31">
        <f>IF(Movimientos[[#This Row],[Contabilizado]] &lt; 0, Movimientos[[#This Row],[Contabilizado]], 0)</f>
        <v>0</v>
      </c>
      <c r="H484" s="16"/>
      <c r="I484" s="5"/>
      <c r="K484" s="16"/>
      <c r="L484" s="3"/>
      <c r="M484" s="3"/>
    </row>
    <row r="485" spans="1:13" x14ac:dyDescent="0.2">
      <c r="A485" s="4">
        <v>44956</v>
      </c>
      <c r="B485" s="17">
        <v>500</v>
      </c>
      <c r="C485" s="14" t="s">
        <v>13</v>
      </c>
      <c r="D485" s="15" t="s">
        <v>125</v>
      </c>
      <c r="E485" s="17">
        <f>IF(AND(Movimientos[[#This Row],[Importe]] &lt; 0, OR(Movimientos[[#This Row],[Concepto]] = "Luz", Movimientos[[#This Row],[Concepto]] = "Cuota", Movimientos[[#This Row],[Concepto]] = "Invitado")), 0, Movimientos[[#This Row],[Importe]])</f>
        <v>500</v>
      </c>
      <c r="F485" s="17">
        <f>IF(Movimientos[[#This Row],[Contabilizado]] &gt; 0, Movimientos[[#This Row],[Contabilizado]], 0)</f>
        <v>500</v>
      </c>
      <c r="G485" s="31">
        <f>IF(Movimientos[[#This Row],[Contabilizado]] &lt; 0, Movimientos[[#This Row],[Contabilizado]], 0)</f>
        <v>0</v>
      </c>
      <c r="H485" s="16"/>
      <c r="I485" s="5"/>
      <c r="K485" s="16"/>
      <c r="L485" s="3"/>
      <c r="M485" s="3"/>
    </row>
    <row r="486" spans="1:13" x14ac:dyDescent="0.2">
      <c r="A486" s="4">
        <v>44956</v>
      </c>
      <c r="B486" s="17">
        <v>500</v>
      </c>
      <c r="C486" s="14" t="s">
        <v>13</v>
      </c>
      <c r="D486" s="15" t="s">
        <v>105</v>
      </c>
      <c r="E486" s="17">
        <f>IF(AND(Movimientos[[#This Row],[Importe]] &lt; 0, OR(Movimientos[[#This Row],[Concepto]] = "Luz", Movimientos[[#This Row],[Concepto]] = "Cuota", Movimientos[[#This Row],[Concepto]] = "Invitado")), 0, Movimientos[[#This Row],[Importe]])</f>
        <v>500</v>
      </c>
      <c r="F486" s="17">
        <f>IF(Movimientos[[#This Row],[Contabilizado]] &gt; 0, Movimientos[[#This Row],[Contabilizado]], 0)</f>
        <v>500</v>
      </c>
      <c r="G486" s="31">
        <f>IF(Movimientos[[#This Row],[Contabilizado]] &lt; 0, Movimientos[[#This Row],[Contabilizado]], 0)</f>
        <v>0</v>
      </c>
      <c r="H486" s="16"/>
      <c r="I486" s="5"/>
      <c r="K486" s="16"/>
      <c r="L486" s="3"/>
      <c r="M486" s="3"/>
    </row>
    <row r="487" spans="1:13" x14ac:dyDescent="0.2">
      <c r="A487" s="4">
        <v>44956</v>
      </c>
      <c r="B487" s="17">
        <v>1500</v>
      </c>
      <c r="C487" s="14" t="s">
        <v>13</v>
      </c>
      <c r="D487" s="15" t="s">
        <v>33</v>
      </c>
      <c r="E487" s="17">
        <f>IF(AND(Movimientos[[#This Row],[Importe]] &lt; 0, OR(Movimientos[[#This Row],[Concepto]] = "Luz", Movimientos[[#This Row],[Concepto]] = "Cuota", Movimientos[[#This Row],[Concepto]] = "Invitado")), 0, Movimientos[[#This Row],[Importe]])</f>
        <v>1500</v>
      </c>
      <c r="F487" s="17">
        <f>IF(Movimientos[[#This Row],[Contabilizado]] &gt; 0, Movimientos[[#This Row],[Contabilizado]], 0)</f>
        <v>1500</v>
      </c>
      <c r="G487" s="31">
        <f>IF(Movimientos[[#This Row],[Contabilizado]] &lt; 0, Movimientos[[#This Row],[Contabilizado]], 0)</f>
        <v>0</v>
      </c>
      <c r="H487" s="16"/>
      <c r="I487" s="5"/>
      <c r="K487" s="16"/>
      <c r="L487" s="3"/>
      <c r="M487" s="3"/>
    </row>
    <row r="488" spans="1:13" x14ac:dyDescent="0.2">
      <c r="A488" s="4">
        <v>44956</v>
      </c>
      <c r="B488" s="17">
        <v>4000</v>
      </c>
      <c r="C488" s="14" t="s">
        <v>32</v>
      </c>
      <c r="D488" s="15" t="s">
        <v>33</v>
      </c>
      <c r="E488" s="17">
        <f>IF(AND(Movimientos[[#This Row],[Importe]] &lt; 0, OR(Movimientos[[#This Row],[Concepto]] = "Luz", Movimientos[[#This Row],[Concepto]] = "Cuota", Movimientos[[#This Row],[Concepto]] = "Invitado")), 0, Movimientos[[#This Row],[Importe]])</f>
        <v>4000</v>
      </c>
      <c r="F488" s="17">
        <f>IF(Movimientos[[#This Row],[Contabilizado]] &gt; 0, Movimientos[[#This Row],[Contabilizado]], 0)</f>
        <v>4000</v>
      </c>
      <c r="G488" s="31">
        <f>IF(Movimientos[[#This Row],[Contabilizado]] &lt; 0, Movimientos[[#This Row],[Contabilizado]], 0)</f>
        <v>0</v>
      </c>
      <c r="H488" s="16"/>
      <c r="I488" s="5"/>
      <c r="K488" s="16"/>
      <c r="L488" s="3"/>
      <c r="M488" s="3"/>
    </row>
    <row r="489" spans="1:13" x14ac:dyDescent="0.2">
      <c r="A489" s="4">
        <v>44956</v>
      </c>
      <c r="B489" s="17">
        <v>3800</v>
      </c>
      <c r="C489" s="14" t="s">
        <v>15</v>
      </c>
      <c r="D489" s="15" t="s">
        <v>33</v>
      </c>
      <c r="E489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489" s="17">
        <f>IF(Movimientos[[#This Row],[Contabilizado]] &gt; 0, Movimientos[[#This Row],[Contabilizado]], 0)</f>
        <v>3800</v>
      </c>
      <c r="G489" s="31">
        <f>IF(Movimientos[[#This Row],[Contabilizado]] &lt; 0, Movimientos[[#This Row],[Contabilizado]], 0)</f>
        <v>0</v>
      </c>
      <c r="H489" s="16"/>
      <c r="I489" s="5"/>
      <c r="K489" s="16"/>
      <c r="L489" s="3"/>
      <c r="M489" s="3"/>
    </row>
    <row r="490" spans="1:13" x14ac:dyDescent="0.2">
      <c r="A490" s="4">
        <v>44956</v>
      </c>
      <c r="B490" s="17">
        <v>-800</v>
      </c>
      <c r="C490" s="14" t="s">
        <v>46</v>
      </c>
      <c r="D490" s="15"/>
      <c r="E490" s="17">
        <f>IF(AND(Movimientos[[#This Row],[Importe]] &lt; 0, OR(Movimientos[[#This Row],[Concepto]] = "Luz", Movimientos[[#This Row],[Concepto]] = "Cuota", Movimientos[[#This Row],[Concepto]] = "Invitado")), 0, Movimientos[[#This Row],[Importe]])</f>
        <v>-800</v>
      </c>
      <c r="F490" s="17">
        <f>IF(Movimientos[[#This Row],[Contabilizado]] &gt; 0, Movimientos[[#This Row],[Contabilizado]], 0)</f>
        <v>0</v>
      </c>
      <c r="G490" s="31">
        <f>IF(Movimientos[[#This Row],[Contabilizado]] &lt; 0, Movimientos[[#This Row],[Contabilizado]], 0)</f>
        <v>-800</v>
      </c>
      <c r="H490" s="16"/>
      <c r="I490" s="5"/>
      <c r="K490" s="16"/>
      <c r="L490" s="3"/>
      <c r="M490" s="3" t="s">
        <v>184</v>
      </c>
    </row>
    <row r="491" spans="1:13" x14ac:dyDescent="0.2">
      <c r="A491" s="4">
        <v>44956</v>
      </c>
      <c r="B491" s="17">
        <v>-3200</v>
      </c>
      <c r="C491" s="14" t="s">
        <v>170</v>
      </c>
      <c r="D491" s="15"/>
      <c r="E491" s="17">
        <f>IF(AND(Movimientos[[#This Row],[Importe]] &lt; 0, OR(Movimientos[[#This Row],[Concepto]] = "Luz", Movimientos[[#This Row],[Concepto]] = "Cuota", Movimientos[[#This Row],[Concepto]] = "Invitado")), 0, Movimientos[[#This Row],[Importe]])</f>
        <v>-3200</v>
      </c>
      <c r="F491" s="17">
        <f>IF(Movimientos[[#This Row],[Contabilizado]] &gt; 0, Movimientos[[#This Row],[Contabilizado]], 0)</f>
        <v>0</v>
      </c>
      <c r="G491" s="31">
        <f>IF(Movimientos[[#This Row],[Contabilizado]] &lt; 0, Movimientos[[#This Row],[Contabilizado]], 0)</f>
        <v>-3200</v>
      </c>
      <c r="H491" s="16"/>
      <c r="I491" s="5"/>
      <c r="K491" s="16"/>
      <c r="L491" s="3"/>
      <c r="M491" s="3"/>
    </row>
    <row r="492" spans="1:13" x14ac:dyDescent="0.2">
      <c r="A492" s="4">
        <v>44956</v>
      </c>
      <c r="B492" s="17">
        <v>3800</v>
      </c>
      <c r="C492" s="14" t="s">
        <v>15</v>
      </c>
      <c r="D492" s="15" t="s">
        <v>69</v>
      </c>
      <c r="E492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492" s="17">
        <f>IF(Movimientos[[#This Row],[Contabilizado]] &gt; 0, Movimientos[[#This Row],[Contabilizado]], 0)</f>
        <v>3800</v>
      </c>
      <c r="G492" s="31">
        <f>IF(Movimientos[[#This Row],[Contabilizado]] &lt; 0, Movimientos[[#This Row],[Contabilizado]], 0)</f>
        <v>0</v>
      </c>
      <c r="H492" s="16"/>
      <c r="I492" s="5"/>
      <c r="K492" s="16"/>
      <c r="L492" s="3"/>
      <c r="M492" s="3"/>
    </row>
    <row r="493" spans="1:13" x14ac:dyDescent="0.2">
      <c r="A493" s="4">
        <v>44956</v>
      </c>
      <c r="B493" s="17">
        <v>3800</v>
      </c>
      <c r="C493" s="14" t="s">
        <v>15</v>
      </c>
      <c r="D493" s="15" t="s">
        <v>63</v>
      </c>
      <c r="E493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493" s="17">
        <f>IF(Movimientos[[#This Row],[Contabilizado]] &gt; 0, Movimientos[[#This Row],[Contabilizado]], 0)</f>
        <v>3800</v>
      </c>
      <c r="G493" s="31">
        <f>IF(Movimientos[[#This Row],[Contabilizado]] &lt; 0, Movimientos[[#This Row],[Contabilizado]], 0)</f>
        <v>0</v>
      </c>
      <c r="H493" s="16"/>
      <c r="I493" s="5"/>
      <c r="K493" s="16"/>
      <c r="L493" s="3"/>
      <c r="M493" s="3" t="s">
        <v>185</v>
      </c>
    </row>
    <row r="494" spans="1:13" x14ac:dyDescent="0.2">
      <c r="A494" s="4">
        <v>44956</v>
      </c>
      <c r="B494" s="17">
        <v>14000</v>
      </c>
      <c r="C494" s="14" t="s">
        <v>162</v>
      </c>
      <c r="D494" s="15"/>
      <c r="E494" s="17">
        <f>IF(AND(Movimientos[[#This Row],[Importe]] &lt; 0, OR(Movimientos[[#This Row],[Concepto]] = "Luz", Movimientos[[#This Row],[Concepto]] = "Cuota", Movimientos[[#This Row],[Concepto]] = "Invitado")), 0, Movimientos[[#This Row],[Importe]])</f>
        <v>14000</v>
      </c>
      <c r="F494" s="17">
        <f>IF(Movimientos[[#This Row],[Contabilizado]] &gt; 0, Movimientos[[#This Row],[Contabilizado]], 0)</f>
        <v>14000</v>
      </c>
      <c r="G494" s="31">
        <f>IF(Movimientos[[#This Row],[Contabilizado]] &lt; 0, Movimientos[[#This Row],[Contabilizado]], 0)</f>
        <v>0</v>
      </c>
      <c r="H494" s="16"/>
      <c r="I494" s="5"/>
      <c r="K494" s="16"/>
      <c r="L494" s="3" t="s">
        <v>173</v>
      </c>
      <c r="M494" s="3" t="s">
        <v>186</v>
      </c>
    </row>
    <row r="495" spans="1:13" x14ac:dyDescent="0.2">
      <c r="A495" s="4">
        <v>44956</v>
      </c>
      <c r="B495" s="17">
        <v>-26000</v>
      </c>
      <c r="C495" s="14" t="s">
        <v>17</v>
      </c>
      <c r="D495" s="15"/>
      <c r="E495" s="17">
        <f>IF(AND(Movimientos[[#This Row],[Importe]] &lt; 0, OR(Movimientos[[#This Row],[Concepto]] = "Luz", Movimientos[[#This Row],[Concepto]] = "Cuota", Movimientos[[#This Row],[Concepto]] = "Invitado")), 0, Movimientos[[#This Row],[Importe]])</f>
        <v>-26000</v>
      </c>
      <c r="F495" s="17">
        <f>IF(Movimientos[[#This Row],[Contabilizado]] &gt; 0, Movimientos[[#This Row],[Contabilizado]], 0)</f>
        <v>0</v>
      </c>
      <c r="G495" s="31">
        <f>IF(Movimientos[[#This Row],[Contabilizado]] &lt; 0, Movimientos[[#This Row],[Contabilizado]], 0)</f>
        <v>-26000</v>
      </c>
      <c r="H495" s="16"/>
      <c r="I495" s="5"/>
      <c r="K495" s="16" t="s">
        <v>150</v>
      </c>
      <c r="L495" s="3"/>
      <c r="M495" s="3"/>
    </row>
    <row r="496" spans="1:13" x14ac:dyDescent="0.2">
      <c r="A496" s="4">
        <v>44956</v>
      </c>
      <c r="B496" s="17">
        <v>-32512</v>
      </c>
      <c r="C496" s="14" t="s">
        <v>27</v>
      </c>
      <c r="D496" s="15"/>
      <c r="E496" s="17">
        <f>IF(AND(Movimientos[[#This Row],[Importe]] &lt; 0, OR(Movimientos[[#This Row],[Concepto]] = "Luz", Movimientos[[#This Row],[Concepto]] = "Cuota", Movimientos[[#This Row],[Concepto]] = "Invitado")), 0, Movimientos[[#This Row],[Importe]])</f>
        <v>-32512</v>
      </c>
      <c r="F496" s="17">
        <f>IF(Movimientos[[#This Row],[Contabilizado]] &gt; 0, Movimientos[[#This Row],[Contabilizado]], 0)</f>
        <v>0</v>
      </c>
      <c r="G496" s="31">
        <f>IF(Movimientos[[#This Row],[Contabilizado]] &lt; 0, Movimientos[[#This Row],[Contabilizado]], 0)</f>
        <v>-32512</v>
      </c>
      <c r="H496" s="16"/>
      <c r="I496" s="5" t="s">
        <v>187</v>
      </c>
      <c r="K496" s="16"/>
      <c r="L496" s="3"/>
      <c r="M496" s="3"/>
    </row>
    <row r="497" spans="1:13" x14ac:dyDescent="0.2">
      <c r="A497" s="4">
        <v>44956</v>
      </c>
      <c r="B497" s="17">
        <v>-500</v>
      </c>
      <c r="C497" s="14" t="s">
        <v>13</v>
      </c>
      <c r="D497" s="15" t="s">
        <v>93</v>
      </c>
      <c r="E497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497" s="17">
        <f>IF(Movimientos[[#This Row],[Contabilizado]] &gt; 0, Movimientos[[#This Row],[Contabilizado]], 0)</f>
        <v>0</v>
      </c>
      <c r="G497" s="31">
        <f>IF(Movimientos[[#This Row],[Contabilizado]] &lt; 0, Movimientos[[#This Row],[Contabilizado]], 0)</f>
        <v>0</v>
      </c>
      <c r="H497" s="16"/>
      <c r="I497" s="5"/>
      <c r="K497" s="16"/>
      <c r="L497" s="3"/>
      <c r="M497" s="3"/>
    </row>
    <row r="498" spans="1:13" x14ac:dyDescent="0.2">
      <c r="A498" s="4">
        <v>44956</v>
      </c>
      <c r="B498" s="17">
        <v>-1200</v>
      </c>
      <c r="C498" s="14" t="s">
        <v>32</v>
      </c>
      <c r="D498" s="15" t="s">
        <v>105</v>
      </c>
      <c r="E498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498" s="17">
        <f>IF(Movimientos[[#This Row],[Contabilizado]] &gt; 0, Movimientos[[#This Row],[Contabilizado]], 0)</f>
        <v>0</v>
      </c>
      <c r="G498" s="31">
        <f>IF(Movimientos[[#This Row],[Contabilizado]] &lt; 0, Movimientos[[#This Row],[Contabilizado]], 0)</f>
        <v>0</v>
      </c>
      <c r="H498" s="16"/>
      <c r="I498" s="5"/>
      <c r="K498" s="16"/>
      <c r="L498" s="3"/>
      <c r="M498" s="3"/>
    </row>
    <row r="499" spans="1:13" x14ac:dyDescent="0.2">
      <c r="A499" s="4">
        <v>44956</v>
      </c>
      <c r="B499" s="17">
        <v>-6120</v>
      </c>
      <c r="C499" s="14" t="s">
        <v>27</v>
      </c>
      <c r="D499" s="15"/>
      <c r="E499" s="17">
        <f>IF(AND(Movimientos[[#This Row],[Importe]] &lt; 0, OR(Movimientos[[#This Row],[Concepto]] = "Luz", Movimientos[[#This Row],[Concepto]] = "Cuota", Movimientos[[#This Row],[Concepto]] = "Invitado")), 0, Movimientos[[#This Row],[Importe]])</f>
        <v>-6120</v>
      </c>
      <c r="F499" s="17">
        <f>IF(Movimientos[[#This Row],[Contabilizado]] &gt; 0, Movimientos[[#This Row],[Contabilizado]], 0)</f>
        <v>0</v>
      </c>
      <c r="G499" s="31">
        <f>IF(Movimientos[[#This Row],[Contabilizado]] &lt; 0, Movimientos[[#This Row],[Contabilizado]], 0)</f>
        <v>-6120</v>
      </c>
      <c r="H499" s="16"/>
      <c r="I499" s="5" t="s">
        <v>188</v>
      </c>
      <c r="K499" s="16"/>
      <c r="L499" s="3"/>
      <c r="M499" s="3"/>
    </row>
    <row r="500" spans="1:13" x14ac:dyDescent="0.2">
      <c r="A500" s="4">
        <v>44954</v>
      </c>
      <c r="B500" s="17">
        <v>3800</v>
      </c>
      <c r="C500" s="14" t="s">
        <v>15</v>
      </c>
      <c r="D500" s="15" t="s">
        <v>116</v>
      </c>
      <c r="E500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500" s="17">
        <f>IF(Movimientos[[#This Row],[Contabilizado]] &gt; 0, Movimientos[[#This Row],[Contabilizado]], 0)</f>
        <v>3800</v>
      </c>
      <c r="G500" s="31">
        <f>IF(Movimientos[[#This Row],[Contabilizado]] &lt; 0, Movimientos[[#This Row],[Contabilizado]], 0)</f>
        <v>0</v>
      </c>
      <c r="H500" s="16"/>
      <c r="I500" s="5"/>
      <c r="K500" s="16"/>
      <c r="L500" s="3"/>
      <c r="M500" s="3" t="s">
        <v>189</v>
      </c>
    </row>
    <row r="501" spans="1:13" x14ac:dyDescent="0.2">
      <c r="A501" s="4">
        <v>44954</v>
      </c>
      <c r="B501" s="17">
        <v>500</v>
      </c>
      <c r="C501" s="14" t="s">
        <v>13</v>
      </c>
      <c r="D501" s="15" t="s">
        <v>50</v>
      </c>
      <c r="E501" s="17">
        <f>IF(AND(Movimientos[[#This Row],[Importe]] &lt; 0, OR(Movimientos[[#This Row],[Concepto]] = "Luz", Movimientos[[#This Row],[Concepto]] = "Cuota", Movimientos[[#This Row],[Concepto]] = "Invitado")), 0, Movimientos[[#This Row],[Importe]])</f>
        <v>500</v>
      </c>
      <c r="F501" s="17">
        <f>IF(Movimientos[[#This Row],[Contabilizado]] &gt; 0, Movimientos[[#This Row],[Contabilizado]], 0)</f>
        <v>500</v>
      </c>
      <c r="G501" s="31">
        <f>IF(Movimientos[[#This Row],[Contabilizado]] &lt; 0, Movimientos[[#This Row],[Contabilizado]], 0)</f>
        <v>0</v>
      </c>
      <c r="H501" s="16"/>
      <c r="I501" s="5"/>
      <c r="K501" s="16"/>
      <c r="L501" s="3"/>
      <c r="M501" s="3"/>
    </row>
    <row r="502" spans="1:13" x14ac:dyDescent="0.2">
      <c r="A502" s="4">
        <v>44954</v>
      </c>
      <c r="B502" s="17">
        <v>-500</v>
      </c>
      <c r="C502" s="14" t="s">
        <v>13</v>
      </c>
      <c r="D502" s="15" t="s">
        <v>66</v>
      </c>
      <c r="E502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502" s="17">
        <f>IF(Movimientos[[#This Row],[Contabilizado]] &gt; 0, Movimientos[[#This Row],[Contabilizado]], 0)</f>
        <v>0</v>
      </c>
      <c r="G502" s="31">
        <f>IF(Movimientos[[#This Row],[Contabilizado]] &lt; 0, Movimientos[[#This Row],[Contabilizado]], 0)</f>
        <v>0</v>
      </c>
      <c r="H502" s="16"/>
      <c r="I502" s="5"/>
      <c r="K502" s="16"/>
      <c r="L502" s="3"/>
      <c r="M502" s="3"/>
    </row>
    <row r="503" spans="1:13" x14ac:dyDescent="0.2">
      <c r="A503" s="4">
        <v>44953</v>
      </c>
      <c r="B503" s="17">
        <v>-500</v>
      </c>
      <c r="C503" s="14" t="s">
        <v>13</v>
      </c>
      <c r="D503" s="15" t="s">
        <v>105</v>
      </c>
      <c r="E503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503" s="17">
        <f>IF(Movimientos[[#This Row],[Contabilizado]] &gt; 0, Movimientos[[#This Row],[Contabilizado]], 0)</f>
        <v>0</v>
      </c>
      <c r="G503" s="31">
        <f>IF(Movimientos[[#This Row],[Contabilizado]] &lt; 0, Movimientos[[#This Row],[Contabilizado]], 0)</f>
        <v>0</v>
      </c>
      <c r="H503" s="16"/>
      <c r="I503" s="5"/>
      <c r="K503" s="16"/>
      <c r="L503" s="3"/>
      <c r="M503" s="3"/>
    </row>
    <row r="504" spans="1:13" x14ac:dyDescent="0.2">
      <c r="A504" s="4">
        <v>44952</v>
      </c>
      <c r="B504" s="17">
        <v>-600</v>
      </c>
      <c r="C504" s="14" t="s">
        <v>46</v>
      </c>
      <c r="D504" s="15"/>
      <c r="E504" s="17">
        <f>IF(AND(Movimientos[[#This Row],[Importe]] &lt; 0, OR(Movimientos[[#This Row],[Concepto]] = "Luz", Movimientos[[#This Row],[Concepto]] = "Cuota", Movimientos[[#This Row],[Concepto]] = "Invitado")), 0, Movimientos[[#This Row],[Importe]])</f>
        <v>-600</v>
      </c>
      <c r="F504" s="17">
        <f>IF(Movimientos[[#This Row],[Contabilizado]] &gt; 0, Movimientos[[#This Row],[Contabilizado]], 0)</f>
        <v>0</v>
      </c>
      <c r="G504" s="31">
        <f>IF(Movimientos[[#This Row],[Contabilizado]] &lt; 0, Movimientos[[#This Row],[Contabilizado]], 0)</f>
        <v>-600</v>
      </c>
      <c r="H504" s="16"/>
      <c r="I504" s="5"/>
      <c r="K504" s="16"/>
      <c r="L504" s="3"/>
      <c r="M504" s="3" t="s">
        <v>184</v>
      </c>
    </row>
    <row r="505" spans="1:13" x14ac:dyDescent="0.2">
      <c r="A505" s="4">
        <v>44951</v>
      </c>
      <c r="B505" s="17">
        <v>-500</v>
      </c>
      <c r="C505" s="14" t="s">
        <v>13</v>
      </c>
      <c r="D505" s="15" t="s">
        <v>24</v>
      </c>
      <c r="E505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505" s="17">
        <f>IF(Movimientos[[#This Row],[Contabilizado]] &gt; 0, Movimientos[[#This Row],[Contabilizado]], 0)</f>
        <v>0</v>
      </c>
      <c r="G505" s="31">
        <f>IF(Movimientos[[#This Row],[Contabilizado]] &lt; 0, Movimientos[[#This Row],[Contabilizado]], 0)</f>
        <v>0</v>
      </c>
      <c r="H505" s="16"/>
      <c r="I505" s="5"/>
      <c r="K505" s="16"/>
      <c r="L505" s="3"/>
      <c r="M505" s="3"/>
    </row>
    <row r="506" spans="1:13" x14ac:dyDescent="0.2">
      <c r="A506" s="4">
        <v>44951</v>
      </c>
      <c r="B506" s="17">
        <v>-500</v>
      </c>
      <c r="C506" s="14" t="s">
        <v>13</v>
      </c>
      <c r="D506" s="15" t="s">
        <v>73</v>
      </c>
      <c r="E506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506" s="17">
        <f>IF(Movimientos[[#This Row],[Contabilizado]] &gt; 0, Movimientos[[#This Row],[Contabilizado]], 0)</f>
        <v>0</v>
      </c>
      <c r="G506" s="31">
        <f>IF(Movimientos[[#This Row],[Contabilizado]] &lt; 0, Movimientos[[#This Row],[Contabilizado]], 0)</f>
        <v>0</v>
      </c>
      <c r="H506" s="16"/>
      <c r="I506" s="5"/>
      <c r="K506" s="16"/>
      <c r="L506" s="3"/>
      <c r="M506" s="3"/>
    </row>
    <row r="507" spans="1:13" x14ac:dyDescent="0.2">
      <c r="A507" s="4">
        <v>44951</v>
      </c>
      <c r="B507" s="17">
        <v>-500</v>
      </c>
      <c r="C507" s="14" t="s">
        <v>13</v>
      </c>
      <c r="D507" s="15" t="s">
        <v>37</v>
      </c>
      <c r="E507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507" s="17">
        <f>IF(Movimientos[[#This Row],[Contabilizado]] &gt; 0, Movimientos[[#This Row],[Contabilizado]], 0)</f>
        <v>0</v>
      </c>
      <c r="G507" s="31">
        <f>IF(Movimientos[[#This Row],[Contabilizado]] &lt; 0, Movimientos[[#This Row],[Contabilizado]], 0)</f>
        <v>0</v>
      </c>
      <c r="H507" s="16"/>
      <c r="I507" s="5"/>
      <c r="K507" s="16"/>
      <c r="L507" s="3"/>
      <c r="M507" s="3"/>
    </row>
    <row r="508" spans="1:13" x14ac:dyDescent="0.2">
      <c r="A508" s="4">
        <v>44951</v>
      </c>
      <c r="B508" s="17">
        <v>1700</v>
      </c>
      <c r="C508" s="14" t="s">
        <v>13</v>
      </c>
      <c r="D508" s="15" t="s">
        <v>123</v>
      </c>
      <c r="E508" s="17">
        <f>IF(AND(Movimientos[[#This Row],[Importe]] &lt; 0, OR(Movimientos[[#This Row],[Concepto]] = "Luz", Movimientos[[#This Row],[Concepto]] = "Cuota", Movimientos[[#This Row],[Concepto]] = "Invitado")), 0, Movimientos[[#This Row],[Importe]])</f>
        <v>1700</v>
      </c>
      <c r="F508" s="17">
        <f>IF(Movimientos[[#This Row],[Contabilizado]] &gt; 0, Movimientos[[#This Row],[Contabilizado]], 0)</f>
        <v>1700</v>
      </c>
      <c r="G508" s="31">
        <f>IF(Movimientos[[#This Row],[Contabilizado]] &lt; 0, Movimientos[[#This Row],[Contabilizado]], 0)</f>
        <v>0</v>
      </c>
      <c r="H508" s="16"/>
      <c r="I508" s="5"/>
      <c r="K508" s="16"/>
      <c r="L508" s="3"/>
      <c r="M508" s="3"/>
    </row>
    <row r="509" spans="1:13" x14ac:dyDescent="0.2">
      <c r="A509" s="4">
        <v>44951</v>
      </c>
      <c r="B509" s="17">
        <v>3800</v>
      </c>
      <c r="C509" s="14" t="s">
        <v>15</v>
      </c>
      <c r="D509" s="15" t="s">
        <v>123</v>
      </c>
      <c r="E509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509" s="17">
        <f>IF(Movimientos[[#This Row],[Contabilizado]] &gt; 0, Movimientos[[#This Row],[Contabilizado]], 0)</f>
        <v>3800</v>
      </c>
      <c r="G509" s="31">
        <f>IF(Movimientos[[#This Row],[Contabilizado]] &lt; 0, Movimientos[[#This Row],[Contabilizado]], 0)</f>
        <v>0</v>
      </c>
      <c r="H509" s="16"/>
      <c r="I509" s="5"/>
      <c r="K509" s="16"/>
      <c r="L509" s="3"/>
      <c r="M509" s="3"/>
    </row>
    <row r="510" spans="1:13" x14ac:dyDescent="0.2">
      <c r="A510" s="4">
        <v>44951</v>
      </c>
      <c r="B510" s="17">
        <v>1500</v>
      </c>
      <c r="C510" s="14" t="s">
        <v>151</v>
      </c>
      <c r="D510" s="15"/>
      <c r="E510" s="17">
        <f>IF(AND(Movimientos[[#This Row],[Importe]] &lt; 0, OR(Movimientos[[#This Row],[Concepto]] = "Luz", Movimientos[[#This Row],[Concepto]] = "Cuota", Movimientos[[#This Row],[Concepto]] = "Invitado")), 0, Movimientos[[#This Row],[Importe]])</f>
        <v>1500</v>
      </c>
      <c r="F510" s="17">
        <f>IF(Movimientos[[#This Row],[Contabilizado]] &gt; 0, Movimientos[[#This Row],[Contabilizado]], 0)</f>
        <v>1500</v>
      </c>
      <c r="G510" s="31">
        <f>IF(Movimientos[[#This Row],[Contabilizado]] &lt; 0, Movimientos[[#This Row],[Contabilizado]], 0)</f>
        <v>0</v>
      </c>
      <c r="H510" s="16"/>
      <c r="I510" s="5"/>
      <c r="K510" s="16"/>
      <c r="L510" s="3"/>
      <c r="M510" s="3" t="s">
        <v>190</v>
      </c>
    </row>
    <row r="511" spans="1:13" x14ac:dyDescent="0.2">
      <c r="A511" s="4">
        <v>44951</v>
      </c>
      <c r="B511" s="17">
        <v>500</v>
      </c>
      <c r="C511" s="14" t="s">
        <v>13</v>
      </c>
      <c r="D511" s="15" t="s">
        <v>73</v>
      </c>
      <c r="E511" s="17">
        <f>IF(AND(Movimientos[[#This Row],[Importe]] &lt; 0, OR(Movimientos[[#This Row],[Concepto]] = "Luz", Movimientos[[#This Row],[Concepto]] = "Cuota", Movimientos[[#This Row],[Concepto]] = "Invitado")), 0, Movimientos[[#This Row],[Importe]])</f>
        <v>500</v>
      </c>
      <c r="F511" s="17">
        <f>IF(Movimientos[[#This Row],[Contabilizado]] &gt; 0, Movimientos[[#This Row],[Contabilizado]], 0)</f>
        <v>500</v>
      </c>
      <c r="G511" s="31">
        <f>IF(Movimientos[[#This Row],[Contabilizado]] &lt; 0, Movimientos[[#This Row],[Contabilizado]], 0)</f>
        <v>0</v>
      </c>
      <c r="H511" s="16"/>
      <c r="I511" s="5"/>
      <c r="K511" s="16"/>
      <c r="L511" s="3"/>
      <c r="M511" s="3"/>
    </row>
    <row r="512" spans="1:13" x14ac:dyDescent="0.2">
      <c r="A512" s="4">
        <v>44951</v>
      </c>
      <c r="B512" s="17">
        <v>3800</v>
      </c>
      <c r="C512" s="14" t="s">
        <v>15</v>
      </c>
      <c r="D512" s="15" t="s">
        <v>73</v>
      </c>
      <c r="E512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512" s="17">
        <f>IF(Movimientos[[#This Row],[Contabilizado]] &gt; 0, Movimientos[[#This Row],[Contabilizado]], 0)</f>
        <v>3800</v>
      </c>
      <c r="G512" s="31">
        <f>IF(Movimientos[[#This Row],[Contabilizado]] &lt; 0, Movimientos[[#This Row],[Contabilizado]], 0)</f>
        <v>0</v>
      </c>
      <c r="H512" s="16"/>
      <c r="I512" s="5"/>
      <c r="K512" s="16"/>
      <c r="L512" s="3"/>
      <c r="M512" s="3"/>
    </row>
    <row r="513" spans="1:13" x14ac:dyDescent="0.2">
      <c r="A513" s="4">
        <v>44951</v>
      </c>
      <c r="B513" s="17">
        <v>3800</v>
      </c>
      <c r="C513" s="14" t="s">
        <v>15</v>
      </c>
      <c r="D513" s="15" t="s">
        <v>124</v>
      </c>
      <c r="E513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513" s="17">
        <f>IF(Movimientos[[#This Row],[Contabilizado]] &gt; 0, Movimientos[[#This Row],[Contabilizado]], 0)</f>
        <v>3800</v>
      </c>
      <c r="G513" s="31">
        <f>IF(Movimientos[[#This Row],[Contabilizado]] &lt; 0, Movimientos[[#This Row],[Contabilizado]], 0)</f>
        <v>0</v>
      </c>
      <c r="H513" s="16"/>
      <c r="I513" s="5"/>
      <c r="K513" s="16"/>
      <c r="L513" s="3"/>
      <c r="M513" s="3"/>
    </row>
    <row r="514" spans="1:13" x14ac:dyDescent="0.2">
      <c r="A514" s="4">
        <v>44950</v>
      </c>
      <c r="B514" s="17">
        <v>-500</v>
      </c>
      <c r="C514" s="14" t="s">
        <v>13</v>
      </c>
      <c r="D514" s="15" t="s">
        <v>14</v>
      </c>
      <c r="E514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514" s="17">
        <f>IF(Movimientos[[#This Row],[Contabilizado]] &gt; 0, Movimientos[[#This Row],[Contabilizado]], 0)</f>
        <v>0</v>
      </c>
      <c r="G514" s="31">
        <f>IF(Movimientos[[#This Row],[Contabilizado]] &lt; 0, Movimientos[[#This Row],[Contabilizado]], 0)</f>
        <v>0</v>
      </c>
      <c r="H514" s="16"/>
      <c r="I514" s="5"/>
      <c r="K514" s="16"/>
      <c r="L514" s="3"/>
      <c r="M514" s="3"/>
    </row>
    <row r="515" spans="1:13" x14ac:dyDescent="0.2">
      <c r="A515" s="4">
        <v>44950</v>
      </c>
      <c r="B515" s="17">
        <v>-29000</v>
      </c>
      <c r="C515" s="14" t="s">
        <v>46</v>
      </c>
      <c r="D515" s="15"/>
      <c r="E515" s="17">
        <f>IF(AND(Movimientos[[#This Row],[Importe]] &lt; 0, OR(Movimientos[[#This Row],[Concepto]] = "Luz", Movimientos[[#This Row],[Concepto]] = "Cuota", Movimientos[[#This Row],[Concepto]] = "Invitado")), 0, Movimientos[[#This Row],[Importe]])</f>
        <v>-29000</v>
      </c>
      <c r="F515" s="17">
        <f>IF(Movimientos[[#This Row],[Contabilizado]] &gt; 0, Movimientos[[#This Row],[Contabilizado]], 0)</f>
        <v>0</v>
      </c>
      <c r="G515" s="31">
        <f>IF(Movimientos[[#This Row],[Contabilizado]] &lt; 0, Movimientos[[#This Row],[Contabilizado]], 0)</f>
        <v>-29000</v>
      </c>
      <c r="H515" s="16"/>
      <c r="I515" s="5"/>
      <c r="K515" s="16"/>
      <c r="L515" s="3"/>
      <c r="M515" s="3" t="s">
        <v>191</v>
      </c>
    </row>
    <row r="516" spans="1:13" x14ac:dyDescent="0.2">
      <c r="A516" s="4">
        <v>44950</v>
      </c>
      <c r="B516" s="17">
        <v>-8100</v>
      </c>
      <c r="C516" s="14" t="s">
        <v>17</v>
      </c>
      <c r="D516" s="15"/>
      <c r="E516" s="17">
        <f>IF(AND(Movimientos[[#This Row],[Importe]] &lt; 0, OR(Movimientos[[#This Row],[Concepto]] = "Luz", Movimientos[[#This Row],[Concepto]] = "Cuota", Movimientos[[#This Row],[Concepto]] = "Invitado")), 0, Movimientos[[#This Row],[Importe]])</f>
        <v>-8100</v>
      </c>
      <c r="F516" s="17">
        <f>IF(Movimientos[[#This Row],[Contabilizado]] &gt; 0, Movimientos[[#This Row],[Contabilizado]], 0)</f>
        <v>0</v>
      </c>
      <c r="G516" s="31">
        <f>IF(Movimientos[[#This Row],[Contabilizado]] &lt; 0, Movimientos[[#This Row],[Contabilizado]], 0)</f>
        <v>-8100</v>
      </c>
      <c r="H516" s="16"/>
      <c r="I516" s="5"/>
      <c r="K516" s="16" t="s">
        <v>150</v>
      </c>
      <c r="L516" s="3"/>
      <c r="M516" s="3"/>
    </row>
    <row r="517" spans="1:13" x14ac:dyDescent="0.2">
      <c r="A517" s="4">
        <v>44949</v>
      </c>
      <c r="B517" s="17">
        <v>3800</v>
      </c>
      <c r="C517" s="14" t="s">
        <v>15</v>
      </c>
      <c r="D517" s="15" t="s">
        <v>50</v>
      </c>
      <c r="E517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517" s="17">
        <f>IF(Movimientos[[#This Row],[Contabilizado]] &gt; 0, Movimientos[[#This Row],[Contabilizado]], 0)</f>
        <v>3800</v>
      </c>
      <c r="G517" s="31">
        <f>IF(Movimientos[[#This Row],[Contabilizado]] &lt; 0, Movimientos[[#This Row],[Contabilizado]], 0)</f>
        <v>0</v>
      </c>
      <c r="H517" s="16"/>
      <c r="I517" s="5"/>
      <c r="K517" s="16"/>
      <c r="L517" s="3"/>
      <c r="M517" s="3"/>
    </row>
    <row r="518" spans="1:13" x14ac:dyDescent="0.2">
      <c r="A518" s="4">
        <v>44949</v>
      </c>
      <c r="B518" s="17">
        <v>2700</v>
      </c>
      <c r="C518" s="14" t="s">
        <v>15</v>
      </c>
      <c r="D518" s="15" t="s">
        <v>137</v>
      </c>
      <c r="E518" s="17">
        <f>IF(AND(Movimientos[[#This Row],[Importe]] &lt; 0, OR(Movimientos[[#This Row],[Concepto]] = "Luz", Movimientos[[#This Row],[Concepto]] = "Cuota", Movimientos[[#This Row],[Concepto]] = "Invitado")), 0, Movimientos[[#This Row],[Importe]])</f>
        <v>2700</v>
      </c>
      <c r="F518" s="17">
        <f>IF(Movimientos[[#This Row],[Contabilizado]] &gt; 0, Movimientos[[#This Row],[Contabilizado]], 0)</f>
        <v>2700</v>
      </c>
      <c r="G518" s="31">
        <f>IF(Movimientos[[#This Row],[Contabilizado]] &lt; 0, Movimientos[[#This Row],[Contabilizado]], 0)</f>
        <v>0</v>
      </c>
      <c r="H518" s="16"/>
      <c r="I518" s="5"/>
      <c r="K518" s="16"/>
      <c r="L518" s="3"/>
      <c r="M518" s="3"/>
    </row>
    <row r="519" spans="1:13" x14ac:dyDescent="0.2">
      <c r="A519" s="4">
        <v>44949</v>
      </c>
      <c r="B519" s="17">
        <v>2700</v>
      </c>
      <c r="C519" s="14" t="s">
        <v>15</v>
      </c>
      <c r="D519" s="15" t="s">
        <v>148</v>
      </c>
      <c r="E519" s="17">
        <f>IF(AND(Movimientos[[#This Row],[Importe]] &lt; 0, OR(Movimientos[[#This Row],[Concepto]] = "Luz", Movimientos[[#This Row],[Concepto]] = "Cuota", Movimientos[[#This Row],[Concepto]] = "Invitado")), 0, Movimientos[[#This Row],[Importe]])</f>
        <v>2700</v>
      </c>
      <c r="F519" s="17">
        <f>IF(Movimientos[[#This Row],[Contabilizado]] &gt; 0, Movimientos[[#This Row],[Contabilizado]], 0)</f>
        <v>2700</v>
      </c>
      <c r="G519" s="31">
        <f>IF(Movimientos[[#This Row],[Contabilizado]] &lt; 0, Movimientos[[#This Row],[Contabilizado]], 0)</f>
        <v>0</v>
      </c>
      <c r="H519" s="16"/>
      <c r="I519" s="5"/>
      <c r="K519" s="16"/>
      <c r="L519" s="3"/>
      <c r="M519" s="3"/>
    </row>
    <row r="520" spans="1:13" x14ac:dyDescent="0.2">
      <c r="A520" s="4">
        <v>44949</v>
      </c>
      <c r="B520" s="17">
        <v>2280</v>
      </c>
      <c r="C520" s="14" t="s">
        <v>15</v>
      </c>
      <c r="D520" s="15" t="s">
        <v>90</v>
      </c>
      <c r="E520" s="17">
        <f>IF(AND(Movimientos[[#This Row],[Importe]] &lt; 0, OR(Movimientos[[#This Row],[Concepto]] = "Luz", Movimientos[[#This Row],[Concepto]] = "Cuota", Movimientos[[#This Row],[Concepto]] = "Invitado")), 0, Movimientos[[#This Row],[Importe]])</f>
        <v>2280</v>
      </c>
      <c r="F520" s="17">
        <f>IF(Movimientos[[#This Row],[Contabilizado]] &gt; 0, Movimientos[[#This Row],[Contabilizado]], 0)</f>
        <v>2280</v>
      </c>
      <c r="G520" s="31">
        <f>IF(Movimientos[[#This Row],[Contabilizado]] &lt; 0, Movimientos[[#This Row],[Contabilizado]], 0)</f>
        <v>0</v>
      </c>
      <c r="H520" s="16"/>
      <c r="I520" s="5"/>
      <c r="K520" s="16"/>
      <c r="L520" s="3"/>
      <c r="M520" s="3"/>
    </row>
    <row r="521" spans="1:13" x14ac:dyDescent="0.2">
      <c r="A521" s="4">
        <v>44949</v>
      </c>
      <c r="B521" s="17">
        <v>2280</v>
      </c>
      <c r="C521" s="14" t="s">
        <v>15</v>
      </c>
      <c r="D521" s="15" t="s">
        <v>88</v>
      </c>
      <c r="E521" s="17">
        <f>IF(AND(Movimientos[[#This Row],[Importe]] &lt; 0, OR(Movimientos[[#This Row],[Concepto]] = "Luz", Movimientos[[#This Row],[Concepto]] = "Cuota", Movimientos[[#This Row],[Concepto]] = "Invitado")), 0, Movimientos[[#This Row],[Importe]])</f>
        <v>2280</v>
      </c>
      <c r="F521" s="17">
        <f>IF(Movimientos[[#This Row],[Contabilizado]] &gt; 0, Movimientos[[#This Row],[Contabilizado]], 0)</f>
        <v>2280</v>
      </c>
      <c r="G521" s="31">
        <f>IF(Movimientos[[#This Row],[Contabilizado]] &lt; 0, Movimientos[[#This Row],[Contabilizado]], 0)</f>
        <v>0</v>
      </c>
      <c r="H521" s="16"/>
      <c r="I521" s="5"/>
      <c r="K521" s="16"/>
      <c r="L521" s="3"/>
      <c r="M521" s="3"/>
    </row>
    <row r="522" spans="1:13" x14ac:dyDescent="0.2">
      <c r="A522" s="4">
        <v>44949</v>
      </c>
      <c r="B522" s="17">
        <v>1620</v>
      </c>
      <c r="C522" s="14" t="s">
        <v>15</v>
      </c>
      <c r="D522" s="15" t="s">
        <v>143</v>
      </c>
      <c r="E522" s="17">
        <f>IF(AND(Movimientos[[#This Row],[Importe]] &lt; 0, OR(Movimientos[[#This Row],[Concepto]] = "Luz", Movimientos[[#This Row],[Concepto]] = "Cuota", Movimientos[[#This Row],[Concepto]] = "Invitado")), 0, Movimientos[[#This Row],[Importe]])</f>
        <v>1620</v>
      </c>
      <c r="F522" s="17">
        <f>IF(Movimientos[[#This Row],[Contabilizado]] &gt; 0, Movimientos[[#This Row],[Contabilizado]], 0)</f>
        <v>1620</v>
      </c>
      <c r="G522" s="31">
        <f>IF(Movimientos[[#This Row],[Contabilizado]] &lt; 0, Movimientos[[#This Row],[Contabilizado]], 0)</f>
        <v>0</v>
      </c>
      <c r="H522" s="16"/>
      <c r="I522" s="5"/>
      <c r="K522" s="16"/>
      <c r="L522" s="3"/>
      <c r="M522" s="3"/>
    </row>
    <row r="523" spans="1:13" x14ac:dyDescent="0.2">
      <c r="A523" s="4">
        <v>44949</v>
      </c>
      <c r="B523" s="17">
        <v>1620</v>
      </c>
      <c r="C523" s="14" t="s">
        <v>15</v>
      </c>
      <c r="D523" s="15" t="s">
        <v>142</v>
      </c>
      <c r="E523" s="17">
        <f>IF(AND(Movimientos[[#This Row],[Importe]] &lt; 0, OR(Movimientos[[#This Row],[Concepto]] = "Luz", Movimientos[[#This Row],[Concepto]] = "Cuota", Movimientos[[#This Row],[Concepto]] = "Invitado")), 0, Movimientos[[#This Row],[Importe]])</f>
        <v>1620</v>
      </c>
      <c r="F523" s="17">
        <f>IF(Movimientos[[#This Row],[Contabilizado]] &gt; 0, Movimientos[[#This Row],[Contabilizado]], 0)</f>
        <v>1620</v>
      </c>
      <c r="G523" s="31">
        <f>IF(Movimientos[[#This Row],[Contabilizado]] &lt; 0, Movimientos[[#This Row],[Contabilizado]], 0)</f>
        <v>0</v>
      </c>
      <c r="H523" s="16"/>
      <c r="I523" s="5"/>
      <c r="K523" s="16"/>
      <c r="L523" s="3"/>
      <c r="M523" s="3"/>
    </row>
    <row r="524" spans="1:13" x14ac:dyDescent="0.2">
      <c r="A524" s="4">
        <v>44949</v>
      </c>
      <c r="B524" s="17">
        <v>1620</v>
      </c>
      <c r="C524" s="14" t="s">
        <v>15</v>
      </c>
      <c r="D524" s="15" t="s">
        <v>141</v>
      </c>
      <c r="E524" s="17">
        <f>IF(AND(Movimientos[[#This Row],[Importe]] &lt; 0, OR(Movimientos[[#This Row],[Concepto]] = "Luz", Movimientos[[#This Row],[Concepto]] = "Cuota", Movimientos[[#This Row],[Concepto]] = "Invitado")), 0, Movimientos[[#This Row],[Importe]])</f>
        <v>1620</v>
      </c>
      <c r="F524" s="17">
        <f>IF(Movimientos[[#This Row],[Contabilizado]] &gt; 0, Movimientos[[#This Row],[Contabilizado]], 0)</f>
        <v>1620</v>
      </c>
      <c r="G524" s="31">
        <f>IF(Movimientos[[#This Row],[Contabilizado]] &lt; 0, Movimientos[[#This Row],[Contabilizado]], 0)</f>
        <v>0</v>
      </c>
      <c r="H524" s="16"/>
      <c r="I524" s="5"/>
      <c r="K524" s="16"/>
      <c r="L524" s="3"/>
      <c r="M524" s="3"/>
    </row>
    <row r="525" spans="1:13" x14ac:dyDescent="0.2">
      <c r="A525" s="4">
        <v>44949</v>
      </c>
      <c r="B525" s="17">
        <v>3800</v>
      </c>
      <c r="C525" s="14" t="s">
        <v>15</v>
      </c>
      <c r="D525" s="15" t="s">
        <v>76</v>
      </c>
      <c r="E525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525" s="17">
        <f>IF(Movimientos[[#This Row],[Contabilizado]] &gt; 0, Movimientos[[#This Row],[Contabilizado]], 0)</f>
        <v>3800</v>
      </c>
      <c r="G525" s="31">
        <f>IF(Movimientos[[#This Row],[Contabilizado]] &lt; 0, Movimientos[[#This Row],[Contabilizado]], 0)</f>
        <v>0</v>
      </c>
      <c r="H525" s="16"/>
      <c r="I525" s="5"/>
      <c r="K525" s="16"/>
      <c r="L525" s="3"/>
      <c r="M525" s="3"/>
    </row>
    <row r="526" spans="1:13" x14ac:dyDescent="0.2">
      <c r="A526" s="4">
        <v>44949</v>
      </c>
      <c r="B526" s="17">
        <v>3800</v>
      </c>
      <c r="C526" s="14" t="s">
        <v>15</v>
      </c>
      <c r="D526" s="15" t="s">
        <v>100</v>
      </c>
      <c r="E526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526" s="17">
        <f>IF(Movimientos[[#This Row],[Contabilizado]] &gt; 0, Movimientos[[#This Row],[Contabilizado]], 0)</f>
        <v>3800</v>
      </c>
      <c r="G526" s="31">
        <f>IF(Movimientos[[#This Row],[Contabilizado]] &lt; 0, Movimientos[[#This Row],[Contabilizado]], 0)</f>
        <v>0</v>
      </c>
      <c r="H526" s="16"/>
      <c r="I526" s="5"/>
      <c r="K526" s="16"/>
      <c r="L526" s="3"/>
      <c r="M526" s="3"/>
    </row>
    <row r="527" spans="1:13" x14ac:dyDescent="0.2">
      <c r="A527" s="4">
        <v>44949</v>
      </c>
      <c r="B527" s="17">
        <v>3800</v>
      </c>
      <c r="C527" s="14" t="s">
        <v>15</v>
      </c>
      <c r="D527" s="15" t="s">
        <v>79</v>
      </c>
      <c r="E527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527" s="17">
        <f>IF(Movimientos[[#This Row],[Contabilizado]] &gt; 0, Movimientos[[#This Row],[Contabilizado]], 0)</f>
        <v>3800</v>
      </c>
      <c r="G527" s="31">
        <f>IF(Movimientos[[#This Row],[Contabilizado]] &lt; 0, Movimientos[[#This Row],[Contabilizado]], 0)</f>
        <v>0</v>
      </c>
      <c r="H527" s="16"/>
      <c r="I527" s="5"/>
      <c r="K527" s="16"/>
      <c r="L527" s="3"/>
      <c r="M527" s="3"/>
    </row>
    <row r="528" spans="1:13" x14ac:dyDescent="0.2">
      <c r="A528" s="4">
        <v>44949</v>
      </c>
      <c r="B528" s="17">
        <v>-1990</v>
      </c>
      <c r="C528" s="14" t="s">
        <v>46</v>
      </c>
      <c r="D528" s="15"/>
      <c r="E528" s="17">
        <f>IF(AND(Movimientos[[#This Row],[Importe]] &lt; 0, OR(Movimientos[[#This Row],[Concepto]] = "Luz", Movimientos[[#This Row],[Concepto]] = "Cuota", Movimientos[[#This Row],[Concepto]] = "Invitado")), 0, Movimientos[[#This Row],[Importe]])</f>
        <v>-1990</v>
      </c>
      <c r="F528" s="17">
        <f>IF(Movimientos[[#This Row],[Contabilizado]] &gt; 0, Movimientos[[#This Row],[Contabilizado]], 0)</f>
        <v>0</v>
      </c>
      <c r="G528" s="31">
        <f>IF(Movimientos[[#This Row],[Contabilizado]] &lt; 0, Movimientos[[#This Row],[Contabilizado]], 0)</f>
        <v>-1990</v>
      </c>
      <c r="H528" s="16"/>
      <c r="I528" s="5"/>
      <c r="K528" s="16"/>
      <c r="L528" s="3"/>
      <c r="M528" s="3" t="s">
        <v>152</v>
      </c>
    </row>
    <row r="529" spans="1:13" x14ac:dyDescent="0.2">
      <c r="A529" s="4">
        <v>44949</v>
      </c>
      <c r="B529" s="17">
        <v>-500</v>
      </c>
      <c r="C529" s="14" t="s">
        <v>13</v>
      </c>
      <c r="D529" s="15" t="s">
        <v>93</v>
      </c>
      <c r="E529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529" s="17">
        <f>IF(Movimientos[[#This Row],[Contabilizado]] &gt; 0, Movimientos[[#This Row],[Contabilizado]], 0)</f>
        <v>0</v>
      </c>
      <c r="G529" s="31">
        <f>IF(Movimientos[[#This Row],[Contabilizado]] &lt; 0, Movimientos[[#This Row],[Contabilizado]], 0)</f>
        <v>0</v>
      </c>
      <c r="H529" s="16"/>
      <c r="I529" s="5"/>
      <c r="K529" s="16"/>
      <c r="L529" s="3"/>
      <c r="M529" s="3"/>
    </row>
    <row r="530" spans="1:13" x14ac:dyDescent="0.2">
      <c r="A530" s="4">
        <v>44948</v>
      </c>
      <c r="B530" s="17">
        <v>37000</v>
      </c>
      <c r="C530" s="14" t="s">
        <v>162</v>
      </c>
      <c r="D530" s="15"/>
      <c r="E530" s="17">
        <f>IF(AND(Movimientos[[#This Row],[Importe]] &lt; 0, OR(Movimientos[[#This Row],[Concepto]] = "Luz", Movimientos[[#This Row],[Concepto]] = "Cuota", Movimientos[[#This Row],[Concepto]] = "Invitado")), 0, Movimientos[[#This Row],[Importe]])</f>
        <v>37000</v>
      </c>
      <c r="F530" s="17">
        <f>IF(Movimientos[[#This Row],[Contabilizado]] &gt; 0, Movimientos[[#This Row],[Contabilizado]], 0)</f>
        <v>37000</v>
      </c>
      <c r="G530" s="31">
        <f>IF(Movimientos[[#This Row],[Contabilizado]] &lt; 0, Movimientos[[#This Row],[Contabilizado]], 0)</f>
        <v>0</v>
      </c>
      <c r="H530" s="16"/>
      <c r="I530" s="5"/>
      <c r="K530" s="16"/>
      <c r="L530" s="3" t="s">
        <v>163</v>
      </c>
      <c r="M530" s="3"/>
    </row>
    <row r="531" spans="1:13" x14ac:dyDescent="0.2">
      <c r="A531" s="4">
        <v>44948</v>
      </c>
      <c r="B531" s="17">
        <v>-1200</v>
      </c>
      <c r="C531" s="14" t="s">
        <v>32</v>
      </c>
      <c r="D531" s="15" t="s">
        <v>172</v>
      </c>
      <c r="E531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531" s="17">
        <f>IF(Movimientos[[#This Row],[Contabilizado]] &gt; 0, Movimientos[[#This Row],[Contabilizado]], 0)</f>
        <v>0</v>
      </c>
      <c r="G531" s="31">
        <f>IF(Movimientos[[#This Row],[Contabilizado]] &lt; 0, Movimientos[[#This Row],[Contabilizado]], 0)</f>
        <v>0</v>
      </c>
      <c r="H531" s="16"/>
      <c r="I531" s="5"/>
      <c r="K531" s="16"/>
      <c r="L531" s="3"/>
      <c r="M531" s="3"/>
    </row>
    <row r="532" spans="1:13" x14ac:dyDescent="0.2">
      <c r="A532" s="4">
        <v>44947</v>
      </c>
      <c r="B532" s="17">
        <v>14750</v>
      </c>
      <c r="C532" s="14" t="s">
        <v>157</v>
      </c>
      <c r="D532" s="15"/>
      <c r="E532" s="17">
        <f>IF(AND(Movimientos[[#This Row],[Importe]] &lt; 0, OR(Movimientos[[#This Row],[Concepto]] = "Luz", Movimientos[[#This Row],[Concepto]] = "Cuota", Movimientos[[#This Row],[Concepto]] = "Invitado")), 0, Movimientos[[#This Row],[Importe]])</f>
        <v>14750</v>
      </c>
      <c r="F532" s="17">
        <f>IF(Movimientos[[#This Row],[Contabilizado]] &gt; 0, Movimientos[[#This Row],[Contabilizado]], 0)</f>
        <v>14750</v>
      </c>
      <c r="G532" s="31">
        <f>IF(Movimientos[[#This Row],[Contabilizado]] &lt; 0, Movimientos[[#This Row],[Contabilizado]], 0)</f>
        <v>0</v>
      </c>
      <c r="H532" s="16" t="s">
        <v>158</v>
      </c>
      <c r="I532" s="5"/>
      <c r="K532" s="16"/>
      <c r="L532" s="3"/>
      <c r="M532" s="3"/>
    </row>
    <row r="533" spans="1:13" x14ac:dyDescent="0.2">
      <c r="A533" s="4">
        <v>44947</v>
      </c>
      <c r="B533" s="17">
        <v>37000</v>
      </c>
      <c r="C533" s="14" t="s">
        <v>157</v>
      </c>
      <c r="D533" s="15"/>
      <c r="E533" s="17">
        <f>IF(AND(Movimientos[[#This Row],[Importe]] &lt; 0, OR(Movimientos[[#This Row],[Concepto]] = "Luz", Movimientos[[#This Row],[Concepto]] = "Cuota", Movimientos[[#This Row],[Concepto]] = "Invitado")), 0, Movimientos[[#This Row],[Importe]])</f>
        <v>37000</v>
      </c>
      <c r="F533" s="17">
        <f>IF(Movimientos[[#This Row],[Contabilizado]] &gt; 0, Movimientos[[#This Row],[Contabilizado]], 0)</f>
        <v>37000</v>
      </c>
      <c r="G533" s="31">
        <f>IF(Movimientos[[#This Row],[Contabilizado]] &lt; 0, Movimientos[[#This Row],[Contabilizado]], 0)</f>
        <v>0</v>
      </c>
      <c r="H533" s="16" t="s">
        <v>158</v>
      </c>
      <c r="I533" s="5"/>
      <c r="K533" s="16"/>
      <c r="L533" s="3"/>
      <c r="M533" s="3"/>
    </row>
    <row r="534" spans="1:13" x14ac:dyDescent="0.2">
      <c r="A534" s="4">
        <v>44946</v>
      </c>
      <c r="B534" s="17">
        <v>-500</v>
      </c>
      <c r="C534" s="14" t="s">
        <v>13</v>
      </c>
      <c r="D534" s="15" t="s">
        <v>24</v>
      </c>
      <c r="E534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534" s="17">
        <f>IF(Movimientos[[#This Row],[Contabilizado]] &gt; 0, Movimientos[[#This Row],[Contabilizado]], 0)</f>
        <v>0</v>
      </c>
      <c r="G534" s="31">
        <f>IF(Movimientos[[#This Row],[Contabilizado]] &lt; 0, Movimientos[[#This Row],[Contabilizado]], 0)</f>
        <v>0</v>
      </c>
      <c r="H534" s="16"/>
      <c r="I534" s="5"/>
      <c r="K534" s="16"/>
      <c r="L534" s="3"/>
      <c r="M534" s="3"/>
    </row>
    <row r="535" spans="1:13" x14ac:dyDescent="0.2">
      <c r="A535" s="4">
        <v>44946</v>
      </c>
      <c r="B535" s="17">
        <v>-1800</v>
      </c>
      <c r="C535" s="14" t="s">
        <v>170</v>
      </c>
      <c r="D535" s="15"/>
      <c r="E535" s="17">
        <f>IF(AND(Movimientos[[#This Row],[Importe]] &lt; 0, OR(Movimientos[[#This Row],[Concepto]] = "Luz", Movimientos[[#This Row],[Concepto]] = "Cuota", Movimientos[[#This Row],[Concepto]] = "Invitado")), 0, Movimientos[[#This Row],[Importe]])</f>
        <v>-1800</v>
      </c>
      <c r="F535" s="17">
        <f>IF(Movimientos[[#This Row],[Contabilizado]] &gt; 0, Movimientos[[#This Row],[Contabilizado]], 0)</f>
        <v>0</v>
      </c>
      <c r="G535" s="31">
        <f>IF(Movimientos[[#This Row],[Contabilizado]] &lt; 0, Movimientos[[#This Row],[Contabilizado]], 0)</f>
        <v>-1800</v>
      </c>
      <c r="H535" s="16"/>
      <c r="I535" s="5"/>
      <c r="K535" s="16"/>
      <c r="L535" s="3"/>
      <c r="M535" s="3" t="s">
        <v>192</v>
      </c>
    </row>
    <row r="536" spans="1:13" x14ac:dyDescent="0.2">
      <c r="A536" s="4">
        <v>44945</v>
      </c>
      <c r="B536" s="17">
        <v>500</v>
      </c>
      <c r="C536" s="14" t="s">
        <v>13</v>
      </c>
      <c r="D536" s="15" t="s">
        <v>48</v>
      </c>
      <c r="E536" s="17">
        <f>IF(AND(Movimientos[[#This Row],[Importe]] &lt; 0, OR(Movimientos[[#This Row],[Concepto]] = "Luz", Movimientos[[#This Row],[Concepto]] = "Cuota", Movimientos[[#This Row],[Concepto]] = "Invitado")), 0, Movimientos[[#This Row],[Importe]])</f>
        <v>500</v>
      </c>
      <c r="F536" s="17">
        <f>IF(Movimientos[[#This Row],[Contabilizado]] &gt; 0, Movimientos[[#This Row],[Contabilizado]], 0)</f>
        <v>500</v>
      </c>
      <c r="G536" s="31">
        <f>IF(Movimientos[[#This Row],[Contabilizado]] &lt; 0, Movimientos[[#This Row],[Contabilizado]], 0)</f>
        <v>0</v>
      </c>
      <c r="H536" s="16"/>
      <c r="I536" s="5"/>
      <c r="K536" s="16"/>
      <c r="L536" s="3"/>
      <c r="M536" s="3"/>
    </row>
    <row r="537" spans="1:13" x14ac:dyDescent="0.2">
      <c r="A537" s="4">
        <v>44945</v>
      </c>
      <c r="B537" s="17">
        <v>3800</v>
      </c>
      <c r="C537" s="14" t="s">
        <v>15</v>
      </c>
      <c r="D537" s="15" t="s">
        <v>75</v>
      </c>
      <c r="E537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537" s="17">
        <f>IF(Movimientos[[#This Row],[Contabilizado]] &gt; 0, Movimientos[[#This Row],[Contabilizado]], 0)</f>
        <v>3800</v>
      </c>
      <c r="G537" s="31">
        <f>IF(Movimientos[[#This Row],[Contabilizado]] &lt; 0, Movimientos[[#This Row],[Contabilizado]], 0)</f>
        <v>0</v>
      </c>
      <c r="H537" s="16"/>
      <c r="I537" s="5"/>
      <c r="K537" s="16"/>
      <c r="L537" s="3"/>
      <c r="M537" s="3"/>
    </row>
    <row r="538" spans="1:13" x14ac:dyDescent="0.2">
      <c r="A538" s="4">
        <v>44945</v>
      </c>
      <c r="B538" s="17">
        <v>3800</v>
      </c>
      <c r="C538" s="14" t="s">
        <v>15</v>
      </c>
      <c r="D538" s="15" t="s">
        <v>66</v>
      </c>
      <c r="E538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538" s="17">
        <f>IF(Movimientos[[#This Row],[Contabilizado]] &gt; 0, Movimientos[[#This Row],[Contabilizado]], 0)</f>
        <v>3800</v>
      </c>
      <c r="G538" s="31">
        <f>IF(Movimientos[[#This Row],[Contabilizado]] &lt; 0, Movimientos[[#This Row],[Contabilizado]], 0)</f>
        <v>0</v>
      </c>
      <c r="H538" s="16"/>
      <c r="I538" s="5"/>
      <c r="K538" s="16"/>
      <c r="L538" s="3"/>
      <c r="M538" s="3"/>
    </row>
    <row r="539" spans="1:13" x14ac:dyDescent="0.2">
      <c r="A539" s="4">
        <v>44945</v>
      </c>
      <c r="B539" s="17">
        <v>3800</v>
      </c>
      <c r="C539" s="14" t="s">
        <v>15</v>
      </c>
      <c r="D539" s="15" t="s">
        <v>80</v>
      </c>
      <c r="E539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539" s="17">
        <f>IF(Movimientos[[#This Row],[Contabilizado]] &gt; 0, Movimientos[[#This Row],[Contabilizado]], 0)</f>
        <v>3800</v>
      </c>
      <c r="G539" s="31">
        <f>IF(Movimientos[[#This Row],[Contabilizado]] &lt; 0, Movimientos[[#This Row],[Contabilizado]], 0)</f>
        <v>0</v>
      </c>
      <c r="H539" s="16"/>
      <c r="I539" s="5"/>
      <c r="K539" s="16"/>
      <c r="L539" s="3"/>
      <c r="M539" s="3"/>
    </row>
    <row r="540" spans="1:13" x14ac:dyDescent="0.2">
      <c r="A540" s="4">
        <v>44945</v>
      </c>
      <c r="B540" s="17">
        <v>3800</v>
      </c>
      <c r="C540" s="14" t="s">
        <v>15</v>
      </c>
      <c r="D540" s="15" t="s">
        <v>116</v>
      </c>
      <c r="E540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540" s="17">
        <f>IF(Movimientos[[#This Row],[Contabilizado]] &gt; 0, Movimientos[[#This Row],[Contabilizado]], 0)</f>
        <v>3800</v>
      </c>
      <c r="G540" s="31">
        <f>IF(Movimientos[[#This Row],[Contabilizado]] &lt; 0, Movimientos[[#This Row],[Contabilizado]], 0)</f>
        <v>0</v>
      </c>
      <c r="H540" s="16"/>
      <c r="I540" s="5"/>
      <c r="K540" s="16"/>
      <c r="L540" s="3"/>
      <c r="M540" s="3"/>
    </row>
    <row r="541" spans="1:13" x14ac:dyDescent="0.2">
      <c r="A541" s="4">
        <v>44945</v>
      </c>
      <c r="B541" s="17">
        <v>-500</v>
      </c>
      <c r="C541" s="14" t="s">
        <v>13</v>
      </c>
      <c r="D541" s="15" t="s">
        <v>48</v>
      </c>
      <c r="E541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541" s="17">
        <f>IF(Movimientos[[#This Row],[Contabilizado]] &gt; 0, Movimientos[[#This Row],[Contabilizado]], 0)</f>
        <v>0</v>
      </c>
      <c r="G541" s="31">
        <f>IF(Movimientos[[#This Row],[Contabilizado]] &lt; 0, Movimientos[[#This Row],[Contabilizado]], 0)</f>
        <v>0</v>
      </c>
      <c r="H541" s="16"/>
      <c r="I541" s="5"/>
      <c r="K541" s="16"/>
      <c r="L541" s="3"/>
      <c r="M541" s="3"/>
    </row>
    <row r="542" spans="1:13" x14ac:dyDescent="0.2">
      <c r="A542" s="4">
        <v>44944</v>
      </c>
      <c r="B542" s="17">
        <v>-500</v>
      </c>
      <c r="C542" s="14" t="s">
        <v>13</v>
      </c>
      <c r="D542" s="15" t="s">
        <v>115</v>
      </c>
      <c r="E542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542" s="17">
        <f>IF(Movimientos[[#This Row],[Contabilizado]] &gt; 0, Movimientos[[#This Row],[Contabilizado]], 0)</f>
        <v>0</v>
      </c>
      <c r="G542" s="31">
        <f>IF(Movimientos[[#This Row],[Contabilizado]] &lt; 0, Movimientos[[#This Row],[Contabilizado]], 0)</f>
        <v>0</v>
      </c>
      <c r="H542" s="16"/>
      <c r="I542" s="5"/>
      <c r="K542" s="16"/>
      <c r="L542" s="3"/>
      <c r="M542" s="3"/>
    </row>
    <row r="543" spans="1:13" x14ac:dyDescent="0.2">
      <c r="A543" s="4">
        <v>44944</v>
      </c>
      <c r="B543" s="17">
        <v>-500</v>
      </c>
      <c r="C543" s="14" t="s">
        <v>13</v>
      </c>
      <c r="D543" s="15" t="s">
        <v>24</v>
      </c>
      <c r="E543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543" s="17">
        <f>IF(Movimientos[[#This Row],[Contabilizado]] &gt; 0, Movimientos[[#This Row],[Contabilizado]], 0)</f>
        <v>0</v>
      </c>
      <c r="G543" s="31">
        <f>IF(Movimientos[[#This Row],[Contabilizado]] &lt; 0, Movimientos[[#This Row],[Contabilizado]], 0)</f>
        <v>0</v>
      </c>
      <c r="H543" s="16"/>
      <c r="I543" s="5"/>
      <c r="K543" s="16"/>
      <c r="L543" s="3"/>
      <c r="M543" s="3"/>
    </row>
    <row r="544" spans="1:13" x14ac:dyDescent="0.2">
      <c r="A544" s="4">
        <v>44944</v>
      </c>
      <c r="B544" s="17">
        <v>500</v>
      </c>
      <c r="C544" s="14" t="s">
        <v>13</v>
      </c>
      <c r="D544" s="15" t="s">
        <v>52</v>
      </c>
      <c r="E544" s="17">
        <f>IF(AND(Movimientos[[#This Row],[Importe]] &lt; 0, OR(Movimientos[[#This Row],[Concepto]] = "Luz", Movimientos[[#This Row],[Concepto]] = "Cuota", Movimientos[[#This Row],[Concepto]] = "Invitado")), 0, Movimientos[[#This Row],[Importe]])</f>
        <v>500</v>
      </c>
      <c r="F544" s="17">
        <f>IF(Movimientos[[#This Row],[Contabilizado]] &gt; 0, Movimientos[[#This Row],[Contabilizado]], 0)</f>
        <v>500</v>
      </c>
      <c r="G544" s="31">
        <f>IF(Movimientos[[#This Row],[Contabilizado]] &lt; 0, Movimientos[[#This Row],[Contabilizado]], 0)</f>
        <v>0</v>
      </c>
      <c r="H544" s="16"/>
      <c r="I544" s="5"/>
      <c r="K544" s="16"/>
      <c r="L544" s="3"/>
      <c r="M544" s="3"/>
    </row>
    <row r="545" spans="1:13" x14ac:dyDescent="0.2">
      <c r="A545" s="4">
        <v>44944</v>
      </c>
      <c r="B545" s="17">
        <v>3800</v>
      </c>
      <c r="C545" s="14" t="s">
        <v>15</v>
      </c>
      <c r="D545" s="15" t="s">
        <v>52</v>
      </c>
      <c r="E545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545" s="17">
        <f>IF(Movimientos[[#This Row],[Contabilizado]] &gt; 0, Movimientos[[#This Row],[Contabilizado]], 0)</f>
        <v>3800</v>
      </c>
      <c r="G545" s="31">
        <f>IF(Movimientos[[#This Row],[Contabilizado]] &lt; 0, Movimientos[[#This Row],[Contabilizado]], 0)</f>
        <v>0</v>
      </c>
      <c r="H545" s="16"/>
      <c r="I545" s="5"/>
      <c r="K545" s="16"/>
      <c r="L545" s="3"/>
      <c r="M545" s="3"/>
    </row>
    <row r="546" spans="1:13" x14ac:dyDescent="0.2">
      <c r="A546" s="4">
        <v>44944</v>
      </c>
      <c r="B546" s="17">
        <v>3800</v>
      </c>
      <c r="C546" s="14" t="s">
        <v>15</v>
      </c>
      <c r="D546" s="15" t="s">
        <v>61</v>
      </c>
      <c r="E546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546" s="17">
        <f>IF(Movimientos[[#This Row],[Contabilizado]] &gt; 0, Movimientos[[#This Row],[Contabilizado]], 0)</f>
        <v>3800</v>
      </c>
      <c r="G546" s="31">
        <f>IF(Movimientos[[#This Row],[Contabilizado]] &lt; 0, Movimientos[[#This Row],[Contabilizado]], 0)</f>
        <v>0</v>
      </c>
      <c r="H546" s="16"/>
      <c r="I546" s="5"/>
      <c r="K546" s="16"/>
      <c r="L546" s="3"/>
      <c r="M546" s="3"/>
    </row>
    <row r="547" spans="1:13" x14ac:dyDescent="0.2">
      <c r="A547" s="4">
        <v>44944</v>
      </c>
      <c r="B547" s="17">
        <v>3800</v>
      </c>
      <c r="C547" s="14" t="s">
        <v>15</v>
      </c>
      <c r="D547" s="15" t="s">
        <v>89</v>
      </c>
      <c r="E547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547" s="17">
        <f>IF(Movimientos[[#This Row],[Contabilizado]] &gt; 0, Movimientos[[#This Row],[Contabilizado]], 0)</f>
        <v>3800</v>
      </c>
      <c r="G547" s="31">
        <f>IF(Movimientos[[#This Row],[Contabilizado]] &lt; 0, Movimientos[[#This Row],[Contabilizado]], 0)</f>
        <v>0</v>
      </c>
      <c r="H547" s="16"/>
      <c r="I547" s="5"/>
      <c r="K547" s="16"/>
      <c r="L547" s="3"/>
      <c r="M547" s="3"/>
    </row>
    <row r="548" spans="1:13" x14ac:dyDescent="0.2">
      <c r="A548" s="4">
        <v>44944</v>
      </c>
      <c r="B548" s="17">
        <v>3800</v>
      </c>
      <c r="C548" s="14" t="s">
        <v>15</v>
      </c>
      <c r="D548" s="15" t="s">
        <v>114</v>
      </c>
      <c r="E548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548" s="17">
        <f>IF(Movimientos[[#This Row],[Contabilizado]] &gt; 0, Movimientos[[#This Row],[Contabilizado]], 0)</f>
        <v>3800</v>
      </c>
      <c r="G548" s="31">
        <f>IF(Movimientos[[#This Row],[Contabilizado]] &lt; 0, Movimientos[[#This Row],[Contabilizado]], 0)</f>
        <v>0</v>
      </c>
      <c r="H548" s="16"/>
      <c r="I548" s="5"/>
      <c r="K548" s="16"/>
      <c r="L548" s="3"/>
      <c r="M548" s="3"/>
    </row>
    <row r="549" spans="1:13" x14ac:dyDescent="0.2">
      <c r="A549" s="4">
        <v>44944</v>
      </c>
      <c r="B549" s="17">
        <v>-80000</v>
      </c>
      <c r="C549" s="14" t="s">
        <v>17</v>
      </c>
      <c r="D549" s="15"/>
      <c r="E549" s="17">
        <f>IF(AND(Movimientos[[#This Row],[Importe]] &lt; 0, OR(Movimientos[[#This Row],[Concepto]] = "Luz", Movimientos[[#This Row],[Concepto]] = "Cuota", Movimientos[[#This Row],[Concepto]] = "Invitado")), 0, Movimientos[[#This Row],[Importe]])</f>
        <v>-80000</v>
      </c>
      <c r="F549" s="17">
        <f>IF(Movimientos[[#This Row],[Contabilizado]] &gt; 0, Movimientos[[#This Row],[Contabilizado]], 0)</f>
        <v>0</v>
      </c>
      <c r="G549" s="31">
        <f>IF(Movimientos[[#This Row],[Contabilizado]] &lt; 0, Movimientos[[#This Row],[Contabilizado]], 0)</f>
        <v>-80000</v>
      </c>
      <c r="H549" s="16"/>
      <c r="I549" s="5"/>
      <c r="K549" s="16" t="s">
        <v>56</v>
      </c>
      <c r="L549" s="3"/>
      <c r="M549" s="3" t="s">
        <v>193</v>
      </c>
    </row>
    <row r="550" spans="1:13" x14ac:dyDescent="0.2">
      <c r="A550" s="4">
        <v>44943</v>
      </c>
      <c r="B550" s="17">
        <v>14500</v>
      </c>
      <c r="C550" s="14" t="s">
        <v>44</v>
      </c>
      <c r="D550" s="15"/>
      <c r="E550" s="17">
        <f>IF(AND(Movimientos[[#This Row],[Importe]] &lt; 0, OR(Movimientos[[#This Row],[Concepto]] = "Luz", Movimientos[[#This Row],[Concepto]] = "Cuota", Movimientos[[#This Row],[Concepto]] = "Invitado")), 0, Movimientos[[#This Row],[Importe]])</f>
        <v>14500</v>
      </c>
      <c r="F550" s="17">
        <f>IF(Movimientos[[#This Row],[Contabilizado]] &gt; 0, Movimientos[[#This Row],[Contabilizado]], 0)</f>
        <v>14500</v>
      </c>
      <c r="G550" s="31">
        <f>IF(Movimientos[[#This Row],[Contabilizado]] &lt; 0, Movimientos[[#This Row],[Contabilizado]], 0)</f>
        <v>0</v>
      </c>
      <c r="H550" s="16"/>
      <c r="I550" s="5"/>
      <c r="J550" s="3" t="s">
        <v>116</v>
      </c>
      <c r="K550" s="16"/>
      <c r="L550" s="3"/>
      <c r="M550" s="3"/>
    </row>
    <row r="551" spans="1:13" x14ac:dyDescent="0.2">
      <c r="A551" s="4">
        <v>44943</v>
      </c>
      <c r="B551" s="17">
        <v>-500</v>
      </c>
      <c r="C551" s="14" t="s">
        <v>13</v>
      </c>
      <c r="D551" s="15" t="s">
        <v>14</v>
      </c>
      <c r="E551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551" s="17">
        <f>IF(Movimientos[[#This Row],[Contabilizado]] &gt; 0, Movimientos[[#This Row],[Contabilizado]], 0)</f>
        <v>0</v>
      </c>
      <c r="G551" s="31">
        <f>IF(Movimientos[[#This Row],[Contabilizado]] &lt; 0, Movimientos[[#This Row],[Contabilizado]], 0)</f>
        <v>0</v>
      </c>
      <c r="H551" s="16"/>
      <c r="I551" s="5"/>
      <c r="K551" s="16"/>
      <c r="L551" s="3"/>
      <c r="M551" s="3"/>
    </row>
    <row r="552" spans="1:13" x14ac:dyDescent="0.2">
      <c r="A552" s="4">
        <v>44943</v>
      </c>
      <c r="B552" s="17">
        <v>3800</v>
      </c>
      <c r="C552" s="14" t="s">
        <v>15</v>
      </c>
      <c r="D552" s="15" t="s">
        <v>42</v>
      </c>
      <c r="E552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552" s="17">
        <f>IF(Movimientos[[#This Row],[Contabilizado]] &gt; 0, Movimientos[[#This Row],[Contabilizado]], 0)</f>
        <v>3800</v>
      </c>
      <c r="G552" s="31">
        <f>IF(Movimientos[[#This Row],[Contabilizado]] &lt; 0, Movimientos[[#This Row],[Contabilizado]], 0)</f>
        <v>0</v>
      </c>
      <c r="H552" s="16"/>
      <c r="I552" s="5"/>
      <c r="K552" s="16"/>
      <c r="L552" s="3"/>
      <c r="M552" s="3"/>
    </row>
    <row r="553" spans="1:13" x14ac:dyDescent="0.2">
      <c r="A553" s="4">
        <v>44942</v>
      </c>
      <c r="B553" s="17">
        <v>1500</v>
      </c>
      <c r="C553" s="14" t="s">
        <v>151</v>
      </c>
      <c r="D553" s="15"/>
      <c r="E553" s="17">
        <f>IF(AND(Movimientos[[#This Row],[Importe]] &lt; 0, OR(Movimientos[[#This Row],[Concepto]] = "Luz", Movimientos[[#This Row],[Concepto]] = "Cuota", Movimientos[[#This Row],[Concepto]] = "Invitado")), 0, Movimientos[[#This Row],[Importe]])</f>
        <v>1500</v>
      </c>
      <c r="F553" s="17">
        <f>IF(Movimientos[[#This Row],[Contabilizado]] &gt; 0, Movimientos[[#This Row],[Contabilizado]], 0)</f>
        <v>1500</v>
      </c>
      <c r="G553" s="31">
        <f>IF(Movimientos[[#This Row],[Contabilizado]] &lt; 0, Movimientos[[#This Row],[Contabilizado]], 0)</f>
        <v>0</v>
      </c>
      <c r="H553" s="16"/>
      <c r="I553" s="5"/>
      <c r="K553" s="16"/>
      <c r="L553" s="3"/>
      <c r="M553" s="3" t="s">
        <v>194</v>
      </c>
    </row>
    <row r="554" spans="1:13" x14ac:dyDescent="0.2">
      <c r="A554" s="4">
        <v>44942</v>
      </c>
      <c r="B554" s="17">
        <v>-500</v>
      </c>
      <c r="C554" s="14" t="s">
        <v>13</v>
      </c>
      <c r="D554" s="15" t="s">
        <v>93</v>
      </c>
      <c r="E554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554" s="17">
        <f>IF(Movimientos[[#This Row],[Contabilizado]] &gt; 0, Movimientos[[#This Row],[Contabilizado]], 0)</f>
        <v>0</v>
      </c>
      <c r="G554" s="31">
        <f>IF(Movimientos[[#This Row],[Contabilizado]] &lt; 0, Movimientos[[#This Row],[Contabilizado]], 0)</f>
        <v>0</v>
      </c>
      <c r="H554" s="16"/>
      <c r="I554" s="5"/>
      <c r="K554" s="16"/>
      <c r="L554" s="3"/>
      <c r="M554" s="3"/>
    </row>
    <row r="555" spans="1:13" x14ac:dyDescent="0.2">
      <c r="A555" s="4">
        <v>44941</v>
      </c>
      <c r="B555" s="17">
        <v>-1200</v>
      </c>
      <c r="C555" s="14" t="s">
        <v>32</v>
      </c>
      <c r="D555" s="15" t="s">
        <v>172</v>
      </c>
      <c r="E555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555" s="17">
        <f>IF(Movimientos[[#This Row],[Contabilizado]] &gt; 0, Movimientos[[#This Row],[Contabilizado]], 0)</f>
        <v>0</v>
      </c>
      <c r="G555" s="31">
        <f>IF(Movimientos[[#This Row],[Contabilizado]] &lt; 0, Movimientos[[#This Row],[Contabilizado]], 0)</f>
        <v>0</v>
      </c>
      <c r="H555" s="16"/>
      <c r="I555" s="5"/>
      <c r="K555" s="16"/>
      <c r="L555" s="3"/>
      <c r="M555" s="3"/>
    </row>
    <row r="556" spans="1:13" x14ac:dyDescent="0.2">
      <c r="A556" s="4">
        <v>44940</v>
      </c>
      <c r="B556" s="17">
        <v>3800</v>
      </c>
      <c r="C556" s="14" t="s">
        <v>15</v>
      </c>
      <c r="D556" s="15" t="s">
        <v>121</v>
      </c>
      <c r="E556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556" s="17">
        <f>IF(Movimientos[[#This Row],[Contabilizado]] &gt; 0, Movimientos[[#This Row],[Contabilizado]], 0)</f>
        <v>3800</v>
      </c>
      <c r="G556" s="31">
        <f>IF(Movimientos[[#This Row],[Contabilizado]] &lt; 0, Movimientos[[#This Row],[Contabilizado]], 0)</f>
        <v>0</v>
      </c>
      <c r="H556" s="16"/>
      <c r="I556" s="5"/>
      <c r="K556" s="16"/>
      <c r="L556" s="3"/>
      <c r="M556" s="3"/>
    </row>
    <row r="557" spans="1:13" x14ac:dyDescent="0.2">
      <c r="A557" s="4">
        <v>44940</v>
      </c>
      <c r="B557" s="17">
        <v>3800</v>
      </c>
      <c r="C557" s="14" t="s">
        <v>15</v>
      </c>
      <c r="D557" s="15" t="s">
        <v>106</v>
      </c>
      <c r="E557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557" s="17">
        <f>IF(Movimientos[[#This Row],[Contabilizado]] &gt; 0, Movimientos[[#This Row],[Contabilizado]], 0)</f>
        <v>3800</v>
      </c>
      <c r="G557" s="31">
        <f>IF(Movimientos[[#This Row],[Contabilizado]] &lt; 0, Movimientos[[#This Row],[Contabilizado]], 0)</f>
        <v>0</v>
      </c>
      <c r="H557" s="16"/>
      <c r="I557" s="5"/>
      <c r="K557" s="16"/>
      <c r="L557" s="3"/>
      <c r="M557" s="3"/>
    </row>
    <row r="558" spans="1:13" x14ac:dyDescent="0.2">
      <c r="A558" s="4">
        <v>44940</v>
      </c>
      <c r="B558" s="17">
        <v>3800</v>
      </c>
      <c r="C558" s="14" t="s">
        <v>15</v>
      </c>
      <c r="D558" s="15" t="s">
        <v>107</v>
      </c>
      <c r="E558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558" s="17">
        <f>IF(Movimientos[[#This Row],[Contabilizado]] &gt; 0, Movimientos[[#This Row],[Contabilizado]], 0)</f>
        <v>3800</v>
      </c>
      <c r="G558" s="31">
        <f>IF(Movimientos[[#This Row],[Contabilizado]] &lt; 0, Movimientos[[#This Row],[Contabilizado]], 0)</f>
        <v>0</v>
      </c>
      <c r="H558" s="16"/>
      <c r="I558" s="5"/>
      <c r="K558" s="16"/>
      <c r="L558" s="3"/>
      <c r="M558" s="3"/>
    </row>
    <row r="559" spans="1:13" x14ac:dyDescent="0.2">
      <c r="A559" s="4">
        <v>44940</v>
      </c>
      <c r="B559" s="17">
        <v>2700</v>
      </c>
      <c r="C559" s="14" t="s">
        <v>15</v>
      </c>
      <c r="D559" s="15" t="s">
        <v>43</v>
      </c>
      <c r="E559" s="17">
        <f>IF(AND(Movimientos[[#This Row],[Importe]] &lt; 0, OR(Movimientos[[#This Row],[Concepto]] = "Luz", Movimientos[[#This Row],[Concepto]] = "Cuota", Movimientos[[#This Row],[Concepto]] = "Invitado")), 0, Movimientos[[#This Row],[Importe]])</f>
        <v>2700</v>
      </c>
      <c r="F559" s="17">
        <f>IF(Movimientos[[#This Row],[Contabilizado]] &gt; 0, Movimientos[[#This Row],[Contabilizado]], 0)</f>
        <v>2700</v>
      </c>
      <c r="G559" s="31">
        <f>IF(Movimientos[[#This Row],[Contabilizado]] &lt; 0, Movimientos[[#This Row],[Contabilizado]], 0)</f>
        <v>0</v>
      </c>
      <c r="H559" s="16"/>
      <c r="I559" s="5"/>
      <c r="K559" s="16"/>
      <c r="L559" s="3"/>
      <c r="M559" s="3"/>
    </row>
    <row r="560" spans="1:13" x14ac:dyDescent="0.2">
      <c r="A560" s="4">
        <v>44940</v>
      </c>
      <c r="B560" s="17">
        <v>-500</v>
      </c>
      <c r="C560" s="14" t="s">
        <v>13</v>
      </c>
      <c r="D560" s="15" t="s">
        <v>66</v>
      </c>
      <c r="E560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560" s="17">
        <f>IF(Movimientos[[#This Row],[Contabilizado]] &gt; 0, Movimientos[[#This Row],[Contabilizado]], 0)</f>
        <v>0</v>
      </c>
      <c r="G560" s="31">
        <f>IF(Movimientos[[#This Row],[Contabilizado]] &lt; 0, Movimientos[[#This Row],[Contabilizado]], 0)</f>
        <v>0</v>
      </c>
      <c r="H560" s="16"/>
      <c r="I560" s="5"/>
      <c r="K560" s="16"/>
      <c r="L560" s="3"/>
      <c r="M560" s="3"/>
    </row>
    <row r="561" spans="1:13" x14ac:dyDescent="0.2">
      <c r="A561" s="4">
        <v>44939</v>
      </c>
      <c r="B561" s="17">
        <v>3800</v>
      </c>
      <c r="C561" s="14" t="s">
        <v>15</v>
      </c>
      <c r="D561" s="15" t="s">
        <v>85</v>
      </c>
      <c r="E561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561" s="17">
        <f>IF(Movimientos[[#This Row],[Contabilizado]] &gt; 0, Movimientos[[#This Row],[Contabilizado]], 0)</f>
        <v>3800</v>
      </c>
      <c r="G561" s="31">
        <f>IF(Movimientos[[#This Row],[Contabilizado]] &lt; 0, Movimientos[[#This Row],[Contabilizado]], 0)</f>
        <v>0</v>
      </c>
      <c r="H561" s="16"/>
      <c r="I561" s="5"/>
      <c r="K561" s="16"/>
      <c r="L561" s="3"/>
      <c r="M561" s="3"/>
    </row>
    <row r="562" spans="1:13" x14ac:dyDescent="0.2">
      <c r="A562" s="4">
        <v>44939</v>
      </c>
      <c r="B562" s="17">
        <v>3800</v>
      </c>
      <c r="C562" s="14" t="s">
        <v>15</v>
      </c>
      <c r="D562" s="15" t="s">
        <v>122</v>
      </c>
      <c r="E562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562" s="17">
        <f>IF(Movimientos[[#This Row],[Contabilizado]] &gt; 0, Movimientos[[#This Row],[Contabilizado]], 0)</f>
        <v>3800</v>
      </c>
      <c r="G562" s="31">
        <f>IF(Movimientos[[#This Row],[Contabilizado]] &lt; 0, Movimientos[[#This Row],[Contabilizado]], 0)</f>
        <v>0</v>
      </c>
      <c r="H562" s="16"/>
      <c r="I562" s="5"/>
      <c r="K562" s="16"/>
      <c r="L562" s="3"/>
      <c r="M562" s="3"/>
    </row>
    <row r="563" spans="1:13" x14ac:dyDescent="0.2">
      <c r="A563" s="4">
        <v>44939</v>
      </c>
      <c r="B563" s="17">
        <v>3800</v>
      </c>
      <c r="C563" s="14" t="s">
        <v>15</v>
      </c>
      <c r="D563" s="15" t="s">
        <v>62</v>
      </c>
      <c r="E563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563" s="17">
        <f>IF(Movimientos[[#This Row],[Contabilizado]] &gt; 0, Movimientos[[#This Row],[Contabilizado]], 0)</f>
        <v>3800</v>
      </c>
      <c r="G563" s="31">
        <f>IF(Movimientos[[#This Row],[Contabilizado]] &lt; 0, Movimientos[[#This Row],[Contabilizado]], 0)</f>
        <v>0</v>
      </c>
      <c r="H563" s="16"/>
      <c r="I563" s="5"/>
      <c r="K563" s="16"/>
      <c r="L563" s="3"/>
      <c r="M563" s="3"/>
    </row>
    <row r="564" spans="1:13" x14ac:dyDescent="0.2">
      <c r="A564" s="4">
        <v>44939</v>
      </c>
      <c r="B564" s="17">
        <v>500</v>
      </c>
      <c r="C564" s="14" t="s">
        <v>13</v>
      </c>
      <c r="D564" s="15" t="s">
        <v>111</v>
      </c>
      <c r="E564" s="17">
        <f>IF(AND(Movimientos[[#This Row],[Importe]] &lt; 0, OR(Movimientos[[#This Row],[Concepto]] = "Luz", Movimientos[[#This Row],[Concepto]] = "Cuota", Movimientos[[#This Row],[Concepto]] = "Invitado")), 0, Movimientos[[#This Row],[Importe]])</f>
        <v>500</v>
      </c>
      <c r="F564" s="17">
        <f>IF(Movimientos[[#This Row],[Contabilizado]] &gt; 0, Movimientos[[#This Row],[Contabilizado]], 0)</f>
        <v>500</v>
      </c>
      <c r="G564" s="31">
        <f>IF(Movimientos[[#This Row],[Contabilizado]] &lt; 0, Movimientos[[#This Row],[Contabilizado]], 0)</f>
        <v>0</v>
      </c>
      <c r="H564" s="16"/>
      <c r="I564" s="5"/>
      <c r="K564" s="16"/>
      <c r="L564" s="3"/>
      <c r="M564" s="3"/>
    </row>
    <row r="565" spans="1:13" x14ac:dyDescent="0.2">
      <c r="A565" s="4">
        <v>44939</v>
      </c>
      <c r="B565" s="17">
        <v>1200</v>
      </c>
      <c r="C565" s="14" t="s">
        <v>32</v>
      </c>
      <c r="D565" s="15" t="s">
        <v>111</v>
      </c>
      <c r="E565" s="17">
        <f>IF(AND(Movimientos[[#This Row],[Importe]] &lt; 0, OR(Movimientos[[#This Row],[Concepto]] = "Luz", Movimientos[[#This Row],[Concepto]] = "Cuota", Movimientos[[#This Row],[Concepto]] = "Invitado")), 0, Movimientos[[#This Row],[Importe]])</f>
        <v>1200</v>
      </c>
      <c r="F565" s="17">
        <f>IF(Movimientos[[#This Row],[Contabilizado]] &gt; 0, Movimientos[[#This Row],[Contabilizado]], 0)</f>
        <v>1200</v>
      </c>
      <c r="G565" s="31">
        <f>IF(Movimientos[[#This Row],[Contabilizado]] &lt; 0, Movimientos[[#This Row],[Contabilizado]], 0)</f>
        <v>0</v>
      </c>
      <c r="H565" s="16"/>
      <c r="I565" s="5"/>
      <c r="K565" s="16"/>
      <c r="L565" s="3"/>
      <c r="M565" s="3"/>
    </row>
    <row r="566" spans="1:13" x14ac:dyDescent="0.2">
      <c r="A566" s="4">
        <v>44939</v>
      </c>
      <c r="B566" s="17">
        <v>3800</v>
      </c>
      <c r="C566" s="14" t="s">
        <v>15</v>
      </c>
      <c r="D566" s="15" t="s">
        <v>111</v>
      </c>
      <c r="E566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566" s="17">
        <f>IF(Movimientos[[#This Row],[Contabilizado]] &gt; 0, Movimientos[[#This Row],[Contabilizado]], 0)</f>
        <v>3800</v>
      </c>
      <c r="G566" s="31">
        <f>IF(Movimientos[[#This Row],[Contabilizado]] &lt; 0, Movimientos[[#This Row],[Contabilizado]], 0)</f>
        <v>0</v>
      </c>
      <c r="H566" s="16"/>
      <c r="I566" s="5"/>
      <c r="K566" s="16"/>
      <c r="L566" s="3"/>
      <c r="M566" s="3"/>
    </row>
    <row r="567" spans="1:13" x14ac:dyDescent="0.2">
      <c r="A567" s="4">
        <v>44939</v>
      </c>
      <c r="B567" s="17">
        <v>7600</v>
      </c>
      <c r="C567" s="14" t="s">
        <v>15</v>
      </c>
      <c r="D567" s="15" t="s">
        <v>55</v>
      </c>
      <c r="E567" s="17">
        <f>IF(AND(Movimientos[[#This Row],[Importe]] &lt; 0, OR(Movimientos[[#This Row],[Concepto]] = "Luz", Movimientos[[#This Row],[Concepto]] = "Cuota", Movimientos[[#This Row],[Concepto]] = "Invitado")), 0, Movimientos[[#This Row],[Importe]])</f>
        <v>7600</v>
      </c>
      <c r="F567" s="17">
        <f>IF(Movimientos[[#This Row],[Contabilizado]] &gt; 0, Movimientos[[#This Row],[Contabilizado]], 0)</f>
        <v>7600</v>
      </c>
      <c r="G567" s="31">
        <f>IF(Movimientos[[#This Row],[Contabilizado]] &lt; 0, Movimientos[[#This Row],[Contabilizado]], 0)</f>
        <v>0</v>
      </c>
      <c r="H567" s="16"/>
      <c r="I567" s="5"/>
      <c r="K567" s="16"/>
      <c r="L567" s="3"/>
      <c r="M567" s="3"/>
    </row>
    <row r="568" spans="1:13" x14ac:dyDescent="0.2">
      <c r="A568" s="4">
        <v>44939</v>
      </c>
      <c r="B568" s="17">
        <v>-1200</v>
      </c>
      <c r="C568" s="14" t="s">
        <v>32</v>
      </c>
      <c r="D568" s="15" t="s">
        <v>111</v>
      </c>
      <c r="E568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568" s="17">
        <f>IF(Movimientos[[#This Row],[Contabilizado]] &gt; 0, Movimientos[[#This Row],[Contabilizado]], 0)</f>
        <v>0</v>
      </c>
      <c r="G568" s="31">
        <f>IF(Movimientos[[#This Row],[Contabilizado]] &lt; 0, Movimientos[[#This Row],[Contabilizado]], 0)</f>
        <v>0</v>
      </c>
      <c r="H568" s="16"/>
      <c r="I568" s="5"/>
      <c r="K568" s="16"/>
      <c r="L568" s="3"/>
      <c r="M568" s="3"/>
    </row>
    <row r="569" spans="1:13" x14ac:dyDescent="0.2">
      <c r="A569" s="4">
        <v>44939</v>
      </c>
      <c r="B569" s="17">
        <v>-500</v>
      </c>
      <c r="C569" s="14" t="s">
        <v>13</v>
      </c>
      <c r="D569" s="15" t="s">
        <v>24</v>
      </c>
      <c r="E569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569" s="17">
        <f>IF(Movimientos[[#This Row],[Contabilizado]] &gt; 0, Movimientos[[#This Row],[Contabilizado]], 0)</f>
        <v>0</v>
      </c>
      <c r="G569" s="31">
        <f>IF(Movimientos[[#This Row],[Contabilizado]] &lt; 0, Movimientos[[#This Row],[Contabilizado]], 0)</f>
        <v>0</v>
      </c>
      <c r="H569" s="16"/>
      <c r="I569" s="5"/>
      <c r="K569" s="16"/>
      <c r="L569" s="3"/>
      <c r="M569" s="3"/>
    </row>
    <row r="570" spans="1:13" x14ac:dyDescent="0.2">
      <c r="A570" s="4">
        <v>44939</v>
      </c>
      <c r="B570" s="17">
        <v>-500</v>
      </c>
      <c r="C570" s="14" t="s">
        <v>13</v>
      </c>
      <c r="D570" s="15" t="s">
        <v>111</v>
      </c>
      <c r="E570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570" s="17">
        <f>IF(Movimientos[[#This Row],[Contabilizado]] &gt; 0, Movimientos[[#This Row],[Contabilizado]], 0)</f>
        <v>0</v>
      </c>
      <c r="G570" s="31">
        <f>IF(Movimientos[[#This Row],[Contabilizado]] &lt; 0, Movimientos[[#This Row],[Contabilizado]], 0)</f>
        <v>0</v>
      </c>
      <c r="H570" s="16"/>
      <c r="I570" s="5"/>
      <c r="K570" s="16"/>
      <c r="L570" s="3"/>
      <c r="M570" s="3"/>
    </row>
    <row r="571" spans="1:13" x14ac:dyDescent="0.2">
      <c r="A571" s="4">
        <v>44938</v>
      </c>
      <c r="B571" s="17">
        <v>-500</v>
      </c>
      <c r="C571" s="14" t="s">
        <v>13</v>
      </c>
      <c r="D571" s="15" t="s">
        <v>14</v>
      </c>
      <c r="E571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571" s="17">
        <f>IF(Movimientos[[#This Row],[Contabilizado]] &gt; 0, Movimientos[[#This Row],[Contabilizado]], 0)</f>
        <v>0</v>
      </c>
      <c r="G571" s="31">
        <f>IF(Movimientos[[#This Row],[Contabilizado]] &lt; 0, Movimientos[[#This Row],[Contabilizado]], 0)</f>
        <v>0</v>
      </c>
      <c r="H571" s="16"/>
      <c r="I571" s="5"/>
      <c r="K571" s="16"/>
      <c r="L571" s="3"/>
      <c r="M571" s="3"/>
    </row>
    <row r="572" spans="1:13" x14ac:dyDescent="0.2">
      <c r="A572" s="4">
        <v>44938</v>
      </c>
      <c r="B572" s="17">
        <v>2500</v>
      </c>
      <c r="C572" s="14" t="s">
        <v>15</v>
      </c>
      <c r="D572" s="15" t="s">
        <v>145</v>
      </c>
      <c r="E572" s="17">
        <f>IF(AND(Movimientos[[#This Row],[Importe]] &lt; 0, OR(Movimientos[[#This Row],[Concepto]] = "Luz", Movimientos[[#This Row],[Concepto]] = "Cuota", Movimientos[[#This Row],[Concepto]] = "Invitado")), 0, Movimientos[[#This Row],[Importe]])</f>
        <v>2500</v>
      </c>
      <c r="F572" s="17">
        <f>IF(Movimientos[[#This Row],[Contabilizado]] &gt; 0, Movimientos[[#This Row],[Contabilizado]], 0)</f>
        <v>2500</v>
      </c>
      <c r="G572" s="31">
        <f>IF(Movimientos[[#This Row],[Contabilizado]] &lt; 0, Movimientos[[#This Row],[Contabilizado]], 0)</f>
        <v>0</v>
      </c>
      <c r="H572" s="16"/>
      <c r="I572" s="5"/>
      <c r="K572" s="16"/>
      <c r="L572" s="3"/>
      <c r="M572" s="3"/>
    </row>
    <row r="573" spans="1:13" x14ac:dyDescent="0.2">
      <c r="A573" s="4">
        <v>44938</v>
      </c>
      <c r="B573" s="17">
        <v>-26520</v>
      </c>
      <c r="C573" s="14" t="s">
        <v>27</v>
      </c>
      <c r="D573" s="15"/>
      <c r="E573" s="17">
        <f>IF(AND(Movimientos[[#This Row],[Importe]] &lt; 0, OR(Movimientos[[#This Row],[Concepto]] = "Luz", Movimientos[[#This Row],[Concepto]] = "Cuota", Movimientos[[#This Row],[Concepto]] = "Invitado")), 0, Movimientos[[#This Row],[Importe]])</f>
        <v>-26520</v>
      </c>
      <c r="F573" s="17">
        <f>IF(Movimientos[[#This Row],[Contabilizado]] &gt; 0, Movimientos[[#This Row],[Contabilizado]], 0)</f>
        <v>0</v>
      </c>
      <c r="G573" s="31">
        <f>IF(Movimientos[[#This Row],[Contabilizado]] &lt; 0, Movimientos[[#This Row],[Contabilizado]], 0)</f>
        <v>-26520</v>
      </c>
      <c r="H573" s="16"/>
      <c r="I573" s="5" t="s">
        <v>187</v>
      </c>
      <c r="K573" s="16"/>
      <c r="L573" s="3"/>
      <c r="M573" s="3"/>
    </row>
    <row r="574" spans="1:13" x14ac:dyDescent="0.2">
      <c r="A574" s="4">
        <v>44937</v>
      </c>
      <c r="B574" s="17">
        <v>3800</v>
      </c>
      <c r="C574" s="14" t="s">
        <v>15</v>
      </c>
      <c r="D574" s="15" t="s">
        <v>105</v>
      </c>
      <c r="E574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574" s="17">
        <f>IF(Movimientos[[#This Row],[Contabilizado]] &gt; 0, Movimientos[[#This Row],[Contabilizado]], 0)</f>
        <v>3800</v>
      </c>
      <c r="G574" s="31">
        <f>IF(Movimientos[[#This Row],[Contabilizado]] &lt; 0, Movimientos[[#This Row],[Contabilizado]], 0)</f>
        <v>0</v>
      </c>
      <c r="H574" s="16"/>
      <c r="I574" s="5"/>
      <c r="K574" s="16"/>
      <c r="L574" s="3"/>
      <c r="M574" s="3"/>
    </row>
    <row r="575" spans="1:13" x14ac:dyDescent="0.2">
      <c r="A575" s="4">
        <v>44937</v>
      </c>
      <c r="B575" s="17">
        <v>3800</v>
      </c>
      <c r="C575" s="14" t="s">
        <v>15</v>
      </c>
      <c r="D575" s="15" t="s">
        <v>104</v>
      </c>
      <c r="E575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575" s="17">
        <f>IF(Movimientos[[#This Row],[Contabilizado]] &gt; 0, Movimientos[[#This Row],[Contabilizado]], 0)</f>
        <v>3800</v>
      </c>
      <c r="G575" s="31">
        <f>IF(Movimientos[[#This Row],[Contabilizado]] &lt; 0, Movimientos[[#This Row],[Contabilizado]], 0)</f>
        <v>0</v>
      </c>
      <c r="H575" s="16"/>
      <c r="I575" s="5"/>
      <c r="K575" s="16"/>
      <c r="L575" s="3"/>
      <c r="M575" s="3"/>
    </row>
    <row r="576" spans="1:13" x14ac:dyDescent="0.2">
      <c r="A576" s="4">
        <v>44937</v>
      </c>
      <c r="B576" s="17">
        <v>3800</v>
      </c>
      <c r="C576" s="14" t="s">
        <v>15</v>
      </c>
      <c r="D576" s="15" t="s">
        <v>18</v>
      </c>
      <c r="E576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576" s="17">
        <f>IF(Movimientos[[#This Row],[Contabilizado]] &gt; 0, Movimientos[[#This Row],[Contabilizado]], 0)</f>
        <v>3800</v>
      </c>
      <c r="G576" s="31">
        <f>IF(Movimientos[[#This Row],[Contabilizado]] &lt; 0, Movimientos[[#This Row],[Contabilizado]], 0)</f>
        <v>0</v>
      </c>
      <c r="H576" s="16"/>
      <c r="I576" s="5"/>
      <c r="K576" s="16"/>
      <c r="L576" s="3"/>
      <c r="M576" s="3"/>
    </row>
    <row r="577" spans="1:13" x14ac:dyDescent="0.2">
      <c r="A577" s="4">
        <v>44937</v>
      </c>
      <c r="B577" s="17">
        <v>12000</v>
      </c>
      <c r="C577" s="14" t="s">
        <v>153</v>
      </c>
      <c r="D577" s="15"/>
      <c r="E577" s="17">
        <f>IF(AND(Movimientos[[#This Row],[Importe]] &lt; 0, OR(Movimientos[[#This Row],[Concepto]] = "Luz", Movimientos[[#This Row],[Concepto]] = "Cuota", Movimientos[[#This Row],[Concepto]] = "Invitado")), 0, Movimientos[[#This Row],[Importe]])</f>
        <v>12000</v>
      </c>
      <c r="F577" s="17">
        <f>IF(Movimientos[[#This Row],[Contabilizado]] &gt; 0, Movimientos[[#This Row],[Contabilizado]], 0)</f>
        <v>12000</v>
      </c>
      <c r="G577" s="31">
        <f>IF(Movimientos[[#This Row],[Contabilizado]] &lt; 0, Movimientos[[#This Row],[Contabilizado]], 0)</f>
        <v>0</v>
      </c>
      <c r="H577" s="16"/>
      <c r="I577" s="5"/>
      <c r="K577" s="16"/>
      <c r="L577" s="3"/>
      <c r="M577" s="3" t="s">
        <v>195</v>
      </c>
    </row>
    <row r="578" spans="1:13" x14ac:dyDescent="0.2">
      <c r="A578" s="4">
        <v>44937</v>
      </c>
      <c r="B578" s="17">
        <v>3800</v>
      </c>
      <c r="C578" s="14" t="s">
        <v>15</v>
      </c>
      <c r="D578" s="15" t="s">
        <v>78</v>
      </c>
      <c r="E578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578" s="17">
        <f>IF(Movimientos[[#This Row],[Contabilizado]] &gt; 0, Movimientos[[#This Row],[Contabilizado]], 0)</f>
        <v>3800</v>
      </c>
      <c r="G578" s="31">
        <f>IF(Movimientos[[#This Row],[Contabilizado]] &lt; 0, Movimientos[[#This Row],[Contabilizado]], 0)</f>
        <v>0</v>
      </c>
      <c r="H578" s="16"/>
      <c r="I578" s="5"/>
      <c r="K578" s="16"/>
      <c r="L578" s="3"/>
      <c r="M578" s="3"/>
    </row>
    <row r="579" spans="1:13" x14ac:dyDescent="0.2">
      <c r="A579" s="4">
        <v>44937</v>
      </c>
      <c r="B579" s="17">
        <v>3800</v>
      </c>
      <c r="C579" s="14" t="s">
        <v>15</v>
      </c>
      <c r="D579" s="15" t="s">
        <v>182</v>
      </c>
      <c r="E579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579" s="17">
        <f>IF(Movimientos[[#This Row],[Contabilizado]] &gt; 0, Movimientos[[#This Row],[Contabilizado]], 0)</f>
        <v>3800</v>
      </c>
      <c r="G579" s="31">
        <f>IF(Movimientos[[#This Row],[Contabilizado]] &lt; 0, Movimientos[[#This Row],[Contabilizado]], 0)</f>
        <v>0</v>
      </c>
      <c r="H579" s="16"/>
      <c r="I579" s="5"/>
      <c r="K579" s="16"/>
      <c r="L579" s="3"/>
      <c r="M579" s="3"/>
    </row>
    <row r="580" spans="1:13" x14ac:dyDescent="0.2">
      <c r="A580" s="4">
        <v>44937</v>
      </c>
      <c r="B580" s="17">
        <v>500</v>
      </c>
      <c r="C580" s="14" t="s">
        <v>13</v>
      </c>
      <c r="D580" s="15" t="s">
        <v>48</v>
      </c>
      <c r="E580" s="17">
        <f>IF(AND(Movimientos[[#This Row],[Importe]] &lt; 0, OR(Movimientos[[#This Row],[Concepto]] = "Luz", Movimientos[[#This Row],[Concepto]] = "Cuota", Movimientos[[#This Row],[Concepto]] = "Invitado")), 0, Movimientos[[#This Row],[Importe]])</f>
        <v>500</v>
      </c>
      <c r="F580" s="17">
        <f>IF(Movimientos[[#This Row],[Contabilizado]] &gt; 0, Movimientos[[#This Row],[Contabilizado]], 0)</f>
        <v>500</v>
      </c>
      <c r="G580" s="31">
        <f>IF(Movimientos[[#This Row],[Contabilizado]] &lt; 0, Movimientos[[#This Row],[Contabilizado]], 0)</f>
        <v>0</v>
      </c>
      <c r="H580" s="16"/>
      <c r="I580" s="5"/>
      <c r="K580" s="16"/>
      <c r="L580" s="3"/>
      <c r="M580" s="3"/>
    </row>
    <row r="581" spans="1:13" x14ac:dyDescent="0.2">
      <c r="A581" s="4">
        <v>44937</v>
      </c>
      <c r="B581" s="17">
        <v>3800</v>
      </c>
      <c r="C581" s="14" t="s">
        <v>15</v>
      </c>
      <c r="D581" s="15" t="s">
        <v>117</v>
      </c>
      <c r="E581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581" s="17">
        <f>IF(Movimientos[[#This Row],[Contabilizado]] &gt; 0, Movimientos[[#This Row],[Contabilizado]], 0)</f>
        <v>3800</v>
      </c>
      <c r="G581" s="31">
        <f>IF(Movimientos[[#This Row],[Contabilizado]] &lt; 0, Movimientos[[#This Row],[Contabilizado]], 0)</f>
        <v>0</v>
      </c>
      <c r="H581" s="16"/>
      <c r="I581" s="5"/>
      <c r="K581" s="16"/>
      <c r="L581" s="3"/>
      <c r="M581" s="3"/>
    </row>
    <row r="582" spans="1:13" x14ac:dyDescent="0.2">
      <c r="A582" s="4">
        <v>44937</v>
      </c>
      <c r="B582" s="17">
        <v>-500</v>
      </c>
      <c r="C582" s="14" t="s">
        <v>13</v>
      </c>
      <c r="D582" s="15" t="s">
        <v>115</v>
      </c>
      <c r="E582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582" s="17">
        <f>IF(Movimientos[[#This Row],[Contabilizado]] &gt; 0, Movimientos[[#This Row],[Contabilizado]], 0)</f>
        <v>0</v>
      </c>
      <c r="G582" s="31">
        <f>IF(Movimientos[[#This Row],[Contabilizado]] &lt; 0, Movimientos[[#This Row],[Contabilizado]], 0)</f>
        <v>0</v>
      </c>
      <c r="H582" s="16"/>
      <c r="I582" s="5"/>
      <c r="K582" s="16"/>
      <c r="L582" s="3"/>
      <c r="M582" s="3"/>
    </row>
    <row r="583" spans="1:13" x14ac:dyDescent="0.2">
      <c r="A583" s="4">
        <v>44937</v>
      </c>
      <c r="B583" s="17">
        <v>-500</v>
      </c>
      <c r="C583" s="14" t="s">
        <v>13</v>
      </c>
      <c r="D583" s="15" t="s">
        <v>48</v>
      </c>
      <c r="E583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583" s="17">
        <f>IF(Movimientos[[#This Row],[Contabilizado]] &gt; 0, Movimientos[[#This Row],[Contabilizado]], 0)</f>
        <v>0</v>
      </c>
      <c r="G583" s="31">
        <f>IF(Movimientos[[#This Row],[Contabilizado]] &lt; 0, Movimientos[[#This Row],[Contabilizado]], 0)</f>
        <v>0</v>
      </c>
      <c r="H583" s="16"/>
      <c r="I583" s="5"/>
      <c r="K583" s="16"/>
      <c r="L583" s="3"/>
      <c r="M583" s="3"/>
    </row>
    <row r="584" spans="1:13" x14ac:dyDescent="0.2">
      <c r="A584" s="4">
        <v>44937</v>
      </c>
      <c r="B584" s="17">
        <v>3800</v>
      </c>
      <c r="C584" s="14" t="s">
        <v>15</v>
      </c>
      <c r="D584" s="15" t="s">
        <v>45</v>
      </c>
      <c r="E584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584" s="17">
        <f>IF(Movimientos[[#This Row],[Contabilizado]] &gt; 0, Movimientos[[#This Row],[Contabilizado]], 0)</f>
        <v>3800</v>
      </c>
      <c r="G584" s="31">
        <f>IF(Movimientos[[#This Row],[Contabilizado]] &lt; 0, Movimientos[[#This Row],[Contabilizado]], 0)</f>
        <v>0</v>
      </c>
      <c r="H584" s="16"/>
      <c r="I584" s="5"/>
      <c r="K584" s="16"/>
      <c r="L584" s="3"/>
      <c r="M584" s="3"/>
    </row>
    <row r="585" spans="1:13" x14ac:dyDescent="0.2">
      <c r="A585" s="4">
        <v>44937</v>
      </c>
      <c r="B585" s="17">
        <v>14125</v>
      </c>
      <c r="C585" s="14" t="s">
        <v>44</v>
      </c>
      <c r="D585" s="15"/>
      <c r="E585" s="17">
        <f>IF(AND(Movimientos[[#This Row],[Importe]] &lt; 0, OR(Movimientos[[#This Row],[Concepto]] = "Luz", Movimientos[[#This Row],[Concepto]] = "Cuota", Movimientos[[#This Row],[Concepto]] = "Invitado")), 0, Movimientos[[#This Row],[Importe]])</f>
        <v>14125</v>
      </c>
      <c r="F585" s="17">
        <f>IF(Movimientos[[#This Row],[Contabilizado]] &gt; 0, Movimientos[[#This Row],[Contabilizado]], 0)</f>
        <v>14125</v>
      </c>
      <c r="G585" s="31">
        <f>IF(Movimientos[[#This Row],[Contabilizado]] &lt; 0, Movimientos[[#This Row],[Contabilizado]], 0)</f>
        <v>0</v>
      </c>
      <c r="H585" s="16"/>
      <c r="I585" s="5"/>
      <c r="J585" s="3" t="s">
        <v>45</v>
      </c>
      <c r="K585" s="16"/>
      <c r="L585" s="3"/>
      <c r="M585" s="3"/>
    </row>
    <row r="586" spans="1:13" x14ac:dyDescent="0.2">
      <c r="A586" s="4">
        <v>44936</v>
      </c>
      <c r="B586" s="17">
        <v>-500</v>
      </c>
      <c r="C586" s="14" t="s">
        <v>13</v>
      </c>
      <c r="D586" s="15" t="s">
        <v>14</v>
      </c>
      <c r="E586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586" s="17">
        <f>IF(Movimientos[[#This Row],[Contabilizado]] &gt; 0, Movimientos[[#This Row],[Contabilizado]], 0)</f>
        <v>0</v>
      </c>
      <c r="G586" s="31">
        <f>IF(Movimientos[[#This Row],[Contabilizado]] &lt; 0, Movimientos[[#This Row],[Contabilizado]], 0)</f>
        <v>0</v>
      </c>
      <c r="H586" s="16"/>
      <c r="I586" s="5"/>
      <c r="K586" s="16"/>
      <c r="L586" s="3"/>
      <c r="M586" s="3"/>
    </row>
    <row r="587" spans="1:13" x14ac:dyDescent="0.2">
      <c r="A587" s="4">
        <v>44936</v>
      </c>
      <c r="B587" s="17">
        <v>2700</v>
      </c>
      <c r="C587" s="14" t="s">
        <v>15</v>
      </c>
      <c r="D587" s="15" t="s">
        <v>20</v>
      </c>
      <c r="E587" s="17">
        <f>IF(AND(Movimientos[[#This Row],[Importe]] &lt; 0, OR(Movimientos[[#This Row],[Concepto]] = "Luz", Movimientos[[#This Row],[Concepto]] = "Cuota", Movimientos[[#This Row],[Concepto]] = "Invitado")), 0, Movimientos[[#This Row],[Importe]])</f>
        <v>2700</v>
      </c>
      <c r="F587" s="17">
        <f>IF(Movimientos[[#This Row],[Contabilizado]] &gt; 0, Movimientos[[#This Row],[Contabilizado]], 0)</f>
        <v>2700</v>
      </c>
      <c r="G587" s="31">
        <f>IF(Movimientos[[#This Row],[Contabilizado]] &lt; 0, Movimientos[[#This Row],[Contabilizado]], 0)</f>
        <v>0</v>
      </c>
      <c r="H587" s="16"/>
      <c r="I587" s="5"/>
      <c r="K587" s="16"/>
      <c r="L587" s="3"/>
      <c r="M587" s="3"/>
    </row>
    <row r="588" spans="1:13" x14ac:dyDescent="0.2">
      <c r="A588" s="4">
        <v>44936</v>
      </c>
      <c r="B588" s="17">
        <v>3800</v>
      </c>
      <c r="C588" s="14" t="s">
        <v>15</v>
      </c>
      <c r="D588" s="15" t="s">
        <v>109</v>
      </c>
      <c r="E588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588" s="17">
        <f>IF(Movimientos[[#This Row],[Contabilizado]] &gt; 0, Movimientos[[#This Row],[Contabilizado]], 0)</f>
        <v>3800</v>
      </c>
      <c r="G588" s="31">
        <f>IF(Movimientos[[#This Row],[Contabilizado]] &lt; 0, Movimientos[[#This Row],[Contabilizado]], 0)</f>
        <v>0</v>
      </c>
      <c r="H588" s="16"/>
      <c r="I588" s="5"/>
      <c r="K588" s="16"/>
      <c r="L588" s="3"/>
      <c r="M588" s="3"/>
    </row>
    <row r="589" spans="1:13" x14ac:dyDescent="0.2">
      <c r="A589" s="4">
        <v>44936</v>
      </c>
      <c r="B589" s="17">
        <v>3800</v>
      </c>
      <c r="C589" s="14" t="s">
        <v>15</v>
      </c>
      <c r="D589" s="15" t="s">
        <v>48</v>
      </c>
      <c r="E589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589" s="17">
        <f>IF(Movimientos[[#This Row],[Contabilizado]] &gt; 0, Movimientos[[#This Row],[Contabilizado]], 0)</f>
        <v>3800</v>
      </c>
      <c r="G589" s="31">
        <f>IF(Movimientos[[#This Row],[Contabilizado]] &lt; 0, Movimientos[[#This Row],[Contabilizado]], 0)</f>
        <v>0</v>
      </c>
      <c r="H589" s="16"/>
      <c r="I589" s="5"/>
      <c r="K589" s="16"/>
      <c r="L589" s="3"/>
      <c r="M589" s="3"/>
    </row>
    <row r="590" spans="1:13" x14ac:dyDescent="0.2">
      <c r="A590" s="4">
        <v>44936</v>
      </c>
      <c r="B590" s="17">
        <v>3800</v>
      </c>
      <c r="C590" s="14" t="s">
        <v>15</v>
      </c>
      <c r="D590" s="15" t="s">
        <v>60</v>
      </c>
      <c r="E590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590" s="17">
        <f>IF(Movimientos[[#This Row],[Contabilizado]] &gt; 0, Movimientos[[#This Row],[Contabilizado]], 0)</f>
        <v>3800</v>
      </c>
      <c r="G590" s="31">
        <f>IF(Movimientos[[#This Row],[Contabilizado]] &lt; 0, Movimientos[[#This Row],[Contabilizado]], 0)</f>
        <v>0</v>
      </c>
      <c r="H590" s="16"/>
      <c r="I590" s="5"/>
      <c r="K590" s="16"/>
      <c r="L590" s="3"/>
      <c r="M590" s="3"/>
    </row>
    <row r="591" spans="1:13" x14ac:dyDescent="0.2">
      <c r="A591" s="4">
        <v>44936</v>
      </c>
      <c r="B591" s="17">
        <v>3800</v>
      </c>
      <c r="C591" s="14" t="s">
        <v>15</v>
      </c>
      <c r="D591" s="15" t="s">
        <v>53</v>
      </c>
      <c r="E591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591" s="17">
        <f>IF(Movimientos[[#This Row],[Contabilizado]] &gt; 0, Movimientos[[#This Row],[Contabilizado]], 0)</f>
        <v>3800</v>
      </c>
      <c r="G591" s="31">
        <f>IF(Movimientos[[#This Row],[Contabilizado]] &lt; 0, Movimientos[[#This Row],[Contabilizado]], 0)</f>
        <v>0</v>
      </c>
      <c r="H591" s="16"/>
      <c r="I591" s="5"/>
      <c r="K591" s="16"/>
      <c r="L591" s="3"/>
      <c r="M591" s="3"/>
    </row>
    <row r="592" spans="1:13" x14ac:dyDescent="0.2">
      <c r="A592" s="4">
        <v>44936</v>
      </c>
      <c r="B592" s="17">
        <v>3800</v>
      </c>
      <c r="C592" s="14" t="s">
        <v>15</v>
      </c>
      <c r="D592" s="15" t="s">
        <v>58</v>
      </c>
      <c r="E592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592" s="17">
        <f>IF(Movimientos[[#This Row],[Contabilizado]] &gt; 0, Movimientos[[#This Row],[Contabilizado]], 0)</f>
        <v>3800</v>
      </c>
      <c r="G592" s="31">
        <f>IF(Movimientos[[#This Row],[Contabilizado]] &lt; 0, Movimientos[[#This Row],[Contabilizado]], 0)</f>
        <v>0</v>
      </c>
      <c r="H592" s="16"/>
      <c r="I592" s="5"/>
      <c r="K592" s="16"/>
      <c r="L592" s="3"/>
      <c r="M592" s="3"/>
    </row>
    <row r="593" spans="1:13" x14ac:dyDescent="0.2">
      <c r="A593" s="4">
        <v>44936</v>
      </c>
      <c r="B593" s="17">
        <v>4500</v>
      </c>
      <c r="C593" s="14" t="s">
        <v>44</v>
      </c>
      <c r="D593" s="15"/>
      <c r="E593" s="17">
        <f>IF(AND(Movimientos[[#This Row],[Importe]] &lt; 0, OR(Movimientos[[#This Row],[Concepto]] = "Luz", Movimientos[[#This Row],[Concepto]] = "Cuota", Movimientos[[#This Row],[Concepto]] = "Invitado")), 0, Movimientos[[#This Row],[Importe]])</f>
        <v>4500</v>
      </c>
      <c r="F593" s="17">
        <f>IF(Movimientos[[#This Row],[Contabilizado]] &gt; 0, Movimientos[[#This Row],[Contabilizado]], 0)</f>
        <v>4500</v>
      </c>
      <c r="G593" s="31">
        <f>IF(Movimientos[[#This Row],[Contabilizado]] &lt; 0, Movimientos[[#This Row],[Contabilizado]], 0)</f>
        <v>0</v>
      </c>
      <c r="H593" s="16"/>
      <c r="I593" s="5"/>
      <c r="J593" s="3" t="s">
        <v>196</v>
      </c>
      <c r="K593" s="16"/>
      <c r="L593" s="3"/>
      <c r="M593" s="3"/>
    </row>
    <row r="594" spans="1:13" x14ac:dyDescent="0.2">
      <c r="A594" s="4">
        <v>44936</v>
      </c>
      <c r="B594" s="17">
        <v>3800</v>
      </c>
      <c r="C594" s="14" t="s">
        <v>15</v>
      </c>
      <c r="D594" s="15" t="s">
        <v>21</v>
      </c>
      <c r="E594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594" s="17">
        <f>IF(Movimientos[[#This Row],[Contabilizado]] &gt; 0, Movimientos[[#This Row],[Contabilizado]], 0)</f>
        <v>3800</v>
      </c>
      <c r="G594" s="31">
        <f>IF(Movimientos[[#This Row],[Contabilizado]] &lt; 0, Movimientos[[#This Row],[Contabilizado]], 0)</f>
        <v>0</v>
      </c>
      <c r="H594" s="16"/>
      <c r="I594" s="5"/>
      <c r="K594" s="16"/>
      <c r="L594" s="3"/>
      <c r="M594" s="3"/>
    </row>
    <row r="595" spans="1:13" x14ac:dyDescent="0.2">
      <c r="A595" s="4">
        <v>44936</v>
      </c>
      <c r="B595" s="17">
        <v>2700</v>
      </c>
      <c r="C595" s="14" t="s">
        <v>15</v>
      </c>
      <c r="D595" s="15" t="s">
        <v>39</v>
      </c>
      <c r="E595" s="17">
        <f>IF(AND(Movimientos[[#This Row],[Importe]] &lt; 0, OR(Movimientos[[#This Row],[Concepto]] = "Luz", Movimientos[[#This Row],[Concepto]] = "Cuota", Movimientos[[#This Row],[Concepto]] = "Invitado")), 0, Movimientos[[#This Row],[Importe]])</f>
        <v>2700</v>
      </c>
      <c r="F595" s="17">
        <f>IF(Movimientos[[#This Row],[Contabilizado]] &gt; 0, Movimientos[[#This Row],[Contabilizado]], 0)</f>
        <v>2700</v>
      </c>
      <c r="G595" s="31">
        <f>IF(Movimientos[[#This Row],[Contabilizado]] &lt; 0, Movimientos[[#This Row],[Contabilizado]], 0)</f>
        <v>0</v>
      </c>
      <c r="H595" s="16"/>
      <c r="I595" s="5"/>
      <c r="K595" s="16"/>
      <c r="L595" s="3"/>
      <c r="M595" s="3"/>
    </row>
    <row r="596" spans="1:13" x14ac:dyDescent="0.2">
      <c r="A596" s="4">
        <v>44936</v>
      </c>
      <c r="B596" s="17">
        <v>2300</v>
      </c>
      <c r="C596" s="14" t="s">
        <v>32</v>
      </c>
      <c r="D596" s="15" t="s">
        <v>147</v>
      </c>
      <c r="E596" s="17">
        <f>IF(AND(Movimientos[[#This Row],[Importe]] &lt; 0, OR(Movimientos[[#This Row],[Concepto]] = "Luz", Movimientos[[#This Row],[Concepto]] = "Cuota", Movimientos[[#This Row],[Concepto]] = "Invitado")), 0, Movimientos[[#This Row],[Importe]])</f>
        <v>2300</v>
      </c>
      <c r="F596" s="17">
        <f>IF(Movimientos[[#This Row],[Contabilizado]] &gt; 0, Movimientos[[#This Row],[Contabilizado]], 0)</f>
        <v>2300</v>
      </c>
      <c r="G596" s="31">
        <f>IF(Movimientos[[#This Row],[Contabilizado]] &lt; 0, Movimientos[[#This Row],[Contabilizado]], 0)</f>
        <v>0</v>
      </c>
      <c r="H596" s="16"/>
      <c r="I596" s="5"/>
      <c r="K596" s="16"/>
      <c r="L596" s="3"/>
      <c r="M596" s="3"/>
    </row>
    <row r="597" spans="1:13" x14ac:dyDescent="0.2">
      <c r="A597" s="4">
        <v>44936</v>
      </c>
      <c r="B597" s="17">
        <v>3800</v>
      </c>
      <c r="C597" s="14" t="s">
        <v>15</v>
      </c>
      <c r="D597" s="15" t="s">
        <v>147</v>
      </c>
      <c r="E597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597" s="17">
        <f>IF(Movimientos[[#This Row],[Contabilizado]] &gt; 0, Movimientos[[#This Row],[Contabilizado]], 0)</f>
        <v>3800</v>
      </c>
      <c r="G597" s="31">
        <f>IF(Movimientos[[#This Row],[Contabilizado]] &lt; 0, Movimientos[[#This Row],[Contabilizado]], 0)</f>
        <v>0</v>
      </c>
      <c r="H597" s="16"/>
      <c r="I597" s="5"/>
      <c r="K597" s="16"/>
      <c r="L597" s="3"/>
      <c r="M597" s="3"/>
    </row>
    <row r="598" spans="1:13" x14ac:dyDescent="0.2">
      <c r="A598" s="4">
        <v>44936</v>
      </c>
      <c r="B598" s="17">
        <v>1200</v>
      </c>
      <c r="C598" s="14" t="s">
        <v>32</v>
      </c>
      <c r="D598" s="15" t="s">
        <v>166</v>
      </c>
      <c r="E598" s="17">
        <f>IF(AND(Movimientos[[#This Row],[Importe]] &lt; 0, OR(Movimientos[[#This Row],[Concepto]] = "Luz", Movimientos[[#This Row],[Concepto]] = "Cuota", Movimientos[[#This Row],[Concepto]] = "Invitado")), 0, Movimientos[[#This Row],[Importe]])</f>
        <v>1200</v>
      </c>
      <c r="F598" s="17">
        <f>IF(Movimientos[[#This Row],[Contabilizado]] &gt; 0, Movimientos[[#This Row],[Contabilizado]], 0)</f>
        <v>1200</v>
      </c>
      <c r="G598" s="31">
        <f>IF(Movimientos[[#This Row],[Contabilizado]] &lt; 0, Movimientos[[#This Row],[Contabilizado]], 0)</f>
        <v>0</v>
      </c>
      <c r="H598" s="16"/>
      <c r="I598" s="5"/>
      <c r="K598" s="16"/>
      <c r="L598" s="3"/>
      <c r="M598" s="3"/>
    </row>
    <row r="599" spans="1:13" x14ac:dyDescent="0.2">
      <c r="A599" s="4">
        <v>44936</v>
      </c>
      <c r="B599" s="17">
        <v>3800</v>
      </c>
      <c r="C599" s="14" t="s">
        <v>15</v>
      </c>
      <c r="D599" s="15" t="s">
        <v>166</v>
      </c>
      <c r="E599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599" s="17">
        <f>IF(Movimientos[[#This Row],[Contabilizado]] &gt; 0, Movimientos[[#This Row],[Contabilizado]], 0)</f>
        <v>3800</v>
      </c>
      <c r="G599" s="31">
        <f>IF(Movimientos[[#This Row],[Contabilizado]] &lt; 0, Movimientos[[#This Row],[Contabilizado]], 0)</f>
        <v>0</v>
      </c>
      <c r="H599" s="16"/>
      <c r="I599" s="5"/>
      <c r="K599" s="16"/>
      <c r="L599" s="3"/>
      <c r="M599" s="3"/>
    </row>
    <row r="600" spans="1:13" x14ac:dyDescent="0.2">
      <c r="A600" s="4">
        <v>44936</v>
      </c>
      <c r="B600" s="17">
        <v>2700</v>
      </c>
      <c r="C600" s="14" t="s">
        <v>15</v>
      </c>
      <c r="D600" s="15" t="s">
        <v>138</v>
      </c>
      <c r="E600" s="17">
        <f>IF(AND(Movimientos[[#This Row],[Importe]] &lt; 0, OR(Movimientos[[#This Row],[Concepto]] = "Luz", Movimientos[[#This Row],[Concepto]] = "Cuota", Movimientos[[#This Row],[Concepto]] = "Invitado")), 0, Movimientos[[#This Row],[Importe]])</f>
        <v>2700</v>
      </c>
      <c r="F600" s="17">
        <f>IF(Movimientos[[#This Row],[Contabilizado]] &gt; 0, Movimientos[[#This Row],[Contabilizado]], 0)</f>
        <v>2700</v>
      </c>
      <c r="G600" s="31">
        <f>IF(Movimientos[[#This Row],[Contabilizado]] &lt; 0, Movimientos[[#This Row],[Contabilizado]], 0)</f>
        <v>0</v>
      </c>
      <c r="H600" s="16"/>
      <c r="I600" s="5"/>
      <c r="K600" s="16"/>
      <c r="L600" s="3"/>
      <c r="M600" s="3"/>
    </row>
    <row r="601" spans="1:13" x14ac:dyDescent="0.2">
      <c r="A601" s="4">
        <v>44936</v>
      </c>
      <c r="B601" s="17">
        <v>3800</v>
      </c>
      <c r="C601" s="14" t="s">
        <v>15</v>
      </c>
      <c r="D601" s="15" t="s">
        <v>40</v>
      </c>
      <c r="E601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601" s="17">
        <f>IF(Movimientos[[#This Row],[Contabilizado]] &gt; 0, Movimientos[[#This Row],[Contabilizado]], 0)</f>
        <v>3800</v>
      </c>
      <c r="G601" s="31">
        <f>IF(Movimientos[[#This Row],[Contabilizado]] &lt; 0, Movimientos[[#This Row],[Contabilizado]], 0)</f>
        <v>0</v>
      </c>
      <c r="H601" s="16"/>
      <c r="I601" s="5"/>
      <c r="K601" s="16"/>
      <c r="L601" s="3"/>
      <c r="M601" s="3"/>
    </row>
    <row r="602" spans="1:13" x14ac:dyDescent="0.2">
      <c r="A602" s="4">
        <v>44935</v>
      </c>
      <c r="B602" s="17">
        <v>2000</v>
      </c>
      <c r="C602" s="14" t="s">
        <v>151</v>
      </c>
      <c r="D602" s="15"/>
      <c r="E602" s="17">
        <f>IF(AND(Movimientos[[#This Row],[Importe]] &lt; 0, OR(Movimientos[[#This Row],[Concepto]] = "Luz", Movimientos[[#This Row],[Concepto]] = "Cuota", Movimientos[[#This Row],[Concepto]] = "Invitado")), 0, Movimientos[[#This Row],[Importe]])</f>
        <v>2000</v>
      </c>
      <c r="F602" s="17">
        <f>IF(Movimientos[[#This Row],[Contabilizado]] &gt; 0, Movimientos[[#This Row],[Contabilizado]], 0)</f>
        <v>2000</v>
      </c>
      <c r="G602" s="31">
        <f>IF(Movimientos[[#This Row],[Contabilizado]] &lt; 0, Movimientos[[#This Row],[Contabilizado]], 0)</f>
        <v>0</v>
      </c>
      <c r="H602" s="16"/>
      <c r="I602" s="5"/>
      <c r="K602" s="16"/>
      <c r="L602" s="3"/>
      <c r="M602" s="3"/>
    </row>
    <row r="603" spans="1:13" x14ac:dyDescent="0.2">
      <c r="A603" s="4">
        <v>44935</v>
      </c>
      <c r="B603" s="17">
        <v>3800</v>
      </c>
      <c r="C603" s="14" t="s">
        <v>15</v>
      </c>
      <c r="D603" s="15" t="s">
        <v>37</v>
      </c>
      <c r="E603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603" s="17">
        <f>IF(Movimientos[[#This Row],[Contabilizado]] &gt; 0, Movimientos[[#This Row],[Contabilizado]], 0)</f>
        <v>3800</v>
      </c>
      <c r="G603" s="31">
        <f>IF(Movimientos[[#This Row],[Contabilizado]] &lt; 0, Movimientos[[#This Row],[Contabilizado]], 0)</f>
        <v>0</v>
      </c>
      <c r="H603" s="16"/>
      <c r="I603" s="5"/>
      <c r="K603" s="16"/>
      <c r="L603" s="3"/>
      <c r="M603" s="3"/>
    </row>
    <row r="604" spans="1:13" x14ac:dyDescent="0.2">
      <c r="A604" s="4">
        <v>44935</v>
      </c>
      <c r="B604" s="17">
        <v>3800</v>
      </c>
      <c r="C604" s="14" t="s">
        <v>15</v>
      </c>
      <c r="D604" s="15" t="s">
        <v>87</v>
      </c>
      <c r="E604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604" s="17">
        <f>IF(Movimientos[[#This Row],[Contabilizado]] &gt; 0, Movimientos[[#This Row],[Contabilizado]], 0)</f>
        <v>3800</v>
      </c>
      <c r="G604" s="31">
        <f>IF(Movimientos[[#This Row],[Contabilizado]] &lt; 0, Movimientos[[#This Row],[Contabilizado]], 0)</f>
        <v>0</v>
      </c>
      <c r="H604" s="16"/>
      <c r="I604" s="5"/>
      <c r="K604" s="16"/>
      <c r="L604" s="3"/>
      <c r="M604" s="3"/>
    </row>
    <row r="605" spans="1:13" x14ac:dyDescent="0.2">
      <c r="A605" s="4">
        <v>44934</v>
      </c>
      <c r="B605" s="17">
        <v>-500</v>
      </c>
      <c r="C605" s="14" t="s">
        <v>13</v>
      </c>
      <c r="D605" s="15" t="s">
        <v>24</v>
      </c>
      <c r="E605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605" s="17">
        <f>IF(Movimientos[[#This Row],[Contabilizado]] &gt; 0, Movimientos[[#This Row],[Contabilizado]], 0)</f>
        <v>0</v>
      </c>
      <c r="G605" s="31">
        <f>IF(Movimientos[[#This Row],[Contabilizado]] &lt; 0, Movimientos[[#This Row],[Contabilizado]], 0)</f>
        <v>0</v>
      </c>
      <c r="H605" s="16"/>
      <c r="I605" s="5"/>
      <c r="K605" s="16"/>
      <c r="L605" s="3"/>
      <c r="M605" s="3"/>
    </row>
    <row r="606" spans="1:13" x14ac:dyDescent="0.2">
      <c r="A606" s="4">
        <v>44934</v>
      </c>
      <c r="B606" s="17">
        <v>-1200</v>
      </c>
      <c r="C606" s="14" t="s">
        <v>32</v>
      </c>
      <c r="D606" s="15" t="s">
        <v>138</v>
      </c>
      <c r="E606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606" s="17">
        <f>IF(Movimientos[[#This Row],[Contabilizado]] &gt; 0, Movimientos[[#This Row],[Contabilizado]], 0)</f>
        <v>0</v>
      </c>
      <c r="G606" s="31">
        <f>IF(Movimientos[[#This Row],[Contabilizado]] &lt; 0, Movimientos[[#This Row],[Contabilizado]], 0)</f>
        <v>0</v>
      </c>
      <c r="H606" s="16"/>
      <c r="I606" s="5"/>
      <c r="K606" s="16"/>
      <c r="L606" s="3"/>
      <c r="M606" s="3"/>
    </row>
    <row r="607" spans="1:13" x14ac:dyDescent="0.2">
      <c r="A607" s="4">
        <v>44934</v>
      </c>
      <c r="B607" s="17">
        <v>-500</v>
      </c>
      <c r="C607" s="14" t="s">
        <v>13</v>
      </c>
      <c r="D607" s="15" t="s">
        <v>50</v>
      </c>
      <c r="E607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607" s="17">
        <f>IF(Movimientos[[#This Row],[Contabilizado]] &gt; 0, Movimientos[[#This Row],[Contabilizado]], 0)</f>
        <v>0</v>
      </c>
      <c r="G607" s="31">
        <f>IF(Movimientos[[#This Row],[Contabilizado]] &lt; 0, Movimientos[[#This Row],[Contabilizado]], 0)</f>
        <v>0</v>
      </c>
      <c r="H607" s="16"/>
      <c r="I607" s="5"/>
      <c r="K607" s="16"/>
      <c r="L607" s="3"/>
      <c r="M607" s="3"/>
    </row>
    <row r="608" spans="1:13" x14ac:dyDescent="0.2">
      <c r="A608" s="4">
        <v>44934</v>
      </c>
      <c r="B608" s="17">
        <v>-1200</v>
      </c>
      <c r="C608" s="14" t="s">
        <v>32</v>
      </c>
      <c r="D608" s="15" t="s">
        <v>86</v>
      </c>
      <c r="E608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608" s="17">
        <f>IF(Movimientos[[#This Row],[Contabilizado]] &gt; 0, Movimientos[[#This Row],[Contabilizado]], 0)</f>
        <v>0</v>
      </c>
      <c r="G608" s="31">
        <f>IF(Movimientos[[#This Row],[Contabilizado]] &lt; 0, Movimientos[[#This Row],[Contabilizado]], 0)</f>
        <v>0</v>
      </c>
      <c r="H608" s="16"/>
      <c r="I608" s="5"/>
      <c r="K608" s="16"/>
      <c r="L608" s="3"/>
      <c r="M608" s="3"/>
    </row>
    <row r="609" spans="1:13" x14ac:dyDescent="0.2">
      <c r="A609" s="4">
        <v>44933</v>
      </c>
      <c r="B609" s="17">
        <v>-500</v>
      </c>
      <c r="C609" s="14" t="s">
        <v>13</v>
      </c>
      <c r="D609" s="15" t="s">
        <v>87</v>
      </c>
      <c r="E609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609" s="17">
        <f>IF(Movimientos[[#This Row],[Contabilizado]] &gt; 0, Movimientos[[#This Row],[Contabilizado]], 0)</f>
        <v>0</v>
      </c>
      <c r="G609" s="31">
        <f>IF(Movimientos[[#This Row],[Contabilizado]] &lt; 0, Movimientos[[#This Row],[Contabilizado]], 0)</f>
        <v>0</v>
      </c>
      <c r="H609" s="16"/>
      <c r="I609" s="5"/>
      <c r="K609" s="16"/>
      <c r="L609" s="3"/>
      <c r="M609" s="3"/>
    </row>
    <row r="610" spans="1:13" x14ac:dyDescent="0.2">
      <c r="A610" s="4">
        <v>44933</v>
      </c>
      <c r="B610" s="17">
        <v>-1200</v>
      </c>
      <c r="C610" s="14" t="s">
        <v>32</v>
      </c>
      <c r="D610" s="15" t="s">
        <v>147</v>
      </c>
      <c r="E610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610" s="17">
        <f>IF(Movimientos[[#This Row],[Contabilizado]] &gt; 0, Movimientos[[#This Row],[Contabilizado]], 0)</f>
        <v>0</v>
      </c>
      <c r="G610" s="31">
        <f>IF(Movimientos[[#This Row],[Contabilizado]] &lt; 0, Movimientos[[#This Row],[Contabilizado]], 0)</f>
        <v>0</v>
      </c>
      <c r="H610" s="16"/>
      <c r="I610" s="5"/>
      <c r="K610" s="16"/>
      <c r="L610" s="3"/>
      <c r="M610" s="3"/>
    </row>
    <row r="611" spans="1:13" x14ac:dyDescent="0.2">
      <c r="A611" s="4">
        <v>44933</v>
      </c>
      <c r="B611" s="17">
        <v>-500</v>
      </c>
      <c r="C611" s="14" t="s">
        <v>13</v>
      </c>
      <c r="D611" s="15" t="s">
        <v>73</v>
      </c>
      <c r="E611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611" s="17">
        <f>IF(Movimientos[[#This Row],[Contabilizado]] &gt; 0, Movimientos[[#This Row],[Contabilizado]], 0)</f>
        <v>0</v>
      </c>
      <c r="G611" s="31">
        <f>IF(Movimientos[[#This Row],[Contabilizado]] &lt; 0, Movimientos[[#This Row],[Contabilizado]], 0)</f>
        <v>0</v>
      </c>
      <c r="H611" s="16"/>
      <c r="I611" s="5"/>
      <c r="K611" s="16"/>
      <c r="L611" s="3"/>
      <c r="M611" s="3"/>
    </row>
    <row r="612" spans="1:13" x14ac:dyDescent="0.2">
      <c r="A612" s="4">
        <v>44933</v>
      </c>
      <c r="B612" s="17">
        <v>-500</v>
      </c>
      <c r="C612" s="14" t="s">
        <v>13</v>
      </c>
      <c r="D612" s="15" t="s">
        <v>115</v>
      </c>
      <c r="E612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612" s="17">
        <f>IF(Movimientos[[#This Row],[Contabilizado]] &gt; 0, Movimientos[[#This Row],[Contabilizado]], 0)</f>
        <v>0</v>
      </c>
      <c r="G612" s="31">
        <f>IF(Movimientos[[#This Row],[Contabilizado]] &lt; 0, Movimientos[[#This Row],[Contabilizado]], 0)</f>
        <v>0</v>
      </c>
      <c r="H612" s="16"/>
      <c r="I612" s="5"/>
      <c r="K612" s="16"/>
      <c r="L612" s="3"/>
      <c r="M612" s="3"/>
    </row>
    <row r="613" spans="1:13" x14ac:dyDescent="0.2">
      <c r="A613" s="4">
        <v>44932</v>
      </c>
      <c r="B613" s="17">
        <v>-500</v>
      </c>
      <c r="C613" s="14" t="s">
        <v>13</v>
      </c>
      <c r="D613" s="15" t="s">
        <v>35</v>
      </c>
      <c r="E613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613" s="17">
        <f>IF(Movimientos[[#This Row],[Contabilizado]] &gt; 0, Movimientos[[#This Row],[Contabilizado]], 0)</f>
        <v>0</v>
      </c>
      <c r="G613" s="31">
        <f>IF(Movimientos[[#This Row],[Contabilizado]] &lt; 0, Movimientos[[#This Row],[Contabilizado]], 0)</f>
        <v>0</v>
      </c>
      <c r="H613" s="16"/>
      <c r="I613" s="5"/>
      <c r="K613" s="16"/>
      <c r="L613" s="3"/>
      <c r="M613" s="3"/>
    </row>
    <row r="614" spans="1:13" x14ac:dyDescent="0.2">
      <c r="A614" s="4">
        <v>44932</v>
      </c>
      <c r="B614" s="17">
        <v>3000</v>
      </c>
      <c r="C614" s="14" t="s">
        <v>197</v>
      </c>
      <c r="D614" s="15"/>
      <c r="E614" s="17">
        <f>IF(AND(Movimientos[[#This Row],[Importe]] &lt; 0, OR(Movimientos[[#This Row],[Concepto]] = "Luz", Movimientos[[#This Row],[Concepto]] = "Cuota", Movimientos[[#This Row],[Concepto]] = "Invitado")), 0, Movimientos[[#This Row],[Importe]])</f>
        <v>3000</v>
      </c>
      <c r="F614" s="17">
        <f>IF(Movimientos[[#This Row],[Contabilizado]] &gt; 0, Movimientos[[#This Row],[Contabilizado]], 0)</f>
        <v>3000</v>
      </c>
      <c r="G614" s="31">
        <f>IF(Movimientos[[#This Row],[Contabilizado]] &lt; 0, Movimientos[[#This Row],[Contabilizado]], 0)</f>
        <v>0</v>
      </c>
      <c r="H614" s="16"/>
      <c r="I614" s="5"/>
      <c r="K614" s="16"/>
      <c r="L614" s="3"/>
      <c r="M614" s="3" t="s">
        <v>198</v>
      </c>
    </row>
    <row r="615" spans="1:13" x14ac:dyDescent="0.2">
      <c r="A615" s="4">
        <v>44932</v>
      </c>
      <c r="B615" s="17">
        <v>3800</v>
      </c>
      <c r="C615" s="14" t="s">
        <v>15</v>
      </c>
      <c r="D615" s="15" t="s">
        <v>38</v>
      </c>
      <c r="E615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615" s="17">
        <f>IF(Movimientos[[#This Row],[Contabilizado]] &gt; 0, Movimientos[[#This Row],[Contabilizado]], 0)</f>
        <v>3800</v>
      </c>
      <c r="G615" s="31">
        <f>IF(Movimientos[[#This Row],[Contabilizado]] &lt; 0, Movimientos[[#This Row],[Contabilizado]], 0)</f>
        <v>0</v>
      </c>
      <c r="H615" s="16"/>
      <c r="I615" s="5"/>
      <c r="K615" s="16"/>
      <c r="L615" s="3"/>
      <c r="M615" s="3"/>
    </row>
    <row r="616" spans="1:13" x14ac:dyDescent="0.2">
      <c r="A616" s="4">
        <v>44932</v>
      </c>
      <c r="B616" s="17">
        <v>3800</v>
      </c>
      <c r="C616" s="14" t="s">
        <v>15</v>
      </c>
      <c r="D616" s="15" t="s">
        <v>23</v>
      </c>
      <c r="E616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616" s="17">
        <f>IF(Movimientos[[#This Row],[Contabilizado]] &gt; 0, Movimientos[[#This Row],[Contabilizado]], 0)</f>
        <v>3800</v>
      </c>
      <c r="G616" s="31">
        <f>IF(Movimientos[[#This Row],[Contabilizado]] &lt; 0, Movimientos[[#This Row],[Contabilizado]], 0)</f>
        <v>0</v>
      </c>
      <c r="H616" s="16"/>
      <c r="I616" s="5"/>
      <c r="K616" s="16"/>
      <c r="L616" s="3"/>
      <c r="M616" s="3"/>
    </row>
    <row r="617" spans="1:13" x14ac:dyDescent="0.2">
      <c r="A617" s="4">
        <v>44932</v>
      </c>
      <c r="B617" s="17">
        <v>3800</v>
      </c>
      <c r="C617" s="14" t="s">
        <v>15</v>
      </c>
      <c r="D617" s="15" t="s">
        <v>91</v>
      </c>
      <c r="E617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617" s="17">
        <f>IF(Movimientos[[#This Row],[Contabilizado]] &gt; 0, Movimientos[[#This Row],[Contabilizado]], 0)</f>
        <v>3800</v>
      </c>
      <c r="G617" s="31">
        <f>IF(Movimientos[[#This Row],[Contabilizado]] &lt; 0, Movimientos[[#This Row],[Contabilizado]], 0)</f>
        <v>0</v>
      </c>
      <c r="H617" s="16"/>
      <c r="I617" s="5"/>
      <c r="K617" s="16"/>
      <c r="L617" s="3"/>
      <c r="M617" s="3"/>
    </row>
    <row r="618" spans="1:13" x14ac:dyDescent="0.2">
      <c r="A618" s="4">
        <v>44932</v>
      </c>
      <c r="B618" s="17">
        <v>3800</v>
      </c>
      <c r="C618" s="14" t="s">
        <v>15</v>
      </c>
      <c r="D618" s="15" t="s">
        <v>22</v>
      </c>
      <c r="E618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618" s="17">
        <f>IF(Movimientos[[#This Row],[Contabilizado]] &gt; 0, Movimientos[[#This Row],[Contabilizado]], 0)</f>
        <v>3800</v>
      </c>
      <c r="G618" s="31">
        <f>IF(Movimientos[[#This Row],[Contabilizado]] &lt; 0, Movimientos[[#This Row],[Contabilizado]], 0)</f>
        <v>0</v>
      </c>
      <c r="H618" s="16"/>
      <c r="I618" s="5"/>
      <c r="K618" s="16"/>
      <c r="L618" s="3"/>
      <c r="M618" s="3"/>
    </row>
    <row r="619" spans="1:13" x14ac:dyDescent="0.2">
      <c r="A619" s="4">
        <v>44932</v>
      </c>
      <c r="B619" s="17">
        <v>3800</v>
      </c>
      <c r="C619" s="14" t="s">
        <v>15</v>
      </c>
      <c r="D619" s="15" t="s">
        <v>49</v>
      </c>
      <c r="E619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619" s="17">
        <f>IF(Movimientos[[#This Row],[Contabilizado]] &gt; 0, Movimientos[[#This Row],[Contabilizado]], 0)</f>
        <v>3800</v>
      </c>
      <c r="G619" s="31">
        <f>IF(Movimientos[[#This Row],[Contabilizado]] &lt; 0, Movimientos[[#This Row],[Contabilizado]], 0)</f>
        <v>0</v>
      </c>
      <c r="H619" s="16"/>
      <c r="I619" s="5"/>
      <c r="K619" s="16"/>
      <c r="L619" s="3"/>
      <c r="M619" s="3"/>
    </row>
    <row r="620" spans="1:13" x14ac:dyDescent="0.2">
      <c r="A620" s="4">
        <v>44932</v>
      </c>
      <c r="B620" s="17">
        <v>3800</v>
      </c>
      <c r="C620" s="14" t="s">
        <v>15</v>
      </c>
      <c r="D620" s="15" t="s">
        <v>125</v>
      </c>
      <c r="E620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620" s="17">
        <f>IF(Movimientos[[#This Row],[Contabilizado]] &gt; 0, Movimientos[[#This Row],[Contabilizado]], 0)</f>
        <v>3800</v>
      </c>
      <c r="G620" s="31">
        <f>IF(Movimientos[[#This Row],[Contabilizado]] &lt; 0, Movimientos[[#This Row],[Contabilizado]], 0)</f>
        <v>0</v>
      </c>
      <c r="H620" s="16"/>
      <c r="I620" s="5"/>
      <c r="K620" s="16"/>
      <c r="L620" s="3"/>
      <c r="M620" s="3"/>
    </row>
    <row r="621" spans="1:13" x14ac:dyDescent="0.2">
      <c r="A621" s="4">
        <v>44932</v>
      </c>
      <c r="B621" s="17">
        <v>3800</v>
      </c>
      <c r="C621" s="14" t="s">
        <v>15</v>
      </c>
      <c r="D621" s="15" t="s">
        <v>41</v>
      </c>
      <c r="E621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621" s="17">
        <f>IF(Movimientos[[#This Row],[Contabilizado]] &gt; 0, Movimientos[[#This Row],[Contabilizado]], 0)</f>
        <v>3800</v>
      </c>
      <c r="G621" s="31">
        <f>IF(Movimientos[[#This Row],[Contabilizado]] &lt; 0, Movimientos[[#This Row],[Contabilizado]], 0)</f>
        <v>0</v>
      </c>
      <c r="H621" s="16"/>
      <c r="I621" s="5"/>
      <c r="K621" s="16"/>
      <c r="L621" s="3"/>
      <c r="M621" s="3"/>
    </row>
    <row r="622" spans="1:13" x14ac:dyDescent="0.2">
      <c r="A622" s="4">
        <v>44932</v>
      </c>
      <c r="B622" s="17">
        <v>4000</v>
      </c>
      <c r="C622" s="14" t="s">
        <v>15</v>
      </c>
      <c r="D622" s="15" t="s">
        <v>84</v>
      </c>
      <c r="E622" s="17">
        <f>IF(AND(Movimientos[[#This Row],[Importe]] &lt; 0, OR(Movimientos[[#This Row],[Concepto]] = "Luz", Movimientos[[#This Row],[Concepto]] = "Cuota", Movimientos[[#This Row],[Concepto]] = "Invitado")), 0, Movimientos[[#This Row],[Importe]])</f>
        <v>4000</v>
      </c>
      <c r="F622" s="17">
        <f>IF(Movimientos[[#This Row],[Contabilizado]] &gt; 0, Movimientos[[#This Row],[Contabilizado]], 0)</f>
        <v>4000</v>
      </c>
      <c r="G622" s="31">
        <f>IF(Movimientos[[#This Row],[Contabilizado]] &lt; 0, Movimientos[[#This Row],[Contabilizado]], 0)</f>
        <v>0</v>
      </c>
      <c r="H622" s="16"/>
      <c r="I622" s="5"/>
      <c r="K622" s="16"/>
      <c r="L622" s="3"/>
      <c r="M622" s="3"/>
    </row>
    <row r="623" spans="1:13" x14ac:dyDescent="0.2">
      <c r="A623" s="4">
        <v>44932</v>
      </c>
      <c r="B623" s="17">
        <v>3040</v>
      </c>
      <c r="C623" s="14" t="s">
        <v>15</v>
      </c>
      <c r="D623" s="15" t="s">
        <v>131</v>
      </c>
      <c r="E623" s="17">
        <f>IF(AND(Movimientos[[#This Row],[Importe]] &lt; 0, OR(Movimientos[[#This Row],[Concepto]] = "Luz", Movimientos[[#This Row],[Concepto]] = "Cuota", Movimientos[[#This Row],[Concepto]] = "Invitado")), 0, Movimientos[[#This Row],[Importe]])</f>
        <v>3040</v>
      </c>
      <c r="F623" s="17">
        <f>IF(Movimientos[[#This Row],[Contabilizado]] &gt; 0, Movimientos[[#This Row],[Contabilizado]], 0)</f>
        <v>3040</v>
      </c>
      <c r="G623" s="31">
        <f>IF(Movimientos[[#This Row],[Contabilizado]] &lt; 0, Movimientos[[#This Row],[Contabilizado]], 0)</f>
        <v>0</v>
      </c>
      <c r="H623" s="16"/>
      <c r="I623" s="5"/>
      <c r="K623" s="16"/>
      <c r="L623" s="3"/>
      <c r="M623" s="3"/>
    </row>
    <row r="624" spans="1:13" x14ac:dyDescent="0.2">
      <c r="A624" s="4">
        <v>44932</v>
      </c>
      <c r="B624" s="17">
        <v>3040</v>
      </c>
      <c r="C624" s="14" t="s">
        <v>15</v>
      </c>
      <c r="D624" s="15" t="s">
        <v>130</v>
      </c>
      <c r="E624" s="17">
        <f>IF(AND(Movimientos[[#This Row],[Importe]] &lt; 0, OR(Movimientos[[#This Row],[Concepto]] = "Luz", Movimientos[[#This Row],[Concepto]] = "Cuota", Movimientos[[#This Row],[Concepto]] = "Invitado")), 0, Movimientos[[#This Row],[Importe]])</f>
        <v>3040</v>
      </c>
      <c r="F624" s="17">
        <f>IF(Movimientos[[#This Row],[Contabilizado]] &gt; 0, Movimientos[[#This Row],[Contabilizado]], 0)</f>
        <v>3040</v>
      </c>
      <c r="G624" s="31">
        <f>IF(Movimientos[[#This Row],[Contabilizado]] &lt; 0, Movimientos[[#This Row],[Contabilizado]], 0)</f>
        <v>0</v>
      </c>
      <c r="H624" s="16"/>
      <c r="I624" s="5"/>
      <c r="K624" s="16"/>
      <c r="L624" s="3"/>
      <c r="M624" s="3"/>
    </row>
    <row r="625" spans="1:13" x14ac:dyDescent="0.2">
      <c r="A625" s="4">
        <v>44932</v>
      </c>
      <c r="B625" s="17">
        <v>3040</v>
      </c>
      <c r="C625" s="14" t="s">
        <v>15</v>
      </c>
      <c r="D625" s="15" t="s">
        <v>99</v>
      </c>
      <c r="E625" s="17">
        <f>IF(AND(Movimientos[[#This Row],[Importe]] &lt; 0, OR(Movimientos[[#This Row],[Concepto]] = "Luz", Movimientos[[#This Row],[Concepto]] = "Cuota", Movimientos[[#This Row],[Concepto]] = "Invitado")), 0, Movimientos[[#This Row],[Importe]])</f>
        <v>3040</v>
      </c>
      <c r="F625" s="17">
        <f>IF(Movimientos[[#This Row],[Contabilizado]] &gt; 0, Movimientos[[#This Row],[Contabilizado]], 0)</f>
        <v>3040</v>
      </c>
      <c r="G625" s="31">
        <f>IF(Movimientos[[#This Row],[Contabilizado]] &lt; 0, Movimientos[[#This Row],[Contabilizado]], 0)</f>
        <v>0</v>
      </c>
      <c r="H625" s="16"/>
      <c r="I625" s="5"/>
      <c r="K625" s="16"/>
      <c r="L625" s="3"/>
      <c r="M625" s="3"/>
    </row>
    <row r="626" spans="1:13" x14ac:dyDescent="0.2">
      <c r="A626" s="4">
        <v>44932</v>
      </c>
      <c r="B626" s="17">
        <v>3800</v>
      </c>
      <c r="C626" s="14" t="s">
        <v>15</v>
      </c>
      <c r="D626" s="15" t="s">
        <v>81</v>
      </c>
      <c r="E626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626" s="17">
        <f>IF(Movimientos[[#This Row],[Contabilizado]] &gt; 0, Movimientos[[#This Row],[Contabilizado]], 0)</f>
        <v>3800</v>
      </c>
      <c r="G626" s="31">
        <f>IF(Movimientos[[#This Row],[Contabilizado]] &lt; 0, Movimientos[[#This Row],[Contabilizado]], 0)</f>
        <v>0</v>
      </c>
      <c r="H626" s="16"/>
      <c r="I626" s="5"/>
      <c r="K626" s="16"/>
      <c r="L626" s="3"/>
      <c r="M626" s="3"/>
    </row>
    <row r="627" spans="1:13" x14ac:dyDescent="0.2">
      <c r="A627" s="4">
        <v>44932</v>
      </c>
      <c r="B627" s="17">
        <v>1000</v>
      </c>
      <c r="C627" s="14" t="s">
        <v>151</v>
      </c>
      <c r="D627" s="15" t="s">
        <v>74</v>
      </c>
      <c r="E627" s="17">
        <f>IF(AND(Movimientos[[#This Row],[Importe]] &lt; 0, OR(Movimientos[[#This Row],[Concepto]] = "Luz", Movimientos[[#This Row],[Concepto]] = "Cuota", Movimientos[[#This Row],[Concepto]] = "Invitado")), 0, Movimientos[[#This Row],[Importe]])</f>
        <v>1000</v>
      </c>
      <c r="F627" s="17">
        <f>IF(Movimientos[[#This Row],[Contabilizado]] &gt; 0, Movimientos[[#This Row],[Contabilizado]], 0)</f>
        <v>1000</v>
      </c>
      <c r="G627" s="31">
        <f>IF(Movimientos[[#This Row],[Contabilizado]] &lt; 0, Movimientos[[#This Row],[Contabilizado]], 0)</f>
        <v>0</v>
      </c>
      <c r="H627" s="16"/>
      <c r="I627" s="5"/>
      <c r="K627" s="16"/>
      <c r="L627" s="3"/>
      <c r="M627" s="3"/>
    </row>
    <row r="628" spans="1:13" x14ac:dyDescent="0.2">
      <c r="A628" s="4">
        <v>44932</v>
      </c>
      <c r="B628" s="17">
        <v>3800</v>
      </c>
      <c r="C628" s="14" t="s">
        <v>15</v>
      </c>
      <c r="D628" s="15" t="s">
        <v>74</v>
      </c>
      <c r="E628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628" s="17">
        <f>IF(Movimientos[[#This Row],[Contabilizado]] &gt; 0, Movimientos[[#This Row],[Contabilizado]], 0)</f>
        <v>3800</v>
      </c>
      <c r="G628" s="31">
        <f>IF(Movimientos[[#This Row],[Contabilizado]] &lt; 0, Movimientos[[#This Row],[Contabilizado]], 0)</f>
        <v>0</v>
      </c>
      <c r="H628" s="16"/>
      <c r="I628" s="5"/>
      <c r="K628" s="16"/>
      <c r="L628" s="3"/>
      <c r="M628" s="3"/>
    </row>
    <row r="629" spans="1:13" x14ac:dyDescent="0.2">
      <c r="A629" s="4">
        <v>44932</v>
      </c>
      <c r="B629" s="17">
        <v>3800</v>
      </c>
      <c r="C629" s="14" t="s">
        <v>15</v>
      </c>
      <c r="D629" s="15" t="s">
        <v>102</v>
      </c>
      <c r="E629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629" s="17">
        <f>IF(Movimientos[[#This Row],[Contabilizado]] &gt; 0, Movimientos[[#This Row],[Contabilizado]], 0)</f>
        <v>3800</v>
      </c>
      <c r="G629" s="31">
        <f>IF(Movimientos[[#This Row],[Contabilizado]] &lt; 0, Movimientos[[#This Row],[Contabilizado]], 0)</f>
        <v>0</v>
      </c>
      <c r="H629" s="16"/>
      <c r="I629" s="5"/>
      <c r="K629" s="16"/>
      <c r="L629" s="3"/>
      <c r="M629" s="3"/>
    </row>
    <row r="630" spans="1:13" x14ac:dyDescent="0.2">
      <c r="A630" s="4">
        <v>44932</v>
      </c>
      <c r="B630" s="17">
        <v>-500</v>
      </c>
      <c r="C630" s="14" t="s">
        <v>13</v>
      </c>
      <c r="D630" s="15" t="s">
        <v>24</v>
      </c>
      <c r="E630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630" s="17">
        <f>IF(Movimientos[[#This Row],[Contabilizado]] &gt; 0, Movimientos[[#This Row],[Contabilizado]], 0)</f>
        <v>0</v>
      </c>
      <c r="G630" s="31">
        <f>IF(Movimientos[[#This Row],[Contabilizado]] &lt; 0, Movimientos[[#This Row],[Contabilizado]], 0)</f>
        <v>0</v>
      </c>
      <c r="H630" s="16"/>
      <c r="I630" s="5"/>
      <c r="K630" s="16"/>
      <c r="L630" s="3"/>
      <c r="M630" s="3"/>
    </row>
    <row r="631" spans="1:13" x14ac:dyDescent="0.2">
      <c r="A631" s="4">
        <v>44932</v>
      </c>
      <c r="B631" s="17">
        <v>-6570</v>
      </c>
      <c r="C631" s="14" t="s">
        <v>27</v>
      </c>
      <c r="D631" s="15"/>
      <c r="E631" s="17">
        <f>IF(AND(Movimientos[[#This Row],[Importe]] &lt; 0, OR(Movimientos[[#This Row],[Concepto]] = "Luz", Movimientos[[#This Row],[Concepto]] = "Cuota", Movimientos[[#This Row],[Concepto]] = "Invitado")), 0, Movimientos[[#This Row],[Importe]])</f>
        <v>-6570</v>
      </c>
      <c r="F631" s="17">
        <f>IF(Movimientos[[#This Row],[Contabilizado]] &gt; 0, Movimientos[[#This Row],[Contabilizado]], 0)</f>
        <v>0</v>
      </c>
      <c r="G631" s="31">
        <f>IF(Movimientos[[#This Row],[Contabilizado]] &lt; 0, Movimientos[[#This Row],[Contabilizado]], 0)</f>
        <v>-6570</v>
      </c>
      <c r="H631" s="16"/>
      <c r="I631" s="5" t="s">
        <v>188</v>
      </c>
      <c r="K631" s="16"/>
      <c r="L631" s="3"/>
      <c r="M631" s="3"/>
    </row>
    <row r="632" spans="1:13" x14ac:dyDescent="0.2">
      <c r="A632" s="4">
        <v>44932</v>
      </c>
      <c r="B632" s="17">
        <v>-3330</v>
      </c>
      <c r="C632" s="14" t="s">
        <v>27</v>
      </c>
      <c r="D632" s="15"/>
      <c r="E632" s="17">
        <f>IF(AND(Movimientos[[#This Row],[Importe]] &lt; 0, OR(Movimientos[[#This Row],[Concepto]] = "Luz", Movimientos[[#This Row],[Concepto]] = "Cuota", Movimientos[[#This Row],[Concepto]] = "Invitado")), 0, Movimientos[[#This Row],[Importe]])</f>
        <v>-3330</v>
      </c>
      <c r="F632" s="17">
        <f>IF(Movimientos[[#This Row],[Contabilizado]] &gt; 0, Movimientos[[#This Row],[Contabilizado]], 0)</f>
        <v>0</v>
      </c>
      <c r="G632" s="31">
        <f>IF(Movimientos[[#This Row],[Contabilizado]] &lt; 0, Movimientos[[#This Row],[Contabilizado]], 0)</f>
        <v>-3330</v>
      </c>
      <c r="H632" s="16"/>
      <c r="I632" s="5" t="s">
        <v>199</v>
      </c>
      <c r="K632" s="16"/>
      <c r="L632" s="3"/>
      <c r="M632" s="3"/>
    </row>
    <row r="633" spans="1:13" x14ac:dyDescent="0.2">
      <c r="A633" s="4">
        <v>44932</v>
      </c>
      <c r="B633" s="17">
        <v>4000</v>
      </c>
      <c r="C633" s="14" t="s">
        <v>153</v>
      </c>
      <c r="D633" s="15"/>
      <c r="E633" s="17">
        <f>IF(AND(Movimientos[[#This Row],[Importe]] &lt; 0, OR(Movimientos[[#This Row],[Concepto]] = "Luz", Movimientos[[#This Row],[Concepto]] = "Cuota", Movimientos[[#This Row],[Concepto]] = "Invitado")), 0, Movimientos[[#This Row],[Importe]])</f>
        <v>4000</v>
      </c>
      <c r="F633" s="17">
        <f>IF(Movimientos[[#This Row],[Contabilizado]] &gt; 0, Movimientos[[#This Row],[Contabilizado]], 0)</f>
        <v>4000</v>
      </c>
      <c r="G633" s="31">
        <f>IF(Movimientos[[#This Row],[Contabilizado]] &lt; 0, Movimientos[[#This Row],[Contabilizado]], 0)</f>
        <v>0</v>
      </c>
      <c r="H633" s="16"/>
      <c r="I633" s="5"/>
      <c r="K633" s="16"/>
      <c r="L633" s="3"/>
      <c r="M633" s="3" t="s">
        <v>200</v>
      </c>
    </row>
    <row r="634" spans="1:13" x14ac:dyDescent="0.2">
      <c r="A634" s="4">
        <v>44932</v>
      </c>
      <c r="B634" s="17">
        <v>-34000</v>
      </c>
      <c r="C634" s="14" t="s">
        <v>17</v>
      </c>
      <c r="D634" s="15"/>
      <c r="E634" s="17">
        <f>IF(AND(Movimientos[[#This Row],[Importe]] &lt; 0, OR(Movimientos[[#This Row],[Concepto]] = "Luz", Movimientos[[#This Row],[Concepto]] = "Cuota", Movimientos[[#This Row],[Concepto]] = "Invitado")), 0, Movimientos[[#This Row],[Importe]])</f>
        <v>-34000</v>
      </c>
      <c r="F634" s="17">
        <f>IF(Movimientos[[#This Row],[Contabilizado]] &gt; 0, Movimientos[[#This Row],[Contabilizado]], 0)</f>
        <v>0</v>
      </c>
      <c r="G634" s="31">
        <f>IF(Movimientos[[#This Row],[Contabilizado]] &lt; 0, Movimientos[[#This Row],[Contabilizado]], 0)</f>
        <v>-34000</v>
      </c>
      <c r="H634" s="16"/>
      <c r="I634" s="5"/>
      <c r="K634" s="16" t="s">
        <v>18</v>
      </c>
      <c r="L634" s="3"/>
      <c r="M634" s="3"/>
    </row>
    <row r="635" spans="1:13" x14ac:dyDescent="0.2">
      <c r="A635" s="4">
        <v>44932</v>
      </c>
      <c r="B635" s="17">
        <v>-140000</v>
      </c>
      <c r="C635" s="14" t="s">
        <v>17</v>
      </c>
      <c r="D635" s="15"/>
      <c r="E635" s="17">
        <f>IF(AND(Movimientos[[#This Row],[Importe]] &lt; 0, OR(Movimientos[[#This Row],[Concepto]] = "Luz", Movimientos[[#This Row],[Concepto]] = "Cuota", Movimientos[[#This Row],[Concepto]] = "Invitado")), 0, Movimientos[[#This Row],[Importe]])</f>
        <v>-140000</v>
      </c>
      <c r="F635" s="17">
        <f>IF(Movimientos[[#This Row],[Contabilizado]] &gt; 0, Movimientos[[#This Row],[Contabilizado]], 0)</f>
        <v>0</v>
      </c>
      <c r="G635" s="31">
        <f>IF(Movimientos[[#This Row],[Contabilizado]] &lt; 0, Movimientos[[#This Row],[Contabilizado]], 0)</f>
        <v>-140000</v>
      </c>
      <c r="H635" s="16"/>
      <c r="I635" s="5"/>
      <c r="K635" s="16" t="s">
        <v>56</v>
      </c>
      <c r="L635" s="3"/>
      <c r="M635" s="3"/>
    </row>
    <row r="636" spans="1:13" x14ac:dyDescent="0.2">
      <c r="A636" s="4">
        <v>44932</v>
      </c>
      <c r="B636" s="17">
        <v>3800</v>
      </c>
      <c r="C636" s="14" t="s">
        <v>15</v>
      </c>
      <c r="D636" s="15" t="s">
        <v>94</v>
      </c>
      <c r="E636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636" s="17">
        <f>IF(Movimientos[[#This Row],[Contabilizado]] &gt; 0, Movimientos[[#This Row],[Contabilizado]], 0)</f>
        <v>3800</v>
      </c>
      <c r="G636" s="31">
        <f>IF(Movimientos[[#This Row],[Contabilizado]] &lt; 0, Movimientos[[#This Row],[Contabilizado]], 0)</f>
        <v>0</v>
      </c>
      <c r="H636" s="16"/>
      <c r="I636" s="5"/>
      <c r="K636" s="16"/>
      <c r="L636" s="3"/>
      <c r="M636" s="3"/>
    </row>
    <row r="637" spans="1:13" x14ac:dyDescent="0.2">
      <c r="A637" s="4">
        <v>44931</v>
      </c>
      <c r="B637" s="17">
        <v>-1200</v>
      </c>
      <c r="C637" s="14" t="s">
        <v>32</v>
      </c>
      <c r="D637" s="15" t="s">
        <v>93</v>
      </c>
      <c r="E637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637" s="17">
        <f>IF(Movimientos[[#This Row],[Contabilizado]] &gt; 0, Movimientos[[#This Row],[Contabilizado]], 0)</f>
        <v>0</v>
      </c>
      <c r="G637" s="31">
        <f>IF(Movimientos[[#This Row],[Contabilizado]] &lt; 0, Movimientos[[#This Row],[Contabilizado]], 0)</f>
        <v>0</v>
      </c>
      <c r="H637" s="16"/>
      <c r="I637" s="5"/>
      <c r="K637" s="16"/>
      <c r="L637" s="3"/>
      <c r="M637" s="3"/>
    </row>
    <row r="638" spans="1:13" x14ac:dyDescent="0.2">
      <c r="A638" s="4">
        <v>44931</v>
      </c>
      <c r="B638" s="17">
        <v>-1200</v>
      </c>
      <c r="C638" s="14" t="s">
        <v>32</v>
      </c>
      <c r="D638" s="15" t="s">
        <v>172</v>
      </c>
      <c r="E638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638" s="17">
        <f>IF(Movimientos[[#This Row],[Contabilizado]] &gt; 0, Movimientos[[#This Row],[Contabilizado]], 0)</f>
        <v>0</v>
      </c>
      <c r="G638" s="31">
        <f>IF(Movimientos[[#This Row],[Contabilizado]] &lt; 0, Movimientos[[#This Row],[Contabilizado]], 0)</f>
        <v>0</v>
      </c>
      <c r="H638" s="16"/>
      <c r="I638" s="5"/>
      <c r="K638" s="16"/>
      <c r="L638" s="3"/>
      <c r="M638" s="3"/>
    </row>
    <row r="639" spans="1:13" x14ac:dyDescent="0.2">
      <c r="A639" s="4">
        <v>44931</v>
      </c>
      <c r="B639" s="17">
        <v>3800</v>
      </c>
      <c r="C639" s="14" t="s">
        <v>15</v>
      </c>
      <c r="D639" s="15" t="s">
        <v>70</v>
      </c>
      <c r="E639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639" s="17">
        <f>IF(Movimientos[[#This Row],[Contabilizado]] &gt; 0, Movimientos[[#This Row],[Contabilizado]], 0)</f>
        <v>3800</v>
      </c>
      <c r="G639" s="31">
        <f>IF(Movimientos[[#This Row],[Contabilizado]] &lt; 0, Movimientos[[#This Row],[Contabilizado]], 0)</f>
        <v>0</v>
      </c>
      <c r="H639" s="16"/>
      <c r="I639" s="5"/>
      <c r="K639" s="16"/>
      <c r="L639" s="3"/>
      <c r="M639" s="3"/>
    </row>
    <row r="640" spans="1:13" x14ac:dyDescent="0.2">
      <c r="A640" s="4">
        <v>44931</v>
      </c>
      <c r="B640" s="17">
        <v>2700</v>
      </c>
      <c r="C640" s="14" t="s">
        <v>15</v>
      </c>
      <c r="D640" s="15" t="s">
        <v>139</v>
      </c>
      <c r="E640" s="17">
        <f>IF(AND(Movimientos[[#This Row],[Importe]] &lt; 0, OR(Movimientos[[#This Row],[Concepto]] = "Luz", Movimientos[[#This Row],[Concepto]] = "Cuota", Movimientos[[#This Row],[Concepto]] = "Invitado")), 0, Movimientos[[#This Row],[Importe]])</f>
        <v>2700</v>
      </c>
      <c r="F640" s="17">
        <f>IF(Movimientos[[#This Row],[Contabilizado]] &gt; 0, Movimientos[[#This Row],[Contabilizado]], 0)</f>
        <v>2700</v>
      </c>
      <c r="G640" s="31">
        <f>IF(Movimientos[[#This Row],[Contabilizado]] &lt; 0, Movimientos[[#This Row],[Contabilizado]], 0)</f>
        <v>0</v>
      </c>
      <c r="H640" s="16"/>
      <c r="I640" s="5"/>
      <c r="K640" s="16"/>
      <c r="L640" s="3"/>
      <c r="M640" s="3"/>
    </row>
    <row r="641" spans="1:13" x14ac:dyDescent="0.2">
      <c r="A641" s="4">
        <v>44931</v>
      </c>
      <c r="B641" s="17">
        <v>2860</v>
      </c>
      <c r="C641" s="14" t="s">
        <v>15</v>
      </c>
      <c r="D641" s="15" t="s">
        <v>93</v>
      </c>
      <c r="E641" s="17">
        <f>IF(AND(Movimientos[[#This Row],[Importe]] &lt; 0, OR(Movimientos[[#This Row],[Concepto]] = "Luz", Movimientos[[#This Row],[Concepto]] = "Cuota", Movimientos[[#This Row],[Concepto]] = "Invitado")), 0, Movimientos[[#This Row],[Importe]])</f>
        <v>2860</v>
      </c>
      <c r="F641" s="17">
        <f>IF(Movimientos[[#This Row],[Contabilizado]] &gt; 0, Movimientos[[#This Row],[Contabilizado]], 0)</f>
        <v>2860</v>
      </c>
      <c r="G641" s="31">
        <f>IF(Movimientos[[#This Row],[Contabilizado]] &lt; 0, Movimientos[[#This Row],[Contabilizado]], 0)</f>
        <v>0</v>
      </c>
      <c r="H641" s="16"/>
      <c r="I641" s="5"/>
      <c r="K641" s="16"/>
      <c r="L641" s="3"/>
      <c r="M641" s="3"/>
    </row>
    <row r="642" spans="1:13" x14ac:dyDescent="0.2">
      <c r="A642" s="4">
        <v>44931</v>
      </c>
      <c r="B642" s="17">
        <v>3800</v>
      </c>
      <c r="C642" s="14" t="s">
        <v>15</v>
      </c>
      <c r="D642" s="15" t="s">
        <v>129</v>
      </c>
      <c r="E642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642" s="17">
        <f>IF(Movimientos[[#This Row],[Contabilizado]] &gt; 0, Movimientos[[#This Row],[Contabilizado]], 0)</f>
        <v>3800</v>
      </c>
      <c r="G642" s="31">
        <f>IF(Movimientos[[#This Row],[Contabilizado]] &lt; 0, Movimientos[[#This Row],[Contabilizado]], 0)</f>
        <v>0</v>
      </c>
      <c r="H642" s="16"/>
      <c r="I642" s="5"/>
      <c r="K642" s="16"/>
      <c r="L642" s="3"/>
      <c r="M642" s="3"/>
    </row>
    <row r="643" spans="1:13" x14ac:dyDescent="0.2">
      <c r="A643" s="4">
        <v>44931</v>
      </c>
      <c r="B643" s="17">
        <v>3800</v>
      </c>
      <c r="C643" s="14" t="s">
        <v>15</v>
      </c>
      <c r="D643" s="15" t="s">
        <v>136</v>
      </c>
      <c r="E643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643" s="17">
        <f>IF(Movimientos[[#This Row],[Contabilizado]] &gt; 0, Movimientos[[#This Row],[Contabilizado]], 0)</f>
        <v>3800</v>
      </c>
      <c r="G643" s="31">
        <f>IF(Movimientos[[#This Row],[Contabilizado]] &lt; 0, Movimientos[[#This Row],[Contabilizado]], 0)</f>
        <v>0</v>
      </c>
      <c r="H643" s="16"/>
      <c r="I643" s="5"/>
      <c r="K643" s="16"/>
      <c r="L643" s="3"/>
      <c r="M643" s="3"/>
    </row>
    <row r="644" spans="1:13" x14ac:dyDescent="0.2">
      <c r="A644" s="4">
        <v>44931</v>
      </c>
      <c r="B644" s="17">
        <v>3800</v>
      </c>
      <c r="C644" s="14" t="s">
        <v>15</v>
      </c>
      <c r="D644" s="15" t="s">
        <v>101</v>
      </c>
      <c r="E644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644" s="17">
        <f>IF(Movimientos[[#This Row],[Contabilizado]] &gt; 0, Movimientos[[#This Row],[Contabilizado]], 0)</f>
        <v>3800</v>
      </c>
      <c r="G644" s="31">
        <f>IF(Movimientos[[#This Row],[Contabilizado]] &lt; 0, Movimientos[[#This Row],[Contabilizado]], 0)</f>
        <v>0</v>
      </c>
      <c r="H644" s="16"/>
      <c r="I644" s="5"/>
      <c r="K644" s="16"/>
      <c r="L644" s="3"/>
      <c r="M644" s="3"/>
    </row>
    <row r="645" spans="1:13" x14ac:dyDescent="0.2">
      <c r="A645" s="4">
        <v>44931</v>
      </c>
      <c r="B645" s="17">
        <v>3800</v>
      </c>
      <c r="C645" s="14" t="s">
        <v>15</v>
      </c>
      <c r="D645" s="15" t="s">
        <v>31</v>
      </c>
      <c r="E645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645" s="17">
        <f>IF(Movimientos[[#This Row],[Contabilizado]] &gt; 0, Movimientos[[#This Row],[Contabilizado]], 0)</f>
        <v>3800</v>
      </c>
      <c r="G645" s="31">
        <f>IF(Movimientos[[#This Row],[Contabilizado]] &lt; 0, Movimientos[[#This Row],[Contabilizado]], 0)</f>
        <v>0</v>
      </c>
      <c r="H645" s="16"/>
      <c r="I645" s="5"/>
      <c r="K645" s="16"/>
      <c r="L645" s="3"/>
      <c r="M645" s="3"/>
    </row>
    <row r="646" spans="1:13" x14ac:dyDescent="0.2">
      <c r="A646" s="4">
        <v>44931</v>
      </c>
      <c r="B646" s="17">
        <v>3800</v>
      </c>
      <c r="C646" s="14" t="s">
        <v>15</v>
      </c>
      <c r="D646" s="15" t="s">
        <v>67</v>
      </c>
      <c r="E646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646" s="17">
        <f>IF(Movimientos[[#This Row],[Contabilizado]] &gt; 0, Movimientos[[#This Row],[Contabilizado]], 0)</f>
        <v>3800</v>
      </c>
      <c r="G646" s="31">
        <f>IF(Movimientos[[#This Row],[Contabilizado]] &lt; 0, Movimientos[[#This Row],[Contabilizado]], 0)</f>
        <v>0</v>
      </c>
      <c r="H646" s="16"/>
      <c r="I646" s="5"/>
      <c r="K646" s="16"/>
      <c r="L646" s="3"/>
      <c r="M646" s="3"/>
    </row>
    <row r="647" spans="1:13" x14ac:dyDescent="0.2">
      <c r="A647" s="4">
        <v>44931</v>
      </c>
      <c r="B647" s="17">
        <v>3800</v>
      </c>
      <c r="C647" s="14" t="s">
        <v>15</v>
      </c>
      <c r="D647" s="15" t="s">
        <v>108</v>
      </c>
      <c r="E647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647" s="17">
        <f>IF(Movimientos[[#This Row],[Contabilizado]] &gt; 0, Movimientos[[#This Row],[Contabilizado]], 0)</f>
        <v>3800</v>
      </c>
      <c r="G647" s="31">
        <f>IF(Movimientos[[#This Row],[Contabilizado]] &lt; 0, Movimientos[[#This Row],[Contabilizado]], 0)</f>
        <v>0</v>
      </c>
      <c r="H647" s="16"/>
      <c r="I647" s="5"/>
      <c r="K647" s="16"/>
      <c r="L647" s="3"/>
      <c r="M647" s="3"/>
    </row>
    <row r="648" spans="1:13" x14ac:dyDescent="0.2">
      <c r="A648" s="4">
        <v>44931</v>
      </c>
      <c r="B648" s="17">
        <v>3800</v>
      </c>
      <c r="C648" s="14" t="s">
        <v>15</v>
      </c>
      <c r="D648" s="15" t="s">
        <v>25</v>
      </c>
      <c r="E648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648" s="17">
        <f>IF(Movimientos[[#This Row],[Contabilizado]] &gt; 0, Movimientos[[#This Row],[Contabilizado]], 0)</f>
        <v>3800</v>
      </c>
      <c r="G648" s="31">
        <f>IF(Movimientos[[#This Row],[Contabilizado]] &lt; 0, Movimientos[[#This Row],[Contabilizado]], 0)</f>
        <v>0</v>
      </c>
      <c r="H648" s="16"/>
      <c r="I648" s="5"/>
      <c r="K648" s="16"/>
      <c r="L648" s="3"/>
      <c r="M648" s="3"/>
    </row>
    <row r="649" spans="1:13" x14ac:dyDescent="0.2">
      <c r="A649" s="4">
        <v>44931</v>
      </c>
      <c r="B649" s="17">
        <v>3800</v>
      </c>
      <c r="C649" s="14" t="s">
        <v>15</v>
      </c>
      <c r="D649" s="15" t="s">
        <v>127</v>
      </c>
      <c r="E649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649" s="17">
        <f>IF(Movimientos[[#This Row],[Contabilizado]] &gt; 0, Movimientos[[#This Row],[Contabilizado]], 0)</f>
        <v>3800</v>
      </c>
      <c r="G649" s="31">
        <f>IF(Movimientos[[#This Row],[Contabilizado]] &lt; 0, Movimientos[[#This Row],[Contabilizado]], 0)</f>
        <v>0</v>
      </c>
      <c r="H649" s="16"/>
      <c r="I649" s="5"/>
      <c r="K649" s="16"/>
      <c r="L649" s="3"/>
      <c r="M649" s="3"/>
    </row>
    <row r="650" spans="1:13" x14ac:dyDescent="0.2">
      <c r="A650" s="4">
        <v>44931</v>
      </c>
      <c r="B650" s="17">
        <v>-500</v>
      </c>
      <c r="C650" s="14" t="s">
        <v>13</v>
      </c>
      <c r="D650" s="15" t="s">
        <v>14</v>
      </c>
      <c r="E650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650" s="17">
        <f>IF(Movimientos[[#This Row],[Contabilizado]] &gt; 0, Movimientos[[#This Row],[Contabilizado]], 0)</f>
        <v>0</v>
      </c>
      <c r="G650" s="31">
        <f>IF(Movimientos[[#This Row],[Contabilizado]] &lt; 0, Movimientos[[#This Row],[Contabilizado]], 0)</f>
        <v>0</v>
      </c>
      <c r="H650" s="16"/>
      <c r="I650" s="5"/>
      <c r="K650" s="16"/>
      <c r="L650" s="3"/>
      <c r="M650" s="3"/>
    </row>
    <row r="651" spans="1:13" x14ac:dyDescent="0.2">
      <c r="A651" s="4">
        <v>44930</v>
      </c>
      <c r="B651" s="17">
        <v>3800</v>
      </c>
      <c r="C651" s="14" t="s">
        <v>15</v>
      </c>
      <c r="D651" s="15" t="s">
        <v>172</v>
      </c>
      <c r="E651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651" s="17">
        <f>IF(Movimientos[[#This Row],[Contabilizado]] &gt; 0, Movimientos[[#This Row],[Contabilizado]], 0)</f>
        <v>3800</v>
      </c>
      <c r="G651" s="31">
        <f>IF(Movimientos[[#This Row],[Contabilizado]] &lt; 0, Movimientos[[#This Row],[Contabilizado]], 0)</f>
        <v>0</v>
      </c>
      <c r="H651" s="16"/>
      <c r="I651" s="5"/>
      <c r="K651" s="16"/>
      <c r="L651" s="3"/>
      <c r="M651" s="3"/>
    </row>
    <row r="652" spans="1:13" x14ac:dyDescent="0.2">
      <c r="A652" s="4">
        <v>44930</v>
      </c>
      <c r="B652" s="17">
        <v>-500</v>
      </c>
      <c r="C652" s="14" t="s">
        <v>13</v>
      </c>
      <c r="D652" s="15" t="s">
        <v>24</v>
      </c>
      <c r="E652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652" s="17">
        <f>IF(Movimientos[[#This Row],[Contabilizado]] &gt; 0, Movimientos[[#This Row],[Contabilizado]], 0)</f>
        <v>0</v>
      </c>
      <c r="G652" s="31">
        <f>IF(Movimientos[[#This Row],[Contabilizado]] &lt; 0, Movimientos[[#This Row],[Contabilizado]], 0)</f>
        <v>0</v>
      </c>
      <c r="H652" s="16"/>
      <c r="I652" s="5"/>
      <c r="K652" s="16"/>
      <c r="L652" s="3"/>
      <c r="M652" s="3"/>
    </row>
    <row r="653" spans="1:13" x14ac:dyDescent="0.2">
      <c r="A653" s="4">
        <v>44930</v>
      </c>
      <c r="B653" s="17">
        <v>3800</v>
      </c>
      <c r="C653" s="14" t="s">
        <v>15</v>
      </c>
      <c r="D653" s="15" t="s">
        <v>54</v>
      </c>
      <c r="E653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653" s="17">
        <f>IF(Movimientos[[#This Row],[Contabilizado]] &gt; 0, Movimientos[[#This Row],[Contabilizado]], 0)</f>
        <v>3800</v>
      </c>
      <c r="G653" s="31">
        <f>IF(Movimientos[[#This Row],[Contabilizado]] &lt; 0, Movimientos[[#This Row],[Contabilizado]], 0)</f>
        <v>0</v>
      </c>
      <c r="H653" s="16"/>
      <c r="I653" s="5"/>
      <c r="K653" s="16"/>
      <c r="L653" s="3"/>
      <c r="M653" s="3"/>
    </row>
    <row r="654" spans="1:13" x14ac:dyDescent="0.2">
      <c r="A654" s="4">
        <v>44930</v>
      </c>
      <c r="B654" s="17">
        <v>3800</v>
      </c>
      <c r="C654" s="14" t="s">
        <v>15</v>
      </c>
      <c r="D654" s="15" t="s">
        <v>86</v>
      </c>
      <c r="E654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654" s="17">
        <f>IF(Movimientos[[#This Row],[Contabilizado]] &gt; 0, Movimientos[[#This Row],[Contabilizado]], 0)</f>
        <v>3800</v>
      </c>
      <c r="G654" s="31">
        <f>IF(Movimientos[[#This Row],[Contabilizado]] &lt; 0, Movimientos[[#This Row],[Contabilizado]], 0)</f>
        <v>0</v>
      </c>
      <c r="H654" s="16"/>
      <c r="I654" s="5"/>
      <c r="K654" s="16"/>
      <c r="L654" s="3"/>
      <c r="M654" s="3"/>
    </row>
    <row r="655" spans="1:13" x14ac:dyDescent="0.2">
      <c r="A655" s="4">
        <v>44930</v>
      </c>
      <c r="B655" s="17">
        <v>500</v>
      </c>
      <c r="C655" s="14" t="s">
        <v>13</v>
      </c>
      <c r="D655" s="15" t="s">
        <v>95</v>
      </c>
      <c r="E655" s="17">
        <f>IF(AND(Movimientos[[#This Row],[Importe]] &lt; 0, OR(Movimientos[[#This Row],[Concepto]] = "Luz", Movimientos[[#This Row],[Concepto]] = "Cuota", Movimientos[[#This Row],[Concepto]] = "Invitado")), 0, Movimientos[[#This Row],[Importe]])</f>
        <v>500</v>
      </c>
      <c r="F655" s="17">
        <f>IF(Movimientos[[#This Row],[Contabilizado]] &gt; 0, Movimientos[[#This Row],[Contabilizado]], 0)</f>
        <v>500</v>
      </c>
      <c r="G655" s="31">
        <f>IF(Movimientos[[#This Row],[Contabilizado]] &lt; 0, Movimientos[[#This Row],[Contabilizado]], 0)</f>
        <v>0</v>
      </c>
      <c r="H655" s="16"/>
      <c r="I655" s="5"/>
      <c r="K655" s="16"/>
      <c r="L655" s="3"/>
      <c r="M655" s="3"/>
    </row>
    <row r="656" spans="1:13" x14ac:dyDescent="0.2">
      <c r="A656" s="4">
        <v>44930</v>
      </c>
      <c r="B656" s="17">
        <v>3800</v>
      </c>
      <c r="C656" s="14" t="s">
        <v>15</v>
      </c>
      <c r="D656" s="15" t="s">
        <v>95</v>
      </c>
      <c r="E656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656" s="17">
        <f>IF(Movimientos[[#This Row],[Contabilizado]] &gt; 0, Movimientos[[#This Row],[Contabilizado]], 0)</f>
        <v>3800</v>
      </c>
      <c r="G656" s="31">
        <f>IF(Movimientos[[#This Row],[Contabilizado]] &lt; 0, Movimientos[[#This Row],[Contabilizado]], 0)</f>
        <v>0</v>
      </c>
      <c r="H656" s="16"/>
      <c r="I656" s="5"/>
      <c r="K656" s="16"/>
      <c r="L656" s="3"/>
      <c r="M656" s="3"/>
    </row>
    <row r="657" spans="1:13" x14ac:dyDescent="0.2">
      <c r="A657" s="4">
        <v>44929</v>
      </c>
      <c r="B657" s="17">
        <v>3800</v>
      </c>
      <c r="C657" s="14" t="s">
        <v>15</v>
      </c>
      <c r="D657" s="15" t="s">
        <v>14</v>
      </c>
      <c r="E657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657" s="17">
        <f>IF(Movimientos[[#This Row],[Contabilizado]] &gt; 0, Movimientos[[#This Row],[Contabilizado]], 0)</f>
        <v>3800</v>
      </c>
      <c r="G657" s="31">
        <f>IF(Movimientos[[#This Row],[Contabilizado]] &lt; 0, Movimientos[[#This Row],[Contabilizado]], 0)</f>
        <v>0</v>
      </c>
      <c r="H657" s="16"/>
      <c r="I657" s="5"/>
      <c r="K657" s="16"/>
      <c r="L657" s="3"/>
      <c r="M657" s="3"/>
    </row>
    <row r="658" spans="1:13" x14ac:dyDescent="0.2">
      <c r="A658" s="4">
        <v>44929</v>
      </c>
      <c r="B658" s="17">
        <v>-114200</v>
      </c>
      <c r="C658" s="14" t="s">
        <v>17</v>
      </c>
      <c r="D658" s="15"/>
      <c r="E658" s="17">
        <f>IF(AND(Movimientos[[#This Row],[Importe]] &lt; 0, OR(Movimientos[[#This Row],[Concepto]] = "Luz", Movimientos[[#This Row],[Concepto]] = "Cuota", Movimientos[[#This Row],[Concepto]] = "Invitado")), 0, Movimientos[[#This Row],[Importe]])</f>
        <v>-114200</v>
      </c>
      <c r="F658" s="17">
        <f>IF(Movimientos[[#This Row],[Contabilizado]] &gt; 0, Movimientos[[#This Row],[Contabilizado]], 0)</f>
        <v>0</v>
      </c>
      <c r="G658" s="31">
        <f>IF(Movimientos[[#This Row],[Contabilizado]] &lt; 0, Movimientos[[#This Row],[Contabilizado]], 0)</f>
        <v>-114200</v>
      </c>
      <c r="H658" s="16"/>
      <c r="I658" s="5"/>
      <c r="K658" s="16" t="s">
        <v>56</v>
      </c>
      <c r="L658" s="3"/>
      <c r="M658" s="3"/>
    </row>
    <row r="659" spans="1:13" x14ac:dyDescent="0.2">
      <c r="A659" s="4">
        <v>44929</v>
      </c>
      <c r="B659" s="17">
        <v>3800</v>
      </c>
      <c r="C659" s="14" t="s">
        <v>15</v>
      </c>
      <c r="D659" s="15" t="s">
        <v>29</v>
      </c>
      <c r="E659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659" s="17">
        <f>IF(Movimientos[[#This Row],[Contabilizado]] &gt; 0, Movimientos[[#This Row],[Contabilizado]], 0)</f>
        <v>3800</v>
      </c>
      <c r="G659" s="31">
        <f>IF(Movimientos[[#This Row],[Contabilizado]] &lt; 0, Movimientos[[#This Row],[Contabilizado]], 0)</f>
        <v>0</v>
      </c>
      <c r="H659" s="16"/>
      <c r="I659" s="5"/>
      <c r="K659" s="16"/>
      <c r="L659" s="3"/>
      <c r="M659" s="3"/>
    </row>
    <row r="660" spans="1:13" x14ac:dyDescent="0.2">
      <c r="A660" s="4">
        <v>44929</v>
      </c>
      <c r="B660" s="17">
        <v>3800</v>
      </c>
      <c r="C660" s="14" t="s">
        <v>15</v>
      </c>
      <c r="D660" s="15" t="s">
        <v>30</v>
      </c>
      <c r="E660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660" s="17">
        <f>IF(Movimientos[[#This Row],[Contabilizado]] &gt; 0, Movimientos[[#This Row],[Contabilizado]], 0)</f>
        <v>3800</v>
      </c>
      <c r="G660" s="31">
        <f>IF(Movimientos[[#This Row],[Contabilizado]] &lt; 0, Movimientos[[#This Row],[Contabilizado]], 0)</f>
        <v>0</v>
      </c>
      <c r="H660" s="16"/>
      <c r="I660" s="5"/>
      <c r="K660" s="16"/>
      <c r="L660" s="3"/>
      <c r="M660" s="3"/>
    </row>
    <row r="661" spans="1:13" x14ac:dyDescent="0.2">
      <c r="A661" s="4">
        <v>44929</v>
      </c>
      <c r="B661" s="17">
        <v>3800</v>
      </c>
      <c r="C661" s="14" t="s">
        <v>15</v>
      </c>
      <c r="D661" s="15" t="s">
        <v>112</v>
      </c>
      <c r="E661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661" s="17">
        <f>IF(Movimientos[[#This Row],[Contabilizado]] &gt; 0, Movimientos[[#This Row],[Contabilizado]], 0)</f>
        <v>3800</v>
      </c>
      <c r="G661" s="31">
        <f>IF(Movimientos[[#This Row],[Contabilizado]] &lt; 0, Movimientos[[#This Row],[Contabilizado]], 0)</f>
        <v>0</v>
      </c>
      <c r="H661" s="16"/>
      <c r="I661" s="5"/>
      <c r="K661" s="16"/>
      <c r="L661" s="3"/>
      <c r="M661" s="3"/>
    </row>
    <row r="662" spans="1:13" x14ac:dyDescent="0.2">
      <c r="A662" s="4">
        <v>44929</v>
      </c>
      <c r="B662" s="17">
        <v>3200</v>
      </c>
      <c r="C662" s="14" t="s">
        <v>153</v>
      </c>
      <c r="D662" s="15" t="s">
        <v>133</v>
      </c>
      <c r="E662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662" s="17">
        <f>IF(Movimientos[[#This Row],[Contabilizado]] &gt; 0, Movimientos[[#This Row],[Contabilizado]], 0)</f>
        <v>3200</v>
      </c>
      <c r="G662" s="31">
        <f>IF(Movimientos[[#This Row],[Contabilizado]] &lt; 0, Movimientos[[#This Row],[Contabilizado]], 0)</f>
        <v>0</v>
      </c>
      <c r="H662" s="16"/>
      <c r="I662" s="5"/>
      <c r="K662" s="16"/>
      <c r="L662" s="3"/>
      <c r="M662" s="3"/>
    </row>
    <row r="663" spans="1:13" x14ac:dyDescent="0.2">
      <c r="A663" s="4">
        <v>44929</v>
      </c>
      <c r="B663" s="17">
        <v>3800</v>
      </c>
      <c r="C663" s="14" t="s">
        <v>15</v>
      </c>
      <c r="D663" s="15" t="s">
        <v>133</v>
      </c>
      <c r="E663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663" s="17">
        <f>IF(Movimientos[[#This Row],[Contabilizado]] &gt; 0, Movimientos[[#This Row],[Contabilizado]], 0)</f>
        <v>3800</v>
      </c>
      <c r="G663" s="31">
        <f>IF(Movimientos[[#This Row],[Contabilizado]] &lt; 0, Movimientos[[#This Row],[Contabilizado]], 0)</f>
        <v>0</v>
      </c>
      <c r="H663" s="16"/>
      <c r="I663" s="5"/>
      <c r="K663" s="16"/>
      <c r="L663" s="3"/>
      <c r="M663" s="3"/>
    </row>
    <row r="664" spans="1:13" x14ac:dyDescent="0.2">
      <c r="A664" s="4">
        <v>44929</v>
      </c>
      <c r="B664" s="17">
        <v>-93600</v>
      </c>
      <c r="C664" s="14" t="s">
        <v>170</v>
      </c>
      <c r="D664" s="15"/>
      <c r="E664" s="17">
        <f>IF(AND(Movimientos[[#This Row],[Importe]] &lt; 0, OR(Movimientos[[#This Row],[Concepto]] = "Luz", Movimientos[[#This Row],[Concepto]] = "Cuota", Movimientos[[#This Row],[Concepto]] = "Invitado")), 0, Movimientos[[#This Row],[Importe]])</f>
        <v>-93600</v>
      </c>
      <c r="F664" s="17">
        <f>IF(Movimientos[[#This Row],[Contabilizado]] &gt; 0, Movimientos[[#This Row],[Contabilizado]], 0)</f>
        <v>0</v>
      </c>
      <c r="G664" s="31">
        <f>IF(Movimientos[[#This Row],[Contabilizado]] &lt; 0, Movimientos[[#This Row],[Contabilizado]], 0)</f>
        <v>-93600</v>
      </c>
      <c r="H664" s="16"/>
      <c r="I664" s="5"/>
      <c r="K664" s="16"/>
      <c r="L664" s="3"/>
      <c r="M664" s="3"/>
    </row>
    <row r="665" spans="1:13" x14ac:dyDescent="0.2">
      <c r="A665" s="4">
        <v>44928</v>
      </c>
      <c r="B665" s="17">
        <v>-1200</v>
      </c>
      <c r="C665" s="14" t="s">
        <v>32</v>
      </c>
      <c r="D665" s="15" t="s">
        <v>33</v>
      </c>
      <c r="E665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665" s="17">
        <f>IF(Movimientos[[#This Row],[Contabilizado]] &gt; 0, Movimientos[[#This Row],[Contabilizado]], 0)</f>
        <v>0</v>
      </c>
      <c r="G665" s="31">
        <f>IF(Movimientos[[#This Row],[Contabilizado]] &lt; 0, Movimientos[[#This Row],[Contabilizado]], 0)</f>
        <v>0</v>
      </c>
      <c r="H665" s="16"/>
      <c r="I665" s="5"/>
      <c r="K665" s="16"/>
      <c r="L665" s="3"/>
      <c r="M665" s="3"/>
    </row>
    <row r="666" spans="1:13" x14ac:dyDescent="0.2">
      <c r="A666" s="4">
        <v>44928</v>
      </c>
      <c r="B666" s="17">
        <v>-1200</v>
      </c>
      <c r="C666" s="14" t="s">
        <v>32</v>
      </c>
      <c r="D666" s="15" t="s">
        <v>147</v>
      </c>
      <c r="E666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666" s="17">
        <f>IF(Movimientos[[#This Row],[Contabilizado]] &gt; 0, Movimientos[[#This Row],[Contabilizado]], 0)</f>
        <v>0</v>
      </c>
      <c r="G666" s="31">
        <f>IF(Movimientos[[#This Row],[Contabilizado]] &lt; 0, Movimientos[[#This Row],[Contabilizado]], 0)</f>
        <v>0</v>
      </c>
      <c r="H666" s="16"/>
      <c r="I666" s="5"/>
      <c r="K666" s="16"/>
      <c r="L666" s="3"/>
      <c r="M666" s="3"/>
    </row>
    <row r="667" spans="1:13" x14ac:dyDescent="0.2">
      <c r="A667" s="4">
        <v>44928</v>
      </c>
      <c r="B667" s="17">
        <v>-500</v>
      </c>
      <c r="C667" s="14" t="s">
        <v>13</v>
      </c>
      <c r="D667" s="15" t="s">
        <v>37</v>
      </c>
      <c r="E667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667" s="17">
        <f>IF(Movimientos[[#This Row],[Contabilizado]] &gt; 0, Movimientos[[#This Row],[Contabilizado]], 0)</f>
        <v>0</v>
      </c>
      <c r="G667" s="31">
        <f>IF(Movimientos[[#This Row],[Contabilizado]] &lt; 0, Movimientos[[#This Row],[Contabilizado]], 0)</f>
        <v>0</v>
      </c>
      <c r="H667" s="16"/>
      <c r="I667" s="5"/>
      <c r="K667" s="16"/>
      <c r="L667" s="3"/>
      <c r="M667" s="3"/>
    </row>
    <row r="668" spans="1:13" x14ac:dyDescent="0.2">
      <c r="A668" s="4">
        <v>44928</v>
      </c>
      <c r="B668" s="17">
        <v>-500</v>
      </c>
      <c r="C668" s="14" t="s">
        <v>13</v>
      </c>
      <c r="D668" s="15" t="s">
        <v>24</v>
      </c>
      <c r="E668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668" s="17">
        <f>IF(Movimientos[[#This Row],[Contabilizado]] &gt; 0, Movimientos[[#This Row],[Contabilizado]], 0)</f>
        <v>0</v>
      </c>
      <c r="G668" s="31">
        <f>IF(Movimientos[[#This Row],[Contabilizado]] &lt; 0, Movimientos[[#This Row],[Contabilizado]], 0)</f>
        <v>0</v>
      </c>
      <c r="H668" s="16"/>
      <c r="I668" s="5"/>
      <c r="K668" s="16"/>
      <c r="L668" s="3"/>
      <c r="M668" s="3"/>
    </row>
    <row r="669" spans="1:13" x14ac:dyDescent="0.2">
      <c r="A669" s="4">
        <v>44928</v>
      </c>
      <c r="B669" s="17">
        <v>3800</v>
      </c>
      <c r="C669" s="14" t="s">
        <v>15</v>
      </c>
      <c r="D669" s="15" t="s">
        <v>34</v>
      </c>
      <c r="E669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669" s="17">
        <f>IF(Movimientos[[#This Row],[Contabilizado]] &gt; 0, Movimientos[[#This Row],[Contabilizado]], 0)</f>
        <v>3800</v>
      </c>
      <c r="G669" s="31">
        <f>IF(Movimientos[[#This Row],[Contabilizado]] &lt; 0, Movimientos[[#This Row],[Contabilizado]], 0)</f>
        <v>0</v>
      </c>
      <c r="H669" s="16"/>
      <c r="I669" s="5"/>
      <c r="K669" s="16"/>
      <c r="L669" s="3"/>
      <c r="M669" s="3"/>
    </row>
    <row r="670" spans="1:13" x14ac:dyDescent="0.2">
      <c r="A670" s="4">
        <v>44927</v>
      </c>
      <c r="B670" s="17">
        <v>-3800</v>
      </c>
      <c r="C670" s="14" t="s">
        <v>15</v>
      </c>
      <c r="D670" s="15" t="s">
        <v>19</v>
      </c>
      <c r="E670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670" s="17">
        <f>IF(Movimientos[[#This Row],[Contabilizado]] &gt; 0, Movimientos[[#This Row],[Contabilizado]], 0)</f>
        <v>0</v>
      </c>
      <c r="G670" s="31">
        <f>IF(Movimientos[[#This Row],[Contabilizado]] &lt; 0, Movimientos[[#This Row],[Contabilizado]], 0)</f>
        <v>0</v>
      </c>
      <c r="H670" s="16"/>
      <c r="I670" s="5"/>
      <c r="K670" s="16"/>
      <c r="L670" s="3"/>
      <c r="M670" s="3"/>
    </row>
    <row r="671" spans="1:13" x14ac:dyDescent="0.2">
      <c r="A671" s="4">
        <v>44927</v>
      </c>
      <c r="B671" s="17">
        <v>-3800</v>
      </c>
      <c r="C671" s="14" t="s">
        <v>15</v>
      </c>
      <c r="D671" s="15" t="s">
        <v>36</v>
      </c>
      <c r="E671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671" s="17">
        <f>IF(Movimientos[[#This Row],[Contabilizado]] &gt; 0, Movimientos[[#This Row],[Contabilizado]], 0)</f>
        <v>0</v>
      </c>
      <c r="G671" s="31">
        <f>IF(Movimientos[[#This Row],[Contabilizado]] &lt; 0, Movimientos[[#This Row],[Contabilizado]], 0)</f>
        <v>0</v>
      </c>
      <c r="H671" s="16"/>
      <c r="I671" s="5"/>
      <c r="K671" s="16"/>
      <c r="L671" s="3"/>
      <c r="M671" s="3"/>
    </row>
    <row r="672" spans="1:13" x14ac:dyDescent="0.2">
      <c r="A672" s="4">
        <v>44927</v>
      </c>
      <c r="B672" s="17">
        <v>-3800</v>
      </c>
      <c r="C672" s="14" t="s">
        <v>15</v>
      </c>
      <c r="D672" s="15" t="s">
        <v>35</v>
      </c>
      <c r="E672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672" s="17">
        <f>IF(Movimientos[[#This Row],[Contabilizado]] &gt; 0, Movimientos[[#This Row],[Contabilizado]], 0)</f>
        <v>0</v>
      </c>
      <c r="G672" s="31">
        <f>IF(Movimientos[[#This Row],[Contabilizado]] &lt; 0, Movimientos[[#This Row],[Contabilizado]], 0)</f>
        <v>0</v>
      </c>
      <c r="H672" s="16"/>
      <c r="I672" s="5"/>
      <c r="K672" s="16"/>
      <c r="L672" s="3"/>
      <c r="M672" s="3"/>
    </row>
    <row r="673" spans="1:13" x14ac:dyDescent="0.2">
      <c r="A673" s="4">
        <v>44927</v>
      </c>
      <c r="B673" s="17">
        <v>-2700</v>
      </c>
      <c r="C673" s="14" t="s">
        <v>15</v>
      </c>
      <c r="D673" s="15" t="s">
        <v>148</v>
      </c>
      <c r="E673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673" s="17">
        <f>IF(Movimientos[[#This Row],[Contabilizado]] &gt; 0, Movimientos[[#This Row],[Contabilizado]], 0)</f>
        <v>0</v>
      </c>
      <c r="G673" s="31">
        <f>IF(Movimientos[[#This Row],[Contabilizado]] &lt; 0, Movimientos[[#This Row],[Contabilizado]], 0)</f>
        <v>0</v>
      </c>
      <c r="H673" s="16"/>
      <c r="I673" s="5"/>
      <c r="K673" s="16"/>
      <c r="L673" s="3"/>
      <c r="M673" s="3"/>
    </row>
    <row r="674" spans="1:13" x14ac:dyDescent="0.2">
      <c r="A674" s="4">
        <v>44927</v>
      </c>
      <c r="B674" s="17">
        <v>-3800</v>
      </c>
      <c r="C674" s="14" t="s">
        <v>15</v>
      </c>
      <c r="D674" s="15" t="s">
        <v>48</v>
      </c>
      <c r="E674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674" s="17">
        <f>IF(Movimientos[[#This Row],[Contabilizado]] &gt; 0, Movimientos[[#This Row],[Contabilizado]], 0)</f>
        <v>0</v>
      </c>
      <c r="G674" s="31">
        <f>IF(Movimientos[[#This Row],[Contabilizado]] &lt; 0, Movimientos[[#This Row],[Contabilizado]], 0)</f>
        <v>0</v>
      </c>
      <c r="H674" s="16"/>
      <c r="I674" s="5"/>
      <c r="K674" s="16"/>
      <c r="L674" s="3"/>
      <c r="M674" s="3"/>
    </row>
    <row r="675" spans="1:13" x14ac:dyDescent="0.2">
      <c r="A675" s="4">
        <v>44927</v>
      </c>
      <c r="B675" s="17">
        <v>-3800</v>
      </c>
      <c r="C675" s="14" t="s">
        <v>15</v>
      </c>
      <c r="D675" s="15" t="s">
        <v>58</v>
      </c>
      <c r="E675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675" s="17">
        <f>IF(Movimientos[[#This Row],[Contabilizado]] &gt; 0, Movimientos[[#This Row],[Contabilizado]], 0)</f>
        <v>0</v>
      </c>
      <c r="G675" s="31">
        <f>IF(Movimientos[[#This Row],[Contabilizado]] &lt; 0, Movimientos[[#This Row],[Contabilizado]], 0)</f>
        <v>0</v>
      </c>
      <c r="H675" s="16"/>
      <c r="I675" s="5"/>
      <c r="K675" s="16"/>
      <c r="L675" s="3"/>
      <c r="M675" s="3"/>
    </row>
    <row r="676" spans="1:13" x14ac:dyDescent="0.2">
      <c r="A676" s="4">
        <v>44927</v>
      </c>
      <c r="B676" s="17">
        <v>-3800</v>
      </c>
      <c r="C676" s="14" t="s">
        <v>15</v>
      </c>
      <c r="D676" s="15" t="s">
        <v>81</v>
      </c>
      <c r="E676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676" s="17">
        <f>IF(Movimientos[[#This Row],[Contabilizado]] &gt; 0, Movimientos[[#This Row],[Contabilizado]], 0)</f>
        <v>0</v>
      </c>
      <c r="G676" s="31">
        <f>IF(Movimientos[[#This Row],[Contabilizado]] &lt; 0, Movimientos[[#This Row],[Contabilizado]], 0)</f>
        <v>0</v>
      </c>
      <c r="H676" s="16"/>
      <c r="I676" s="5"/>
      <c r="K676" s="16"/>
      <c r="L676" s="3"/>
      <c r="M676" s="3"/>
    </row>
    <row r="677" spans="1:13" x14ac:dyDescent="0.2">
      <c r="A677" s="4">
        <v>44927</v>
      </c>
      <c r="B677" s="17">
        <v>-2700</v>
      </c>
      <c r="C677" s="14" t="s">
        <v>15</v>
      </c>
      <c r="D677" t="s">
        <v>137</v>
      </c>
      <c r="E677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677" s="17">
        <f>IF(Movimientos[[#This Row],[Contabilizado]] &gt; 0, Movimientos[[#This Row],[Contabilizado]], 0)</f>
        <v>0</v>
      </c>
      <c r="G677" s="31">
        <f>IF(Movimientos[[#This Row],[Contabilizado]] &lt; 0, Movimientos[[#This Row],[Contabilizado]], 0)</f>
        <v>0</v>
      </c>
      <c r="H677" s="16"/>
      <c r="I677" s="5"/>
      <c r="K677" s="16"/>
      <c r="L677" s="3"/>
      <c r="M677" s="3"/>
    </row>
    <row r="678" spans="1:13" x14ac:dyDescent="0.2">
      <c r="A678" s="4">
        <v>44927</v>
      </c>
      <c r="B678" s="17">
        <v>-2700</v>
      </c>
      <c r="C678" s="14" t="s">
        <v>15</v>
      </c>
      <c r="D678" t="s">
        <v>43</v>
      </c>
      <c r="E678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678" s="17">
        <f>IF(Movimientos[[#This Row],[Contabilizado]] &gt; 0, Movimientos[[#This Row],[Contabilizado]], 0)</f>
        <v>0</v>
      </c>
      <c r="G678" s="31">
        <f>IF(Movimientos[[#This Row],[Contabilizado]] &lt; 0, Movimientos[[#This Row],[Contabilizado]], 0)</f>
        <v>0</v>
      </c>
      <c r="H678" s="16"/>
      <c r="I678" s="5"/>
      <c r="K678" s="16"/>
      <c r="L678" s="3"/>
      <c r="M678" s="3"/>
    </row>
    <row r="679" spans="1:13" x14ac:dyDescent="0.2">
      <c r="A679" s="4">
        <v>44927</v>
      </c>
      <c r="B679" s="17">
        <v>-2700</v>
      </c>
      <c r="C679" s="14" t="s">
        <v>15</v>
      </c>
      <c r="D679" t="s">
        <v>39</v>
      </c>
      <c r="E679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679" s="17">
        <f>IF(Movimientos[[#This Row],[Contabilizado]] &gt; 0, Movimientos[[#This Row],[Contabilizado]], 0)</f>
        <v>0</v>
      </c>
      <c r="G679" s="31">
        <f>IF(Movimientos[[#This Row],[Contabilizado]] &lt; 0, Movimientos[[#This Row],[Contabilizado]], 0)</f>
        <v>0</v>
      </c>
      <c r="H679" s="16"/>
      <c r="I679" s="5"/>
      <c r="K679" s="16"/>
      <c r="L679" s="3"/>
      <c r="M679" s="3"/>
    </row>
    <row r="680" spans="1:13" x14ac:dyDescent="0.2">
      <c r="A680" s="4">
        <v>44927</v>
      </c>
      <c r="B680" s="17">
        <v>-2700</v>
      </c>
      <c r="C680" s="14" t="s">
        <v>15</v>
      </c>
      <c r="D680" t="s">
        <v>138</v>
      </c>
      <c r="E680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680" s="17">
        <f>IF(Movimientos[[#This Row],[Contabilizado]] &gt; 0, Movimientos[[#This Row],[Contabilizado]], 0)</f>
        <v>0</v>
      </c>
      <c r="G680" s="31">
        <f>IF(Movimientos[[#This Row],[Contabilizado]] &lt; 0, Movimientos[[#This Row],[Contabilizado]], 0)</f>
        <v>0</v>
      </c>
      <c r="H680" s="16"/>
      <c r="I680" s="5"/>
      <c r="K680" s="16"/>
      <c r="L680" s="3"/>
      <c r="M680" s="3"/>
    </row>
    <row r="681" spans="1:13" x14ac:dyDescent="0.2">
      <c r="A681" s="4">
        <v>44927</v>
      </c>
      <c r="B681" s="17">
        <v>-2700</v>
      </c>
      <c r="C681" s="14" t="s">
        <v>15</v>
      </c>
      <c r="D681" s="15" t="s">
        <v>139</v>
      </c>
      <c r="E681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681" s="17">
        <f>IF(Movimientos[[#This Row],[Contabilizado]] &gt; 0, Movimientos[[#This Row],[Contabilizado]], 0)</f>
        <v>0</v>
      </c>
      <c r="G681" s="31">
        <f>IF(Movimientos[[#This Row],[Contabilizado]] &lt; 0, Movimientos[[#This Row],[Contabilizado]], 0)</f>
        <v>0</v>
      </c>
      <c r="H681" s="16"/>
      <c r="I681" s="5"/>
      <c r="K681" s="16"/>
      <c r="L681" s="3"/>
      <c r="M681" s="3"/>
    </row>
    <row r="682" spans="1:13" x14ac:dyDescent="0.2">
      <c r="A682" s="4">
        <v>44927</v>
      </c>
      <c r="B682" s="17">
        <v>-2700</v>
      </c>
      <c r="C682" s="14" t="s">
        <v>15</v>
      </c>
      <c r="D682" t="s">
        <v>140</v>
      </c>
      <c r="E682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682" s="17">
        <f>IF(Movimientos[[#This Row],[Contabilizado]] &gt; 0, Movimientos[[#This Row],[Contabilizado]], 0)</f>
        <v>0</v>
      </c>
      <c r="G682" s="31">
        <f>IF(Movimientos[[#This Row],[Contabilizado]] &lt; 0, Movimientos[[#This Row],[Contabilizado]], 0)</f>
        <v>0</v>
      </c>
      <c r="H682" s="16"/>
      <c r="I682" s="5"/>
      <c r="K682" s="16"/>
      <c r="L682" s="3"/>
      <c r="M682" s="3"/>
    </row>
    <row r="683" spans="1:13" x14ac:dyDescent="0.2">
      <c r="A683" s="4">
        <v>44927</v>
      </c>
      <c r="B683" s="17">
        <v>-1620</v>
      </c>
      <c r="C683" s="14" t="s">
        <v>15</v>
      </c>
      <c r="D683" t="s">
        <v>141</v>
      </c>
      <c r="E683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683" s="17">
        <f>IF(Movimientos[[#This Row],[Contabilizado]] &gt; 0, Movimientos[[#This Row],[Contabilizado]], 0)</f>
        <v>0</v>
      </c>
      <c r="G683" s="31">
        <f>IF(Movimientos[[#This Row],[Contabilizado]] &lt; 0, Movimientos[[#This Row],[Contabilizado]], 0)</f>
        <v>0</v>
      </c>
      <c r="H683" s="16"/>
      <c r="I683" s="5"/>
      <c r="K683" s="16"/>
      <c r="L683" s="3"/>
      <c r="M683" s="3"/>
    </row>
    <row r="684" spans="1:13" x14ac:dyDescent="0.2">
      <c r="A684" s="4">
        <v>44927</v>
      </c>
      <c r="B684" s="17">
        <v>-1620</v>
      </c>
      <c r="C684" s="14" t="s">
        <v>15</v>
      </c>
      <c r="D684" t="s">
        <v>142</v>
      </c>
      <c r="E684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684" s="17">
        <f>IF(Movimientos[[#This Row],[Contabilizado]] &gt; 0, Movimientos[[#This Row],[Contabilizado]], 0)</f>
        <v>0</v>
      </c>
      <c r="G684" s="31">
        <f>IF(Movimientos[[#This Row],[Contabilizado]] &lt; 0, Movimientos[[#This Row],[Contabilizado]], 0)</f>
        <v>0</v>
      </c>
      <c r="H684" s="16"/>
      <c r="I684" s="5"/>
      <c r="K684" s="16"/>
      <c r="L684" s="3"/>
      <c r="M684" s="3"/>
    </row>
    <row r="685" spans="1:13" x14ac:dyDescent="0.2">
      <c r="A685" s="4">
        <v>44927</v>
      </c>
      <c r="B685" s="17">
        <v>-1620</v>
      </c>
      <c r="C685" s="14" t="s">
        <v>15</v>
      </c>
      <c r="D685" t="s">
        <v>143</v>
      </c>
      <c r="E685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685" s="17">
        <f>IF(Movimientos[[#This Row],[Contabilizado]] &gt; 0, Movimientos[[#This Row],[Contabilizado]], 0)</f>
        <v>0</v>
      </c>
      <c r="G685" s="31">
        <f>IF(Movimientos[[#This Row],[Contabilizado]] &lt; 0, Movimientos[[#This Row],[Contabilizado]], 0)</f>
        <v>0</v>
      </c>
      <c r="H685" s="16"/>
      <c r="I685" s="5"/>
      <c r="K685" s="16"/>
      <c r="L685" s="3"/>
      <c r="M685" s="3"/>
    </row>
    <row r="686" spans="1:13" x14ac:dyDescent="0.2">
      <c r="A686" s="4">
        <v>44927</v>
      </c>
      <c r="B686" s="17">
        <v>-2700</v>
      </c>
      <c r="C686" s="14" t="s">
        <v>15</v>
      </c>
      <c r="D686" t="s">
        <v>20</v>
      </c>
      <c r="E686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686" s="17">
        <f>IF(Movimientos[[#This Row],[Contabilizado]] &gt; 0, Movimientos[[#This Row],[Contabilizado]], 0)</f>
        <v>0</v>
      </c>
      <c r="G686" s="31">
        <f>IF(Movimientos[[#This Row],[Contabilizado]] &lt; 0, Movimientos[[#This Row],[Contabilizado]], 0)</f>
        <v>0</v>
      </c>
      <c r="H686" s="16"/>
      <c r="I686" s="5"/>
      <c r="K686" s="16"/>
      <c r="L686" s="3"/>
      <c r="M686" s="3"/>
    </row>
    <row r="687" spans="1:13" x14ac:dyDescent="0.2">
      <c r="A687" s="4">
        <v>44927</v>
      </c>
      <c r="B687" s="17">
        <v>-2700</v>
      </c>
      <c r="C687" s="14" t="s">
        <v>15</v>
      </c>
      <c r="D687" t="s">
        <v>144</v>
      </c>
      <c r="E687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687" s="17">
        <f>IF(Movimientos[[#This Row],[Contabilizado]] &gt; 0, Movimientos[[#This Row],[Contabilizado]], 0)</f>
        <v>0</v>
      </c>
      <c r="G687" s="31">
        <f>IF(Movimientos[[#This Row],[Contabilizado]] &lt; 0, Movimientos[[#This Row],[Contabilizado]], 0)</f>
        <v>0</v>
      </c>
      <c r="H687" s="16"/>
      <c r="I687" s="5"/>
      <c r="K687" s="16"/>
      <c r="L687" s="3"/>
      <c r="M687" s="3"/>
    </row>
    <row r="688" spans="1:13" x14ac:dyDescent="0.2">
      <c r="A688" s="4">
        <v>44927</v>
      </c>
      <c r="B688" s="17">
        <v>-2700</v>
      </c>
      <c r="C688" s="14" t="s">
        <v>15</v>
      </c>
      <c r="D688" t="s">
        <v>145</v>
      </c>
      <c r="E688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688" s="17">
        <f>IF(Movimientos[[#This Row],[Contabilizado]] &gt; 0, Movimientos[[#This Row],[Contabilizado]], 0)</f>
        <v>0</v>
      </c>
      <c r="G688" s="31">
        <f>IF(Movimientos[[#This Row],[Contabilizado]] &lt; 0, Movimientos[[#This Row],[Contabilizado]], 0)</f>
        <v>0</v>
      </c>
      <c r="H688" s="16"/>
      <c r="I688" s="5"/>
      <c r="K688" s="16"/>
      <c r="L688" s="3"/>
      <c r="M688" s="3"/>
    </row>
    <row r="689" spans="1:13" x14ac:dyDescent="0.2">
      <c r="A689" s="4">
        <v>44927</v>
      </c>
      <c r="B689" s="17">
        <v>-2700</v>
      </c>
      <c r="C689" s="14" t="s">
        <v>15</v>
      </c>
      <c r="D689" t="s">
        <v>146</v>
      </c>
      <c r="E689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689" s="17">
        <f>IF(Movimientos[[#This Row],[Contabilizado]] &gt; 0, Movimientos[[#This Row],[Contabilizado]], 0)</f>
        <v>0</v>
      </c>
      <c r="G689" s="31">
        <f>IF(Movimientos[[#This Row],[Contabilizado]] &lt; 0, Movimientos[[#This Row],[Contabilizado]], 0)</f>
        <v>0</v>
      </c>
      <c r="H689" s="16"/>
      <c r="I689" s="5"/>
      <c r="K689" s="16"/>
      <c r="L689" s="3"/>
      <c r="M689" s="3"/>
    </row>
    <row r="690" spans="1:13" x14ac:dyDescent="0.2">
      <c r="A690" s="4">
        <v>44927</v>
      </c>
      <c r="B690" s="17">
        <v>-2700</v>
      </c>
      <c r="C690" s="14" t="s">
        <v>15</v>
      </c>
      <c r="D690" t="s">
        <v>177</v>
      </c>
      <c r="E690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690" s="17">
        <f>IF(Movimientos[[#This Row],[Contabilizado]] &gt; 0, Movimientos[[#This Row],[Contabilizado]], 0)</f>
        <v>0</v>
      </c>
      <c r="G690" s="31">
        <f>IF(Movimientos[[#This Row],[Contabilizado]] &lt; 0, Movimientos[[#This Row],[Contabilizado]], 0)</f>
        <v>0</v>
      </c>
      <c r="H690" s="16"/>
      <c r="I690" s="5"/>
      <c r="K690" s="16"/>
      <c r="L690" s="3"/>
      <c r="M690" s="3"/>
    </row>
    <row r="691" spans="1:13" x14ac:dyDescent="0.2">
      <c r="A691" s="4">
        <v>44927</v>
      </c>
      <c r="B691" s="17">
        <v>-2700</v>
      </c>
      <c r="C691" s="14" t="s">
        <v>15</v>
      </c>
      <c r="D691" t="s">
        <v>147</v>
      </c>
      <c r="E691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691" s="17">
        <f>IF(Movimientos[[#This Row],[Contabilizado]] &gt; 0, Movimientos[[#This Row],[Contabilizado]], 0)</f>
        <v>0</v>
      </c>
      <c r="G691" s="31">
        <f>IF(Movimientos[[#This Row],[Contabilizado]] &lt; 0, Movimientos[[#This Row],[Contabilizado]], 0)</f>
        <v>0</v>
      </c>
      <c r="H691" s="16"/>
      <c r="I691" s="5"/>
      <c r="K691" s="16"/>
      <c r="L691" s="3"/>
      <c r="M691" s="3"/>
    </row>
    <row r="692" spans="1:13" x14ac:dyDescent="0.2">
      <c r="A692" s="4">
        <v>44927</v>
      </c>
      <c r="B692" s="17">
        <v>-3800</v>
      </c>
      <c r="C692" s="14" t="s">
        <v>15</v>
      </c>
      <c r="D692" t="s">
        <v>50</v>
      </c>
      <c r="E692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692" s="17">
        <f>IF(Movimientos[[#This Row],[Contabilizado]] &gt; 0, Movimientos[[#This Row],[Contabilizado]], 0)</f>
        <v>0</v>
      </c>
      <c r="G692" s="31">
        <f>IF(Movimientos[[#This Row],[Contabilizado]] &lt; 0, Movimientos[[#This Row],[Contabilizado]], 0)</f>
        <v>0</v>
      </c>
      <c r="H692" s="16"/>
      <c r="I692" s="5"/>
      <c r="K692" s="16"/>
      <c r="L692" s="3"/>
      <c r="M692" s="3"/>
    </row>
    <row r="693" spans="1:13" x14ac:dyDescent="0.2">
      <c r="A693" s="4">
        <v>44927</v>
      </c>
      <c r="B693" s="17">
        <v>-3800</v>
      </c>
      <c r="C693" s="14" t="s">
        <v>15</v>
      </c>
      <c r="D693" t="s">
        <v>59</v>
      </c>
      <c r="E693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693" s="17">
        <f>IF(Movimientos[[#This Row],[Contabilizado]] &gt; 0, Movimientos[[#This Row],[Contabilizado]], 0)</f>
        <v>0</v>
      </c>
      <c r="G693" s="31">
        <f>IF(Movimientos[[#This Row],[Contabilizado]] &lt; 0, Movimientos[[#This Row],[Contabilizado]], 0)</f>
        <v>0</v>
      </c>
      <c r="H693" s="16"/>
      <c r="I693" s="5"/>
      <c r="K693" s="16"/>
      <c r="L693" s="3"/>
      <c r="M693" s="3"/>
    </row>
    <row r="694" spans="1:13" x14ac:dyDescent="0.2">
      <c r="A694" s="4">
        <v>44927</v>
      </c>
      <c r="B694" s="17">
        <v>-3800</v>
      </c>
      <c r="C694" s="14" t="s">
        <v>15</v>
      </c>
      <c r="D694" t="s">
        <v>60</v>
      </c>
      <c r="E694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694" s="17">
        <f>IF(Movimientos[[#This Row],[Contabilizado]] &gt; 0, Movimientos[[#This Row],[Contabilizado]], 0)</f>
        <v>0</v>
      </c>
      <c r="G694" s="31">
        <f>IF(Movimientos[[#This Row],[Contabilizado]] &lt; 0, Movimientos[[#This Row],[Contabilizado]], 0)</f>
        <v>0</v>
      </c>
      <c r="H694" s="16"/>
      <c r="I694" s="5"/>
      <c r="K694" s="16"/>
      <c r="L694" s="3"/>
      <c r="M694" s="3"/>
    </row>
    <row r="695" spans="1:13" x14ac:dyDescent="0.2">
      <c r="A695" s="4">
        <v>44927</v>
      </c>
      <c r="B695" s="17">
        <v>-3800</v>
      </c>
      <c r="C695" s="14" t="s">
        <v>15</v>
      </c>
      <c r="D695" t="s">
        <v>61</v>
      </c>
      <c r="E695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695" s="17">
        <f>IF(Movimientos[[#This Row],[Contabilizado]] &gt; 0, Movimientos[[#This Row],[Contabilizado]], 0)</f>
        <v>0</v>
      </c>
      <c r="G695" s="31">
        <f>IF(Movimientos[[#This Row],[Contabilizado]] &lt; 0, Movimientos[[#This Row],[Contabilizado]], 0)</f>
        <v>0</v>
      </c>
      <c r="H695" s="16"/>
      <c r="I695" s="5"/>
      <c r="K695" s="16"/>
      <c r="L695" s="3"/>
      <c r="M695" s="3"/>
    </row>
    <row r="696" spans="1:13" x14ac:dyDescent="0.2">
      <c r="A696" s="4">
        <v>44927</v>
      </c>
      <c r="B696" s="17">
        <v>-3800</v>
      </c>
      <c r="C696" s="14" t="s">
        <v>15</v>
      </c>
      <c r="D696" t="s">
        <v>62</v>
      </c>
      <c r="E696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696" s="17">
        <f>IF(Movimientos[[#This Row],[Contabilizado]] &gt; 0, Movimientos[[#This Row],[Contabilizado]], 0)</f>
        <v>0</v>
      </c>
      <c r="G696" s="31">
        <f>IF(Movimientos[[#This Row],[Contabilizado]] &lt; 0, Movimientos[[#This Row],[Contabilizado]], 0)</f>
        <v>0</v>
      </c>
      <c r="H696" s="16"/>
      <c r="I696" s="5"/>
      <c r="K696" s="16"/>
      <c r="L696" s="3"/>
      <c r="M696" s="3"/>
    </row>
    <row r="697" spans="1:13" x14ac:dyDescent="0.2">
      <c r="A697" s="4">
        <v>44927</v>
      </c>
      <c r="B697" s="17">
        <v>-3800</v>
      </c>
      <c r="C697" s="14" t="s">
        <v>15</v>
      </c>
      <c r="D697" t="s">
        <v>25</v>
      </c>
      <c r="E697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697" s="17">
        <f>IF(Movimientos[[#This Row],[Contabilizado]] &gt; 0, Movimientos[[#This Row],[Contabilizado]], 0)</f>
        <v>0</v>
      </c>
      <c r="G697" s="31">
        <f>IF(Movimientos[[#This Row],[Contabilizado]] &lt; 0, Movimientos[[#This Row],[Contabilizado]], 0)</f>
        <v>0</v>
      </c>
      <c r="H697" s="16"/>
      <c r="I697" s="5"/>
      <c r="K697" s="16"/>
      <c r="L697" s="3"/>
      <c r="M697" s="3"/>
    </row>
    <row r="698" spans="1:13" x14ac:dyDescent="0.2">
      <c r="A698" s="4">
        <v>44927</v>
      </c>
      <c r="B698" s="17">
        <v>-3800</v>
      </c>
      <c r="C698" s="14" t="s">
        <v>15</v>
      </c>
      <c r="D698" t="s">
        <v>63</v>
      </c>
      <c r="E698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698" s="17">
        <f>IF(Movimientos[[#This Row],[Contabilizado]] &gt; 0, Movimientos[[#This Row],[Contabilizado]], 0)</f>
        <v>0</v>
      </c>
      <c r="G698" s="31">
        <f>IF(Movimientos[[#This Row],[Contabilizado]] &lt; 0, Movimientos[[#This Row],[Contabilizado]], 0)</f>
        <v>0</v>
      </c>
      <c r="H698" s="16"/>
      <c r="I698" s="5"/>
      <c r="K698" s="16"/>
      <c r="L698" s="3"/>
      <c r="M698" s="3"/>
    </row>
    <row r="699" spans="1:13" x14ac:dyDescent="0.2">
      <c r="A699" s="4">
        <v>44927</v>
      </c>
      <c r="B699" s="17">
        <v>-3800</v>
      </c>
      <c r="C699" s="14" t="s">
        <v>15</v>
      </c>
      <c r="D699" t="s">
        <v>40</v>
      </c>
      <c r="E699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699" s="17">
        <f>IF(Movimientos[[#This Row],[Contabilizado]] &gt; 0, Movimientos[[#This Row],[Contabilizado]], 0)</f>
        <v>0</v>
      </c>
      <c r="G699" s="31">
        <f>IF(Movimientos[[#This Row],[Contabilizado]] &lt; 0, Movimientos[[#This Row],[Contabilizado]], 0)</f>
        <v>0</v>
      </c>
      <c r="H699" s="16"/>
      <c r="I699" s="5"/>
      <c r="K699" s="16"/>
      <c r="L699" s="3"/>
      <c r="M699" s="3"/>
    </row>
    <row r="700" spans="1:13" x14ac:dyDescent="0.2">
      <c r="A700" s="4">
        <v>44927</v>
      </c>
      <c r="B700" s="17">
        <v>-3800</v>
      </c>
      <c r="C700" s="14" t="s">
        <v>15</v>
      </c>
      <c r="D700" t="s">
        <v>64</v>
      </c>
      <c r="E700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700" s="17">
        <f>IF(Movimientos[[#This Row],[Contabilizado]] &gt; 0, Movimientos[[#This Row],[Contabilizado]], 0)</f>
        <v>0</v>
      </c>
      <c r="G700" s="31">
        <f>IF(Movimientos[[#This Row],[Contabilizado]] &lt; 0, Movimientos[[#This Row],[Contabilizado]], 0)</f>
        <v>0</v>
      </c>
      <c r="H700" s="16"/>
      <c r="I700" s="5"/>
      <c r="K700" s="16"/>
      <c r="L700" s="3"/>
      <c r="M700" s="3"/>
    </row>
    <row r="701" spans="1:13" x14ac:dyDescent="0.2">
      <c r="A701" s="4">
        <v>44927</v>
      </c>
      <c r="B701" s="17">
        <v>-3800</v>
      </c>
      <c r="C701" s="14" t="s">
        <v>15</v>
      </c>
      <c r="D701" t="s">
        <v>65</v>
      </c>
      <c r="E701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701" s="17">
        <f>IF(Movimientos[[#This Row],[Contabilizado]] &gt; 0, Movimientos[[#This Row],[Contabilizado]], 0)</f>
        <v>0</v>
      </c>
      <c r="G701" s="31">
        <f>IF(Movimientos[[#This Row],[Contabilizado]] &lt; 0, Movimientos[[#This Row],[Contabilizado]], 0)</f>
        <v>0</v>
      </c>
      <c r="H701" s="16"/>
      <c r="I701" s="5"/>
      <c r="K701" s="16"/>
      <c r="L701" s="3"/>
      <c r="M701" s="3"/>
    </row>
    <row r="702" spans="1:13" x14ac:dyDescent="0.2">
      <c r="A702" s="4">
        <v>44927</v>
      </c>
      <c r="B702" s="17">
        <v>-3800</v>
      </c>
      <c r="C702" s="14" t="s">
        <v>15</v>
      </c>
      <c r="D702" t="s">
        <v>41</v>
      </c>
      <c r="E702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702" s="17">
        <f>IF(Movimientos[[#This Row],[Contabilizado]] &gt; 0, Movimientos[[#This Row],[Contabilizado]], 0)</f>
        <v>0</v>
      </c>
      <c r="G702" s="31">
        <f>IF(Movimientos[[#This Row],[Contabilizado]] &lt; 0, Movimientos[[#This Row],[Contabilizado]], 0)</f>
        <v>0</v>
      </c>
      <c r="H702" s="16"/>
      <c r="I702" s="5"/>
      <c r="K702" s="16"/>
      <c r="L702" s="3"/>
      <c r="M702" s="3"/>
    </row>
    <row r="703" spans="1:13" x14ac:dyDescent="0.2">
      <c r="A703" s="4">
        <v>44927</v>
      </c>
      <c r="B703" s="17">
        <v>-3800</v>
      </c>
      <c r="C703" s="14" t="s">
        <v>15</v>
      </c>
      <c r="D703" t="s">
        <v>66</v>
      </c>
      <c r="E703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703" s="17">
        <f>IF(Movimientos[[#This Row],[Contabilizado]] &gt; 0, Movimientos[[#This Row],[Contabilizado]], 0)</f>
        <v>0</v>
      </c>
      <c r="G703" s="31">
        <f>IF(Movimientos[[#This Row],[Contabilizado]] &lt; 0, Movimientos[[#This Row],[Contabilizado]], 0)</f>
        <v>0</v>
      </c>
      <c r="H703" s="16"/>
      <c r="I703" s="5"/>
      <c r="K703" s="16"/>
      <c r="L703" s="3"/>
      <c r="M703" s="3"/>
    </row>
    <row r="704" spans="1:13" x14ac:dyDescent="0.2">
      <c r="A704" s="4">
        <v>44927</v>
      </c>
      <c r="B704" s="17">
        <v>-3800</v>
      </c>
      <c r="C704" s="14" t="s">
        <v>15</v>
      </c>
      <c r="D704" t="s">
        <v>67</v>
      </c>
      <c r="E704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704" s="17">
        <f>IF(Movimientos[[#This Row],[Contabilizado]] &gt; 0, Movimientos[[#This Row],[Contabilizado]], 0)</f>
        <v>0</v>
      </c>
      <c r="G704" s="31">
        <f>IF(Movimientos[[#This Row],[Contabilizado]] &lt; 0, Movimientos[[#This Row],[Contabilizado]], 0)</f>
        <v>0</v>
      </c>
      <c r="H704" s="16"/>
      <c r="I704" s="5"/>
      <c r="K704" s="16"/>
      <c r="L704" s="3"/>
      <c r="M704" s="3"/>
    </row>
    <row r="705" spans="1:13" x14ac:dyDescent="0.2">
      <c r="A705" s="4">
        <v>44927</v>
      </c>
      <c r="B705" s="17">
        <v>-3800</v>
      </c>
      <c r="C705" s="14" t="s">
        <v>15</v>
      </c>
      <c r="D705" t="s">
        <v>68</v>
      </c>
      <c r="E705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705" s="17">
        <f>IF(Movimientos[[#This Row],[Contabilizado]] &gt; 0, Movimientos[[#This Row],[Contabilizado]], 0)</f>
        <v>0</v>
      </c>
      <c r="G705" s="31">
        <f>IF(Movimientos[[#This Row],[Contabilizado]] &lt; 0, Movimientos[[#This Row],[Contabilizado]], 0)</f>
        <v>0</v>
      </c>
      <c r="H705" s="16"/>
      <c r="I705" s="5"/>
      <c r="K705" s="16"/>
      <c r="L705" s="3"/>
      <c r="M705" s="3"/>
    </row>
    <row r="706" spans="1:13" x14ac:dyDescent="0.2">
      <c r="A706" s="4">
        <v>44927</v>
      </c>
      <c r="B706" s="17">
        <v>-3800</v>
      </c>
      <c r="C706" s="14" t="s">
        <v>15</v>
      </c>
      <c r="D706" t="s">
        <v>69</v>
      </c>
      <c r="E706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706" s="17">
        <f>IF(Movimientos[[#This Row],[Contabilizado]] &gt; 0, Movimientos[[#This Row],[Contabilizado]], 0)</f>
        <v>0</v>
      </c>
      <c r="G706" s="31">
        <f>IF(Movimientos[[#This Row],[Contabilizado]] &lt; 0, Movimientos[[#This Row],[Contabilizado]], 0)</f>
        <v>0</v>
      </c>
      <c r="H706" s="16"/>
      <c r="I706" s="5"/>
      <c r="K706" s="16"/>
      <c r="L706" s="3"/>
      <c r="M706" s="3"/>
    </row>
    <row r="707" spans="1:13" x14ac:dyDescent="0.2">
      <c r="A707" s="4">
        <v>44927</v>
      </c>
      <c r="B707" s="17">
        <v>-3800</v>
      </c>
      <c r="C707" s="14" t="s">
        <v>15</v>
      </c>
      <c r="D707" t="s">
        <v>201</v>
      </c>
      <c r="E707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707" s="17">
        <f>IF(Movimientos[[#This Row],[Contabilizado]] &gt; 0, Movimientos[[#This Row],[Contabilizado]], 0)</f>
        <v>0</v>
      </c>
      <c r="G707" s="31">
        <f>IF(Movimientos[[#This Row],[Contabilizado]] &lt; 0, Movimientos[[#This Row],[Contabilizado]], 0)</f>
        <v>0</v>
      </c>
      <c r="H707" s="16"/>
      <c r="I707" s="5"/>
      <c r="K707" s="16"/>
      <c r="L707" s="3"/>
      <c r="M707" s="3"/>
    </row>
    <row r="708" spans="1:13" x14ac:dyDescent="0.2">
      <c r="A708" s="4">
        <v>44927</v>
      </c>
      <c r="B708" s="17">
        <v>-3800</v>
      </c>
      <c r="C708" s="14" t="s">
        <v>15</v>
      </c>
      <c r="D708" t="s">
        <v>70</v>
      </c>
      <c r="E708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708" s="17">
        <f>IF(Movimientos[[#This Row],[Contabilizado]] &gt; 0, Movimientos[[#This Row],[Contabilizado]], 0)</f>
        <v>0</v>
      </c>
      <c r="G708" s="31">
        <f>IF(Movimientos[[#This Row],[Contabilizado]] &lt; 0, Movimientos[[#This Row],[Contabilizado]], 0)</f>
        <v>0</v>
      </c>
      <c r="H708" s="16"/>
      <c r="I708" s="5"/>
      <c r="K708" s="16"/>
      <c r="L708" s="3"/>
      <c r="M708" s="3"/>
    </row>
    <row r="709" spans="1:13" x14ac:dyDescent="0.2">
      <c r="A709" s="4">
        <v>44927</v>
      </c>
      <c r="B709" s="17">
        <v>-3800</v>
      </c>
      <c r="C709" s="14" t="s">
        <v>15</v>
      </c>
      <c r="D709" t="s">
        <v>71</v>
      </c>
      <c r="E709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709" s="17">
        <f>IF(Movimientos[[#This Row],[Contabilizado]] &gt; 0, Movimientos[[#This Row],[Contabilizado]], 0)</f>
        <v>0</v>
      </c>
      <c r="G709" s="31">
        <f>IF(Movimientos[[#This Row],[Contabilizado]] &lt; 0, Movimientos[[#This Row],[Contabilizado]], 0)</f>
        <v>0</v>
      </c>
      <c r="H709" s="16"/>
      <c r="I709" s="5"/>
      <c r="K709" s="16"/>
      <c r="L709" s="3"/>
      <c r="M709" s="3"/>
    </row>
    <row r="710" spans="1:13" x14ac:dyDescent="0.2">
      <c r="A710" s="4">
        <v>44927</v>
      </c>
      <c r="B710" s="17">
        <v>-3800</v>
      </c>
      <c r="C710" s="14" t="s">
        <v>15</v>
      </c>
      <c r="D710" t="s">
        <v>72</v>
      </c>
      <c r="E710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710" s="17">
        <f>IF(Movimientos[[#This Row],[Contabilizado]] &gt; 0, Movimientos[[#This Row],[Contabilizado]], 0)</f>
        <v>0</v>
      </c>
      <c r="G710" s="31">
        <f>IF(Movimientos[[#This Row],[Contabilizado]] &lt; 0, Movimientos[[#This Row],[Contabilizado]], 0)</f>
        <v>0</v>
      </c>
      <c r="H710" s="16"/>
      <c r="I710" s="5"/>
      <c r="K710" s="16"/>
      <c r="L710" s="3"/>
      <c r="M710" s="3"/>
    </row>
    <row r="711" spans="1:13" x14ac:dyDescent="0.2">
      <c r="A711" s="4">
        <v>44927</v>
      </c>
      <c r="B711" s="17">
        <v>-3800</v>
      </c>
      <c r="C711" s="14" t="s">
        <v>15</v>
      </c>
      <c r="D711" t="s">
        <v>73</v>
      </c>
      <c r="E711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711" s="17">
        <f>IF(Movimientos[[#This Row],[Contabilizado]] &gt; 0, Movimientos[[#This Row],[Contabilizado]], 0)</f>
        <v>0</v>
      </c>
      <c r="G711" s="31">
        <f>IF(Movimientos[[#This Row],[Contabilizado]] &lt; 0, Movimientos[[#This Row],[Contabilizado]], 0)</f>
        <v>0</v>
      </c>
      <c r="H711" s="16"/>
      <c r="I711" s="5"/>
      <c r="K711" s="16"/>
      <c r="L711" s="3"/>
      <c r="M711" s="3"/>
    </row>
    <row r="712" spans="1:13" x14ac:dyDescent="0.2">
      <c r="A712" s="4">
        <v>44927</v>
      </c>
      <c r="B712" s="17">
        <v>-3800</v>
      </c>
      <c r="C712" s="14" t="s">
        <v>15</v>
      </c>
      <c r="D712" t="s">
        <v>45</v>
      </c>
      <c r="E712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712" s="17">
        <f>IF(Movimientos[[#This Row],[Contabilizado]] &gt; 0, Movimientos[[#This Row],[Contabilizado]], 0)</f>
        <v>0</v>
      </c>
      <c r="G712" s="31">
        <f>IF(Movimientos[[#This Row],[Contabilizado]] &lt; 0, Movimientos[[#This Row],[Contabilizado]], 0)</f>
        <v>0</v>
      </c>
      <c r="H712" s="16"/>
      <c r="I712" s="5"/>
      <c r="K712" s="16"/>
      <c r="L712" s="3"/>
      <c r="M712" s="3"/>
    </row>
    <row r="713" spans="1:13" x14ac:dyDescent="0.2">
      <c r="A713" s="4">
        <v>44927</v>
      </c>
      <c r="B713" s="17">
        <v>-3800</v>
      </c>
      <c r="C713" s="14" t="s">
        <v>15</v>
      </c>
      <c r="D713" t="s">
        <v>74</v>
      </c>
      <c r="E713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713" s="17">
        <f>IF(Movimientos[[#This Row],[Contabilizado]] &gt; 0, Movimientos[[#This Row],[Contabilizado]], 0)</f>
        <v>0</v>
      </c>
      <c r="G713" s="31">
        <f>IF(Movimientos[[#This Row],[Contabilizado]] &lt; 0, Movimientos[[#This Row],[Contabilizado]], 0)</f>
        <v>0</v>
      </c>
      <c r="H713" s="16"/>
      <c r="I713" s="5"/>
      <c r="K713" s="16"/>
      <c r="L713" s="3"/>
      <c r="M713" s="3"/>
    </row>
    <row r="714" spans="1:13" x14ac:dyDescent="0.2">
      <c r="A714" s="4">
        <v>44927</v>
      </c>
      <c r="B714" s="17">
        <v>-3800</v>
      </c>
      <c r="C714" s="14" t="s">
        <v>15</v>
      </c>
      <c r="D714" t="s">
        <v>178</v>
      </c>
      <c r="E714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714" s="17">
        <f>IF(Movimientos[[#This Row],[Contabilizado]] &gt; 0, Movimientos[[#This Row],[Contabilizado]], 0)</f>
        <v>0</v>
      </c>
      <c r="G714" s="31">
        <f>IF(Movimientos[[#This Row],[Contabilizado]] &lt; 0, Movimientos[[#This Row],[Contabilizado]], 0)</f>
        <v>0</v>
      </c>
      <c r="H714" s="16"/>
      <c r="I714" s="5"/>
      <c r="K714" s="16"/>
      <c r="L714" s="3"/>
      <c r="M714" s="3"/>
    </row>
    <row r="715" spans="1:13" x14ac:dyDescent="0.2">
      <c r="A715" s="4">
        <v>44927</v>
      </c>
      <c r="B715" s="17">
        <v>-3800</v>
      </c>
      <c r="C715" s="14" t="s">
        <v>15</v>
      </c>
      <c r="D715" t="s">
        <v>75</v>
      </c>
      <c r="E715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715" s="17">
        <f>IF(Movimientos[[#This Row],[Contabilizado]] &gt; 0, Movimientos[[#This Row],[Contabilizado]], 0)</f>
        <v>0</v>
      </c>
      <c r="G715" s="31">
        <f>IF(Movimientos[[#This Row],[Contabilizado]] &lt; 0, Movimientos[[#This Row],[Contabilizado]], 0)</f>
        <v>0</v>
      </c>
      <c r="H715" s="16"/>
      <c r="I715" s="5"/>
      <c r="K715" s="16"/>
      <c r="L715" s="3"/>
      <c r="M715" s="3"/>
    </row>
    <row r="716" spans="1:13" x14ac:dyDescent="0.2">
      <c r="A716" s="4">
        <v>44927</v>
      </c>
      <c r="B716" s="17">
        <v>-3800</v>
      </c>
      <c r="C716" s="14" t="s">
        <v>15</v>
      </c>
      <c r="D716" t="s">
        <v>49</v>
      </c>
      <c r="E716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716" s="17">
        <f>IF(Movimientos[[#This Row],[Contabilizado]] &gt; 0, Movimientos[[#This Row],[Contabilizado]], 0)</f>
        <v>0</v>
      </c>
      <c r="G716" s="31">
        <f>IF(Movimientos[[#This Row],[Contabilizado]] &lt; 0, Movimientos[[#This Row],[Contabilizado]], 0)</f>
        <v>0</v>
      </c>
      <c r="H716" s="16"/>
      <c r="I716" s="5"/>
      <c r="K716" s="16"/>
      <c r="L716" s="3"/>
      <c r="M716" s="3"/>
    </row>
    <row r="717" spans="1:13" x14ac:dyDescent="0.2">
      <c r="A717" s="4">
        <v>44927</v>
      </c>
      <c r="B717" s="17">
        <v>-3800</v>
      </c>
      <c r="C717" s="14" t="s">
        <v>15</v>
      </c>
      <c r="D717" t="s">
        <v>76</v>
      </c>
      <c r="E717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717" s="17">
        <f>IF(Movimientos[[#This Row],[Contabilizado]] &gt; 0, Movimientos[[#This Row],[Contabilizado]], 0)</f>
        <v>0</v>
      </c>
      <c r="G717" s="31">
        <f>IF(Movimientos[[#This Row],[Contabilizado]] &lt; 0, Movimientos[[#This Row],[Contabilizado]], 0)</f>
        <v>0</v>
      </c>
      <c r="H717" s="16"/>
      <c r="I717" s="5"/>
      <c r="K717" s="16"/>
      <c r="L717" s="3"/>
      <c r="M717" s="3"/>
    </row>
    <row r="718" spans="1:13" x14ac:dyDescent="0.2">
      <c r="A718" s="4">
        <v>44927</v>
      </c>
      <c r="B718" s="17">
        <v>-3800</v>
      </c>
      <c r="C718" s="14" t="s">
        <v>15</v>
      </c>
      <c r="D718" t="s">
        <v>77</v>
      </c>
      <c r="E718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718" s="17">
        <f>IF(Movimientos[[#This Row],[Contabilizado]] &gt; 0, Movimientos[[#This Row],[Contabilizado]], 0)</f>
        <v>0</v>
      </c>
      <c r="G718" s="31">
        <f>IF(Movimientos[[#This Row],[Contabilizado]] &lt; 0, Movimientos[[#This Row],[Contabilizado]], 0)</f>
        <v>0</v>
      </c>
      <c r="H718" s="16"/>
      <c r="I718" s="5"/>
      <c r="K718" s="16"/>
      <c r="L718" s="3"/>
      <c r="M718" s="3"/>
    </row>
    <row r="719" spans="1:13" x14ac:dyDescent="0.2">
      <c r="A719" s="4">
        <v>44927</v>
      </c>
      <c r="B719" s="17">
        <v>-3800</v>
      </c>
      <c r="C719" s="14" t="s">
        <v>15</v>
      </c>
      <c r="D719" t="s">
        <v>79</v>
      </c>
      <c r="E719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719" s="17">
        <f>IF(Movimientos[[#This Row],[Contabilizado]] &gt; 0, Movimientos[[#This Row],[Contabilizado]], 0)</f>
        <v>0</v>
      </c>
      <c r="G719" s="31">
        <f>IF(Movimientos[[#This Row],[Contabilizado]] &lt; 0, Movimientos[[#This Row],[Contabilizado]], 0)</f>
        <v>0</v>
      </c>
      <c r="H719" s="16"/>
      <c r="I719" s="5"/>
      <c r="K719" s="16"/>
      <c r="L719" s="3"/>
      <c r="M719" s="3"/>
    </row>
    <row r="720" spans="1:13" x14ac:dyDescent="0.2">
      <c r="A720" s="4">
        <v>44927</v>
      </c>
      <c r="B720" s="17">
        <v>-3800</v>
      </c>
      <c r="C720" s="14" t="s">
        <v>15</v>
      </c>
      <c r="D720" t="s">
        <v>80</v>
      </c>
      <c r="E720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720" s="17">
        <f>IF(Movimientos[[#This Row],[Contabilizado]] &gt; 0, Movimientos[[#This Row],[Contabilizado]], 0)</f>
        <v>0</v>
      </c>
      <c r="G720" s="31">
        <f>IF(Movimientos[[#This Row],[Contabilizado]] &lt; 0, Movimientos[[#This Row],[Contabilizado]], 0)</f>
        <v>0</v>
      </c>
      <c r="H720" s="16"/>
      <c r="I720" s="5"/>
      <c r="K720" s="16"/>
      <c r="L720" s="3"/>
      <c r="M720" s="3"/>
    </row>
    <row r="721" spans="1:13" x14ac:dyDescent="0.2">
      <c r="A721" s="4">
        <v>44927</v>
      </c>
      <c r="B721" s="17">
        <v>-3800</v>
      </c>
      <c r="C721" s="14" t="s">
        <v>15</v>
      </c>
      <c r="D721" t="s">
        <v>82</v>
      </c>
      <c r="E721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721" s="17">
        <f>IF(Movimientos[[#This Row],[Contabilizado]] &gt; 0, Movimientos[[#This Row],[Contabilizado]], 0)</f>
        <v>0</v>
      </c>
      <c r="G721" s="31">
        <f>IF(Movimientos[[#This Row],[Contabilizado]] &lt; 0, Movimientos[[#This Row],[Contabilizado]], 0)</f>
        <v>0</v>
      </c>
      <c r="H721" s="16"/>
      <c r="I721" s="5"/>
      <c r="K721" s="16"/>
      <c r="L721" s="3"/>
      <c r="M721" s="3"/>
    </row>
    <row r="722" spans="1:13" x14ac:dyDescent="0.2">
      <c r="A722" s="4">
        <v>44927</v>
      </c>
      <c r="B722" s="17">
        <v>-3800</v>
      </c>
      <c r="C722" s="14" t="s">
        <v>15</v>
      </c>
      <c r="D722" t="s">
        <v>34</v>
      </c>
      <c r="E722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722" s="17">
        <f>IF(Movimientos[[#This Row],[Contabilizado]] &gt; 0, Movimientos[[#This Row],[Contabilizado]], 0)</f>
        <v>0</v>
      </c>
      <c r="G722" s="31">
        <f>IF(Movimientos[[#This Row],[Contabilizado]] &lt; 0, Movimientos[[#This Row],[Contabilizado]], 0)</f>
        <v>0</v>
      </c>
      <c r="H722" s="16"/>
      <c r="I722" s="5"/>
      <c r="K722" s="16"/>
      <c r="L722" s="3"/>
      <c r="M722" s="3"/>
    </row>
    <row r="723" spans="1:13" x14ac:dyDescent="0.2">
      <c r="A723" s="4">
        <v>44927</v>
      </c>
      <c r="B723" s="17">
        <v>-3800</v>
      </c>
      <c r="C723" s="14" t="s">
        <v>15</v>
      </c>
      <c r="D723" t="s">
        <v>83</v>
      </c>
      <c r="E723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723" s="17">
        <f>IF(Movimientos[[#This Row],[Contabilizado]] &gt; 0, Movimientos[[#This Row],[Contabilizado]], 0)</f>
        <v>0</v>
      </c>
      <c r="G723" s="31">
        <f>IF(Movimientos[[#This Row],[Contabilizado]] &lt; 0, Movimientos[[#This Row],[Contabilizado]], 0)</f>
        <v>0</v>
      </c>
      <c r="H723" s="16"/>
      <c r="I723" s="5"/>
      <c r="K723" s="16"/>
      <c r="L723" s="3"/>
      <c r="M723" s="3"/>
    </row>
    <row r="724" spans="1:13" x14ac:dyDescent="0.2">
      <c r="A724" s="4">
        <v>44927</v>
      </c>
      <c r="B724" s="17">
        <v>-3800</v>
      </c>
      <c r="C724" s="14" t="s">
        <v>15</v>
      </c>
      <c r="D724" t="s">
        <v>21</v>
      </c>
      <c r="E724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724" s="17">
        <f>IF(Movimientos[[#This Row],[Contabilizado]] &gt; 0, Movimientos[[#This Row],[Contabilizado]], 0)</f>
        <v>0</v>
      </c>
      <c r="G724" s="31">
        <f>IF(Movimientos[[#This Row],[Contabilizado]] &lt; 0, Movimientos[[#This Row],[Contabilizado]], 0)</f>
        <v>0</v>
      </c>
      <c r="H724" s="16"/>
      <c r="I724" s="5"/>
      <c r="K724" s="16"/>
      <c r="L724" s="3"/>
      <c r="M724" s="3"/>
    </row>
    <row r="725" spans="1:13" x14ac:dyDescent="0.2">
      <c r="A725" s="4">
        <v>44927</v>
      </c>
      <c r="B725" s="17">
        <v>-3800</v>
      </c>
      <c r="C725" s="14" t="s">
        <v>15</v>
      </c>
      <c r="D725" t="s">
        <v>84</v>
      </c>
      <c r="E725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725" s="17">
        <f>IF(Movimientos[[#This Row],[Contabilizado]] &gt; 0, Movimientos[[#This Row],[Contabilizado]], 0)</f>
        <v>0</v>
      </c>
      <c r="G725" s="31">
        <f>IF(Movimientos[[#This Row],[Contabilizado]] &lt; 0, Movimientos[[#This Row],[Contabilizado]], 0)</f>
        <v>0</v>
      </c>
      <c r="H725" s="16"/>
      <c r="I725" s="5"/>
      <c r="K725" s="16"/>
      <c r="L725" s="3"/>
      <c r="M725" s="3"/>
    </row>
    <row r="726" spans="1:13" x14ac:dyDescent="0.2">
      <c r="A726" s="4">
        <v>44927</v>
      </c>
      <c r="B726" s="17">
        <v>-3800</v>
      </c>
      <c r="C726" s="14" t="s">
        <v>15</v>
      </c>
      <c r="D726" t="s">
        <v>24</v>
      </c>
      <c r="E726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726" s="17">
        <f>IF(Movimientos[[#This Row],[Contabilizado]] &gt; 0, Movimientos[[#This Row],[Contabilizado]], 0)</f>
        <v>0</v>
      </c>
      <c r="G726" s="31">
        <f>IF(Movimientos[[#This Row],[Contabilizado]] &lt; 0, Movimientos[[#This Row],[Contabilizado]], 0)</f>
        <v>0</v>
      </c>
      <c r="H726" s="16"/>
      <c r="I726" s="5"/>
      <c r="K726" s="16"/>
      <c r="L726" s="3"/>
      <c r="M726" s="3"/>
    </row>
    <row r="727" spans="1:13" x14ac:dyDescent="0.2">
      <c r="A727" s="4">
        <v>44927</v>
      </c>
      <c r="B727" s="17">
        <v>-3800</v>
      </c>
      <c r="C727" s="14" t="s">
        <v>15</v>
      </c>
      <c r="D727" t="s">
        <v>85</v>
      </c>
      <c r="E727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727" s="17">
        <f>IF(Movimientos[[#This Row],[Contabilizado]] &gt; 0, Movimientos[[#This Row],[Contabilizado]], 0)</f>
        <v>0</v>
      </c>
      <c r="G727" s="31">
        <f>IF(Movimientos[[#This Row],[Contabilizado]] &lt; 0, Movimientos[[#This Row],[Contabilizado]], 0)</f>
        <v>0</v>
      </c>
      <c r="H727" s="16"/>
      <c r="I727" s="5"/>
      <c r="K727" s="16"/>
      <c r="L727" s="3"/>
      <c r="M727" s="3"/>
    </row>
    <row r="728" spans="1:13" x14ac:dyDescent="0.2">
      <c r="A728" s="4">
        <v>44927</v>
      </c>
      <c r="B728" s="17">
        <v>-3800</v>
      </c>
      <c r="C728" s="14" t="s">
        <v>15</v>
      </c>
      <c r="D728" t="s">
        <v>86</v>
      </c>
      <c r="E728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728" s="17">
        <f>IF(Movimientos[[#This Row],[Contabilizado]] &gt; 0, Movimientos[[#This Row],[Contabilizado]], 0)</f>
        <v>0</v>
      </c>
      <c r="G728" s="31">
        <f>IF(Movimientos[[#This Row],[Contabilizado]] &lt; 0, Movimientos[[#This Row],[Contabilizado]], 0)</f>
        <v>0</v>
      </c>
      <c r="H728" s="16"/>
      <c r="I728" s="5"/>
      <c r="K728" s="16"/>
      <c r="L728" s="3"/>
      <c r="M728" s="3"/>
    </row>
    <row r="729" spans="1:13" x14ac:dyDescent="0.2">
      <c r="A729" s="4">
        <v>44927</v>
      </c>
      <c r="B729" s="17">
        <v>-3800</v>
      </c>
      <c r="C729" s="14" t="s">
        <v>15</v>
      </c>
      <c r="D729" t="s">
        <v>87</v>
      </c>
      <c r="E729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729" s="17">
        <f>IF(Movimientos[[#This Row],[Contabilizado]] &gt; 0, Movimientos[[#This Row],[Contabilizado]], 0)</f>
        <v>0</v>
      </c>
      <c r="G729" s="31">
        <f>IF(Movimientos[[#This Row],[Contabilizado]] &lt; 0, Movimientos[[#This Row],[Contabilizado]], 0)</f>
        <v>0</v>
      </c>
      <c r="H729" s="16"/>
      <c r="I729" s="5"/>
      <c r="K729" s="16"/>
      <c r="L729" s="3"/>
      <c r="M729" s="3"/>
    </row>
    <row r="730" spans="1:13" x14ac:dyDescent="0.2">
      <c r="A730" s="4">
        <v>44927</v>
      </c>
      <c r="B730" s="17">
        <v>-2280</v>
      </c>
      <c r="C730" s="14" t="s">
        <v>15</v>
      </c>
      <c r="D730" t="s">
        <v>88</v>
      </c>
      <c r="E730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730" s="17">
        <f>IF(Movimientos[[#This Row],[Contabilizado]] &gt; 0, Movimientos[[#This Row],[Contabilizado]], 0)</f>
        <v>0</v>
      </c>
      <c r="G730" s="31">
        <f>IF(Movimientos[[#This Row],[Contabilizado]] &lt; 0, Movimientos[[#This Row],[Contabilizado]], 0)</f>
        <v>0</v>
      </c>
      <c r="H730" s="16"/>
      <c r="I730" s="5"/>
      <c r="K730" s="16"/>
      <c r="L730" s="3"/>
      <c r="M730" s="3"/>
    </row>
    <row r="731" spans="1:13" x14ac:dyDescent="0.2">
      <c r="A731" s="4">
        <v>44927</v>
      </c>
      <c r="B731" s="17">
        <v>-3800</v>
      </c>
      <c r="C731" s="14" t="s">
        <v>15</v>
      </c>
      <c r="D731" t="s">
        <v>89</v>
      </c>
      <c r="E731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731" s="17">
        <f>IF(Movimientos[[#This Row],[Contabilizado]] &gt; 0, Movimientos[[#This Row],[Contabilizado]], 0)</f>
        <v>0</v>
      </c>
      <c r="G731" s="31">
        <f>IF(Movimientos[[#This Row],[Contabilizado]] &lt; 0, Movimientos[[#This Row],[Contabilizado]], 0)</f>
        <v>0</v>
      </c>
      <c r="H731" s="16"/>
      <c r="I731" s="5"/>
      <c r="K731" s="16"/>
      <c r="L731" s="3"/>
      <c r="M731" s="3"/>
    </row>
    <row r="732" spans="1:13" x14ac:dyDescent="0.2">
      <c r="A732" s="4">
        <v>44927</v>
      </c>
      <c r="B732" s="17">
        <v>-2280</v>
      </c>
      <c r="C732" s="14" t="s">
        <v>15</v>
      </c>
      <c r="D732" t="s">
        <v>90</v>
      </c>
      <c r="E732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732" s="17">
        <f>IF(Movimientos[[#This Row],[Contabilizado]] &gt; 0, Movimientos[[#This Row],[Contabilizado]], 0)</f>
        <v>0</v>
      </c>
      <c r="G732" s="31">
        <f>IF(Movimientos[[#This Row],[Contabilizado]] &lt; 0, Movimientos[[#This Row],[Contabilizado]], 0)</f>
        <v>0</v>
      </c>
      <c r="H732" s="16"/>
      <c r="I732" s="5"/>
      <c r="K732" s="16"/>
      <c r="L732" s="3"/>
      <c r="M732" s="3"/>
    </row>
    <row r="733" spans="1:13" x14ac:dyDescent="0.2">
      <c r="A733" s="4">
        <v>44927</v>
      </c>
      <c r="B733" s="17">
        <v>-3800</v>
      </c>
      <c r="C733" s="14" t="s">
        <v>15</v>
      </c>
      <c r="D733" t="s">
        <v>38</v>
      </c>
      <c r="E733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733" s="17">
        <f>IF(Movimientos[[#This Row],[Contabilizado]] &gt; 0, Movimientos[[#This Row],[Contabilizado]], 0)</f>
        <v>0</v>
      </c>
      <c r="G733" s="31">
        <f>IF(Movimientos[[#This Row],[Contabilizado]] &lt; 0, Movimientos[[#This Row],[Contabilizado]], 0)</f>
        <v>0</v>
      </c>
      <c r="H733" s="16"/>
      <c r="I733" s="5"/>
      <c r="K733" s="16"/>
      <c r="L733" s="3"/>
      <c r="M733" s="3"/>
    </row>
    <row r="734" spans="1:13" x14ac:dyDescent="0.2">
      <c r="A734" s="4">
        <v>44927</v>
      </c>
      <c r="B734" s="17">
        <v>-3800</v>
      </c>
      <c r="C734" s="14" t="s">
        <v>15</v>
      </c>
      <c r="D734" t="s">
        <v>91</v>
      </c>
      <c r="E734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734" s="17">
        <f>IF(Movimientos[[#This Row],[Contabilizado]] &gt; 0, Movimientos[[#This Row],[Contabilizado]], 0)</f>
        <v>0</v>
      </c>
      <c r="G734" s="31">
        <f>IF(Movimientos[[#This Row],[Contabilizado]] &lt; 0, Movimientos[[#This Row],[Contabilizado]], 0)</f>
        <v>0</v>
      </c>
      <c r="H734" s="16"/>
      <c r="I734" s="5"/>
      <c r="K734" s="16"/>
      <c r="L734" s="3"/>
      <c r="M734" s="3"/>
    </row>
    <row r="735" spans="1:13" x14ac:dyDescent="0.2">
      <c r="A735" s="4">
        <v>44927</v>
      </c>
      <c r="B735" s="17">
        <v>-3800</v>
      </c>
      <c r="C735" s="14" t="s">
        <v>15</v>
      </c>
      <c r="D735" t="s">
        <v>30</v>
      </c>
      <c r="E735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735" s="17">
        <f>IF(Movimientos[[#This Row],[Contabilizado]] &gt; 0, Movimientos[[#This Row],[Contabilizado]], 0)</f>
        <v>0</v>
      </c>
      <c r="G735" s="31">
        <f>IF(Movimientos[[#This Row],[Contabilizado]] &lt; 0, Movimientos[[#This Row],[Contabilizado]], 0)</f>
        <v>0</v>
      </c>
      <c r="H735" s="16"/>
      <c r="I735" s="5"/>
      <c r="K735" s="16"/>
      <c r="L735" s="3"/>
      <c r="M735" s="3"/>
    </row>
    <row r="736" spans="1:13" x14ac:dyDescent="0.2">
      <c r="A736" s="4">
        <v>44927</v>
      </c>
      <c r="B736" s="17">
        <v>-3800</v>
      </c>
      <c r="C736" s="14" t="s">
        <v>15</v>
      </c>
      <c r="D736" t="s">
        <v>92</v>
      </c>
      <c r="E736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736" s="17">
        <f>IF(Movimientos[[#This Row],[Contabilizado]] &gt; 0, Movimientos[[#This Row],[Contabilizado]], 0)</f>
        <v>0</v>
      </c>
      <c r="G736" s="31">
        <f>IF(Movimientos[[#This Row],[Contabilizado]] &lt; 0, Movimientos[[#This Row],[Contabilizado]], 0)</f>
        <v>0</v>
      </c>
      <c r="H736" s="16"/>
      <c r="I736" s="5"/>
      <c r="K736" s="16"/>
      <c r="L736" s="3"/>
      <c r="M736" s="3"/>
    </row>
    <row r="737" spans="1:13" x14ac:dyDescent="0.2">
      <c r="A737" s="4">
        <v>44927</v>
      </c>
      <c r="B737" s="17">
        <v>-2860</v>
      </c>
      <c r="C737" s="14" t="s">
        <v>15</v>
      </c>
      <c r="D737" t="s">
        <v>93</v>
      </c>
      <c r="E737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737" s="17">
        <f>IF(Movimientos[[#This Row],[Contabilizado]] &gt; 0, Movimientos[[#This Row],[Contabilizado]], 0)</f>
        <v>0</v>
      </c>
      <c r="G737" s="31">
        <f>IF(Movimientos[[#This Row],[Contabilizado]] &lt; 0, Movimientos[[#This Row],[Contabilizado]], 0)</f>
        <v>0</v>
      </c>
      <c r="H737" s="16"/>
      <c r="I737" s="5"/>
      <c r="K737" s="16"/>
      <c r="L737" s="3"/>
      <c r="M737" s="3"/>
    </row>
    <row r="738" spans="1:13" x14ac:dyDescent="0.2">
      <c r="A738" s="4">
        <v>44927</v>
      </c>
      <c r="B738" s="17">
        <v>-3800</v>
      </c>
      <c r="C738" s="14" t="s">
        <v>15</v>
      </c>
      <c r="D738" t="s">
        <v>52</v>
      </c>
      <c r="E738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738" s="17">
        <f>IF(Movimientos[[#This Row],[Contabilizado]] &gt; 0, Movimientos[[#This Row],[Contabilizado]], 0)</f>
        <v>0</v>
      </c>
      <c r="G738" s="31">
        <f>IF(Movimientos[[#This Row],[Contabilizado]] &lt; 0, Movimientos[[#This Row],[Contabilizado]], 0)</f>
        <v>0</v>
      </c>
      <c r="H738" s="16"/>
      <c r="I738" s="5"/>
      <c r="K738" s="16"/>
      <c r="L738" s="3"/>
      <c r="M738" s="3"/>
    </row>
    <row r="739" spans="1:13" x14ac:dyDescent="0.2">
      <c r="A739" s="4">
        <v>44927</v>
      </c>
      <c r="B739" s="17">
        <v>-3800</v>
      </c>
      <c r="C739" s="14" t="s">
        <v>15</v>
      </c>
      <c r="D739" t="s">
        <v>180</v>
      </c>
      <c r="E739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739" s="17">
        <f>IF(Movimientos[[#This Row],[Contabilizado]] &gt; 0, Movimientos[[#This Row],[Contabilizado]], 0)</f>
        <v>0</v>
      </c>
      <c r="G739" s="31">
        <f>IF(Movimientos[[#This Row],[Contabilizado]] &lt; 0, Movimientos[[#This Row],[Contabilizado]], 0)</f>
        <v>0</v>
      </c>
      <c r="H739" s="16"/>
      <c r="I739" s="5"/>
      <c r="K739" s="16"/>
      <c r="L739" s="3"/>
      <c r="M739" s="3"/>
    </row>
    <row r="740" spans="1:13" x14ac:dyDescent="0.2">
      <c r="A740" s="4">
        <v>44927</v>
      </c>
      <c r="B740" s="17">
        <v>-3800</v>
      </c>
      <c r="C740" s="14" t="s">
        <v>15</v>
      </c>
      <c r="D740" t="s">
        <v>172</v>
      </c>
      <c r="E740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740" s="17">
        <f>IF(Movimientos[[#This Row],[Contabilizado]] &gt; 0, Movimientos[[#This Row],[Contabilizado]], 0)</f>
        <v>0</v>
      </c>
      <c r="G740" s="31">
        <f>IF(Movimientos[[#This Row],[Contabilizado]] &lt; 0, Movimientos[[#This Row],[Contabilizado]], 0)</f>
        <v>0</v>
      </c>
      <c r="H740" s="16"/>
      <c r="I740" s="5"/>
      <c r="K740" s="16"/>
      <c r="L740" s="3"/>
      <c r="M740" s="3"/>
    </row>
    <row r="741" spans="1:13" x14ac:dyDescent="0.2">
      <c r="A741" s="4">
        <v>44927</v>
      </c>
      <c r="B741" s="17">
        <v>-3800</v>
      </c>
      <c r="C741" s="14" t="s">
        <v>15</v>
      </c>
      <c r="D741" t="s">
        <v>94</v>
      </c>
      <c r="E741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741" s="17">
        <f>IF(Movimientos[[#This Row],[Contabilizado]] &gt; 0, Movimientos[[#This Row],[Contabilizado]], 0)</f>
        <v>0</v>
      </c>
      <c r="G741" s="31">
        <f>IF(Movimientos[[#This Row],[Contabilizado]] &lt; 0, Movimientos[[#This Row],[Contabilizado]], 0)</f>
        <v>0</v>
      </c>
      <c r="H741" s="16"/>
      <c r="I741" s="5"/>
      <c r="K741" s="16"/>
      <c r="L741" s="3"/>
      <c r="M741" s="3"/>
    </row>
    <row r="742" spans="1:13" x14ac:dyDescent="0.2">
      <c r="A742" s="4">
        <v>44927</v>
      </c>
      <c r="B742" s="17">
        <v>-3800</v>
      </c>
      <c r="C742" s="14" t="s">
        <v>15</v>
      </c>
      <c r="D742" t="s">
        <v>95</v>
      </c>
      <c r="E742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742" s="17">
        <f>IF(Movimientos[[#This Row],[Contabilizado]] &gt; 0, Movimientos[[#This Row],[Contabilizado]], 0)</f>
        <v>0</v>
      </c>
      <c r="G742" s="31">
        <f>IF(Movimientos[[#This Row],[Contabilizado]] &lt; 0, Movimientos[[#This Row],[Contabilizado]], 0)</f>
        <v>0</v>
      </c>
      <c r="H742" s="16"/>
      <c r="I742" s="5"/>
      <c r="K742" s="16"/>
      <c r="L742" s="3"/>
      <c r="M742" s="3"/>
    </row>
    <row r="743" spans="1:13" x14ac:dyDescent="0.2">
      <c r="A743" s="4">
        <v>44927</v>
      </c>
      <c r="B743" s="17">
        <v>-3800</v>
      </c>
      <c r="C743" s="14" t="s">
        <v>15</v>
      </c>
      <c r="D743" t="s">
        <v>96</v>
      </c>
      <c r="E743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743" s="17">
        <f>IF(Movimientos[[#This Row],[Contabilizado]] &gt; 0, Movimientos[[#This Row],[Contabilizado]], 0)</f>
        <v>0</v>
      </c>
      <c r="G743" s="31">
        <f>IF(Movimientos[[#This Row],[Contabilizado]] &lt; 0, Movimientos[[#This Row],[Contabilizado]], 0)</f>
        <v>0</v>
      </c>
      <c r="H743" s="16"/>
      <c r="I743" s="5"/>
      <c r="K743" s="16"/>
      <c r="L743" s="3"/>
      <c r="M743" s="3"/>
    </row>
    <row r="744" spans="1:13" x14ac:dyDescent="0.2">
      <c r="A744" s="4">
        <v>44927</v>
      </c>
      <c r="B744" s="17">
        <v>-3800</v>
      </c>
      <c r="C744" s="14" t="s">
        <v>15</v>
      </c>
      <c r="D744" t="s">
        <v>97</v>
      </c>
      <c r="E744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744" s="17">
        <f>IF(Movimientos[[#This Row],[Contabilizado]] &gt; 0, Movimientos[[#This Row],[Contabilizado]], 0)</f>
        <v>0</v>
      </c>
      <c r="G744" s="31">
        <f>IF(Movimientos[[#This Row],[Contabilizado]] &lt; 0, Movimientos[[#This Row],[Contabilizado]], 0)</f>
        <v>0</v>
      </c>
      <c r="H744" s="16"/>
      <c r="I744" s="5"/>
      <c r="K744" s="16"/>
      <c r="L744" s="3"/>
      <c r="M744" s="3"/>
    </row>
    <row r="745" spans="1:13" x14ac:dyDescent="0.2">
      <c r="A745" s="4">
        <v>44927</v>
      </c>
      <c r="B745" s="17">
        <v>-3800</v>
      </c>
      <c r="C745" s="14" t="s">
        <v>15</v>
      </c>
      <c r="D745" t="s">
        <v>98</v>
      </c>
      <c r="E745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745" s="17">
        <f>IF(Movimientos[[#This Row],[Contabilizado]] &gt; 0, Movimientos[[#This Row],[Contabilizado]], 0)</f>
        <v>0</v>
      </c>
      <c r="G745" s="31">
        <f>IF(Movimientos[[#This Row],[Contabilizado]] &lt; 0, Movimientos[[#This Row],[Contabilizado]], 0)</f>
        <v>0</v>
      </c>
      <c r="H745" s="16"/>
      <c r="I745" s="5"/>
      <c r="K745" s="16"/>
      <c r="L745" s="3"/>
      <c r="M745" s="3"/>
    </row>
    <row r="746" spans="1:13" x14ac:dyDescent="0.2">
      <c r="A746" s="4">
        <v>44927</v>
      </c>
      <c r="B746" s="17">
        <v>-3800</v>
      </c>
      <c r="C746" s="14" t="s">
        <v>15</v>
      </c>
      <c r="D746" t="s">
        <v>181</v>
      </c>
      <c r="E746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746" s="17">
        <f>IF(Movimientos[[#This Row],[Contabilizado]] &gt; 0, Movimientos[[#This Row],[Contabilizado]], 0)</f>
        <v>0</v>
      </c>
      <c r="G746" s="31">
        <f>IF(Movimientos[[#This Row],[Contabilizado]] &lt; 0, Movimientos[[#This Row],[Contabilizado]], 0)</f>
        <v>0</v>
      </c>
      <c r="H746" s="16"/>
      <c r="I746" s="5"/>
      <c r="K746" s="16"/>
      <c r="L746" s="3"/>
      <c r="M746" s="3"/>
    </row>
    <row r="747" spans="1:13" x14ac:dyDescent="0.2">
      <c r="A747" s="4">
        <v>44927</v>
      </c>
      <c r="B747" s="17">
        <v>-3800</v>
      </c>
      <c r="C747" s="14" t="s">
        <v>15</v>
      </c>
      <c r="D747" t="s">
        <v>54</v>
      </c>
      <c r="E747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747" s="17">
        <f>IF(Movimientos[[#This Row],[Contabilizado]] &gt; 0, Movimientos[[#This Row],[Contabilizado]], 0)</f>
        <v>0</v>
      </c>
      <c r="G747" s="31">
        <f>IF(Movimientos[[#This Row],[Contabilizado]] &lt; 0, Movimientos[[#This Row],[Contabilizado]], 0)</f>
        <v>0</v>
      </c>
      <c r="H747" s="16"/>
      <c r="I747" s="5"/>
      <c r="K747" s="16"/>
      <c r="L747" s="3"/>
      <c r="M747" s="3"/>
    </row>
    <row r="748" spans="1:13" x14ac:dyDescent="0.2">
      <c r="A748" s="4">
        <v>44927</v>
      </c>
      <c r="B748" s="17">
        <v>-3040</v>
      </c>
      <c r="C748" s="14" t="s">
        <v>15</v>
      </c>
      <c r="D748" t="s">
        <v>99</v>
      </c>
      <c r="E748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748" s="17">
        <f>IF(Movimientos[[#This Row],[Contabilizado]] &gt; 0, Movimientos[[#This Row],[Contabilizado]], 0)</f>
        <v>0</v>
      </c>
      <c r="G748" s="31">
        <f>IF(Movimientos[[#This Row],[Contabilizado]] &lt; 0, Movimientos[[#This Row],[Contabilizado]], 0)</f>
        <v>0</v>
      </c>
      <c r="H748" s="16"/>
      <c r="I748" s="5"/>
      <c r="K748" s="16"/>
      <c r="L748" s="3"/>
      <c r="M748" s="3"/>
    </row>
    <row r="749" spans="1:13" x14ac:dyDescent="0.2">
      <c r="A749" s="4">
        <v>44927</v>
      </c>
      <c r="B749" s="17">
        <v>-3800</v>
      </c>
      <c r="C749" s="14" t="s">
        <v>15</v>
      </c>
      <c r="D749" t="s">
        <v>149</v>
      </c>
      <c r="E749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749" s="17">
        <f>IF(Movimientos[[#This Row],[Contabilizado]] &gt; 0, Movimientos[[#This Row],[Contabilizado]], 0)</f>
        <v>0</v>
      </c>
      <c r="G749" s="31">
        <f>IF(Movimientos[[#This Row],[Contabilizado]] &lt; 0, Movimientos[[#This Row],[Contabilizado]], 0)</f>
        <v>0</v>
      </c>
      <c r="H749" s="16"/>
      <c r="I749" s="5"/>
      <c r="K749" s="16"/>
      <c r="L749" s="3"/>
      <c r="M749" s="3"/>
    </row>
    <row r="750" spans="1:13" x14ac:dyDescent="0.2">
      <c r="A750" s="4">
        <v>44927</v>
      </c>
      <c r="B750" s="17">
        <v>-3800</v>
      </c>
      <c r="C750" s="14" t="s">
        <v>15</v>
      </c>
      <c r="D750" t="s">
        <v>100</v>
      </c>
      <c r="E750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750" s="17">
        <f>IF(Movimientos[[#This Row],[Contabilizado]] &gt; 0, Movimientos[[#This Row],[Contabilizado]], 0)</f>
        <v>0</v>
      </c>
      <c r="G750" s="31">
        <f>IF(Movimientos[[#This Row],[Contabilizado]] &lt; 0, Movimientos[[#This Row],[Contabilizado]], 0)</f>
        <v>0</v>
      </c>
      <c r="H750" s="16"/>
      <c r="I750" s="5"/>
      <c r="K750" s="16"/>
      <c r="L750" s="3"/>
      <c r="M750" s="3"/>
    </row>
    <row r="751" spans="1:13" x14ac:dyDescent="0.2">
      <c r="A751" s="4">
        <v>44927</v>
      </c>
      <c r="B751" s="17">
        <v>-3800</v>
      </c>
      <c r="C751" s="14" t="s">
        <v>15</v>
      </c>
      <c r="D751" t="s">
        <v>182</v>
      </c>
      <c r="E751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751" s="17">
        <f>IF(Movimientos[[#This Row],[Contabilizado]] &gt; 0, Movimientos[[#This Row],[Contabilizado]], 0)</f>
        <v>0</v>
      </c>
      <c r="G751" s="31">
        <f>IF(Movimientos[[#This Row],[Contabilizado]] &lt; 0, Movimientos[[#This Row],[Contabilizado]], 0)</f>
        <v>0</v>
      </c>
      <c r="H751" s="16"/>
      <c r="I751" s="5"/>
      <c r="K751" s="16"/>
      <c r="L751" s="3"/>
      <c r="M751" s="3"/>
    </row>
    <row r="752" spans="1:13" x14ac:dyDescent="0.2">
      <c r="A752" s="4">
        <v>44927</v>
      </c>
      <c r="B752" s="17">
        <v>-3800</v>
      </c>
      <c r="C752" s="14" t="s">
        <v>15</v>
      </c>
      <c r="D752" t="s">
        <v>29</v>
      </c>
      <c r="E752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752" s="17">
        <f>IF(Movimientos[[#This Row],[Contabilizado]] &gt; 0, Movimientos[[#This Row],[Contabilizado]], 0)</f>
        <v>0</v>
      </c>
      <c r="G752" s="31">
        <f>IF(Movimientos[[#This Row],[Contabilizado]] &lt; 0, Movimientos[[#This Row],[Contabilizado]], 0)</f>
        <v>0</v>
      </c>
      <c r="H752" s="16"/>
      <c r="I752" s="5"/>
      <c r="K752" s="16"/>
      <c r="L752" s="3"/>
      <c r="M752" s="3"/>
    </row>
    <row r="753" spans="1:13" x14ac:dyDescent="0.2">
      <c r="A753" s="4">
        <v>44927</v>
      </c>
      <c r="B753" s="17">
        <v>-3800</v>
      </c>
      <c r="C753" s="14" t="s">
        <v>15</v>
      </c>
      <c r="D753" t="s">
        <v>101</v>
      </c>
      <c r="E753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753" s="17">
        <f>IF(Movimientos[[#This Row],[Contabilizado]] &gt; 0, Movimientos[[#This Row],[Contabilizado]], 0)</f>
        <v>0</v>
      </c>
      <c r="G753" s="31">
        <f>IF(Movimientos[[#This Row],[Contabilizado]] &lt; 0, Movimientos[[#This Row],[Contabilizado]], 0)</f>
        <v>0</v>
      </c>
      <c r="H753" s="16"/>
      <c r="I753" s="5"/>
      <c r="K753" s="16"/>
      <c r="L753" s="3"/>
      <c r="M753" s="3"/>
    </row>
    <row r="754" spans="1:13" x14ac:dyDescent="0.2">
      <c r="A754" s="4">
        <v>44927</v>
      </c>
      <c r="B754" s="17">
        <v>-3800</v>
      </c>
      <c r="C754" s="14" t="s">
        <v>15</v>
      </c>
      <c r="D754" t="s">
        <v>102</v>
      </c>
      <c r="E754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754" s="17">
        <f>IF(Movimientos[[#This Row],[Contabilizado]] &gt; 0, Movimientos[[#This Row],[Contabilizado]], 0)</f>
        <v>0</v>
      </c>
      <c r="G754" s="31">
        <f>IF(Movimientos[[#This Row],[Contabilizado]] &lt; 0, Movimientos[[#This Row],[Contabilizado]], 0)</f>
        <v>0</v>
      </c>
      <c r="H754" s="16"/>
      <c r="I754" s="5"/>
      <c r="K754" s="16"/>
      <c r="L754" s="3"/>
      <c r="M754" s="3"/>
    </row>
    <row r="755" spans="1:13" x14ac:dyDescent="0.2">
      <c r="A755" s="4">
        <v>44927</v>
      </c>
      <c r="B755" s="17">
        <v>-3800</v>
      </c>
      <c r="C755" s="14" t="s">
        <v>15</v>
      </c>
      <c r="D755" t="s">
        <v>104</v>
      </c>
      <c r="E755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755" s="17">
        <f>IF(Movimientos[[#This Row],[Contabilizado]] &gt; 0, Movimientos[[#This Row],[Contabilizado]], 0)</f>
        <v>0</v>
      </c>
      <c r="G755" s="31">
        <f>IF(Movimientos[[#This Row],[Contabilizado]] &lt; 0, Movimientos[[#This Row],[Contabilizado]], 0)</f>
        <v>0</v>
      </c>
      <c r="H755" s="16"/>
      <c r="I755" s="5"/>
      <c r="K755" s="16"/>
      <c r="L755" s="3"/>
      <c r="M755" s="3"/>
    </row>
    <row r="756" spans="1:13" x14ac:dyDescent="0.2">
      <c r="A756" s="4">
        <v>44927</v>
      </c>
      <c r="B756" s="17">
        <v>-3800</v>
      </c>
      <c r="C756" s="14" t="s">
        <v>15</v>
      </c>
      <c r="D756" t="s">
        <v>105</v>
      </c>
      <c r="E756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756" s="17">
        <f>IF(Movimientos[[#This Row],[Contabilizado]] &gt; 0, Movimientos[[#This Row],[Contabilizado]], 0)</f>
        <v>0</v>
      </c>
      <c r="G756" s="31">
        <f>IF(Movimientos[[#This Row],[Contabilizado]] &lt; 0, Movimientos[[#This Row],[Contabilizado]], 0)</f>
        <v>0</v>
      </c>
      <c r="H756" s="16"/>
      <c r="I756" s="5"/>
      <c r="K756" s="16"/>
      <c r="L756" s="3"/>
      <c r="M756" s="3"/>
    </row>
    <row r="757" spans="1:13" x14ac:dyDescent="0.2">
      <c r="A757" s="4">
        <v>44927</v>
      </c>
      <c r="B757" s="17">
        <v>-3800</v>
      </c>
      <c r="C757" s="14" t="s">
        <v>15</v>
      </c>
      <c r="D757" t="s">
        <v>166</v>
      </c>
      <c r="E757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757" s="17">
        <f>IF(Movimientos[[#This Row],[Contabilizado]] &gt; 0, Movimientos[[#This Row],[Contabilizado]], 0)</f>
        <v>0</v>
      </c>
      <c r="G757" s="31">
        <f>IF(Movimientos[[#This Row],[Contabilizado]] &lt; 0, Movimientos[[#This Row],[Contabilizado]], 0)</f>
        <v>0</v>
      </c>
      <c r="H757" s="16"/>
      <c r="I757" s="5"/>
      <c r="K757" s="16"/>
      <c r="L757" s="3"/>
      <c r="M757" s="3"/>
    </row>
    <row r="758" spans="1:13" x14ac:dyDescent="0.2">
      <c r="A758" s="4">
        <v>44927</v>
      </c>
      <c r="B758" s="17">
        <v>-3800</v>
      </c>
      <c r="C758" s="14" t="s">
        <v>15</v>
      </c>
      <c r="D758" t="s">
        <v>51</v>
      </c>
      <c r="E758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758" s="17">
        <f>IF(Movimientos[[#This Row],[Contabilizado]] &gt; 0, Movimientos[[#This Row],[Contabilizado]], 0)</f>
        <v>0</v>
      </c>
      <c r="G758" s="31">
        <f>IF(Movimientos[[#This Row],[Contabilizado]] &lt; 0, Movimientos[[#This Row],[Contabilizado]], 0)</f>
        <v>0</v>
      </c>
      <c r="H758" s="16"/>
      <c r="I758" s="5"/>
      <c r="K758" s="16"/>
      <c r="L758" s="3"/>
      <c r="M758" s="3"/>
    </row>
    <row r="759" spans="1:13" x14ac:dyDescent="0.2">
      <c r="A759" s="4">
        <v>44927</v>
      </c>
      <c r="B759" s="17">
        <v>-3800</v>
      </c>
      <c r="C759" s="14" t="s">
        <v>15</v>
      </c>
      <c r="D759" t="s">
        <v>106</v>
      </c>
      <c r="E759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759" s="17">
        <f>IF(Movimientos[[#This Row],[Contabilizado]] &gt; 0, Movimientos[[#This Row],[Contabilizado]], 0)</f>
        <v>0</v>
      </c>
      <c r="G759" s="31">
        <f>IF(Movimientos[[#This Row],[Contabilizado]] &lt; 0, Movimientos[[#This Row],[Contabilizado]], 0)</f>
        <v>0</v>
      </c>
      <c r="H759" s="16"/>
      <c r="I759" s="5"/>
      <c r="K759" s="16"/>
      <c r="L759" s="3"/>
      <c r="M759" s="3"/>
    </row>
    <row r="760" spans="1:13" x14ac:dyDescent="0.2">
      <c r="A760" s="4">
        <v>44927</v>
      </c>
      <c r="B760" s="17">
        <v>-3800</v>
      </c>
      <c r="C760" s="14" t="s">
        <v>15</v>
      </c>
      <c r="D760" t="s">
        <v>107</v>
      </c>
      <c r="E760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760" s="17">
        <f>IF(Movimientos[[#This Row],[Contabilizado]] &gt; 0, Movimientos[[#This Row],[Contabilizado]], 0)</f>
        <v>0</v>
      </c>
      <c r="G760" s="31">
        <f>IF(Movimientos[[#This Row],[Contabilizado]] &lt; 0, Movimientos[[#This Row],[Contabilizado]], 0)</f>
        <v>0</v>
      </c>
      <c r="H760" s="16"/>
      <c r="I760" s="5"/>
      <c r="K760" s="16"/>
      <c r="L760" s="3"/>
      <c r="M760" s="3"/>
    </row>
    <row r="761" spans="1:13" x14ac:dyDescent="0.2">
      <c r="A761" s="4">
        <v>44927</v>
      </c>
      <c r="B761" s="17">
        <v>-3800</v>
      </c>
      <c r="C761" s="14" t="s">
        <v>15</v>
      </c>
      <c r="D761" t="s">
        <v>108</v>
      </c>
      <c r="E761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761" s="17">
        <f>IF(Movimientos[[#This Row],[Contabilizado]] &gt; 0, Movimientos[[#This Row],[Contabilizado]], 0)</f>
        <v>0</v>
      </c>
      <c r="G761" s="31">
        <f>IF(Movimientos[[#This Row],[Contabilizado]] &lt; 0, Movimientos[[#This Row],[Contabilizado]], 0)</f>
        <v>0</v>
      </c>
      <c r="H761" s="16"/>
      <c r="I761" s="5"/>
      <c r="K761" s="16"/>
      <c r="L761" s="3"/>
      <c r="M761" s="3"/>
    </row>
    <row r="762" spans="1:13" x14ac:dyDescent="0.2">
      <c r="A762" s="4">
        <v>44927</v>
      </c>
      <c r="B762" s="17">
        <v>-3800</v>
      </c>
      <c r="C762" s="14" t="s">
        <v>15</v>
      </c>
      <c r="D762" t="s">
        <v>109</v>
      </c>
      <c r="E762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762" s="17">
        <f>IF(Movimientos[[#This Row],[Contabilizado]] &gt; 0, Movimientos[[#This Row],[Contabilizado]], 0)</f>
        <v>0</v>
      </c>
      <c r="G762" s="31">
        <f>IF(Movimientos[[#This Row],[Contabilizado]] &lt; 0, Movimientos[[#This Row],[Contabilizado]], 0)</f>
        <v>0</v>
      </c>
      <c r="H762" s="16"/>
      <c r="I762" s="5"/>
      <c r="K762" s="16"/>
      <c r="L762" s="3"/>
      <c r="M762" s="3"/>
    </row>
    <row r="763" spans="1:13" x14ac:dyDescent="0.2">
      <c r="A763" s="4">
        <v>44927</v>
      </c>
      <c r="B763" s="17">
        <v>-3800</v>
      </c>
      <c r="C763" s="14" t="s">
        <v>15</v>
      </c>
      <c r="D763" t="s">
        <v>31</v>
      </c>
      <c r="E763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763" s="17">
        <f>IF(Movimientos[[#This Row],[Contabilizado]] &gt; 0, Movimientos[[#This Row],[Contabilizado]], 0)</f>
        <v>0</v>
      </c>
      <c r="G763" s="31">
        <f>IF(Movimientos[[#This Row],[Contabilizado]] &lt; 0, Movimientos[[#This Row],[Contabilizado]], 0)</f>
        <v>0</v>
      </c>
      <c r="H763" s="16"/>
      <c r="I763" s="5"/>
      <c r="K763" s="16"/>
      <c r="L763" s="3"/>
      <c r="M763" s="3"/>
    </row>
    <row r="764" spans="1:13" x14ac:dyDescent="0.2">
      <c r="A764" s="4">
        <v>44927</v>
      </c>
      <c r="B764" s="17">
        <v>-3800</v>
      </c>
      <c r="C764" s="14" t="s">
        <v>15</v>
      </c>
      <c r="D764" t="s">
        <v>111</v>
      </c>
      <c r="E764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764" s="17">
        <f>IF(Movimientos[[#This Row],[Contabilizado]] &gt; 0, Movimientos[[#This Row],[Contabilizado]], 0)</f>
        <v>0</v>
      </c>
      <c r="G764" s="31">
        <f>IF(Movimientos[[#This Row],[Contabilizado]] &lt; 0, Movimientos[[#This Row],[Contabilizado]], 0)</f>
        <v>0</v>
      </c>
      <c r="H764" s="16"/>
      <c r="I764" s="5"/>
      <c r="K764" s="16"/>
      <c r="L764" s="3"/>
      <c r="M764" s="3"/>
    </row>
    <row r="765" spans="1:13" x14ac:dyDescent="0.2">
      <c r="A765" s="4">
        <v>44927</v>
      </c>
      <c r="B765" s="17">
        <v>-3800</v>
      </c>
      <c r="C765" s="14" t="s">
        <v>15</v>
      </c>
      <c r="D765" t="s">
        <v>112</v>
      </c>
      <c r="E765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765" s="17">
        <f>IF(Movimientos[[#This Row],[Contabilizado]] &gt; 0, Movimientos[[#This Row],[Contabilizado]], 0)</f>
        <v>0</v>
      </c>
      <c r="G765" s="31">
        <f>IF(Movimientos[[#This Row],[Contabilizado]] &lt; 0, Movimientos[[#This Row],[Contabilizado]], 0)</f>
        <v>0</v>
      </c>
      <c r="H765" s="16"/>
      <c r="I765" s="5"/>
      <c r="K765" s="16"/>
      <c r="L765" s="3"/>
      <c r="M765" s="3"/>
    </row>
    <row r="766" spans="1:13" x14ac:dyDescent="0.2">
      <c r="A766" s="4">
        <v>44927</v>
      </c>
      <c r="B766" s="17">
        <v>-3800</v>
      </c>
      <c r="C766" s="14" t="s">
        <v>15</v>
      </c>
      <c r="D766" t="s">
        <v>113</v>
      </c>
      <c r="E766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766" s="17">
        <f>IF(Movimientos[[#This Row],[Contabilizado]] &gt; 0, Movimientos[[#This Row],[Contabilizado]], 0)</f>
        <v>0</v>
      </c>
      <c r="G766" s="31">
        <f>IF(Movimientos[[#This Row],[Contabilizado]] &lt; 0, Movimientos[[#This Row],[Contabilizado]], 0)</f>
        <v>0</v>
      </c>
      <c r="H766" s="16"/>
      <c r="I766" s="5"/>
      <c r="K766" s="16"/>
      <c r="L766" s="3"/>
      <c r="M766" s="3"/>
    </row>
    <row r="767" spans="1:13" x14ac:dyDescent="0.2">
      <c r="A767" s="4">
        <v>44927</v>
      </c>
      <c r="B767" s="17">
        <v>-3800</v>
      </c>
      <c r="C767" s="14" t="s">
        <v>15</v>
      </c>
      <c r="D767" t="s">
        <v>18</v>
      </c>
      <c r="E767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767" s="17">
        <f>IF(Movimientos[[#This Row],[Contabilizado]] &gt; 0, Movimientos[[#This Row],[Contabilizado]], 0)</f>
        <v>0</v>
      </c>
      <c r="G767" s="31">
        <f>IF(Movimientos[[#This Row],[Contabilizado]] &lt; 0, Movimientos[[#This Row],[Contabilizado]], 0)</f>
        <v>0</v>
      </c>
      <c r="H767" s="16"/>
      <c r="I767" s="5"/>
      <c r="K767" s="16"/>
      <c r="L767" s="3"/>
      <c r="M767" s="3"/>
    </row>
    <row r="768" spans="1:13" x14ac:dyDescent="0.2">
      <c r="A768" s="4">
        <v>44927</v>
      </c>
      <c r="B768" s="17">
        <v>-3800</v>
      </c>
      <c r="C768" s="14" t="s">
        <v>15</v>
      </c>
      <c r="D768" t="s">
        <v>114</v>
      </c>
      <c r="E768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768" s="17">
        <f>IF(Movimientos[[#This Row],[Contabilizado]] &gt; 0, Movimientos[[#This Row],[Contabilizado]], 0)</f>
        <v>0</v>
      </c>
      <c r="G768" s="31">
        <f>IF(Movimientos[[#This Row],[Contabilizado]] &lt; 0, Movimientos[[#This Row],[Contabilizado]], 0)</f>
        <v>0</v>
      </c>
      <c r="H768" s="16"/>
      <c r="I768" s="5"/>
      <c r="K768" s="16"/>
      <c r="L768" s="3"/>
      <c r="M768" s="3"/>
    </row>
    <row r="769" spans="1:13" x14ac:dyDescent="0.2">
      <c r="A769" s="4">
        <v>44927</v>
      </c>
      <c r="B769" s="17">
        <v>-3800</v>
      </c>
      <c r="C769" s="14" t="s">
        <v>15</v>
      </c>
      <c r="D769" t="s">
        <v>115</v>
      </c>
      <c r="E769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769" s="17">
        <f>IF(Movimientos[[#This Row],[Contabilizado]] &gt; 0, Movimientos[[#This Row],[Contabilizado]], 0)</f>
        <v>0</v>
      </c>
      <c r="G769" s="31">
        <f>IF(Movimientos[[#This Row],[Contabilizado]] &lt; 0, Movimientos[[#This Row],[Contabilizado]], 0)</f>
        <v>0</v>
      </c>
      <c r="H769" s="16"/>
      <c r="I769" s="5"/>
      <c r="K769" s="16"/>
      <c r="L769" s="3"/>
      <c r="M769" s="3"/>
    </row>
    <row r="770" spans="1:13" x14ac:dyDescent="0.2">
      <c r="A770" s="4">
        <v>44927</v>
      </c>
      <c r="B770" s="17">
        <v>-3800</v>
      </c>
      <c r="C770" s="14" t="s">
        <v>15</v>
      </c>
      <c r="D770" t="s">
        <v>116</v>
      </c>
      <c r="E770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770" s="17">
        <f>IF(Movimientos[[#This Row],[Contabilizado]] &gt; 0, Movimientos[[#This Row],[Contabilizado]], 0)</f>
        <v>0</v>
      </c>
      <c r="G770" s="31">
        <f>IF(Movimientos[[#This Row],[Contabilizado]] &lt; 0, Movimientos[[#This Row],[Contabilizado]], 0)</f>
        <v>0</v>
      </c>
      <c r="H770" s="16"/>
      <c r="I770" s="5"/>
      <c r="K770" s="16"/>
      <c r="L770" s="3"/>
      <c r="M770" s="3"/>
    </row>
    <row r="771" spans="1:13" x14ac:dyDescent="0.2">
      <c r="A771" s="4">
        <v>44927</v>
      </c>
      <c r="B771" s="17">
        <v>-3800</v>
      </c>
      <c r="C771" s="14" t="s">
        <v>15</v>
      </c>
      <c r="D771" t="s">
        <v>117</v>
      </c>
      <c r="E771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771" s="17">
        <f>IF(Movimientos[[#This Row],[Contabilizado]] &gt; 0, Movimientos[[#This Row],[Contabilizado]], 0)</f>
        <v>0</v>
      </c>
      <c r="G771" s="31">
        <f>IF(Movimientos[[#This Row],[Contabilizado]] &lt; 0, Movimientos[[#This Row],[Contabilizado]], 0)</f>
        <v>0</v>
      </c>
      <c r="H771" s="16"/>
      <c r="I771" s="5"/>
      <c r="K771" s="16"/>
      <c r="L771" s="3"/>
      <c r="M771" s="3"/>
    </row>
    <row r="772" spans="1:13" x14ac:dyDescent="0.2">
      <c r="A772" s="4">
        <v>44927</v>
      </c>
      <c r="B772" s="17">
        <v>-3800</v>
      </c>
      <c r="C772" s="14" t="s">
        <v>15</v>
      </c>
      <c r="D772" t="s">
        <v>14</v>
      </c>
      <c r="E772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772" s="17">
        <f>IF(Movimientos[[#This Row],[Contabilizado]] &gt; 0, Movimientos[[#This Row],[Contabilizado]], 0)</f>
        <v>0</v>
      </c>
      <c r="G772" s="31">
        <f>IF(Movimientos[[#This Row],[Contabilizado]] &lt; 0, Movimientos[[#This Row],[Contabilizado]], 0)</f>
        <v>0</v>
      </c>
      <c r="H772" s="16"/>
      <c r="I772" s="5"/>
      <c r="K772" s="16"/>
      <c r="L772" s="3"/>
      <c r="M772" s="3"/>
    </row>
    <row r="773" spans="1:13" x14ac:dyDescent="0.2">
      <c r="A773" s="4">
        <v>44927</v>
      </c>
      <c r="B773" s="17">
        <v>-3800</v>
      </c>
      <c r="C773" s="14" t="s">
        <v>15</v>
      </c>
      <c r="D773" t="s">
        <v>37</v>
      </c>
      <c r="E773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773" s="17">
        <f>IF(Movimientos[[#This Row],[Contabilizado]] &gt; 0, Movimientos[[#This Row],[Contabilizado]], 0)</f>
        <v>0</v>
      </c>
      <c r="G773" s="31">
        <f>IF(Movimientos[[#This Row],[Contabilizado]] &lt; 0, Movimientos[[#This Row],[Contabilizado]], 0)</f>
        <v>0</v>
      </c>
      <c r="H773" s="16"/>
      <c r="I773" s="5"/>
      <c r="K773" s="16"/>
      <c r="L773" s="3"/>
      <c r="M773" s="3"/>
    </row>
    <row r="774" spans="1:13" x14ac:dyDescent="0.2">
      <c r="A774" s="4">
        <v>44927</v>
      </c>
      <c r="B774" s="17">
        <v>-3800</v>
      </c>
      <c r="C774" s="14" t="s">
        <v>15</v>
      </c>
      <c r="D774" t="s">
        <v>118</v>
      </c>
      <c r="E774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774" s="17">
        <f>IF(Movimientos[[#This Row],[Contabilizado]] &gt; 0, Movimientos[[#This Row],[Contabilizado]], 0)</f>
        <v>0</v>
      </c>
      <c r="G774" s="31">
        <f>IF(Movimientos[[#This Row],[Contabilizado]] &lt; 0, Movimientos[[#This Row],[Contabilizado]], 0)</f>
        <v>0</v>
      </c>
      <c r="H774" s="16"/>
      <c r="I774" s="5"/>
      <c r="K774" s="16"/>
      <c r="L774" s="3"/>
      <c r="M774" s="3"/>
    </row>
    <row r="775" spans="1:13" x14ac:dyDescent="0.2">
      <c r="A775" s="4">
        <v>44927</v>
      </c>
      <c r="B775" s="17">
        <v>-3800</v>
      </c>
      <c r="C775" s="14" t="s">
        <v>15</v>
      </c>
      <c r="D775" t="s">
        <v>119</v>
      </c>
      <c r="E775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775" s="17">
        <f>IF(Movimientos[[#This Row],[Contabilizado]] &gt; 0, Movimientos[[#This Row],[Contabilizado]], 0)</f>
        <v>0</v>
      </c>
      <c r="G775" s="31">
        <f>IF(Movimientos[[#This Row],[Contabilizado]] &lt; 0, Movimientos[[#This Row],[Contabilizado]], 0)</f>
        <v>0</v>
      </c>
      <c r="H775" s="16"/>
      <c r="I775" s="5"/>
      <c r="K775" s="16"/>
      <c r="L775" s="3"/>
      <c r="M775" s="3"/>
    </row>
    <row r="776" spans="1:13" x14ac:dyDescent="0.2">
      <c r="A776" s="4">
        <v>44927</v>
      </c>
      <c r="B776" s="17">
        <v>-3800</v>
      </c>
      <c r="C776" s="14" t="s">
        <v>15</v>
      </c>
      <c r="D776" t="s">
        <v>121</v>
      </c>
      <c r="E776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776" s="17">
        <f>IF(Movimientos[[#This Row],[Contabilizado]] &gt; 0, Movimientos[[#This Row],[Contabilizado]], 0)</f>
        <v>0</v>
      </c>
      <c r="G776" s="31">
        <f>IF(Movimientos[[#This Row],[Contabilizado]] &lt; 0, Movimientos[[#This Row],[Contabilizado]], 0)</f>
        <v>0</v>
      </c>
      <c r="H776" s="16"/>
      <c r="I776" s="5"/>
      <c r="K776" s="16"/>
      <c r="L776" s="3"/>
      <c r="M776" s="3"/>
    </row>
    <row r="777" spans="1:13" x14ac:dyDescent="0.2">
      <c r="A777" s="4">
        <v>44927</v>
      </c>
      <c r="B777" s="17">
        <v>-3800</v>
      </c>
      <c r="C777" s="14" t="s">
        <v>15</v>
      </c>
      <c r="D777" t="s">
        <v>122</v>
      </c>
      <c r="E777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777" s="17">
        <f>IF(Movimientos[[#This Row],[Contabilizado]] &gt; 0, Movimientos[[#This Row],[Contabilizado]], 0)</f>
        <v>0</v>
      </c>
      <c r="G777" s="31">
        <f>IF(Movimientos[[#This Row],[Contabilizado]] &lt; 0, Movimientos[[#This Row],[Contabilizado]], 0)</f>
        <v>0</v>
      </c>
      <c r="H777" s="16"/>
      <c r="I777" s="5"/>
      <c r="K777" s="16"/>
      <c r="L777" s="3"/>
      <c r="M777" s="3"/>
    </row>
    <row r="778" spans="1:13" x14ac:dyDescent="0.2">
      <c r="A778" s="4">
        <v>44927</v>
      </c>
      <c r="B778" s="17">
        <v>-3800</v>
      </c>
      <c r="C778" s="14" t="s">
        <v>15</v>
      </c>
      <c r="D778" t="s">
        <v>123</v>
      </c>
      <c r="E778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778" s="17">
        <f>IF(Movimientos[[#This Row],[Contabilizado]] &gt; 0, Movimientos[[#This Row],[Contabilizado]], 0)</f>
        <v>0</v>
      </c>
      <c r="G778" s="31">
        <f>IF(Movimientos[[#This Row],[Contabilizado]] &lt; 0, Movimientos[[#This Row],[Contabilizado]], 0)</f>
        <v>0</v>
      </c>
      <c r="H778" s="16"/>
      <c r="I778" s="5"/>
      <c r="K778" s="16"/>
      <c r="L778" s="3"/>
      <c r="M778" s="3"/>
    </row>
    <row r="779" spans="1:13" x14ac:dyDescent="0.2">
      <c r="A779" s="4">
        <v>44927</v>
      </c>
      <c r="B779" s="17">
        <v>-3800</v>
      </c>
      <c r="C779" s="14" t="s">
        <v>15</v>
      </c>
      <c r="D779" t="s">
        <v>124</v>
      </c>
      <c r="E779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779" s="17">
        <f>IF(Movimientos[[#This Row],[Contabilizado]] &gt; 0, Movimientos[[#This Row],[Contabilizado]], 0)</f>
        <v>0</v>
      </c>
      <c r="G779" s="31">
        <f>IF(Movimientos[[#This Row],[Contabilizado]] &lt; 0, Movimientos[[#This Row],[Contabilizado]], 0)</f>
        <v>0</v>
      </c>
      <c r="H779" s="16"/>
      <c r="I779" s="5"/>
      <c r="K779" s="16"/>
      <c r="L779" s="3"/>
      <c r="M779" s="3"/>
    </row>
    <row r="780" spans="1:13" x14ac:dyDescent="0.2">
      <c r="A780" s="4">
        <v>44927</v>
      </c>
      <c r="B780" s="17">
        <v>-3800</v>
      </c>
      <c r="C780" s="14" t="s">
        <v>15</v>
      </c>
      <c r="D780" t="s">
        <v>42</v>
      </c>
      <c r="E780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780" s="17">
        <f>IF(Movimientos[[#This Row],[Contabilizado]] &gt; 0, Movimientos[[#This Row],[Contabilizado]], 0)</f>
        <v>0</v>
      </c>
      <c r="G780" s="31">
        <f>IF(Movimientos[[#This Row],[Contabilizado]] &lt; 0, Movimientos[[#This Row],[Contabilizado]], 0)</f>
        <v>0</v>
      </c>
      <c r="H780" s="16"/>
      <c r="I780" s="5"/>
      <c r="K780" s="16"/>
      <c r="L780" s="3"/>
      <c r="M780" s="3"/>
    </row>
    <row r="781" spans="1:13" x14ac:dyDescent="0.2">
      <c r="A781" s="4">
        <v>44927</v>
      </c>
      <c r="B781" s="17">
        <v>-3800</v>
      </c>
      <c r="C781" s="14" t="s">
        <v>15</v>
      </c>
      <c r="D781" t="s">
        <v>125</v>
      </c>
      <c r="E781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781" s="17">
        <f>IF(Movimientos[[#This Row],[Contabilizado]] &gt; 0, Movimientos[[#This Row],[Contabilizado]], 0)</f>
        <v>0</v>
      </c>
      <c r="G781" s="31">
        <f>IF(Movimientos[[#This Row],[Contabilizado]] &lt; 0, Movimientos[[#This Row],[Contabilizado]], 0)</f>
        <v>0</v>
      </c>
      <c r="H781" s="16"/>
      <c r="I781" s="5"/>
      <c r="K781" s="16"/>
      <c r="L781" s="3"/>
      <c r="M781" s="3"/>
    </row>
    <row r="782" spans="1:13" x14ac:dyDescent="0.2">
      <c r="A782" s="4">
        <v>44927</v>
      </c>
      <c r="B782" s="17">
        <v>-3800</v>
      </c>
      <c r="C782" s="14" t="s">
        <v>15</v>
      </c>
      <c r="D782" t="s">
        <v>126</v>
      </c>
      <c r="E782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782" s="17">
        <f>IF(Movimientos[[#This Row],[Contabilizado]] &gt; 0, Movimientos[[#This Row],[Contabilizado]], 0)</f>
        <v>0</v>
      </c>
      <c r="G782" s="31">
        <f>IF(Movimientos[[#This Row],[Contabilizado]] &lt; 0, Movimientos[[#This Row],[Contabilizado]], 0)</f>
        <v>0</v>
      </c>
      <c r="H782" s="16"/>
      <c r="I782" s="5"/>
      <c r="K782" s="16"/>
      <c r="L782" s="3"/>
      <c r="M782" s="3"/>
    </row>
    <row r="783" spans="1:13" x14ac:dyDescent="0.2">
      <c r="A783" s="4">
        <v>44927</v>
      </c>
      <c r="B783" s="17">
        <v>-3800</v>
      </c>
      <c r="C783" s="14" t="s">
        <v>15</v>
      </c>
      <c r="D783" t="s">
        <v>127</v>
      </c>
      <c r="E783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783" s="17">
        <f>IF(Movimientos[[#This Row],[Contabilizado]] &gt; 0, Movimientos[[#This Row],[Contabilizado]], 0)</f>
        <v>0</v>
      </c>
      <c r="G783" s="31">
        <f>IF(Movimientos[[#This Row],[Contabilizado]] &lt; 0, Movimientos[[#This Row],[Contabilizado]], 0)</f>
        <v>0</v>
      </c>
      <c r="H783" s="16"/>
      <c r="I783" s="5"/>
      <c r="K783" s="16"/>
      <c r="L783" s="3"/>
      <c r="M783" s="3"/>
    </row>
    <row r="784" spans="1:13" x14ac:dyDescent="0.2">
      <c r="A784" s="4">
        <v>44927</v>
      </c>
      <c r="B784" s="17">
        <v>-3800</v>
      </c>
      <c r="C784" s="14" t="s">
        <v>15</v>
      </c>
      <c r="D784" t="s">
        <v>55</v>
      </c>
      <c r="E784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784" s="17">
        <f>IF(Movimientos[[#This Row],[Contabilizado]] &gt; 0, Movimientos[[#This Row],[Contabilizado]], 0)</f>
        <v>0</v>
      </c>
      <c r="G784" s="31">
        <f>IF(Movimientos[[#This Row],[Contabilizado]] &lt; 0, Movimientos[[#This Row],[Contabilizado]], 0)</f>
        <v>0</v>
      </c>
      <c r="H784" s="16"/>
      <c r="I784" s="5"/>
      <c r="K784" s="16"/>
      <c r="L784" s="3"/>
      <c r="M784" s="3"/>
    </row>
    <row r="785" spans="1:13" x14ac:dyDescent="0.2">
      <c r="A785" s="4">
        <v>44927</v>
      </c>
      <c r="B785" s="17">
        <v>-3800</v>
      </c>
      <c r="C785" s="14" t="s">
        <v>15</v>
      </c>
      <c r="D785" t="s">
        <v>128</v>
      </c>
      <c r="E785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785" s="17">
        <f>IF(Movimientos[[#This Row],[Contabilizado]] &gt; 0, Movimientos[[#This Row],[Contabilizado]], 0)</f>
        <v>0</v>
      </c>
      <c r="G785" s="31">
        <f>IF(Movimientos[[#This Row],[Contabilizado]] &lt; 0, Movimientos[[#This Row],[Contabilizado]], 0)</f>
        <v>0</v>
      </c>
      <c r="H785" s="16"/>
      <c r="I785" s="5"/>
      <c r="K785" s="16"/>
      <c r="L785" s="3"/>
      <c r="M785" s="3"/>
    </row>
    <row r="786" spans="1:13" x14ac:dyDescent="0.2">
      <c r="A786" s="4">
        <v>44927</v>
      </c>
      <c r="B786" s="17">
        <v>-3800</v>
      </c>
      <c r="C786" s="14" t="s">
        <v>15</v>
      </c>
      <c r="D786" t="s">
        <v>129</v>
      </c>
      <c r="E786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786" s="17">
        <f>IF(Movimientos[[#This Row],[Contabilizado]] &gt; 0, Movimientos[[#This Row],[Contabilizado]], 0)</f>
        <v>0</v>
      </c>
      <c r="G786" s="31">
        <f>IF(Movimientos[[#This Row],[Contabilizado]] &lt; 0, Movimientos[[#This Row],[Contabilizado]], 0)</f>
        <v>0</v>
      </c>
      <c r="H786" s="16"/>
      <c r="I786" s="5"/>
      <c r="K786" s="16"/>
      <c r="L786" s="3"/>
      <c r="M786" s="3"/>
    </row>
    <row r="787" spans="1:13" x14ac:dyDescent="0.2">
      <c r="A787" s="4">
        <v>44927</v>
      </c>
      <c r="B787" s="17">
        <v>-3040</v>
      </c>
      <c r="C787" s="14" t="s">
        <v>15</v>
      </c>
      <c r="D787" t="s">
        <v>130</v>
      </c>
      <c r="E787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787" s="17">
        <f>IF(Movimientos[[#This Row],[Contabilizado]] &gt; 0, Movimientos[[#This Row],[Contabilizado]], 0)</f>
        <v>0</v>
      </c>
      <c r="G787" s="31">
        <f>IF(Movimientos[[#This Row],[Contabilizado]] &lt; 0, Movimientos[[#This Row],[Contabilizado]], 0)</f>
        <v>0</v>
      </c>
      <c r="H787" s="16"/>
      <c r="I787" s="5"/>
      <c r="K787" s="16"/>
      <c r="L787" s="3"/>
      <c r="M787" s="3"/>
    </row>
    <row r="788" spans="1:13" x14ac:dyDescent="0.2">
      <c r="A788" s="4">
        <v>44927</v>
      </c>
      <c r="B788" s="17">
        <v>-3040</v>
      </c>
      <c r="C788" s="14" t="s">
        <v>15</v>
      </c>
      <c r="D788" t="s">
        <v>131</v>
      </c>
      <c r="E788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788" s="17">
        <f>IF(Movimientos[[#This Row],[Contabilizado]] &gt; 0, Movimientos[[#This Row],[Contabilizado]], 0)</f>
        <v>0</v>
      </c>
      <c r="G788" s="31">
        <f>IF(Movimientos[[#This Row],[Contabilizado]] &lt; 0, Movimientos[[#This Row],[Contabilizado]], 0)</f>
        <v>0</v>
      </c>
      <c r="H788" s="16"/>
      <c r="I788" s="5"/>
      <c r="K788" s="16"/>
      <c r="L788" s="3"/>
      <c r="M788" s="3"/>
    </row>
    <row r="789" spans="1:13" x14ac:dyDescent="0.2">
      <c r="A789" s="4">
        <v>44927</v>
      </c>
      <c r="B789" s="17">
        <v>-3800</v>
      </c>
      <c r="C789" s="14" t="s">
        <v>15</v>
      </c>
      <c r="D789" t="s">
        <v>132</v>
      </c>
      <c r="E789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789" s="17">
        <f>IF(Movimientos[[#This Row],[Contabilizado]] &gt; 0, Movimientos[[#This Row],[Contabilizado]], 0)</f>
        <v>0</v>
      </c>
      <c r="G789" s="31">
        <f>IF(Movimientos[[#This Row],[Contabilizado]] &lt; 0, Movimientos[[#This Row],[Contabilizado]], 0)</f>
        <v>0</v>
      </c>
      <c r="H789" s="16"/>
      <c r="I789" s="5"/>
      <c r="K789" s="16"/>
      <c r="L789" s="3"/>
      <c r="M789" s="3"/>
    </row>
    <row r="790" spans="1:13" x14ac:dyDescent="0.2">
      <c r="A790" s="4">
        <v>44927</v>
      </c>
      <c r="B790" s="17">
        <v>-3800</v>
      </c>
      <c r="C790" s="14" t="s">
        <v>15</v>
      </c>
      <c r="D790" t="s">
        <v>133</v>
      </c>
      <c r="E790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790" s="17">
        <f>IF(Movimientos[[#This Row],[Contabilizado]] &gt; 0, Movimientos[[#This Row],[Contabilizado]], 0)</f>
        <v>0</v>
      </c>
      <c r="G790" s="31">
        <f>IF(Movimientos[[#This Row],[Contabilizado]] &lt; 0, Movimientos[[#This Row],[Contabilizado]], 0)</f>
        <v>0</v>
      </c>
      <c r="H790" s="16"/>
      <c r="I790" s="5"/>
      <c r="K790" s="16"/>
      <c r="L790" s="3"/>
      <c r="M790" s="3"/>
    </row>
    <row r="791" spans="1:13" x14ac:dyDescent="0.2">
      <c r="A791" s="4">
        <v>44927</v>
      </c>
      <c r="B791" s="17">
        <v>-3800</v>
      </c>
      <c r="C791" s="14" t="s">
        <v>15</v>
      </c>
      <c r="D791" t="s">
        <v>53</v>
      </c>
      <c r="E791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791" s="17">
        <f>IF(Movimientos[[#This Row],[Contabilizado]] &gt; 0, Movimientos[[#This Row],[Contabilizado]], 0)</f>
        <v>0</v>
      </c>
      <c r="G791" s="31">
        <f>IF(Movimientos[[#This Row],[Contabilizado]] &lt; 0, Movimientos[[#This Row],[Contabilizado]], 0)</f>
        <v>0</v>
      </c>
      <c r="H791" s="16"/>
      <c r="I791" s="5"/>
      <c r="K791" s="16"/>
      <c r="L791" s="3"/>
      <c r="M791" s="3"/>
    </row>
    <row r="792" spans="1:13" x14ac:dyDescent="0.2">
      <c r="A792" s="4">
        <v>44927</v>
      </c>
      <c r="B792" s="17">
        <v>-3800</v>
      </c>
      <c r="C792" s="14" t="s">
        <v>15</v>
      </c>
      <c r="D792" t="s">
        <v>134</v>
      </c>
      <c r="E792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792" s="17">
        <f>IF(Movimientos[[#This Row],[Contabilizado]] &gt; 0, Movimientos[[#This Row],[Contabilizado]], 0)</f>
        <v>0</v>
      </c>
      <c r="G792" s="31">
        <f>IF(Movimientos[[#This Row],[Contabilizado]] &lt; 0, Movimientos[[#This Row],[Contabilizado]], 0)</f>
        <v>0</v>
      </c>
      <c r="H792" s="16"/>
      <c r="I792" s="5"/>
      <c r="K792" s="16"/>
      <c r="L792" s="3"/>
      <c r="M792" s="3"/>
    </row>
    <row r="793" spans="1:13" x14ac:dyDescent="0.2">
      <c r="A793" s="4">
        <v>44927</v>
      </c>
      <c r="B793" s="17">
        <v>-3800</v>
      </c>
      <c r="C793" s="14" t="s">
        <v>15</v>
      </c>
      <c r="D793" t="s">
        <v>136</v>
      </c>
      <c r="E793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793" s="17">
        <f>IF(Movimientos[[#This Row],[Contabilizado]] &gt; 0, Movimientos[[#This Row],[Contabilizado]], 0)</f>
        <v>0</v>
      </c>
      <c r="G793" s="31">
        <f>IF(Movimientos[[#This Row],[Contabilizado]] &lt; 0, Movimientos[[#This Row],[Contabilizado]], 0)</f>
        <v>0</v>
      </c>
      <c r="H793" s="16"/>
      <c r="I793" s="5"/>
      <c r="K793" s="16"/>
      <c r="L793" s="3"/>
      <c r="M793" s="3"/>
    </row>
    <row r="794" spans="1:13" x14ac:dyDescent="0.2">
      <c r="A794" s="4">
        <v>44927</v>
      </c>
      <c r="B794" s="17">
        <v>-3800</v>
      </c>
      <c r="C794" s="14" t="s">
        <v>15</v>
      </c>
      <c r="D794" t="s">
        <v>23</v>
      </c>
      <c r="E794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794" s="17">
        <f>IF(Movimientos[[#This Row],[Contabilizado]] &gt; 0, Movimientos[[#This Row],[Contabilizado]], 0)</f>
        <v>0</v>
      </c>
      <c r="G794" s="31">
        <f>IF(Movimientos[[#This Row],[Contabilizado]] &lt; 0, Movimientos[[#This Row],[Contabilizado]], 0)</f>
        <v>0</v>
      </c>
      <c r="H794" s="16"/>
      <c r="I794" s="5"/>
      <c r="K794" s="16"/>
      <c r="L794" s="3"/>
      <c r="M794" s="3"/>
    </row>
    <row r="795" spans="1:13" x14ac:dyDescent="0.2">
      <c r="A795" s="4">
        <v>44927</v>
      </c>
      <c r="B795" s="17">
        <v>-3800</v>
      </c>
      <c r="C795" s="14" t="s">
        <v>15</v>
      </c>
      <c r="D795" t="s">
        <v>22</v>
      </c>
      <c r="E795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795" s="17">
        <f>IF(Movimientos[[#This Row],[Contabilizado]] &gt; 0, Movimientos[[#This Row],[Contabilizado]], 0)</f>
        <v>0</v>
      </c>
      <c r="G795" s="31">
        <f>IF(Movimientos[[#This Row],[Contabilizado]] &lt; 0, Movimientos[[#This Row],[Contabilizado]], 0)</f>
        <v>0</v>
      </c>
      <c r="H795" s="16"/>
      <c r="I795" s="5"/>
      <c r="K795" s="16"/>
      <c r="L795" s="3"/>
      <c r="M795" s="3"/>
    </row>
    <row r="796" spans="1:13" x14ac:dyDescent="0.2">
      <c r="A796" s="4">
        <v>44927</v>
      </c>
      <c r="B796" s="17">
        <v>-3800</v>
      </c>
      <c r="C796" s="14" t="s">
        <v>15</v>
      </c>
      <c r="D796" s="3" t="s">
        <v>78</v>
      </c>
      <c r="E796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796" s="17">
        <f>IF(Movimientos[[#This Row],[Contabilizado]] &gt; 0, Movimientos[[#This Row],[Contabilizado]], 0)</f>
        <v>0</v>
      </c>
      <c r="G796" s="31">
        <f>IF(Movimientos[[#This Row],[Contabilizado]] &lt; 0, Movimientos[[#This Row],[Contabilizado]], 0)</f>
        <v>0</v>
      </c>
      <c r="H796" s="16"/>
      <c r="I796" s="5"/>
      <c r="J796" s="5"/>
      <c r="K796" s="16"/>
      <c r="L796" s="3"/>
      <c r="M796" s="3"/>
    </row>
    <row r="797" spans="1:13" x14ac:dyDescent="0.2">
      <c r="A797" s="4">
        <v>44925</v>
      </c>
      <c r="B797" s="17">
        <v>-500</v>
      </c>
      <c r="C797" s="14" t="s">
        <v>13</v>
      </c>
      <c r="D797" s="15" t="s">
        <v>147</v>
      </c>
      <c r="E797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797" s="17">
        <f>IF(Movimientos[[#This Row],[Contabilizado]] &gt; 0, Movimientos[[#This Row],[Contabilizado]], 0)</f>
        <v>0</v>
      </c>
      <c r="G797" s="31">
        <f>IF(Movimientos[[#This Row],[Contabilizado]] &lt; 0, Movimientos[[#This Row],[Contabilizado]], 0)</f>
        <v>0</v>
      </c>
      <c r="H797" s="16"/>
      <c r="I797" s="5"/>
      <c r="K797" s="16"/>
      <c r="L797" s="3"/>
      <c r="M797" s="3"/>
    </row>
    <row r="798" spans="1:13" x14ac:dyDescent="0.2">
      <c r="A798" s="4">
        <v>44925</v>
      </c>
      <c r="B798" s="17">
        <v>-1200</v>
      </c>
      <c r="C798" s="14" t="s">
        <v>32</v>
      </c>
      <c r="D798" s="15" t="s">
        <v>147</v>
      </c>
      <c r="E798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798" s="17">
        <f>IF(Movimientos[[#This Row],[Contabilizado]] &gt; 0, Movimientos[[#This Row],[Contabilizado]], 0)</f>
        <v>0</v>
      </c>
      <c r="G798" s="31">
        <f>IF(Movimientos[[#This Row],[Contabilizado]] &lt; 0, Movimientos[[#This Row],[Contabilizado]], 0)</f>
        <v>0</v>
      </c>
      <c r="H798" s="16"/>
      <c r="I798" s="5"/>
      <c r="K798" s="16"/>
      <c r="L798" s="3"/>
      <c r="M798" s="3"/>
    </row>
    <row r="799" spans="1:13" x14ac:dyDescent="0.2">
      <c r="A799" s="4">
        <v>44924</v>
      </c>
      <c r="B799" s="17">
        <v>7300</v>
      </c>
      <c r="C799" s="14" t="s">
        <v>15</v>
      </c>
      <c r="D799" s="15" t="s">
        <v>123</v>
      </c>
      <c r="E799" s="17">
        <f>IF(AND(Movimientos[[#This Row],[Importe]] &lt; 0, OR(Movimientos[[#This Row],[Concepto]] = "Luz", Movimientos[[#This Row],[Concepto]] = "Cuota", Movimientos[[#This Row],[Concepto]] = "Invitado")), 0, Movimientos[[#This Row],[Importe]])</f>
        <v>7300</v>
      </c>
      <c r="F799" s="17">
        <f>IF(Movimientos[[#This Row],[Contabilizado]] &gt; 0, Movimientos[[#This Row],[Contabilizado]], 0)</f>
        <v>7300</v>
      </c>
      <c r="G799" s="31">
        <f>IF(Movimientos[[#This Row],[Contabilizado]] &lt; 0, Movimientos[[#This Row],[Contabilizado]], 0)</f>
        <v>0</v>
      </c>
      <c r="H799" s="16"/>
      <c r="I799" s="5"/>
      <c r="K799" s="16"/>
      <c r="L799" s="3"/>
      <c r="M799" s="3"/>
    </row>
    <row r="800" spans="1:13" x14ac:dyDescent="0.2">
      <c r="A800" s="4">
        <v>44924</v>
      </c>
      <c r="B800" s="17">
        <v>-33000</v>
      </c>
      <c r="C800" s="14" t="s">
        <v>170</v>
      </c>
      <c r="D800" s="15"/>
      <c r="E800" s="17">
        <f>IF(AND(Movimientos[[#This Row],[Importe]] &lt; 0, OR(Movimientos[[#This Row],[Concepto]] = "Luz", Movimientos[[#This Row],[Concepto]] = "Cuota", Movimientos[[#This Row],[Concepto]] = "Invitado")), 0, Movimientos[[#This Row],[Importe]])</f>
        <v>-33000</v>
      </c>
      <c r="F800" s="17">
        <f>IF(Movimientos[[#This Row],[Contabilizado]] &gt; 0, Movimientos[[#This Row],[Contabilizado]], 0)</f>
        <v>0</v>
      </c>
      <c r="G800" s="31">
        <f>IF(Movimientos[[#This Row],[Contabilizado]] &lt; 0, Movimientos[[#This Row],[Contabilizado]], 0)</f>
        <v>-33000</v>
      </c>
      <c r="H800" s="16"/>
      <c r="I800" s="5"/>
      <c r="K800" s="16"/>
      <c r="L800" s="3"/>
      <c r="M800" s="3" t="s">
        <v>191</v>
      </c>
    </row>
    <row r="801" spans="1:13" x14ac:dyDescent="0.2">
      <c r="A801" s="4">
        <v>44924</v>
      </c>
      <c r="B801" s="17">
        <v>-126256</v>
      </c>
      <c r="C801" s="14" t="s">
        <v>170</v>
      </c>
      <c r="D801" s="15"/>
      <c r="E801" s="17">
        <f>IF(AND(Movimientos[[#This Row],[Importe]] &lt; 0, OR(Movimientos[[#This Row],[Concepto]] = "Luz", Movimientos[[#This Row],[Concepto]] = "Cuota", Movimientos[[#This Row],[Concepto]] = "Invitado")), 0, Movimientos[[#This Row],[Importe]])</f>
        <v>-126256</v>
      </c>
      <c r="F801" s="17">
        <f>IF(Movimientos[[#This Row],[Contabilizado]] &gt; 0, Movimientos[[#This Row],[Contabilizado]], 0)</f>
        <v>0</v>
      </c>
      <c r="G801" s="31">
        <f>IF(Movimientos[[#This Row],[Contabilizado]] &lt; 0, Movimientos[[#This Row],[Contabilizado]], 0)</f>
        <v>-126256</v>
      </c>
      <c r="H801" s="16"/>
      <c r="I801" s="5"/>
      <c r="K801" s="16"/>
      <c r="L801" s="3"/>
      <c r="M801" s="3" t="s">
        <v>202</v>
      </c>
    </row>
    <row r="802" spans="1:13" x14ac:dyDescent="0.2">
      <c r="A802" s="4">
        <v>44924</v>
      </c>
      <c r="B802" s="17">
        <v>-1200</v>
      </c>
      <c r="C802" s="14" t="s">
        <v>32</v>
      </c>
      <c r="D802" s="15" t="s">
        <v>166</v>
      </c>
      <c r="E802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802" s="17">
        <f>IF(Movimientos[[#This Row],[Contabilizado]] &gt; 0, Movimientos[[#This Row],[Contabilizado]], 0)</f>
        <v>0</v>
      </c>
      <c r="G802" s="31">
        <f>IF(Movimientos[[#This Row],[Contabilizado]] &lt; 0, Movimientos[[#This Row],[Contabilizado]], 0)</f>
        <v>0</v>
      </c>
      <c r="H802" s="16"/>
      <c r="I802" s="5"/>
      <c r="K802" s="16"/>
      <c r="L802" s="3"/>
      <c r="M802" s="3"/>
    </row>
    <row r="803" spans="1:13" x14ac:dyDescent="0.2">
      <c r="A803" s="4">
        <v>44924</v>
      </c>
      <c r="B803" s="17">
        <v>-500</v>
      </c>
      <c r="C803" s="14" t="s">
        <v>13</v>
      </c>
      <c r="D803" s="15" t="s">
        <v>14</v>
      </c>
      <c r="E803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803" s="17">
        <f>IF(Movimientos[[#This Row],[Contabilizado]] &gt; 0, Movimientos[[#This Row],[Contabilizado]], 0)</f>
        <v>0</v>
      </c>
      <c r="G803" s="31">
        <f>IF(Movimientos[[#This Row],[Contabilizado]] &lt; 0, Movimientos[[#This Row],[Contabilizado]], 0)</f>
        <v>0</v>
      </c>
      <c r="H803" s="16"/>
      <c r="I803" s="5"/>
      <c r="K803" s="16"/>
      <c r="L803" s="3"/>
      <c r="M803" s="3"/>
    </row>
    <row r="804" spans="1:13" x14ac:dyDescent="0.2">
      <c r="A804" s="4">
        <v>44923</v>
      </c>
      <c r="B804" s="17">
        <v>3800</v>
      </c>
      <c r="C804" s="14" t="s">
        <v>15</v>
      </c>
      <c r="D804" s="15" t="s">
        <v>91</v>
      </c>
      <c r="E804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804" s="17">
        <f>IF(Movimientos[[#This Row],[Contabilizado]] &gt; 0, Movimientos[[#This Row],[Contabilizado]], 0)</f>
        <v>3800</v>
      </c>
      <c r="G804" s="31">
        <f>IF(Movimientos[[#This Row],[Contabilizado]] &lt; 0, Movimientos[[#This Row],[Contabilizado]], 0)</f>
        <v>0</v>
      </c>
      <c r="H804" s="16"/>
      <c r="I804" s="5"/>
      <c r="K804" s="16"/>
      <c r="L804" s="3"/>
      <c r="M804" s="3"/>
    </row>
    <row r="805" spans="1:13" x14ac:dyDescent="0.2">
      <c r="A805" s="4">
        <v>44923</v>
      </c>
      <c r="B805" s="17">
        <v>2600</v>
      </c>
      <c r="C805" s="14" t="s">
        <v>13</v>
      </c>
      <c r="D805" s="15" t="s">
        <v>24</v>
      </c>
      <c r="E805" s="17">
        <f>IF(AND(Movimientos[[#This Row],[Importe]] &lt; 0, OR(Movimientos[[#This Row],[Concepto]] = "Luz", Movimientos[[#This Row],[Concepto]] = "Cuota", Movimientos[[#This Row],[Concepto]] = "Invitado")), 0, Movimientos[[#This Row],[Importe]])</f>
        <v>2600</v>
      </c>
      <c r="F805" s="17">
        <f>IF(Movimientos[[#This Row],[Contabilizado]] &gt; 0, Movimientos[[#This Row],[Contabilizado]], 0)</f>
        <v>2600</v>
      </c>
      <c r="G805" s="31">
        <f>IF(Movimientos[[#This Row],[Contabilizado]] &lt; 0, Movimientos[[#This Row],[Contabilizado]], 0)</f>
        <v>0</v>
      </c>
      <c r="H805" s="16"/>
      <c r="I805" s="5"/>
      <c r="K805" s="16"/>
      <c r="L805" s="3"/>
      <c r="M805" s="3"/>
    </row>
    <row r="806" spans="1:13" x14ac:dyDescent="0.2">
      <c r="A806" s="4">
        <v>44923</v>
      </c>
      <c r="B806" s="17">
        <v>3800</v>
      </c>
      <c r="C806" s="14" t="s">
        <v>15</v>
      </c>
      <c r="D806" s="15" t="s">
        <v>24</v>
      </c>
      <c r="E806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806" s="17">
        <f>IF(Movimientos[[#This Row],[Contabilizado]] &gt; 0, Movimientos[[#This Row],[Contabilizado]], 0)</f>
        <v>3800</v>
      </c>
      <c r="G806" s="31">
        <f>IF(Movimientos[[#This Row],[Contabilizado]] &lt; 0, Movimientos[[#This Row],[Contabilizado]], 0)</f>
        <v>0</v>
      </c>
      <c r="H806" s="16"/>
      <c r="I806" s="5"/>
      <c r="K806" s="16"/>
      <c r="L806" s="3"/>
      <c r="M806" s="3"/>
    </row>
    <row r="807" spans="1:13" x14ac:dyDescent="0.2">
      <c r="A807" s="4">
        <v>44923</v>
      </c>
      <c r="B807" s="17">
        <v>3800</v>
      </c>
      <c r="C807" s="14" t="s">
        <v>15</v>
      </c>
      <c r="D807" s="15" t="s">
        <v>124</v>
      </c>
      <c r="E807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807" s="17">
        <f>IF(Movimientos[[#This Row],[Contabilizado]] &gt; 0, Movimientos[[#This Row],[Contabilizado]], 0)</f>
        <v>3800</v>
      </c>
      <c r="G807" s="31">
        <f>IF(Movimientos[[#This Row],[Contabilizado]] &lt; 0, Movimientos[[#This Row],[Contabilizado]], 0)</f>
        <v>0</v>
      </c>
      <c r="H807" s="16"/>
      <c r="I807" s="5"/>
      <c r="K807" s="16"/>
      <c r="L807" s="3"/>
      <c r="M807" s="3"/>
    </row>
    <row r="808" spans="1:13" x14ac:dyDescent="0.2">
      <c r="A808" s="4">
        <v>44923</v>
      </c>
      <c r="B808" s="17">
        <v>1200</v>
      </c>
      <c r="C808" s="14" t="s">
        <v>32</v>
      </c>
      <c r="D808" s="15" t="s">
        <v>74</v>
      </c>
      <c r="E808" s="17">
        <f>IF(AND(Movimientos[[#This Row],[Importe]] &lt; 0, OR(Movimientos[[#This Row],[Concepto]] = "Luz", Movimientos[[#This Row],[Concepto]] = "Cuota", Movimientos[[#This Row],[Concepto]] = "Invitado")), 0, Movimientos[[#This Row],[Importe]])</f>
        <v>1200</v>
      </c>
      <c r="F808" s="17">
        <f>IF(Movimientos[[#This Row],[Contabilizado]] &gt; 0, Movimientos[[#This Row],[Contabilizado]], 0)</f>
        <v>1200</v>
      </c>
      <c r="G808" s="31">
        <f>IF(Movimientos[[#This Row],[Contabilizado]] &lt; 0, Movimientos[[#This Row],[Contabilizado]], 0)</f>
        <v>0</v>
      </c>
      <c r="H808" s="16"/>
      <c r="I808" s="5"/>
      <c r="K808" s="16"/>
      <c r="L808" s="3"/>
      <c r="M808" s="3"/>
    </row>
    <row r="809" spans="1:13" x14ac:dyDescent="0.2">
      <c r="A809" s="4">
        <v>44923</v>
      </c>
      <c r="B809" s="17">
        <v>1000</v>
      </c>
      <c r="C809" s="14" t="s">
        <v>13</v>
      </c>
      <c r="D809" s="15" t="s">
        <v>73</v>
      </c>
      <c r="E809" s="17">
        <f>IF(AND(Movimientos[[#This Row],[Importe]] &lt; 0, OR(Movimientos[[#This Row],[Concepto]] = "Luz", Movimientos[[#This Row],[Concepto]] = "Cuota", Movimientos[[#This Row],[Concepto]] = "Invitado")), 0, Movimientos[[#This Row],[Importe]])</f>
        <v>1000</v>
      </c>
      <c r="F809" s="17">
        <f>IF(Movimientos[[#This Row],[Contabilizado]] &gt; 0, Movimientos[[#This Row],[Contabilizado]], 0)</f>
        <v>1000</v>
      </c>
      <c r="G809" s="31">
        <f>IF(Movimientos[[#This Row],[Contabilizado]] &lt; 0, Movimientos[[#This Row],[Contabilizado]], 0)</f>
        <v>0</v>
      </c>
      <c r="H809" s="16"/>
      <c r="I809" s="5"/>
      <c r="K809" s="16"/>
      <c r="L809" s="3"/>
      <c r="M809" s="3"/>
    </row>
    <row r="810" spans="1:13" x14ac:dyDescent="0.2">
      <c r="A810" s="4">
        <v>44923</v>
      </c>
      <c r="B810" s="17">
        <v>3800</v>
      </c>
      <c r="C810" s="14" t="s">
        <v>15</v>
      </c>
      <c r="D810" s="15" t="s">
        <v>73</v>
      </c>
      <c r="E810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810" s="17">
        <f>IF(Movimientos[[#This Row],[Contabilizado]] &gt; 0, Movimientos[[#This Row],[Contabilizado]], 0)</f>
        <v>3800</v>
      </c>
      <c r="G810" s="31">
        <f>IF(Movimientos[[#This Row],[Contabilizado]] &lt; 0, Movimientos[[#This Row],[Contabilizado]], 0)</f>
        <v>0</v>
      </c>
      <c r="H810" s="16"/>
      <c r="I810" s="5"/>
      <c r="K810" s="16"/>
      <c r="L810" s="3"/>
      <c r="M810" s="3"/>
    </row>
    <row r="811" spans="1:13" x14ac:dyDescent="0.2">
      <c r="A811" s="4">
        <v>44923</v>
      </c>
      <c r="B811" s="17">
        <v>1620</v>
      </c>
      <c r="C811" s="14" t="s">
        <v>15</v>
      </c>
      <c r="D811" s="15" t="s">
        <v>143</v>
      </c>
      <c r="E811" s="17">
        <f>IF(AND(Movimientos[[#This Row],[Importe]] &lt; 0, OR(Movimientos[[#This Row],[Concepto]] = "Luz", Movimientos[[#This Row],[Concepto]] = "Cuota", Movimientos[[#This Row],[Concepto]] = "Invitado")), 0, Movimientos[[#This Row],[Importe]])</f>
        <v>1620</v>
      </c>
      <c r="F811" s="17">
        <f>IF(Movimientos[[#This Row],[Contabilizado]] &gt; 0, Movimientos[[#This Row],[Contabilizado]], 0)</f>
        <v>1620</v>
      </c>
      <c r="G811" s="31">
        <f>IF(Movimientos[[#This Row],[Contabilizado]] &lt; 0, Movimientos[[#This Row],[Contabilizado]], 0)</f>
        <v>0</v>
      </c>
      <c r="H811" s="16"/>
      <c r="I811" s="5"/>
      <c r="K811" s="16"/>
      <c r="L811" s="3"/>
      <c r="M811" s="3"/>
    </row>
    <row r="812" spans="1:13" x14ac:dyDescent="0.2">
      <c r="A812" s="4">
        <v>44923</v>
      </c>
      <c r="B812" s="17">
        <v>1620</v>
      </c>
      <c r="C812" s="14" t="s">
        <v>15</v>
      </c>
      <c r="D812" s="15" t="s">
        <v>142</v>
      </c>
      <c r="E812" s="17">
        <f>IF(AND(Movimientos[[#This Row],[Importe]] &lt; 0, OR(Movimientos[[#This Row],[Concepto]] = "Luz", Movimientos[[#This Row],[Concepto]] = "Cuota", Movimientos[[#This Row],[Concepto]] = "Invitado")), 0, Movimientos[[#This Row],[Importe]])</f>
        <v>1620</v>
      </c>
      <c r="F812" s="17">
        <f>IF(Movimientos[[#This Row],[Contabilizado]] &gt; 0, Movimientos[[#This Row],[Contabilizado]], 0)</f>
        <v>1620</v>
      </c>
      <c r="G812" s="31">
        <f>IF(Movimientos[[#This Row],[Contabilizado]] &lt; 0, Movimientos[[#This Row],[Contabilizado]], 0)</f>
        <v>0</v>
      </c>
      <c r="H812" s="16"/>
      <c r="I812" s="5"/>
      <c r="K812" s="16"/>
      <c r="L812" s="3"/>
      <c r="M812" s="3"/>
    </row>
    <row r="813" spans="1:13" x14ac:dyDescent="0.2">
      <c r="A813" s="4">
        <v>44923</v>
      </c>
      <c r="B813" s="17">
        <v>1620</v>
      </c>
      <c r="C813" s="14" t="s">
        <v>15</v>
      </c>
      <c r="D813" s="15" t="s">
        <v>141</v>
      </c>
      <c r="E813" s="17">
        <f>IF(AND(Movimientos[[#This Row],[Importe]] &lt; 0, OR(Movimientos[[#This Row],[Concepto]] = "Luz", Movimientos[[#This Row],[Concepto]] = "Cuota", Movimientos[[#This Row],[Concepto]] = "Invitado")), 0, Movimientos[[#This Row],[Importe]])</f>
        <v>1620</v>
      </c>
      <c r="F813" s="17">
        <f>IF(Movimientos[[#This Row],[Contabilizado]] &gt; 0, Movimientos[[#This Row],[Contabilizado]], 0)</f>
        <v>1620</v>
      </c>
      <c r="G813" s="31">
        <f>IF(Movimientos[[#This Row],[Contabilizado]] &lt; 0, Movimientos[[#This Row],[Contabilizado]], 0)</f>
        <v>0</v>
      </c>
      <c r="H813" s="16"/>
      <c r="I813" s="5"/>
      <c r="K813" s="16"/>
      <c r="L813" s="3"/>
      <c r="M813" s="3"/>
    </row>
    <row r="814" spans="1:13" x14ac:dyDescent="0.2">
      <c r="A814" s="4">
        <v>44923</v>
      </c>
      <c r="B814" s="17">
        <v>2280</v>
      </c>
      <c r="C814" s="14" t="s">
        <v>15</v>
      </c>
      <c r="D814" s="15" t="s">
        <v>88</v>
      </c>
      <c r="E814" s="17">
        <f>IF(AND(Movimientos[[#This Row],[Importe]] &lt; 0, OR(Movimientos[[#This Row],[Concepto]] = "Luz", Movimientos[[#This Row],[Concepto]] = "Cuota", Movimientos[[#This Row],[Concepto]] = "Invitado")), 0, Movimientos[[#This Row],[Importe]])</f>
        <v>2280</v>
      </c>
      <c r="F814" s="17">
        <f>IF(Movimientos[[#This Row],[Contabilizado]] &gt; 0, Movimientos[[#This Row],[Contabilizado]], 0)</f>
        <v>2280</v>
      </c>
      <c r="G814" s="31">
        <f>IF(Movimientos[[#This Row],[Contabilizado]] &lt; 0, Movimientos[[#This Row],[Contabilizado]], 0)</f>
        <v>0</v>
      </c>
      <c r="H814" s="16"/>
      <c r="I814" s="5"/>
      <c r="K814" s="16"/>
      <c r="L814" s="3"/>
      <c r="M814" s="3"/>
    </row>
    <row r="815" spans="1:13" x14ac:dyDescent="0.2">
      <c r="A815" s="4">
        <v>44923</v>
      </c>
      <c r="B815" s="17">
        <v>2280</v>
      </c>
      <c r="C815" s="14" t="s">
        <v>15</v>
      </c>
      <c r="D815" s="15" t="s">
        <v>90</v>
      </c>
      <c r="E815" s="17">
        <f>IF(AND(Movimientos[[#This Row],[Importe]] &lt; 0, OR(Movimientos[[#This Row],[Concepto]] = "Luz", Movimientos[[#This Row],[Concepto]] = "Cuota", Movimientos[[#This Row],[Concepto]] = "Invitado")), 0, Movimientos[[#This Row],[Importe]])</f>
        <v>2280</v>
      </c>
      <c r="F815" s="17">
        <f>IF(Movimientos[[#This Row],[Contabilizado]] &gt; 0, Movimientos[[#This Row],[Contabilizado]], 0)</f>
        <v>2280</v>
      </c>
      <c r="G815" s="31">
        <f>IF(Movimientos[[#This Row],[Contabilizado]] &lt; 0, Movimientos[[#This Row],[Contabilizado]], 0)</f>
        <v>0</v>
      </c>
      <c r="H815" s="16"/>
      <c r="I815" s="5"/>
      <c r="K815" s="16"/>
      <c r="L815" s="3"/>
      <c r="M815" s="3"/>
    </row>
    <row r="816" spans="1:13" x14ac:dyDescent="0.2">
      <c r="A816" s="4">
        <v>44923</v>
      </c>
      <c r="B816" s="17">
        <v>1000</v>
      </c>
      <c r="C816" s="14" t="s">
        <v>13</v>
      </c>
      <c r="D816" s="15" t="s">
        <v>68</v>
      </c>
      <c r="E816" s="17">
        <f>IF(AND(Movimientos[[#This Row],[Importe]] &lt; 0, OR(Movimientos[[#This Row],[Concepto]] = "Luz", Movimientos[[#This Row],[Concepto]] = "Cuota", Movimientos[[#This Row],[Concepto]] = "Invitado")), 0, Movimientos[[#This Row],[Importe]])</f>
        <v>1000</v>
      </c>
      <c r="F816" s="17">
        <f>IF(Movimientos[[#This Row],[Contabilizado]] &gt; 0, Movimientos[[#This Row],[Contabilizado]], 0)</f>
        <v>1000</v>
      </c>
      <c r="G816" s="31">
        <f>IF(Movimientos[[#This Row],[Contabilizado]] &lt; 0, Movimientos[[#This Row],[Contabilizado]], 0)</f>
        <v>0</v>
      </c>
      <c r="H816" s="16"/>
      <c r="I816" s="5"/>
      <c r="K816" s="16"/>
      <c r="L816" s="3"/>
      <c r="M816" s="3"/>
    </row>
    <row r="817" spans="1:13" x14ac:dyDescent="0.2">
      <c r="A817" s="4">
        <v>44923</v>
      </c>
      <c r="B817" s="17">
        <v>3800</v>
      </c>
      <c r="C817" s="14" t="s">
        <v>15</v>
      </c>
      <c r="D817" s="15" t="s">
        <v>68</v>
      </c>
      <c r="E817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817" s="17">
        <f>IF(Movimientos[[#This Row],[Contabilizado]] &gt; 0, Movimientos[[#This Row],[Contabilizado]], 0)</f>
        <v>3800</v>
      </c>
      <c r="G817" s="31">
        <f>IF(Movimientos[[#This Row],[Contabilizado]] &lt; 0, Movimientos[[#This Row],[Contabilizado]], 0)</f>
        <v>0</v>
      </c>
      <c r="H817" s="16"/>
      <c r="I817" s="5"/>
      <c r="K817" s="16"/>
      <c r="L817" s="3"/>
      <c r="M817" s="3"/>
    </row>
    <row r="818" spans="1:13" x14ac:dyDescent="0.2">
      <c r="A818" s="4">
        <v>44923</v>
      </c>
      <c r="B818" s="17">
        <v>3800</v>
      </c>
      <c r="C818" s="14" t="s">
        <v>15</v>
      </c>
      <c r="D818" s="15" t="s">
        <v>64</v>
      </c>
      <c r="E818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818" s="17">
        <f>IF(Movimientos[[#This Row],[Contabilizado]] &gt; 0, Movimientos[[#This Row],[Contabilizado]], 0)</f>
        <v>3800</v>
      </c>
      <c r="G818" s="31">
        <f>IF(Movimientos[[#This Row],[Contabilizado]] &lt; 0, Movimientos[[#This Row],[Contabilizado]], 0)</f>
        <v>0</v>
      </c>
      <c r="H818" s="16"/>
      <c r="I818" s="5"/>
      <c r="K818" s="16"/>
      <c r="L818" s="3"/>
      <c r="M818" s="3"/>
    </row>
    <row r="819" spans="1:13" x14ac:dyDescent="0.2">
      <c r="A819" s="4">
        <v>44923</v>
      </c>
      <c r="B819" s="17">
        <v>3800</v>
      </c>
      <c r="C819" s="14" t="s">
        <v>15</v>
      </c>
      <c r="D819" s="15" t="s">
        <v>203</v>
      </c>
      <c r="E819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819" s="17">
        <f>IF(Movimientos[[#This Row],[Contabilizado]] &gt; 0, Movimientos[[#This Row],[Contabilizado]], 0)</f>
        <v>3800</v>
      </c>
      <c r="G819" s="31">
        <f>IF(Movimientos[[#This Row],[Contabilizado]] &lt; 0, Movimientos[[#This Row],[Contabilizado]], 0)</f>
        <v>0</v>
      </c>
      <c r="H819" s="16"/>
      <c r="I819" s="5"/>
      <c r="K819" s="16"/>
      <c r="L819" s="3"/>
      <c r="M819" s="3"/>
    </row>
    <row r="820" spans="1:13" x14ac:dyDescent="0.2">
      <c r="A820" s="4">
        <v>44923</v>
      </c>
      <c r="B820" s="17">
        <v>-22000</v>
      </c>
      <c r="C820" s="14" t="s">
        <v>17</v>
      </c>
      <c r="D820" s="15"/>
      <c r="E820" s="17">
        <f>IF(AND(Movimientos[[#This Row],[Importe]] &lt; 0, OR(Movimientos[[#This Row],[Concepto]] = "Luz", Movimientos[[#This Row],[Concepto]] = "Cuota", Movimientos[[#This Row],[Concepto]] = "Invitado")), 0, Movimientos[[#This Row],[Importe]])</f>
        <v>-22000</v>
      </c>
      <c r="F820" s="17">
        <f>IF(Movimientos[[#This Row],[Contabilizado]] &gt; 0, Movimientos[[#This Row],[Contabilizado]], 0)</f>
        <v>0</v>
      </c>
      <c r="G820" s="31">
        <f>IF(Movimientos[[#This Row],[Contabilizado]] &lt; 0, Movimientos[[#This Row],[Contabilizado]], 0)</f>
        <v>-22000</v>
      </c>
      <c r="H820" s="16"/>
      <c r="I820" s="5"/>
      <c r="K820" s="16" t="s">
        <v>150</v>
      </c>
      <c r="L820" s="3"/>
      <c r="M820" s="3"/>
    </row>
    <row r="821" spans="1:13" x14ac:dyDescent="0.2">
      <c r="A821" s="4">
        <v>44923</v>
      </c>
      <c r="B821" s="17">
        <v>-800</v>
      </c>
      <c r="C821" s="14" t="s">
        <v>170</v>
      </c>
      <c r="D821" s="15"/>
      <c r="E821" s="17">
        <f>IF(AND(Movimientos[[#This Row],[Importe]] &lt; 0, OR(Movimientos[[#This Row],[Concepto]] = "Luz", Movimientos[[#This Row],[Concepto]] = "Cuota", Movimientos[[#This Row],[Concepto]] = "Invitado")), 0, Movimientos[[#This Row],[Importe]])</f>
        <v>-800</v>
      </c>
      <c r="F821" s="17">
        <f>IF(Movimientos[[#This Row],[Contabilizado]] &gt; 0, Movimientos[[#This Row],[Contabilizado]], 0)</f>
        <v>0</v>
      </c>
      <c r="G821" s="31">
        <f>IF(Movimientos[[#This Row],[Contabilizado]] &lt; 0, Movimientos[[#This Row],[Contabilizado]], 0)</f>
        <v>-800</v>
      </c>
      <c r="H821" s="16"/>
      <c r="I821" s="5"/>
      <c r="K821" s="16"/>
      <c r="L821" s="3"/>
      <c r="M821" s="3" t="s">
        <v>176</v>
      </c>
    </row>
    <row r="822" spans="1:13" x14ac:dyDescent="0.2">
      <c r="A822" s="4">
        <v>44923</v>
      </c>
      <c r="B822" s="17">
        <v>-1200</v>
      </c>
      <c r="C822" s="14" t="s">
        <v>32</v>
      </c>
      <c r="D822" s="15" t="s">
        <v>74</v>
      </c>
      <c r="E822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822" s="17">
        <f>IF(Movimientos[[#This Row],[Contabilizado]] &gt; 0, Movimientos[[#This Row],[Contabilizado]], 0)</f>
        <v>0</v>
      </c>
      <c r="G822" s="31">
        <f>IF(Movimientos[[#This Row],[Contabilizado]] &lt; 0, Movimientos[[#This Row],[Contabilizado]], 0)</f>
        <v>0</v>
      </c>
      <c r="H822" s="16"/>
      <c r="I822" s="5"/>
      <c r="K822" s="16"/>
      <c r="L822" s="3"/>
      <c r="M822" s="3"/>
    </row>
    <row r="823" spans="1:13" x14ac:dyDescent="0.2">
      <c r="A823" s="4">
        <v>44923</v>
      </c>
      <c r="B823" s="17">
        <v>-500</v>
      </c>
      <c r="C823" s="14" t="s">
        <v>13</v>
      </c>
      <c r="D823" s="15" t="s">
        <v>24</v>
      </c>
      <c r="E823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823" s="17">
        <f>IF(Movimientos[[#This Row],[Contabilizado]] &gt; 0, Movimientos[[#This Row],[Contabilizado]], 0)</f>
        <v>0</v>
      </c>
      <c r="G823" s="31">
        <f>IF(Movimientos[[#This Row],[Contabilizado]] &lt; 0, Movimientos[[#This Row],[Contabilizado]], 0)</f>
        <v>0</v>
      </c>
      <c r="H823" s="16"/>
      <c r="I823" s="5"/>
      <c r="K823" s="16"/>
      <c r="L823" s="3"/>
      <c r="M823" s="3"/>
    </row>
    <row r="824" spans="1:13" x14ac:dyDescent="0.2">
      <c r="A824" s="4">
        <v>44923</v>
      </c>
      <c r="B824" s="17">
        <v>-500</v>
      </c>
      <c r="C824" s="14" t="s">
        <v>13</v>
      </c>
      <c r="D824" s="15" t="s">
        <v>61</v>
      </c>
      <c r="E824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824" s="17">
        <f>IF(Movimientos[[#This Row],[Contabilizado]] &gt; 0, Movimientos[[#This Row],[Contabilizado]], 0)</f>
        <v>0</v>
      </c>
      <c r="G824" s="31">
        <f>IF(Movimientos[[#This Row],[Contabilizado]] &lt; 0, Movimientos[[#This Row],[Contabilizado]], 0)</f>
        <v>0</v>
      </c>
      <c r="H824" s="16"/>
      <c r="I824" s="5"/>
      <c r="K824" s="16"/>
      <c r="L824" s="3"/>
      <c r="M824" s="3"/>
    </row>
    <row r="825" spans="1:13" x14ac:dyDescent="0.2">
      <c r="A825" s="4">
        <v>44923</v>
      </c>
      <c r="B825" s="17">
        <v>100</v>
      </c>
      <c r="C825" s="14" t="s">
        <v>197</v>
      </c>
      <c r="D825" s="15"/>
      <c r="E825" s="17">
        <f>IF(AND(Movimientos[[#This Row],[Importe]] &lt; 0, OR(Movimientos[[#This Row],[Concepto]] = "Luz", Movimientos[[#This Row],[Concepto]] = "Cuota", Movimientos[[#This Row],[Concepto]] = "Invitado")), 0, Movimientos[[#This Row],[Importe]])</f>
        <v>100</v>
      </c>
      <c r="F825" s="17">
        <f>IF(Movimientos[[#This Row],[Contabilizado]] &gt; 0, Movimientos[[#This Row],[Contabilizado]], 0)</f>
        <v>100</v>
      </c>
      <c r="G825" s="31">
        <f>IF(Movimientos[[#This Row],[Contabilizado]] &lt; 0, Movimientos[[#This Row],[Contabilizado]], 0)</f>
        <v>0</v>
      </c>
      <c r="H825" s="16"/>
      <c r="I825" s="5"/>
      <c r="K825" s="16"/>
      <c r="L825" s="3"/>
      <c r="M825" s="3" t="s">
        <v>204</v>
      </c>
    </row>
    <row r="826" spans="1:13" x14ac:dyDescent="0.2">
      <c r="A826" s="4">
        <v>44922</v>
      </c>
      <c r="B826" s="17">
        <v>3600</v>
      </c>
      <c r="C826" s="14" t="s">
        <v>32</v>
      </c>
      <c r="D826" s="15" t="s">
        <v>84</v>
      </c>
      <c r="E826" s="17">
        <f>IF(AND(Movimientos[[#This Row],[Importe]] &lt; 0, OR(Movimientos[[#This Row],[Concepto]] = "Luz", Movimientos[[#This Row],[Concepto]] = "Cuota", Movimientos[[#This Row],[Concepto]] = "Invitado")), 0, Movimientos[[#This Row],[Importe]])</f>
        <v>3600</v>
      </c>
      <c r="F826" s="17">
        <f>IF(Movimientos[[#This Row],[Contabilizado]] &gt; 0, Movimientos[[#This Row],[Contabilizado]], 0)</f>
        <v>3600</v>
      </c>
      <c r="G826" s="31">
        <f>IF(Movimientos[[#This Row],[Contabilizado]] &lt; 0, Movimientos[[#This Row],[Contabilizado]], 0)</f>
        <v>0</v>
      </c>
      <c r="H826" s="16"/>
      <c r="I826" s="5"/>
      <c r="K826" s="16"/>
      <c r="L826" s="3"/>
      <c r="M826" s="3"/>
    </row>
    <row r="827" spans="1:13" x14ac:dyDescent="0.2">
      <c r="A827" s="4">
        <v>44922</v>
      </c>
      <c r="B827" s="17">
        <v>1250</v>
      </c>
      <c r="C827" s="14" t="s">
        <v>13</v>
      </c>
      <c r="D827" s="15" t="s">
        <v>83</v>
      </c>
      <c r="E827" s="17">
        <f>IF(AND(Movimientos[[#This Row],[Importe]] &lt; 0, OR(Movimientos[[#This Row],[Concepto]] = "Luz", Movimientos[[#This Row],[Concepto]] = "Cuota", Movimientos[[#This Row],[Concepto]] = "Invitado")), 0, Movimientos[[#This Row],[Importe]])</f>
        <v>1250</v>
      </c>
      <c r="F827" s="17">
        <f>IF(Movimientos[[#This Row],[Contabilizado]] &gt; 0, Movimientos[[#This Row],[Contabilizado]], 0)</f>
        <v>1250</v>
      </c>
      <c r="G827" s="31">
        <f>IF(Movimientos[[#This Row],[Contabilizado]] &lt; 0, Movimientos[[#This Row],[Contabilizado]], 0)</f>
        <v>0</v>
      </c>
      <c r="H827" s="16"/>
      <c r="I827" s="5"/>
      <c r="K827" s="16"/>
      <c r="L827" s="3"/>
      <c r="M827" s="3"/>
    </row>
    <row r="828" spans="1:13" x14ac:dyDescent="0.2">
      <c r="A828" s="4">
        <v>44922</v>
      </c>
      <c r="B828" s="17">
        <v>3800</v>
      </c>
      <c r="C828" s="14" t="s">
        <v>15</v>
      </c>
      <c r="D828" s="15" t="s">
        <v>83</v>
      </c>
      <c r="E828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828" s="17">
        <f>IF(Movimientos[[#This Row],[Contabilizado]] &gt; 0, Movimientos[[#This Row],[Contabilizado]], 0)</f>
        <v>3800</v>
      </c>
      <c r="G828" s="31">
        <f>IF(Movimientos[[#This Row],[Contabilizado]] &lt; 0, Movimientos[[#This Row],[Contabilizado]], 0)</f>
        <v>0</v>
      </c>
      <c r="H828" s="16"/>
      <c r="I828" s="5"/>
      <c r="K828" s="16"/>
      <c r="L828" s="3"/>
      <c r="M828" s="3"/>
    </row>
    <row r="829" spans="1:13" x14ac:dyDescent="0.2">
      <c r="A829" s="4">
        <v>44922</v>
      </c>
      <c r="B829" s="17">
        <v>3800</v>
      </c>
      <c r="C829" s="14" t="s">
        <v>15</v>
      </c>
      <c r="D829" s="15" t="s">
        <v>59</v>
      </c>
      <c r="E829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829" s="17">
        <f>IF(Movimientos[[#This Row],[Contabilizado]] &gt; 0, Movimientos[[#This Row],[Contabilizado]], 0)</f>
        <v>3800</v>
      </c>
      <c r="G829" s="31">
        <f>IF(Movimientos[[#This Row],[Contabilizado]] &lt; 0, Movimientos[[#This Row],[Contabilizado]], 0)</f>
        <v>0</v>
      </c>
      <c r="H829" s="16"/>
      <c r="I829" s="5"/>
      <c r="K829" s="16"/>
      <c r="L829" s="3"/>
      <c r="M829" s="3"/>
    </row>
    <row r="830" spans="1:13" x14ac:dyDescent="0.2">
      <c r="A830" s="4">
        <v>44922</v>
      </c>
      <c r="B830" s="17">
        <v>-500</v>
      </c>
      <c r="C830" s="14" t="s">
        <v>13</v>
      </c>
      <c r="D830" s="15" t="s">
        <v>68</v>
      </c>
      <c r="E830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830" s="17">
        <f>IF(Movimientos[[#This Row],[Contabilizado]] &gt; 0, Movimientos[[#This Row],[Contabilizado]], 0)</f>
        <v>0</v>
      </c>
      <c r="G830" s="31">
        <f>IF(Movimientos[[#This Row],[Contabilizado]] &lt; 0, Movimientos[[#This Row],[Contabilizado]], 0)</f>
        <v>0</v>
      </c>
      <c r="H830" s="16"/>
      <c r="I830" s="5"/>
      <c r="K830" s="16"/>
      <c r="L830" s="3"/>
      <c r="M830" s="3"/>
    </row>
    <row r="831" spans="1:13" x14ac:dyDescent="0.2">
      <c r="A831" s="4">
        <v>44922</v>
      </c>
      <c r="B831" s="17">
        <v>-1200</v>
      </c>
      <c r="C831" s="14" t="s">
        <v>32</v>
      </c>
      <c r="D831" s="15" t="s">
        <v>95</v>
      </c>
      <c r="E831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831" s="17">
        <f>IF(Movimientos[[#This Row],[Contabilizado]] &gt; 0, Movimientos[[#This Row],[Contabilizado]], 0)</f>
        <v>0</v>
      </c>
      <c r="G831" s="31">
        <f>IF(Movimientos[[#This Row],[Contabilizado]] &lt; 0, Movimientos[[#This Row],[Contabilizado]], 0)</f>
        <v>0</v>
      </c>
      <c r="H831" s="16"/>
      <c r="I831" s="5"/>
      <c r="K831" s="16"/>
      <c r="L831" s="3"/>
      <c r="M831" s="3"/>
    </row>
    <row r="832" spans="1:13" x14ac:dyDescent="0.2">
      <c r="A832" s="4">
        <v>44922</v>
      </c>
      <c r="B832" s="17">
        <v>3800</v>
      </c>
      <c r="C832" s="14" t="s">
        <v>15</v>
      </c>
      <c r="D832" s="15" t="s">
        <v>76</v>
      </c>
      <c r="E832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832" s="17">
        <f>IF(Movimientos[[#This Row],[Contabilizado]] &gt; 0, Movimientos[[#This Row],[Contabilizado]], 0)</f>
        <v>3800</v>
      </c>
      <c r="G832" s="31">
        <f>IF(Movimientos[[#This Row],[Contabilizado]] &lt; 0, Movimientos[[#This Row],[Contabilizado]], 0)</f>
        <v>0</v>
      </c>
      <c r="H832" s="16"/>
      <c r="I832" s="5"/>
      <c r="K832" s="16"/>
      <c r="L832" s="3"/>
      <c r="M832" s="3"/>
    </row>
    <row r="833" spans="1:13" x14ac:dyDescent="0.2">
      <c r="A833" s="4">
        <v>44922</v>
      </c>
      <c r="B833" s="17">
        <v>3800</v>
      </c>
      <c r="C833" s="14" t="s">
        <v>15</v>
      </c>
      <c r="D833" s="15" t="s">
        <v>69</v>
      </c>
      <c r="E833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833" s="17">
        <f>IF(Movimientos[[#This Row],[Contabilizado]] &gt; 0, Movimientos[[#This Row],[Contabilizado]], 0)</f>
        <v>3800</v>
      </c>
      <c r="G833" s="31">
        <f>IF(Movimientos[[#This Row],[Contabilizado]] &lt; 0, Movimientos[[#This Row],[Contabilizado]], 0)</f>
        <v>0</v>
      </c>
      <c r="H833" s="16"/>
      <c r="I833" s="5"/>
      <c r="K833" s="16"/>
      <c r="L833" s="3"/>
      <c r="M833" s="3"/>
    </row>
    <row r="834" spans="1:13" x14ac:dyDescent="0.2">
      <c r="A834" s="4">
        <v>44922</v>
      </c>
      <c r="B834" s="17">
        <v>1900</v>
      </c>
      <c r="C834" s="14" t="s">
        <v>15</v>
      </c>
      <c r="D834" s="15" t="s">
        <v>66</v>
      </c>
      <c r="E834" s="17">
        <f>IF(AND(Movimientos[[#This Row],[Importe]] &lt; 0, OR(Movimientos[[#This Row],[Concepto]] = "Luz", Movimientos[[#This Row],[Concepto]] = "Cuota", Movimientos[[#This Row],[Concepto]] = "Invitado")), 0, Movimientos[[#This Row],[Importe]])</f>
        <v>1900</v>
      </c>
      <c r="F834" s="17">
        <f>IF(Movimientos[[#This Row],[Contabilizado]] &gt; 0, Movimientos[[#This Row],[Contabilizado]], 0)</f>
        <v>1900</v>
      </c>
      <c r="G834" s="31">
        <f>IF(Movimientos[[#This Row],[Contabilizado]] &lt; 0, Movimientos[[#This Row],[Contabilizado]], 0)</f>
        <v>0</v>
      </c>
      <c r="H834" s="16"/>
      <c r="I834" s="5"/>
      <c r="K834" s="16"/>
      <c r="L834" s="3"/>
      <c r="M834" s="3"/>
    </row>
    <row r="835" spans="1:13" x14ac:dyDescent="0.2">
      <c r="A835" s="4">
        <v>44922</v>
      </c>
      <c r="B835" s="17">
        <v>1200</v>
      </c>
      <c r="C835" s="14" t="s">
        <v>32</v>
      </c>
      <c r="D835" s="15" t="s">
        <v>25</v>
      </c>
      <c r="E835" s="17">
        <f>IF(AND(Movimientos[[#This Row],[Importe]] &lt; 0, OR(Movimientos[[#This Row],[Concepto]] = "Luz", Movimientos[[#This Row],[Concepto]] = "Cuota", Movimientos[[#This Row],[Concepto]] = "Invitado")), 0, Movimientos[[#This Row],[Importe]])</f>
        <v>1200</v>
      </c>
      <c r="F835" s="17">
        <f>IF(Movimientos[[#This Row],[Contabilizado]] &gt; 0, Movimientos[[#This Row],[Contabilizado]], 0)</f>
        <v>1200</v>
      </c>
      <c r="G835" s="31">
        <f>IF(Movimientos[[#This Row],[Contabilizado]] &lt; 0, Movimientos[[#This Row],[Contabilizado]], 0)</f>
        <v>0</v>
      </c>
      <c r="H835" s="16"/>
      <c r="I835" s="5"/>
      <c r="K835" s="16"/>
      <c r="L835" s="3"/>
      <c r="M835" s="3"/>
    </row>
    <row r="836" spans="1:13" x14ac:dyDescent="0.2">
      <c r="A836" s="4">
        <v>44922</v>
      </c>
      <c r="B836" s="17">
        <v>3800</v>
      </c>
      <c r="C836" s="14" t="s">
        <v>15</v>
      </c>
      <c r="D836" s="15" t="s">
        <v>71</v>
      </c>
      <c r="E836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836" s="17">
        <f>IF(Movimientos[[#This Row],[Contabilizado]] &gt; 0, Movimientos[[#This Row],[Contabilizado]], 0)</f>
        <v>3800</v>
      </c>
      <c r="G836" s="31">
        <f>IF(Movimientos[[#This Row],[Contabilizado]] &lt; 0, Movimientos[[#This Row],[Contabilizado]], 0)</f>
        <v>0</v>
      </c>
      <c r="H836" s="16"/>
      <c r="I836" s="5"/>
      <c r="K836" s="16"/>
      <c r="L836" s="3"/>
      <c r="M836" s="3"/>
    </row>
    <row r="837" spans="1:13" x14ac:dyDescent="0.2">
      <c r="A837" s="4">
        <v>44922</v>
      </c>
      <c r="B837" s="17">
        <v>-500</v>
      </c>
      <c r="C837" s="14" t="s">
        <v>13</v>
      </c>
      <c r="D837" s="15" t="s">
        <v>68</v>
      </c>
      <c r="E837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837" s="17">
        <f>IF(Movimientos[[#This Row],[Contabilizado]] &gt; 0, Movimientos[[#This Row],[Contabilizado]], 0)</f>
        <v>0</v>
      </c>
      <c r="G837" s="31">
        <f>IF(Movimientos[[#This Row],[Contabilizado]] &lt; 0, Movimientos[[#This Row],[Contabilizado]], 0)</f>
        <v>0</v>
      </c>
      <c r="H837" s="16"/>
      <c r="I837" s="5"/>
      <c r="K837" s="16"/>
      <c r="L837" s="3"/>
      <c r="M837" s="3"/>
    </row>
    <row r="838" spans="1:13" x14ac:dyDescent="0.2">
      <c r="A838" s="4">
        <v>44922</v>
      </c>
      <c r="B838" s="17">
        <v>1200</v>
      </c>
      <c r="C838" s="14" t="s">
        <v>32</v>
      </c>
      <c r="D838" s="15" t="s">
        <v>25</v>
      </c>
      <c r="E838" s="17">
        <f>IF(AND(Movimientos[[#This Row],[Importe]] &lt; 0, OR(Movimientos[[#This Row],[Concepto]] = "Luz", Movimientos[[#This Row],[Concepto]] = "Cuota", Movimientos[[#This Row],[Concepto]] = "Invitado")), 0, Movimientos[[#This Row],[Importe]])</f>
        <v>1200</v>
      </c>
      <c r="F838" s="17">
        <f>IF(Movimientos[[#This Row],[Contabilizado]] &gt; 0, Movimientos[[#This Row],[Contabilizado]], 0)</f>
        <v>1200</v>
      </c>
      <c r="G838" s="31">
        <f>IF(Movimientos[[#This Row],[Contabilizado]] &lt; 0, Movimientos[[#This Row],[Contabilizado]], 0)</f>
        <v>0</v>
      </c>
      <c r="H838" s="16"/>
      <c r="I838" s="5"/>
      <c r="K838" s="16"/>
      <c r="L838" s="3"/>
      <c r="M838" s="3"/>
    </row>
    <row r="839" spans="1:13" x14ac:dyDescent="0.2">
      <c r="A839" s="4">
        <v>44922</v>
      </c>
      <c r="B839" s="17">
        <v>-1200</v>
      </c>
      <c r="C839" s="14" t="s">
        <v>32</v>
      </c>
      <c r="D839" s="15" t="s">
        <v>25</v>
      </c>
      <c r="E839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839" s="17">
        <f>IF(Movimientos[[#This Row],[Contabilizado]] &gt; 0, Movimientos[[#This Row],[Contabilizado]], 0)</f>
        <v>0</v>
      </c>
      <c r="G839" s="31">
        <f>IF(Movimientos[[#This Row],[Contabilizado]] &lt; 0, Movimientos[[#This Row],[Contabilizado]], 0)</f>
        <v>0</v>
      </c>
      <c r="H839" s="16"/>
      <c r="I839" s="5"/>
      <c r="K839" s="16"/>
      <c r="L839" s="3"/>
      <c r="M839" s="3"/>
    </row>
    <row r="840" spans="1:13" x14ac:dyDescent="0.2">
      <c r="A840" s="4">
        <v>44922</v>
      </c>
      <c r="B840" s="17">
        <v>-1200</v>
      </c>
      <c r="C840" s="14" t="s">
        <v>32</v>
      </c>
      <c r="D840" s="15" t="s">
        <v>25</v>
      </c>
      <c r="E840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840" s="17">
        <f>IF(Movimientos[[#This Row],[Contabilizado]] &gt; 0, Movimientos[[#This Row],[Contabilizado]], 0)</f>
        <v>0</v>
      </c>
      <c r="G840" s="31">
        <f>IF(Movimientos[[#This Row],[Contabilizado]] &lt; 0, Movimientos[[#This Row],[Contabilizado]], 0)</f>
        <v>0</v>
      </c>
      <c r="H840" s="16"/>
      <c r="I840" s="5"/>
      <c r="K840" s="16"/>
      <c r="L840" s="3"/>
      <c r="M840" s="3"/>
    </row>
    <row r="841" spans="1:13" x14ac:dyDescent="0.2">
      <c r="A841" s="4">
        <v>44921</v>
      </c>
      <c r="B841" s="17">
        <v>-60211</v>
      </c>
      <c r="C841" s="14" t="s">
        <v>160</v>
      </c>
      <c r="D841" s="15"/>
      <c r="E841" s="17">
        <f>IF(AND(Movimientos[[#This Row],[Importe]] &lt; 0, OR(Movimientos[[#This Row],[Concepto]] = "Luz", Movimientos[[#This Row],[Concepto]] = "Cuota", Movimientos[[#This Row],[Concepto]] = "Invitado")), 0, Movimientos[[#This Row],[Importe]])</f>
        <v>-60211</v>
      </c>
      <c r="F841" s="17">
        <f>IF(Movimientos[[#This Row],[Contabilizado]] &gt; 0, Movimientos[[#This Row],[Contabilizado]], 0)</f>
        <v>0</v>
      </c>
      <c r="G841" s="31">
        <f>IF(Movimientos[[#This Row],[Contabilizado]] &lt; 0, Movimientos[[#This Row],[Contabilizado]], 0)</f>
        <v>-60211</v>
      </c>
      <c r="H841" s="16"/>
      <c r="I841" s="5"/>
      <c r="K841" s="16"/>
      <c r="L841" s="3"/>
      <c r="M841" s="3" t="s">
        <v>205</v>
      </c>
    </row>
    <row r="842" spans="1:13" x14ac:dyDescent="0.2">
      <c r="A842" s="4">
        <v>44921</v>
      </c>
      <c r="B842" s="17">
        <v>-1200</v>
      </c>
      <c r="C842" s="14" t="s">
        <v>170</v>
      </c>
      <c r="D842" s="15"/>
      <c r="E842" s="17">
        <f>IF(AND(Movimientos[[#This Row],[Importe]] &lt; 0, OR(Movimientos[[#This Row],[Concepto]] = "Luz", Movimientos[[#This Row],[Concepto]] = "Cuota", Movimientos[[#This Row],[Concepto]] = "Invitado")), 0, Movimientos[[#This Row],[Importe]])</f>
        <v>-1200</v>
      </c>
      <c r="F842" s="17">
        <f>IF(Movimientos[[#This Row],[Contabilizado]] &gt; 0, Movimientos[[#This Row],[Contabilizado]], 0)</f>
        <v>0</v>
      </c>
      <c r="G842" s="31">
        <f>IF(Movimientos[[#This Row],[Contabilizado]] &lt; 0, Movimientos[[#This Row],[Contabilizado]], 0)</f>
        <v>-1200</v>
      </c>
      <c r="H842" s="16"/>
      <c r="I842" s="5"/>
      <c r="K842" s="16"/>
      <c r="L842" s="3"/>
      <c r="M842" s="3" t="s">
        <v>167</v>
      </c>
    </row>
    <row r="843" spans="1:13" x14ac:dyDescent="0.2">
      <c r="A843" s="4">
        <v>44921</v>
      </c>
      <c r="B843" s="17">
        <v>-3500</v>
      </c>
      <c r="C843" s="14" t="s">
        <v>27</v>
      </c>
      <c r="D843" s="15"/>
      <c r="E843" s="17">
        <f>IF(AND(Movimientos[[#This Row],[Importe]] &lt; 0, OR(Movimientos[[#This Row],[Concepto]] = "Luz", Movimientos[[#This Row],[Concepto]] = "Cuota", Movimientos[[#This Row],[Concepto]] = "Invitado")), 0, Movimientos[[#This Row],[Importe]])</f>
        <v>-3500</v>
      </c>
      <c r="F843" s="17">
        <f>IF(Movimientos[[#This Row],[Contabilizado]] &gt; 0, Movimientos[[#This Row],[Contabilizado]], 0)</f>
        <v>0</v>
      </c>
      <c r="G843" s="31">
        <f>IF(Movimientos[[#This Row],[Contabilizado]] &lt; 0, Movimientos[[#This Row],[Contabilizado]], 0)</f>
        <v>-3500</v>
      </c>
      <c r="H843" s="16"/>
      <c r="I843" s="5" t="s">
        <v>199</v>
      </c>
      <c r="K843" s="16"/>
      <c r="L843" s="3"/>
      <c r="M843" s="3"/>
    </row>
    <row r="844" spans="1:13" x14ac:dyDescent="0.2">
      <c r="A844" s="4">
        <v>44920</v>
      </c>
      <c r="B844" s="17">
        <v>-13200</v>
      </c>
      <c r="C844" s="14" t="s">
        <v>160</v>
      </c>
      <c r="D844" s="15"/>
      <c r="E844" s="17">
        <f>IF(AND(Movimientos[[#This Row],[Importe]] &lt; 0, OR(Movimientos[[#This Row],[Concepto]] = "Luz", Movimientos[[#This Row],[Concepto]] = "Cuota", Movimientos[[#This Row],[Concepto]] = "Invitado")), 0, Movimientos[[#This Row],[Importe]])</f>
        <v>-13200</v>
      </c>
      <c r="F844" s="17">
        <f>IF(Movimientos[[#This Row],[Contabilizado]] &gt; 0, Movimientos[[#This Row],[Contabilizado]], 0)</f>
        <v>0</v>
      </c>
      <c r="G844" s="31">
        <f>IF(Movimientos[[#This Row],[Contabilizado]] &lt; 0, Movimientos[[#This Row],[Contabilizado]], 0)</f>
        <v>-13200</v>
      </c>
      <c r="H844" s="16"/>
      <c r="I844" s="5"/>
      <c r="K844" s="16"/>
      <c r="L844" s="3"/>
      <c r="M844" s="3" t="s">
        <v>206</v>
      </c>
    </row>
    <row r="845" spans="1:13" x14ac:dyDescent="0.2">
      <c r="A845" s="4">
        <v>44918</v>
      </c>
      <c r="B845" s="17">
        <v>2000</v>
      </c>
      <c r="C845" s="14" t="s">
        <v>13</v>
      </c>
      <c r="D845" s="15" t="s">
        <v>102</v>
      </c>
      <c r="E845" s="17">
        <f>IF(AND(Movimientos[[#This Row],[Importe]] &lt; 0, OR(Movimientos[[#This Row],[Concepto]] = "Luz", Movimientos[[#This Row],[Concepto]] = "Cuota", Movimientos[[#This Row],[Concepto]] = "Invitado")), 0, Movimientos[[#This Row],[Importe]])</f>
        <v>2000</v>
      </c>
      <c r="F845" s="17">
        <f>IF(Movimientos[[#This Row],[Contabilizado]] &gt; 0, Movimientos[[#This Row],[Contabilizado]], 0)</f>
        <v>2000</v>
      </c>
      <c r="G845" s="31">
        <f>IF(Movimientos[[#This Row],[Contabilizado]] &lt; 0, Movimientos[[#This Row],[Contabilizado]], 0)</f>
        <v>0</v>
      </c>
      <c r="H845" s="16"/>
      <c r="I845" s="5"/>
      <c r="K845" s="16"/>
      <c r="L845" s="3"/>
      <c r="M845" s="3"/>
    </row>
    <row r="846" spans="1:13" x14ac:dyDescent="0.2">
      <c r="A846" s="4">
        <v>44918</v>
      </c>
      <c r="B846" s="17">
        <v>500</v>
      </c>
      <c r="C846" s="14" t="s">
        <v>32</v>
      </c>
      <c r="D846" s="15" t="s">
        <v>102</v>
      </c>
      <c r="E846" s="17">
        <f>IF(AND(Movimientos[[#This Row],[Importe]] &lt; 0, OR(Movimientos[[#This Row],[Concepto]] = "Luz", Movimientos[[#This Row],[Concepto]] = "Cuota", Movimientos[[#This Row],[Concepto]] = "Invitado")), 0, Movimientos[[#This Row],[Importe]])</f>
        <v>500</v>
      </c>
      <c r="F846" s="17">
        <f>IF(Movimientos[[#This Row],[Contabilizado]] &gt; 0, Movimientos[[#This Row],[Contabilizado]], 0)</f>
        <v>500</v>
      </c>
      <c r="G846" s="31">
        <f>IF(Movimientos[[#This Row],[Contabilizado]] &lt; 0, Movimientos[[#This Row],[Contabilizado]], 0)</f>
        <v>0</v>
      </c>
      <c r="H846" s="16"/>
      <c r="I846" s="5"/>
      <c r="K846" s="16"/>
      <c r="L846" s="3"/>
      <c r="M846" s="3"/>
    </row>
    <row r="847" spans="1:13" x14ac:dyDescent="0.2">
      <c r="A847" s="4">
        <v>44918</v>
      </c>
      <c r="B847" s="17">
        <v>3800</v>
      </c>
      <c r="C847" s="14" t="s">
        <v>15</v>
      </c>
      <c r="D847" s="15" t="s">
        <v>94</v>
      </c>
      <c r="E847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847" s="17">
        <f>IF(Movimientos[[#This Row],[Contabilizado]] &gt; 0, Movimientos[[#This Row],[Contabilizado]], 0)</f>
        <v>3800</v>
      </c>
      <c r="G847" s="31">
        <f>IF(Movimientos[[#This Row],[Contabilizado]] &lt; 0, Movimientos[[#This Row],[Contabilizado]], 0)</f>
        <v>0</v>
      </c>
      <c r="H847" s="16"/>
      <c r="I847" s="5"/>
      <c r="K847" s="16"/>
      <c r="L847" s="3"/>
      <c r="M847" s="3"/>
    </row>
    <row r="848" spans="1:13" x14ac:dyDescent="0.2">
      <c r="A848" s="4">
        <v>44918</v>
      </c>
      <c r="B848" s="17">
        <v>-500</v>
      </c>
      <c r="C848" s="14" t="s">
        <v>13</v>
      </c>
      <c r="D848" s="15" t="s">
        <v>18</v>
      </c>
      <c r="E848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848" s="17">
        <f>IF(Movimientos[[#This Row],[Contabilizado]] &gt; 0, Movimientos[[#This Row],[Contabilizado]], 0)</f>
        <v>0</v>
      </c>
      <c r="G848" s="31">
        <f>IF(Movimientos[[#This Row],[Contabilizado]] &lt; 0, Movimientos[[#This Row],[Contabilizado]], 0)</f>
        <v>0</v>
      </c>
      <c r="H848" s="16"/>
      <c r="I848" s="5"/>
      <c r="K848" s="16"/>
      <c r="L848" s="3"/>
      <c r="M848" s="3"/>
    </row>
    <row r="849" spans="1:13" x14ac:dyDescent="0.2">
      <c r="A849" s="4">
        <v>44917</v>
      </c>
      <c r="B849" s="17">
        <v>3800</v>
      </c>
      <c r="C849" s="14" t="s">
        <v>15</v>
      </c>
      <c r="D849" s="15" t="s">
        <v>109</v>
      </c>
      <c r="E849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849" s="17">
        <f>IF(Movimientos[[#This Row],[Contabilizado]] &gt; 0, Movimientos[[#This Row],[Contabilizado]], 0)</f>
        <v>3800</v>
      </c>
      <c r="G849" s="31">
        <f>IF(Movimientos[[#This Row],[Contabilizado]] &lt; 0, Movimientos[[#This Row],[Contabilizado]], 0)</f>
        <v>0</v>
      </c>
      <c r="H849" s="16"/>
      <c r="I849" s="5"/>
      <c r="K849" s="16"/>
      <c r="L849" s="3"/>
      <c r="M849" s="3"/>
    </row>
    <row r="850" spans="1:13" x14ac:dyDescent="0.2">
      <c r="A850" s="4">
        <v>44917</v>
      </c>
      <c r="B850" s="17">
        <v>3800</v>
      </c>
      <c r="C850" s="14" t="s">
        <v>15</v>
      </c>
      <c r="D850" s="15" t="s">
        <v>129</v>
      </c>
      <c r="E850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850" s="17">
        <f>IF(Movimientos[[#This Row],[Contabilizado]] &gt; 0, Movimientos[[#This Row],[Contabilizado]], 0)</f>
        <v>3800</v>
      </c>
      <c r="G850" s="31">
        <f>IF(Movimientos[[#This Row],[Contabilizado]] &lt; 0, Movimientos[[#This Row],[Contabilizado]], 0)</f>
        <v>0</v>
      </c>
      <c r="H850" s="16"/>
      <c r="I850" s="5"/>
      <c r="K850" s="16"/>
      <c r="L850" s="3"/>
      <c r="M850" s="3"/>
    </row>
    <row r="851" spans="1:13" x14ac:dyDescent="0.2">
      <c r="A851" s="4">
        <v>44917</v>
      </c>
      <c r="B851" s="17">
        <v>2700</v>
      </c>
      <c r="C851" s="14" t="s">
        <v>15</v>
      </c>
      <c r="D851" s="15" t="s">
        <v>207</v>
      </c>
      <c r="E851" s="17">
        <f>IF(AND(Movimientos[[#This Row],[Importe]] &lt; 0, OR(Movimientos[[#This Row],[Concepto]] = "Luz", Movimientos[[#This Row],[Concepto]] = "Cuota", Movimientos[[#This Row],[Concepto]] = "Invitado")), 0, Movimientos[[#This Row],[Importe]])</f>
        <v>2700</v>
      </c>
      <c r="F851" s="17">
        <f>IF(Movimientos[[#This Row],[Contabilizado]] &gt; 0, Movimientos[[#This Row],[Contabilizado]], 0)</f>
        <v>2700</v>
      </c>
      <c r="G851" s="31">
        <f>IF(Movimientos[[#This Row],[Contabilizado]] &lt; 0, Movimientos[[#This Row],[Contabilizado]], 0)</f>
        <v>0</v>
      </c>
      <c r="H851" s="16"/>
      <c r="I851" s="5"/>
      <c r="K851" s="16"/>
      <c r="L851" s="3"/>
      <c r="M851" s="3"/>
    </row>
    <row r="852" spans="1:13" x14ac:dyDescent="0.2">
      <c r="A852" s="4">
        <v>44917</v>
      </c>
      <c r="B852" s="17">
        <v>3800</v>
      </c>
      <c r="C852" s="14" t="s">
        <v>15</v>
      </c>
      <c r="D852" s="15" t="s">
        <v>208</v>
      </c>
      <c r="E852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852" s="17">
        <f>IF(Movimientos[[#This Row],[Contabilizado]] &gt; 0, Movimientos[[#This Row],[Contabilizado]], 0)</f>
        <v>3800</v>
      </c>
      <c r="G852" s="31">
        <f>IF(Movimientos[[#This Row],[Contabilizado]] &lt; 0, Movimientos[[#This Row],[Contabilizado]], 0)</f>
        <v>0</v>
      </c>
      <c r="H852" s="16"/>
      <c r="I852" s="5"/>
      <c r="K852" s="16"/>
      <c r="L852" s="3"/>
      <c r="M852" s="3"/>
    </row>
    <row r="853" spans="1:13" x14ac:dyDescent="0.2">
      <c r="A853" s="4">
        <v>44917</v>
      </c>
      <c r="B853" s="17">
        <v>-470</v>
      </c>
      <c r="C853" s="14" t="s">
        <v>170</v>
      </c>
      <c r="D853" s="15"/>
      <c r="E853" s="17">
        <f>IF(AND(Movimientos[[#This Row],[Importe]] &lt; 0, OR(Movimientos[[#This Row],[Concepto]] = "Luz", Movimientos[[#This Row],[Concepto]] = "Cuota", Movimientos[[#This Row],[Concepto]] = "Invitado")), 0, Movimientos[[#This Row],[Importe]])</f>
        <v>-470</v>
      </c>
      <c r="F853" s="17">
        <f>IF(Movimientos[[#This Row],[Contabilizado]] &gt; 0, Movimientos[[#This Row],[Contabilizado]], 0)</f>
        <v>0</v>
      </c>
      <c r="G853" s="31">
        <f>IF(Movimientos[[#This Row],[Contabilizado]] &lt; 0, Movimientos[[#This Row],[Contabilizado]], 0)</f>
        <v>-470</v>
      </c>
      <c r="H853" s="16"/>
      <c r="I853" s="5"/>
      <c r="K853" s="16"/>
      <c r="L853" s="3"/>
      <c r="M853" s="3" t="s">
        <v>209</v>
      </c>
    </row>
    <row r="854" spans="1:13" x14ac:dyDescent="0.2">
      <c r="A854" s="4">
        <v>44917</v>
      </c>
      <c r="B854" s="17">
        <v>3800</v>
      </c>
      <c r="C854" s="14" t="s">
        <v>15</v>
      </c>
      <c r="D854" s="15" t="s">
        <v>75</v>
      </c>
      <c r="E854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854" s="17">
        <f>IF(Movimientos[[#This Row],[Contabilizado]] &gt; 0, Movimientos[[#This Row],[Contabilizado]], 0)</f>
        <v>3800</v>
      </c>
      <c r="G854" s="31">
        <f>IF(Movimientos[[#This Row],[Contabilizado]] &lt; 0, Movimientos[[#This Row],[Contabilizado]], 0)</f>
        <v>0</v>
      </c>
      <c r="H854" s="16"/>
      <c r="I854" s="5"/>
      <c r="K854" s="16"/>
      <c r="L854" s="3"/>
      <c r="M854" s="3"/>
    </row>
    <row r="855" spans="1:13" x14ac:dyDescent="0.2">
      <c r="A855" s="4">
        <v>44917</v>
      </c>
      <c r="B855" s="17">
        <v>3800</v>
      </c>
      <c r="C855" s="14" t="s">
        <v>15</v>
      </c>
      <c r="D855" s="15" t="s">
        <v>18</v>
      </c>
      <c r="E855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855" s="17">
        <f>IF(Movimientos[[#This Row],[Contabilizado]] &gt; 0, Movimientos[[#This Row],[Contabilizado]], 0)</f>
        <v>3800</v>
      </c>
      <c r="G855" s="31">
        <f>IF(Movimientos[[#This Row],[Contabilizado]] &lt; 0, Movimientos[[#This Row],[Contabilizado]], 0)</f>
        <v>0</v>
      </c>
      <c r="H855" s="16"/>
      <c r="I855" s="5"/>
      <c r="K855" s="16"/>
      <c r="L855" s="3"/>
      <c r="M855" s="3"/>
    </row>
    <row r="856" spans="1:13" x14ac:dyDescent="0.2">
      <c r="A856" s="4">
        <v>44917</v>
      </c>
      <c r="B856" s="17">
        <v>-70000</v>
      </c>
      <c r="C856" s="14" t="s">
        <v>17</v>
      </c>
      <c r="D856" s="15"/>
      <c r="E856" s="17">
        <f>IF(AND(Movimientos[[#This Row],[Importe]] &lt; 0, OR(Movimientos[[#This Row],[Concepto]] = "Luz", Movimientos[[#This Row],[Concepto]] = "Cuota", Movimientos[[#This Row],[Concepto]] = "Invitado")), 0, Movimientos[[#This Row],[Importe]])</f>
        <v>-70000</v>
      </c>
      <c r="F856" s="17">
        <f>IF(Movimientos[[#This Row],[Contabilizado]] &gt; 0, Movimientos[[#This Row],[Contabilizado]], 0)</f>
        <v>0</v>
      </c>
      <c r="G856" s="31">
        <f>IF(Movimientos[[#This Row],[Contabilizado]] &lt; 0, Movimientos[[#This Row],[Contabilizado]], 0)</f>
        <v>-70000</v>
      </c>
      <c r="H856" s="16"/>
      <c r="I856" s="5"/>
      <c r="K856" s="16" t="s">
        <v>56</v>
      </c>
      <c r="L856" s="3"/>
      <c r="M856" s="3"/>
    </row>
    <row r="857" spans="1:13" x14ac:dyDescent="0.2">
      <c r="A857" s="4">
        <v>44916</v>
      </c>
      <c r="B857" s="17">
        <v>-500</v>
      </c>
      <c r="C857" s="14" t="s">
        <v>13</v>
      </c>
      <c r="D857" s="15" t="s">
        <v>24</v>
      </c>
      <c r="E857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857" s="17">
        <f>IF(Movimientos[[#This Row],[Contabilizado]] &gt; 0, Movimientos[[#This Row],[Contabilizado]], 0)</f>
        <v>0</v>
      </c>
      <c r="G857" s="31">
        <f>IF(Movimientos[[#This Row],[Contabilizado]] &lt; 0, Movimientos[[#This Row],[Contabilizado]], 0)</f>
        <v>0</v>
      </c>
      <c r="H857" s="16"/>
      <c r="I857" s="5"/>
      <c r="K857" s="16"/>
      <c r="L857" s="3"/>
      <c r="M857" s="3"/>
    </row>
    <row r="858" spans="1:13" x14ac:dyDescent="0.2">
      <c r="A858" s="4">
        <v>44916</v>
      </c>
      <c r="B858" s="17">
        <v>2860</v>
      </c>
      <c r="C858" s="14" t="s">
        <v>15</v>
      </c>
      <c r="D858" s="15" t="s">
        <v>93</v>
      </c>
      <c r="E858" s="17">
        <f>IF(AND(Movimientos[[#This Row],[Importe]] &lt; 0, OR(Movimientos[[#This Row],[Concepto]] = "Luz", Movimientos[[#This Row],[Concepto]] = "Cuota", Movimientos[[#This Row],[Concepto]] = "Invitado")), 0, Movimientos[[#This Row],[Importe]])</f>
        <v>2860</v>
      </c>
      <c r="F858" s="17">
        <f>IF(Movimientos[[#This Row],[Contabilizado]] &gt; 0, Movimientos[[#This Row],[Contabilizado]], 0)</f>
        <v>2860</v>
      </c>
      <c r="G858" s="31">
        <f>IF(Movimientos[[#This Row],[Contabilizado]] &lt; 0, Movimientos[[#This Row],[Contabilizado]], 0)</f>
        <v>0</v>
      </c>
      <c r="H858" s="16"/>
      <c r="I858" s="5"/>
      <c r="K858" s="16"/>
      <c r="L858" s="3"/>
      <c r="M858" s="3"/>
    </row>
    <row r="859" spans="1:13" x14ac:dyDescent="0.2">
      <c r="A859" s="4">
        <v>44916</v>
      </c>
      <c r="B859" s="17">
        <v>3800</v>
      </c>
      <c r="C859" s="14" t="s">
        <v>15</v>
      </c>
      <c r="D859" s="15" t="s">
        <v>85</v>
      </c>
      <c r="E859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859" s="17">
        <f>IF(Movimientos[[#This Row],[Contabilizado]] &gt; 0, Movimientos[[#This Row],[Contabilizado]], 0)</f>
        <v>3800</v>
      </c>
      <c r="G859" s="31">
        <f>IF(Movimientos[[#This Row],[Contabilizado]] &lt; 0, Movimientos[[#This Row],[Contabilizado]], 0)</f>
        <v>0</v>
      </c>
      <c r="H859" s="16"/>
      <c r="I859" s="5"/>
      <c r="K859" s="16"/>
      <c r="L859" s="3"/>
      <c r="M859" s="3"/>
    </row>
    <row r="860" spans="1:13" x14ac:dyDescent="0.2">
      <c r="A860" s="4">
        <v>44916</v>
      </c>
      <c r="B860" s="17">
        <v>3800</v>
      </c>
      <c r="C860" s="14" t="s">
        <v>15</v>
      </c>
      <c r="D860" s="15" t="s">
        <v>82</v>
      </c>
      <c r="E860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860" s="17">
        <f>IF(Movimientos[[#This Row],[Contabilizado]] &gt; 0, Movimientos[[#This Row],[Contabilizado]], 0)</f>
        <v>3800</v>
      </c>
      <c r="G860" s="31">
        <f>IF(Movimientos[[#This Row],[Contabilizado]] &lt; 0, Movimientos[[#This Row],[Contabilizado]], 0)</f>
        <v>0</v>
      </c>
      <c r="H860" s="16"/>
      <c r="I860" s="5"/>
      <c r="K860" s="16"/>
      <c r="L860" s="3"/>
      <c r="M860" s="3"/>
    </row>
    <row r="861" spans="1:13" x14ac:dyDescent="0.2">
      <c r="A861" s="4">
        <v>44915</v>
      </c>
      <c r="B861" s="17">
        <v>-500</v>
      </c>
      <c r="C861" s="14" t="s">
        <v>13</v>
      </c>
      <c r="D861" s="15" t="s">
        <v>24</v>
      </c>
      <c r="E861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861" s="17">
        <f>IF(Movimientos[[#This Row],[Contabilizado]] &gt; 0, Movimientos[[#This Row],[Contabilizado]], 0)</f>
        <v>0</v>
      </c>
      <c r="G861" s="31">
        <f>IF(Movimientos[[#This Row],[Contabilizado]] &lt; 0, Movimientos[[#This Row],[Contabilizado]], 0)</f>
        <v>0</v>
      </c>
      <c r="H861" s="16"/>
      <c r="I861" s="5"/>
      <c r="K861" s="16"/>
      <c r="L861" s="3"/>
      <c r="M861" s="3"/>
    </row>
    <row r="862" spans="1:13" x14ac:dyDescent="0.2">
      <c r="A862" s="4">
        <v>44915</v>
      </c>
      <c r="B862" s="17">
        <v>-500</v>
      </c>
      <c r="C862" s="14" t="s">
        <v>13</v>
      </c>
      <c r="D862" s="15" t="s">
        <v>73</v>
      </c>
      <c r="E862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862" s="17">
        <f>IF(Movimientos[[#This Row],[Contabilizado]] &gt; 0, Movimientos[[#This Row],[Contabilizado]], 0)</f>
        <v>0</v>
      </c>
      <c r="G862" s="31">
        <f>IF(Movimientos[[#This Row],[Contabilizado]] &lt; 0, Movimientos[[#This Row],[Contabilizado]], 0)</f>
        <v>0</v>
      </c>
      <c r="H862" s="16"/>
      <c r="I862" s="5"/>
      <c r="K862" s="16"/>
      <c r="L862" s="3"/>
      <c r="M862" s="3"/>
    </row>
    <row r="863" spans="1:13" x14ac:dyDescent="0.2">
      <c r="A863" s="4">
        <v>44915</v>
      </c>
      <c r="B863" s="17">
        <v>-500</v>
      </c>
      <c r="C863" s="14" t="s">
        <v>13</v>
      </c>
      <c r="D863" s="15" t="s">
        <v>115</v>
      </c>
      <c r="E863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863" s="17">
        <f>IF(Movimientos[[#This Row],[Contabilizado]] &gt; 0, Movimientos[[#This Row],[Contabilizado]], 0)</f>
        <v>0</v>
      </c>
      <c r="G863" s="31">
        <f>IF(Movimientos[[#This Row],[Contabilizado]] &lt; 0, Movimientos[[#This Row],[Contabilizado]], 0)</f>
        <v>0</v>
      </c>
      <c r="H863" s="16"/>
      <c r="I863" s="5"/>
      <c r="K863" s="16"/>
      <c r="L863" s="3"/>
      <c r="M863" s="3"/>
    </row>
    <row r="864" spans="1:13" x14ac:dyDescent="0.2">
      <c r="A864" s="4">
        <v>44914</v>
      </c>
      <c r="B864" s="17">
        <v>3800</v>
      </c>
      <c r="C864" s="14" t="s">
        <v>15</v>
      </c>
      <c r="D864" s="15" t="s">
        <v>63</v>
      </c>
      <c r="E864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864" s="17">
        <f>IF(Movimientos[[#This Row],[Contabilizado]] &gt; 0, Movimientos[[#This Row],[Contabilizado]], 0)</f>
        <v>3800</v>
      </c>
      <c r="G864" s="31">
        <f>IF(Movimientos[[#This Row],[Contabilizado]] &lt; 0, Movimientos[[#This Row],[Contabilizado]], 0)</f>
        <v>0</v>
      </c>
      <c r="H864" s="16"/>
      <c r="I864" s="5"/>
      <c r="K864" s="16"/>
      <c r="L864" s="3"/>
      <c r="M864" s="3"/>
    </row>
    <row r="865" spans="1:13" x14ac:dyDescent="0.2">
      <c r="A865" s="4">
        <v>44914</v>
      </c>
      <c r="B865" s="17">
        <v>3800</v>
      </c>
      <c r="C865" s="14" t="s">
        <v>15</v>
      </c>
      <c r="D865" s="15" t="s">
        <v>118</v>
      </c>
      <c r="E865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865" s="17">
        <f>IF(Movimientos[[#This Row],[Contabilizado]] &gt; 0, Movimientos[[#This Row],[Contabilizado]], 0)</f>
        <v>3800</v>
      </c>
      <c r="G865" s="31">
        <f>IF(Movimientos[[#This Row],[Contabilizado]] &lt; 0, Movimientos[[#This Row],[Contabilizado]], 0)</f>
        <v>0</v>
      </c>
      <c r="H865" s="16"/>
      <c r="I865" s="5"/>
      <c r="K865" s="16"/>
      <c r="L865" s="3"/>
      <c r="M865" s="3"/>
    </row>
    <row r="866" spans="1:13" x14ac:dyDescent="0.2">
      <c r="A866" s="4">
        <v>44912</v>
      </c>
      <c r="B866" s="17">
        <v>2700</v>
      </c>
      <c r="C866" s="14" t="s">
        <v>15</v>
      </c>
      <c r="D866" s="15" t="s">
        <v>147</v>
      </c>
      <c r="E866" s="17">
        <f>IF(AND(Movimientos[[#This Row],[Importe]] &lt; 0, OR(Movimientos[[#This Row],[Concepto]] = "Luz", Movimientos[[#This Row],[Concepto]] = "Cuota", Movimientos[[#This Row],[Concepto]] = "Invitado")), 0, Movimientos[[#This Row],[Importe]])</f>
        <v>2700</v>
      </c>
      <c r="F866" s="17">
        <f>IF(Movimientos[[#This Row],[Contabilizado]] &gt; 0, Movimientos[[#This Row],[Contabilizado]], 0)</f>
        <v>2700</v>
      </c>
      <c r="G866" s="31">
        <f>IF(Movimientos[[#This Row],[Contabilizado]] &lt; 0, Movimientos[[#This Row],[Contabilizado]], 0)</f>
        <v>0</v>
      </c>
      <c r="H866" s="16"/>
      <c r="I866" s="5"/>
      <c r="K866" s="16"/>
      <c r="L866" s="3"/>
      <c r="M866" s="3"/>
    </row>
    <row r="867" spans="1:13" x14ac:dyDescent="0.2">
      <c r="A867" s="4">
        <v>44912</v>
      </c>
      <c r="B867" s="17">
        <v>18400</v>
      </c>
      <c r="C867" s="14" t="s">
        <v>44</v>
      </c>
      <c r="D867" s="15"/>
      <c r="E867" s="17">
        <f>IF(AND(Movimientos[[#This Row],[Importe]] &lt; 0, OR(Movimientos[[#This Row],[Concepto]] = "Luz", Movimientos[[#This Row],[Concepto]] = "Cuota", Movimientos[[#This Row],[Concepto]] = "Invitado")), 0, Movimientos[[#This Row],[Importe]])</f>
        <v>18400</v>
      </c>
      <c r="F867" s="17">
        <f>IF(Movimientos[[#This Row],[Contabilizado]] &gt; 0, Movimientos[[#This Row],[Contabilizado]], 0)</f>
        <v>18400</v>
      </c>
      <c r="G867" s="31">
        <f>IF(Movimientos[[#This Row],[Contabilizado]] &lt; 0, Movimientos[[#This Row],[Contabilizado]], 0)</f>
        <v>0</v>
      </c>
      <c r="H867" s="16"/>
      <c r="I867" s="5"/>
      <c r="J867" s="3" t="s">
        <v>116</v>
      </c>
      <c r="K867" s="16"/>
      <c r="L867" s="3"/>
      <c r="M867" s="3"/>
    </row>
    <row r="868" spans="1:13" x14ac:dyDescent="0.2">
      <c r="A868" s="4">
        <v>44912</v>
      </c>
      <c r="B868" s="17">
        <v>3800</v>
      </c>
      <c r="C868" s="14" t="s">
        <v>15</v>
      </c>
      <c r="D868" s="15" t="s">
        <v>107</v>
      </c>
      <c r="E868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868" s="17">
        <f>IF(Movimientos[[#This Row],[Contabilizado]] &gt; 0, Movimientos[[#This Row],[Contabilizado]], 0)</f>
        <v>3800</v>
      </c>
      <c r="G868" s="31">
        <f>IF(Movimientos[[#This Row],[Contabilizado]] &lt; 0, Movimientos[[#This Row],[Contabilizado]], 0)</f>
        <v>0</v>
      </c>
      <c r="H868" s="16"/>
      <c r="I868" s="5"/>
      <c r="K868" s="16"/>
      <c r="L868" s="3"/>
      <c r="M868" s="3"/>
    </row>
    <row r="869" spans="1:13" x14ac:dyDescent="0.2">
      <c r="A869" s="4">
        <v>44912</v>
      </c>
      <c r="B869" s="17">
        <v>3800</v>
      </c>
      <c r="C869" s="14" t="s">
        <v>15</v>
      </c>
      <c r="D869" s="15" t="s">
        <v>106</v>
      </c>
      <c r="E869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869" s="17">
        <f>IF(Movimientos[[#This Row],[Contabilizado]] &gt; 0, Movimientos[[#This Row],[Contabilizado]], 0)</f>
        <v>3800</v>
      </c>
      <c r="G869" s="31">
        <f>IF(Movimientos[[#This Row],[Contabilizado]] &lt; 0, Movimientos[[#This Row],[Contabilizado]], 0)</f>
        <v>0</v>
      </c>
      <c r="H869" s="16"/>
      <c r="I869" s="5"/>
      <c r="K869" s="16"/>
      <c r="L869" s="3"/>
      <c r="M869" s="3"/>
    </row>
    <row r="870" spans="1:13" x14ac:dyDescent="0.2">
      <c r="A870" s="4">
        <v>44912</v>
      </c>
      <c r="B870" s="17">
        <v>3800</v>
      </c>
      <c r="C870" s="14" t="s">
        <v>15</v>
      </c>
      <c r="D870" s="15" t="s">
        <v>121</v>
      </c>
      <c r="E870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870" s="17">
        <f>IF(Movimientos[[#This Row],[Contabilizado]] &gt; 0, Movimientos[[#This Row],[Contabilizado]], 0)</f>
        <v>3800</v>
      </c>
      <c r="G870" s="31">
        <f>IF(Movimientos[[#This Row],[Contabilizado]] &lt; 0, Movimientos[[#This Row],[Contabilizado]], 0)</f>
        <v>0</v>
      </c>
      <c r="H870" s="16"/>
      <c r="I870" s="5"/>
      <c r="K870" s="16"/>
      <c r="L870" s="3"/>
      <c r="M870" s="3"/>
    </row>
    <row r="871" spans="1:13" x14ac:dyDescent="0.2">
      <c r="A871" s="4">
        <v>44912</v>
      </c>
      <c r="B871" s="17">
        <v>1500</v>
      </c>
      <c r="C871" s="14" t="s">
        <v>151</v>
      </c>
      <c r="D871" s="15"/>
      <c r="E871" s="17">
        <f>IF(AND(Movimientos[[#This Row],[Importe]] &lt; 0, OR(Movimientos[[#This Row],[Concepto]] = "Luz", Movimientos[[#This Row],[Concepto]] = "Cuota", Movimientos[[#This Row],[Concepto]] = "Invitado")), 0, Movimientos[[#This Row],[Importe]])</f>
        <v>1500</v>
      </c>
      <c r="F871" s="17">
        <f>IF(Movimientos[[#This Row],[Contabilizado]] &gt; 0, Movimientos[[#This Row],[Contabilizado]], 0)</f>
        <v>1500</v>
      </c>
      <c r="G871" s="31">
        <f>IF(Movimientos[[#This Row],[Contabilizado]] &lt; 0, Movimientos[[#This Row],[Contabilizado]], 0)</f>
        <v>0</v>
      </c>
      <c r="H871" s="16"/>
      <c r="I871" s="5"/>
      <c r="K871" s="16"/>
      <c r="L871" s="3"/>
      <c r="M871" s="3"/>
    </row>
    <row r="872" spans="1:13" x14ac:dyDescent="0.2">
      <c r="A872" s="4">
        <v>44912</v>
      </c>
      <c r="B872" s="17">
        <v>1200</v>
      </c>
      <c r="C872" s="14" t="s">
        <v>32</v>
      </c>
      <c r="D872" s="15" t="s">
        <v>102</v>
      </c>
      <c r="E872" s="17">
        <f>IF(AND(Movimientos[[#This Row],[Importe]] &lt; 0, OR(Movimientos[[#This Row],[Concepto]] = "Luz", Movimientos[[#This Row],[Concepto]] = "Cuota", Movimientos[[#This Row],[Concepto]] = "Invitado")), 0, Movimientos[[#This Row],[Importe]])</f>
        <v>1200</v>
      </c>
      <c r="F872" s="17">
        <f>IF(Movimientos[[#This Row],[Contabilizado]] &gt; 0, Movimientos[[#This Row],[Contabilizado]], 0)</f>
        <v>1200</v>
      </c>
      <c r="G872" s="31">
        <f>IF(Movimientos[[#This Row],[Contabilizado]] &lt; 0, Movimientos[[#This Row],[Contabilizado]], 0)</f>
        <v>0</v>
      </c>
      <c r="H872" s="16"/>
      <c r="I872" s="5"/>
      <c r="K872" s="16"/>
      <c r="L872" s="3"/>
      <c r="M872" s="3"/>
    </row>
    <row r="873" spans="1:13" x14ac:dyDescent="0.2">
      <c r="A873" s="4">
        <v>44912</v>
      </c>
      <c r="B873" s="17">
        <v>1200</v>
      </c>
      <c r="C873" s="14" t="s">
        <v>32</v>
      </c>
      <c r="D873" s="15" t="s">
        <v>102</v>
      </c>
      <c r="E873" s="17">
        <f>IF(AND(Movimientos[[#This Row],[Importe]] &lt; 0, OR(Movimientos[[#This Row],[Concepto]] = "Luz", Movimientos[[#This Row],[Concepto]] = "Cuota", Movimientos[[#This Row],[Concepto]] = "Invitado")), 0, Movimientos[[#This Row],[Importe]])</f>
        <v>1200</v>
      </c>
      <c r="F873" s="17">
        <f>IF(Movimientos[[#This Row],[Contabilizado]] &gt; 0, Movimientos[[#This Row],[Contabilizado]], 0)</f>
        <v>1200</v>
      </c>
      <c r="G873" s="31">
        <f>IF(Movimientos[[#This Row],[Contabilizado]] &lt; 0, Movimientos[[#This Row],[Contabilizado]], 0)</f>
        <v>0</v>
      </c>
      <c r="H873" s="16"/>
      <c r="I873" s="5"/>
      <c r="K873" s="16"/>
      <c r="L873" s="3"/>
      <c r="M873" s="3"/>
    </row>
    <row r="874" spans="1:13" x14ac:dyDescent="0.2">
      <c r="A874" s="4">
        <v>44912</v>
      </c>
      <c r="B874" s="17">
        <v>-1200</v>
      </c>
      <c r="C874" s="14" t="s">
        <v>32</v>
      </c>
      <c r="D874" s="15" t="s">
        <v>102</v>
      </c>
      <c r="E874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874" s="17">
        <f>IF(Movimientos[[#This Row],[Contabilizado]] &gt; 0, Movimientos[[#This Row],[Contabilizado]], 0)</f>
        <v>0</v>
      </c>
      <c r="G874" s="31">
        <f>IF(Movimientos[[#This Row],[Contabilizado]] &lt; 0, Movimientos[[#This Row],[Contabilizado]], 0)</f>
        <v>0</v>
      </c>
      <c r="H874" s="16"/>
      <c r="I874" s="5"/>
      <c r="K874" s="16"/>
      <c r="L874" s="3"/>
      <c r="M874" s="3"/>
    </row>
    <row r="875" spans="1:13" x14ac:dyDescent="0.2">
      <c r="A875" s="4">
        <v>44911</v>
      </c>
      <c r="B875" s="17">
        <v>500</v>
      </c>
      <c r="C875" s="14" t="s">
        <v>13</v>
      </c>
      <c r="D875" s="15" t="s">
        <v>166</v>
      </c>
      <c r="E875" s="17">
        <f>IF(AND(Movimientos[[#This Row],[Importe]] &lt; 0, OR(Movimientos[[#This Row],[Concepto]] = "Luz", Movimientos[[#This Row],[Concepto]] = "Cuota", Movimientos[[#This Row],[Concepto]] = "Invitado")), 0, Movimientos[[#This Row],[Importe]])</f>
        <v>500</v>
      </c>
      <c r="F875" s="17">
        <f>IF(Movimientos[[#This Row],[Contabilizado]] &gt; 0, Movimientos[[#This Row],[Contabilizado]], 0)</f>
        <v>500</v>
      </c>
      <c r="G875" s="31">
        <f>IF(Movimientos[[#This Row],[Contabilizado]] &lt; 0, Movimientos[[#This Row],[Contabilizado]], 0)</f>
        <v>0</v>
      </c>
      <c r="H875" s="16"/>
      <c r="I875" s="5"/>
      <c r="K875" s="16"/>
      <c r="L875" s="3"/>
      <c r="M875" s="3"/>
    </row>
    <row r="876" spans="1:13" x14ac:dyDescent="0.2">
      <c r="A876" s="4">
        <v>44911</v>
      </c>
      <c r="B876" s="17">
        <v>1200</v>
      </c>
      <c r="C876" s="14" t="s">
        <v>32</v>
      </c>
      <c r="D876" s="15" t="s">
        <v>84</v>
      </c>
      <c r="E876" s="17">
        <f>IF(AND(Movimientos[[#This Row],[Importe]] &lt; 0, OR(Movimientos[[#This Row],[Concepto]] = "Luz", Movimientos[[#This Row],[Concepto]] = "Cuota", Movimientos[[#This Row],[Concepto]] = "Invitado")), 0, Movimientos[[#This Row],[Importe]])</f>
        <v>1200</v>
      </c>
      <c r="F876" s="17">
        <f>IF(Movimientos[[#This Row],[Contabilizado]] &gt; 0, Movimientos[[#This Row],[Contabilizado]], 0)</f>
        <v>1200</v>
      </c>
      <c r="G876" s="31">
        <f>IF(Movimientos[[#This Row],[Contabilizado]] &lt; 0, Movimientos[[#This Row],[Contabilizado]], 0)</f>
        <v>0</v>
      </c>
      <c r="H876" s="16"/>
      <c r="I876" s="5"/>
      <c r="K876" s="16"/>
      <c r="L876" s="3"/>
      <c r="M876" s="3"/>
    </row>
    <row r="877" spans="1:13" x14ac:dyDescent="0.2">
      <c r="A877" s="4">
        <v>44911</v>
      </c>
      <c r="B877" s="17">
        <v>-1460</v>
      </c>
      <c r="C877" s="14" t="s">
        <v>170</v>
      </c>
      <c r="D877" s="15"/>
      <c r="E877" s="17">
        <f>IF(AND(Movimientos[[#This Row],[Importe]] &lt; 0, OR(Movimientos[[#This Row],[Concepto]] = "Luz", Movimientos[[#This Row],[Concepto]] = "Cuota", Movimientos[[#This Row],[Concepto]] = "Invitado")), 0, Movimientos[[#This Row],[Importe]])</f>
        <v>-1460</v>
      </c>
      <c r="F877" s="17">
        <f>IF(Movimientos[[#This Row],[Contabilizado]] &gt; 0, Movimientos[[#This Row],[Contabilizado]], 0)</f>
        <v>0</v>
      </c>
      <c r="G877" s="31">
        <f>IF(Movimientos[[#This Row],[Contabilizado]] &lt; 0, Movimientos[[#This Row],[Contabilizado]], 0)</f>
        <v>-1460</v>
      </c>
      <c r="H877" s="16"/>
      <c r="I877" s="5"/>
      <c r="K877" s="16"/>
      <c r="L877" s="3"/>
      <c r="M877" s="3" t="s">
        <v>167</v>
      </c>
    </row>
    <row r="878" spans="1:13" x14ac:dyDescent="0.2">
      <c r="A878" s="4">
        <v>44911</v>
      </c>
      <c r="B878" s="17">
        <v>3800</v>
      </c>
      <c r="C878" s="14" t="s">
        <v>15</v>
      </c>
      <c r="D878" s="15" t="s">
        <v>105</v>
      </c>
      <c r="E878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878" s="17">
        <f>IF(Movimientos[[#This Row],[Contabilizado]] &gt; 0, Movimientos[[#This Row],[Contabilizado]], 0)</f>
        <v>3800</v>
      </c>
      <c r="G878" s="31">
        <f>IF(Movimientos[[#This Row],[Contabilizado]] &lt; 0, Movimientos[[#This Row],[Contabilizado]], 0)</f>
        <v>0</v>
      </c>
      <c r="H878" s="16"/>
      <c r="I878" s="5"/>
      <c r="K878" s="16"/>
      <c r="L878" s="3"/>
      <c r="M878" s="3"/>
    </row>
    <row r="879" spans="1:13" x14ac:dyDescent="0.2">
      <c r="A879" s="4">
        <v>44911</v>
      </c>
      <c r="B879" s="17">
        <v>3800</v>
      </c>
      <c r="C879" s="14" t="s">
        <v>15</v>
      </c>
      <c r="D879" s="15" t="s">
        <v>104</v>
      </c>
      <c r="E879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879" s="17">
        <f>IF(Movimientos[[#This Row],[Contabilizado]] &gt; 0, Movimientos[[#This Row],[Contabilizado]], 0)</f>
        <v>3800</v>
      </c>
      <c r="G879" s="31">
        <f>IF(Movimientos[[#This Row],[Contabilizado]] &lt; 0, Movimientos[[#This Row],[Contabilizado]], 0)</f>
        <v>0</v>
      </c>
      <c r="H879" s="16"/>
      <c r="I879" s="5"/>
      <c r="K879" s="16"/>
      <c r="L879" s="3"/>
      <c r="M879" s="3"/>
    </row>
    <row r="880" spans="1:13" x14ac:dyDescent="0.2">
      <c r="A880" s="4">
        <v>44911</v>
      </c>
      <c r="B880" s="17">
        <v>1000</v>
      </c>
      <c r="C880" s="14" t="s">
        <v>13</v>
      </c>
      <c r="D880" s="15" t="s">
        <v>97</v>
      </c>
      <c r="E880" s="17">
        <f>IF(AND(Movimientos[[#This Row],[Importe]] &lt; 0, OR(Movimientos[[#This Row],[Concepto]] = "Luz", Movimientos[[#This Row],[Concepto]] = "Cuota", Movimientos[[#This Row],[Concepto]] = "Invitado")), 0, Movimientos[[#This Row],[Importe]])</f>
        <v>1000</v>
      </c>
      <c r="F880" s="17">
        <f>IF(Movimientos[[#This Row],[Contabilizado]] &gt; 0, Movimientos[[#This Row],[Contabilizado]], 0)</f>
        <v>1000</v>
      </c>
      <c r="G880" s="31">
        <f>IF(Movimientos[[#This Row],[Contabilizado]] &lt; 0, Movimientos[[#This Row],[Contabilizado]], 0)</f>
        <v>0</v>
      </c>
      <c r="H880" s="16"/>
      <c r="I880" s="5"/>
      <c r="K880" s="16"/>
      <c r="L880" s="3"/>
      <c r="M880" s="3"/>
    </row>
    <row r="881" spans="1:13" x14ac:dyDescent="0.2">
      <c r="A881" s="4">
        <v>44911</v>
      </c>
      <c r="B881" s="17">
        <v>1200</v>
      </c>
      <c r="C881" s="14" t="s">
        <v>32</v>
      </c>
      <c r="D881" s="15" t="s">
        <v>97</v>
      </c>
      <c r="E881" s="17">
        <f>IF(AND(Movimientos[[#This Row],[Importe]] &lt; 0, OR(Movimientos[[#This Row],[Concepto]] = "Luz", Movimientos[[#This Row],[Concepto]] = "Cuota", Movimientos[[#This Row],[Concepto]] = "Invitado")), 0, Movimientos[[#This Row],[Importe]])</f>
        <v>1200</v>
      </c>
      <c r="F881" s="17">
        <f>IF(Movimientos[[#This Row],[Contabilizado]] &gt; 0, Movimientos[[#This Row],[Contabilizado]], 0)</f>
        <v>1200</v>
      </c>
      <c r="G881" s="31">
        <f>IF(Movimientos[[#This Row],[Contabilizado]] &lt; 0, Movimientos[[#This Row],[Contabilizado]], 0)</f>
        <v>0</v>
      </c>
      <c r="H881" s="16"/>
      <c r="I881" s="5"/>
      <c r="K881" s="16"/>
      <c r="L881" s="3"/>
      <c r="M881" s="3"/>
    </row>
    <row r="882" spans="1:13" x14ac:dyDescent="0.2">
      <c r="A882" s="4">
        <v>44911</v>
      </c>
      <c r="B882" s="17">
        <v>3800</v>
      </c>
      <c r="C882" s="14" t="s">
        <v>15</v>
      </c>
      <c r="D882" s="15" t="s">
        <v>97</v>
      </c>
      <c r="E882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882" s="17">
        <f>IF(Movimientos[[#This Row],[Contabilizado]] &gt; 0, Movimientos[[#This Row],[Contabilizado]], 0)</f>
        <v>3800</v>
      </c>
      <c r="G882" s="31">
        <f>IF(Movimientos[[#This Row],[Contabilizado]] &lt; 0, Movimientos[[#This Row],[Contabilizado]], 0)</f>
        <v>0</v>
      </c>
      <c r="H882" s="16"/>
      <c r="I882" s="5"/>
      <c r="K882" s="16"/>
      <c r="L882" s="3"/>
      <c r="M882" s="3"/>
    </row>
    <row r="883" spans="1:13" x14ac:dyDescent="0.2">
      <c r="A883" s="4">
        <v>44911</v>
      </c>
      <c r="B883" s="17">
        <v>-1200</v>
      </c>
      <c r="C883" s="14" t="s">
        <v>32</v>
      </c>
      <c r="D883" s="15" t="s">
        <v>74</v>
      </c>
      <c r="E883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883" s="17">
        <f>IF(Movimientos[[#This Row],[Contabilizado]] &gt; 0, Movimientos[[#This Row],[Contabilizado]], 0)</f>
        <v>0</v>
      </c>
      <c r="G883" s="31">
        <f>IF(Movimientos[[#This Row],[Contabilizado]] &lt; 0, Movimientos[[#This Row],[Contabilizado]], 0)</f>
        <v>0</v>
      </c>
      <c r="H883" s="16"/>
      <c r="I883" s="5"/>
      <c r="K883" s="16"/>
      <c r="L883" s="3"/>
      <c r="M883" s="3"/>
    </row>
    <row r="884" spans="1:13" x14ac:dyDescent="0.2">
      <c r="A884" s="4">
        <v>44911</v>
      </c>
      <c r="B884" s="17">
        <v>1200</v>
      </c>
      <c r="C884" s="14" t="s">
        <v>32</v>
      </c>
      <c r="D884" s="15" t="s">
        <v>74</v>
      </c>
      <c r="E884" s="17">
        <f>IF(AND(Movimientos[[#This Row],[Importe]] &lt; 0, OR(Movimientos[[#This Row],[Concepto]] = "Luz", Movimientos[[#This Row],[Concepto]] = "Cuota", Movimientos[[#This Row],[Concepto]] = "Invitado")), 0, Movimientos[[#This Row],[Importe]])</f>
        <v>1200</v>
      </c>
      <c r="F884" s="17">
        <f>IF(Movimientos[[#This Row],[Contabilizado]] &gt; 0, Movimientos[[#This Row],[Contabilizado]], 0)</f>
        <v>1200</v>
      </c>
      <c r="G884" s="31">
        <f>IF(Movimientos[[#This Row],[Contabilizado]] &lt; 0, Movimientos[[#This Row],[Contabilizado]], 0)</f>
        <v>0</v>
      </c>
      <c r="H884" s="16"/>
      <c r="I884" s="5"/>
      <c r="K884" s="16"/>
      <c r="L884" s="3"/>
      <c r="M884" s="3"/>
    </row>
    <row r="885" spans="1:13" x14ac:dyDescent="0.2">
      <c r="A885" s="4">
        <v>44911</v>
      </c>
      <c r="B885" s="17">
        <v>-5800</v>
      </c>
      <c r="C885" s="14" t="s">
        <v>160</v>
      </c>
      <c r="D885" s="15"/>
      <c r="E885" s="17">
        <f>IF(AND(Movimientos[[#This Row],[Importe]] &lt; 0, OR(Movimientos[[#This Row],[Concepto]] = "Luz", Movimientos[[#This Row],[Concepto]] = "Cuota", Movimientos[[#This Row],[Concepto]] = "Invitado")), 0, Movimientos[[#This Row],[Importe]])</f>
        <v>-5800</v>
      </c>
      <c r="F885" s="17">
        <f>IF(Movimientos[[#This Row],[Contabilizado]] &gt; 0, Movimientos[[#This Row],[Contabilizado]], 0)</f>
        <v>0</v>
      </c>
      <c r="G885" s="31">
        <f>IF(Movimientos[[#This Row],[Contabilizado]] &lt; 0, Movimientos[[#This Row],[Contabilizado]], 0)</f>
        <v>-5800</v>
      </c>
      <c r="H885" s="16"/>
      <c r="I885" s="5"/>
      <c r="K885" s="16"/>
      <c r="L885" s="3"/>
      <c r="M885" s="3" t="s">
        <v>210</v>
      </c>
    </row>
    <row r="886" spans="1:13" x14ac:dyDescent="0.2">
      <c r="A886" s="4">
        <v>44911</v>
      </c>
      <c r="B886" s="17">
        <v>-500</v>
      </c>
      <c r="C886" s="14" t="s">
        <v>13</v>
      </c>
      <c r="D886" s="15" t="s">
        <v>166</v>
      </c>
      <c r="E886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886" s="17">
        <f>IF(Movimientos[[#This Row],[Contabilizado]] &gt; 0, Movimientos[[#This Row],[Contabilizado]], 0)</f>
        <v>0</v>
      </c>
      <c r="G886" s="31">
        <f>IF(Movimientos[[#This Row],[Contabilizado]] &lt; 0, Movimientos[[#This Row],[Contabilizado]], 0)</f>
        <v>0</v>
      </c>
      <c r="H886" s="16"/>
      <c r="I886" s="5"/>
      <c r="K886" s="16"/>
      <c r="L886" s="3"/>
      <c r="M886" s="3"/>
    </row>
    <row r="887" spans="1:13" x14ac:dyDescent="0.2">
      <c r="A887" s="4">
        <v>44911</v>
      </c>
      <c r="B887" s="17">
        <v>-500</v>
      </c>
      <c r="C887" s="14" t="s">
        <v>13</v>
      </c>
      <c r="D887" s="15" t="s">
        <v>24</v>
      </c>
      <c r="E887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887" s="17">
        <f>IF(Movimientos[[#This Row],[Contabilizado]] &gt; 0, Movimientos[[#This Row],[Contabilizado]], 0)</f>
        <v>0</v>
      </c>
      <c r="G887" s="31">
        <f>IF(Movimientos[[#This Row],[Contabilizado]] &lt; 0, Movimientos[[#This Row],[Contabilizado]], 0)</f>
        <v>0</v>
      </c>
      <c r="H887" s="16"/>
      <c r="I887" s="5"/>
      <c r="K887" s="16"/>
      <c r="L887" s="3"/>
      <c r="M887" s="3"/>
    </row>
    <row r="888" spans="1:13" x14ac:dyDescent="0.2">
      <c r="A888" s="4">
        <v>44911</v>
      </c>
      <c r="B888" s="17">
        <v>-1200</v>
      </c>
      <c r="C888" s="14" t="s">
        <v>32</v>
      </c>
      <c r="D888" s="15" t="s">
        <v>84</v>
      </c>
      <c r="E888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888" s="17">
        <f>IF(Movimientos[[#This Row],[Contabilizado]] &gt; 0, Movimientos[[#This Row],[Contabilizado]], 0)</f>
        <v>0</v>
      </c>
      <c r="G888" s="31">
        <f>IF(Movimientos[[#This Row],[Contabilizado]] &lt; 0, Movimientos[[#This Row],[Contabilizado]], 0)</f>
        <v>0</v>
      </c>
      <c r="H888" s="16"/>
      <c r="I888" s="5"/>
      <c r="K888" s="16"/>
      <c r="L888" s="3"/>
      <c r="M888" s="3"/>
    </row>
    <row r="889" spans="1:13" x14ac:dyDescent="0.2">
      <c r="A889" s="4">
        <v>44910</v>
      </c>
      <c r="B889" s="17">
        <v>3800</v>
      </c>
      <c r="C889" s="14" t="s">
        <v>15</v>
      </c>
      <c r="D889" s="15" t="s">
        <v>117</v>
      </c>
      <c r="E889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889" s="17">
        <f>IF(Movimientos[[#This Row],[Contabilizado]] &gt; 0, Movimientos[[#This Row],[Contabilizado]], 0)</f>
        <v>3800</v>
      </c>
      <c r="G889" s="31">
        <f>IF(Movimientos[[#This Row],[Contabilizado]] &lt; 0, Movimientos[[#This Row],[Contabilizado]], 0)</f>
        <v>0</v>
      </c>
      <c r="H889" s="16"/>
      <c r="I889" s="5"/>
      <c r="K889" s="16"/>
      <c r="L889" s="3"/>
      <c r="M889" s="3"/>
    </row>
    <row r="890" spans="1:13" x14ac:dyDescent="0.2">
      <c r="A890" s="4">
        <v>44910</v>
      </c>
      <c r="B890" s="17">
        <v>2700</v>
      </c>
      <c r="C890" s="14" t="s">
        <v>15</v>
      </c>
      <c r="D890" s="15" t="s">
        <v>138</v>
      </c>
      <c r="E890" s="17">
        <f>IF(AND(Movimientos[[#This Row],[Importe]] &lt; 0, OR(Movimientos[[#This Row],[Concepto]] = "Luz", Movimientos[[#This Row],[Concepto]] = "Cuota", Movimientos[[#This Row],[Concepto]] = "Invitado")), 0, Movimientos[[#This Row],[Importe]])</f>
        <v>2700</v>
      </c>
      <c r="F890" s="17">
        <f>IF(Movimientos[[#This Row],[Contabilizado]] &gt; 0, Movimientos[[#This Row],[Contabilizado]], 0)</f>
        <v>2700</v>
      </c>
      <c r="G890" s="31">
        <f>IF(Movimientos[[#This Row],[Contabilizado]] &lt; 0, Movimientos[[#This Row],[Contabilizado]], 0)</f>
        <v>0</v>
      </c>
      <c r="H890" s="16"/>
      <c r="I890" s="5"/>
      <c r="K890" s="16"/>
      <c r="L890" s="3"/>
      <c r="M890" s="3"/>
    </row>
    <row r="891" spans="1:13" x14ac:dyDescent="0.2">
      <c r="A891" s="4">
        <v>44910</v>
      </c>
      <c r="B891" s="17">
        <v>3800</v>
      </c>
      <c r="C891" s="14" t="s">
        <v>15</v>
      </c>
      <c r="D891" s="15" t="s">
        <v>50</v>
      </c>
      <c r="E891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891" s="17">
        <f>IF(Movimientos[[#This Row],[Contabilizado]] &gt; 0, Movimientos[[#This Row],[Contabilizado]], 0)</f>
        <v>3800</v>
      </c>
      <c r="G891" s="31">
        <f>IF(Movimientos[[#This Row],[Contabilizado]] &lt; 0, Movimientos[[#This Row],[Contabilizado]], 0)</f>
        <v>0</v>
      </c>
      <c r="H891" s="16"/>
      <c r="I891" s="5"/>
      <c r="K891" s="16"/>
      <c r="L891" s="3"/>
      <c r="M891" s="3"/>
    </row>
    <row r="892" spans="1:13" x14ac:dyDescent="0.2">
      <c r="A892" s="4">
        <v>44910</v>
      </c>
      <c r="B892" s="17">
        <v>500</v>
      </c>
      <c r="C892" s="14" t="s">
        <v>13</v>
      </c>
      <c r="D892" s="15" t="s">
        <v>50</v>
      </c>
      <c r="E892" s="17">
        <f>IF(AND(Movimientos[[#This Row],[Importe]] &lt; 0, OR(Movimientos[[#This Row],[Concepto]] = "Luz", Movimientos[[#This Row],[Concepto]] = "Cuota", Movimientos[[#This Row],[Concepto]] = "Invitado")), 0, Movimientos[[#This Row],[Importe]])</f>
        <v>500</v>
      </c>
      <c r="F892" s="17">
        <f>IF(Movimientos[[#This Row],[Contabilizado]] &gt; 0, Movimientos[[#This Row],[Contabilizado]], 0)</f>
        <v>500</v>
      </c>
      <c r="G892" s="31">
        <f>IF(Movimientos[[#This Row],[Contabilizado]] &lt; 0, Movimientos[[#This Row],[Contabilizado]], 0)</f>
        <v>0</v>
      </c>
      <c r="H892" s="16"/>
      <c r="I892" s="5"/>
      <c r="K892" s="16"/>
      <c r="L892" s="3"/>
      <c r="M892" s="3"/>
    </row>
    <row r="893" spans="1:13" x14ac:dyDescent="0.2">
      <c r="A893" s="4">
        <v>44910</v>
      </c>
      <c r="B893" s="17">
        <v>2700</v>
      </c>
      <c r="C893" s="14" t="s">
        <v>15</v>
      </c>
      <c r="D893" s="15" t="s">
        <v>137</v>
      </c>
      <c r="E893" s="17">
        <f>IF(AND(Movimientos[[#This Row],[Importe]] &lt; 0, OR(Movimientos[[#This Row],[Concepto]] = "Luz", Movimientos[[#This Row],[Concepto]] = "Cuota", Movimientos[[#This Row],[Concepto]] = "Invitado")), 0, Movimientos[[#This Row],[Importe]])</f>
        <v>2700</v>
      </c>
      <c r="F893" s="17">
        <f>IF(Movimientos[[#This Row],[Contabilizado]] &gt; 0, Movimientos[[#This Row],[Contabilizado]], 0)</f>
        <v>2700</v>
      </c>
      <c r="G893" s="31">
        <f>IF(Movimientos[[#This Row],[Contabilizado]] &lt; 0, Movimientos[[#This Row],[Contabilizado]], 0)</f>
        <v>0</v>
      </c>
      <c r="H893" s="16"/>
      <c r="I893" s="5"/>
      <c r="K893" s="16"/>
      <c r="L893" s="3"/>
      <c r="M893" s="3"/>
    </row>
    <row r="894" spans="1:13" x14ac:dyDescent="0.2">
      <c r="A894" s="4">
        <v>44910</v>
      </c>
      <c r="B894" s="17">
        <v>-2360</v>
      </c>
      <c r="C894" s="14" t="s">
        <v>170</v>
      </c>
      <c r="D894" s="15"/>
      <c r="E894" s="17">
        <f>IF(AND(Movimientos[[#This Row],[Importe]] &lt; 0, OR(Movimientos[[#This Row],[Concepto]] = "Luz", Movimientos[[#This Row],[Concepto]] = "Cuota", Movimientos[[#This Row],[Concepto]] = "Invitado")), 0, Movimientos[[#This Row],[Importe]])</f>
        <v>-2360</v>
      </c>
      <c r="F894" s="17">
        <f>IF(Movimientos[[#This Row],[Contabilizado]] &gt; 0, Movimientos[[#This Row],[Contabilizado]], 0)</f>
        <v>0</v>
      </c>
      <c r="G894" s="31">
        <f>IF(Movimientos[[#This Row],[Contabilizado]] &lt; 0, Movimientos[[#This Row],[Contabilizado]], 0)</f>
        <v>-2360</v>
      </c>
      <c r="H894" s="16"/>
      <c r="I894" s="5"/>
      <c r="K894" s="16"/>
      <c r="L894" s="3"/>
      <c r="M894" s="3" t="s">
        <v>211</v>
      </c>
    </row>
    <row r="895" spans="1:13" x14ac:dyDescent="0.2">
      <c r="A895" s="4">
        <v>44910</v>
      </c>
      <c r="B895" s="17">
        <v>3800</v>
      </c>
      <c r="C895" s="14" t="s">
        <v>15</v>
      </c>
      <c r="D895" s="15" t="s">
        <v>102</v>
      </c>
      <c r="E895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895" s="17">
        <f>IF(Movimientos[[#This Row],[Contabilizado]] &gt; 0, Movimientos[[#This Row],[Contabilizado]], 0)</f>
        <v>3800</v>
      </c>
      <c r="G895" s="31">
        <f>IF(Movimientos[[#This Row],[Contabilizado]] &lt; 0, Movimientos[[#This Row],[Contabilizado]], 0)</f>
        <v>0</v>
      </c>
      <c r="H895" s="16"/>
      <c r="I895" s="5"/>
      <c r="K895" s="16"/>
      <c r="L895" s="3"/>
      <c r="M895" s="3"/>
    </row>
    <row r="896" spans="1:13" x14ac:dyDescent="0.2">
      <c r="A896" s="4">
        <v>44910</v>
      </c>
      <c r="B896" s="17">
        <v>3800</v>
      </c>
      <c r="C896" s="14" t="s">
        <v>15</v>
      </c>
      <c r="D896" s="15" t="s">
        <v>149</v>
      </c>
      <c r="E896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896" s="17">
        <f>IF(Movimientos[[#This Row],[Contabilizado]] &gt; 0, Movimientos[[#This Row],[Contabilizado]], 0)</f>
        <v>3800</v>
      </c>
      <c r="G896" s="31">
        <f>IF(Movimientos[[#This Row],[Contabilizado]] &lt; 0, Movimientos[[#This Row],[Contabilizado]], 0)</f>
        <v>0</v>
      </c>
      <c r="H896" s="16"/>
      <c r="I896" s="5"/>
      <c r="K896" s="16"/>
      <c r="L896" s="3"/>
      <c r="M896" s="3"/>
    </row>
    <row r="897" spans="1:13" x14ac:dyDescent="0.2">
      <c r="A897" s="4">
        <v>44910</v>
      </c>
      <c r="B897" s="17">
        <v>3800</v>
      </c>
      <c r="C897" s="14" t="s">
        <v>15</v>
      </c>
      <c r="D897" s="15" t="s">
        <v>70</v>
      </c>
      <c r="E897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897" s="17">
        <f>IF(Movimientos[[#This Row],[Contabilizado]] &gt; 0, Movimientos[[#This Row],[Contabilizado]], 0)</f>
        <v>3800</v>
      </c>
      <c r="G897" s="31">
        <f>IF(Movimientos[[#This Row],[Contabilizado]] &lt; 0, Movimientos[[#This Row],[Contabilizado]], 0)</f>
        <v>0</v>
      </c>
      <c r="H897" s="16"/>
      <c r="I897" s="5"/>
      <c r="K897" s="16"/>
      <c r="L897" s="3"/>
      <c r="M897" s="3"/>
    </row>
    <row r="898" spans="1:13" x14ac:dyDescent="0.2">
      <c r="A898" s="4">
        <v>44910</v>
      </c>
      <c r="B898" s="17">
        <v>3800</v>
      </c>
      <c r="C898" s="14" t="s">
        <v>15</v>
      </c>
      <c r="D898" s="15" t="s">
        <v>53</v>
      </c>
      <c r="E898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898" s="17">
        <f>IF(Movimientos[[#This Row],[Contabilizado]] &gt; 0, Movimientos[[#This Row],[Contabilizado]], 0)</f>
        <v>3800</v>
      </c>
      <c r="G898" s="31">
        <f>IF(Movimientos[[#This Row],[Contabilizado]] &lt; 0, Movimientos[[#This Row],[Contabilizado]], 0)</f>
        <v>0</v>
      </c>
      <c r="H898" s="16"/>
      <c r="I898" s="5"/>
      <c r="K898" s="16"/>
      <c r="L898" s="3"/>
      <c r="M898" s="3"/>
    </row>
    <row r="899" spans="1:13" x14ac:dyDescent="0.2">
      <c r="A899" s="4">
        <v>44910</v>
      </c>
      <c r="B899" s="17">
        <v>3800</v>
      </c>
      <c r="C899" s="14" t="s">
        <v>15</v>
      </c>
      <c r="D899" s="15" t="s">
        <v>31</v>
      </c>
      <c r="E899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899" s="17">
        <f>IF(Movimientos[[#This Row],[Contabilizado]] &gt; 0, Movimientos[[#This Row],[Contabilizado]], 0)</f>
        <v>3800</v>
      </c>
      <c r="G899" s="31">
        <f>IF(Movimientos[[#This Row],[Contabilizado]] &lt; 0, Movimientos[[#This Row],[Contabilizado]], 0)</f>
        <v>0</v>
      </c>
      <c r="H899" s="16"/>
      <c r="I899" s="5"/>
      <c r="K899" s="16"/>
      <c r="L899" s="3"/>
      <c r="M899" s="3"/>
    </row>
    <row r="900" spans="1:13" x14ac:dyDescent="0.2">
      <c r="A900" s="4">
        <v>44910</v>
      </c>
      <c r="B900" s="17">
        <v>-6700</v>
      </c>
      <c r="C900" s="14" t="s">
        <v>27</v>
      </c>
      <c r="D900" s="15"/>
      <c r="E900" s="17">
        <f>IF(AND(Movimientos[[#This Row],[Importe]] &lt; 0, OR(Movimientos[[#This Row],[Concepto]] = "Luz", Movimientos[[#This Row],[Concepto]] = "Cuota", Movimientos[[#This Row],[Concepto]] = "Invitado")), 0, Movimientos[[#This Row],[Importe]])</f>
        <v>-6700</v>
      </c>
      <c r="F900" s="17">
        <f>IF(Movimientos[[#This Row],[Contabilizado]] &gt; 0, Movimientos[[#This Row],[Contabilizado]], 0)</f>
        <v>0</v>
      </c>
      <c r="G900" s="31">
        <f>IF(Movimientos[[#This Row],[Contabilizado]] &lt; 0, Movimientos[[#This Row],[Contabilizado]], 0)</f>
        <v>-6700</v>
      </c>
      <c r="H900" s="16"/>
      <c r="I900" s="5" t="s">
        <v>28</v>
      </c>
      <c r="K900" s="16"/>
      <c r="L900" s="3"/>
      <c r="M900" s="3"/>
    </row>
    <row r="901" spans="1:13" x14ac:dyDescent="0.2">
      <c r="A901" s="4">
        <v>44910</v>
      </c>
      <c r="B901" s="17">
        <v>3200</v>
      </c>
      <c r="C901" s="14" t="s">
        <v>15</v>
      </c>
      <c r="D901" s="15" t="s">
        <v>45</v>
      </c>
      <c r="E901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901" s="17">
        <f>IF(Movimientos[[#This Row],[Contabilizado]] &gt; 0, Movimientos[[#This Row],[Contabilizado]], 0)</f>
        <v>3200</v>
      </c>
      <c r="G901" s="31">
        <f>IF(Movimientos[[#This Row],[Contabilizado]] &lt; 0, Movimientos[[#This Row],[Contabilizado]], 0)</f>
        <v>0</v>
      </c>
      <c r="H901" s="16"/>
      <c r="I901" s="5"/>
      <c r="K901" s="16"/>
      <c r="L901" s="3"/>
      <c r="M901" s="3"/>
    </row>
    <row r="902" spans="1:13" x14ac:dyDescent="0.2">
      <c r="A902" s="4">
        <v>44910</v>
      </c>
      <c r="B902" s="17">
        <v>14000</v>
      </c>
      <c r="C902" s="14" t="s">
        <v>44</v>
      </c>
      <c r="D902" s="15"/>
      <c r="E902" s="17">
        <f>IF(AND(Movimientos[[#This Row],[Importe]] &lt; 0, OR(Movimientos[[#This Row],[Concepto]] = "Luz", Movimientos[[#This Row],[Concepto]] = "Cuota", Movimientos[[#This Row],[Concepto]] = "Invitado")), 0, Movimientos[[#This Row],[Importe]])</f>
        <v>14000</v>
      </c>
      <c r="F902" s="17">
        <f>IF(Movimientos[[#This Row],[Contabilizado]] &gt; 0, Movimientos[[#This Row],[Contabilizado]], 0)</f>
        <v>14000</v>
      </c>
      <c r="G902" s="31">
        <f>IF(Movimientos[[#This Row],[Contabilizado]] &lt; 0, Movimientos[[#This Row],[Contabilizado]], 0)</f>
        <v>0</v>
      </c>
      <c r="H902" s="16"/>
      <c r="I902" s="5"/>
      <c r="J902" s="3" t="s">
        <v>45</v>
      </c>
      <c r="K902" s="16"/>
      <c r="L902" s="3"/>
      <c r="M902" s="3"/>
    </row>
    <row r="903" spans="1:13" x14ac:dyDescent="0.2">
      <c r="A903" s="4">
        <v>44910</v>
      </c>
      <c r="B903" s="17">
        <v>-2090</v>
      </c>
      <c r="C903" s="14" t="s">
        <v>46</v>
      </c>
      <c r="D903" s="15"/>
      <c r="E903" s="17">
        <f>IF(AND(Movimientos[[#This Row],[Importe]] &lt; 0, OR(Movimientos[[#This Row],[Concepto]] = "Luz", Movimientos[[#This Row],[Concepto]] = "Cuota", Movimientos[[#This Row],[Concepto]] = "Invitado")), 0, Movimientos[[#This Row],[Importe]])</f>
        <v>-2090</v>
      </c>
      <c r="F903" s="17">
        <f>IF(Movimientos[[#This Row],[Contabilizado]] &gt; 0, Movimientos[[#This Row],[Contabilizado]], 0)</f>
        <v>0</v>
      </c>
      <c r="G903" s="31">
        <f>IF(Movimientos[[#This Row],[Contabilizado]] &lt; 0, Movimientos[[#This Row],[Contabilizado]], 0)</f>
        <v>-2090</v>
      </c>
      <c r="H903" s="16"/>
      <c r="I903" s="5"/>
      <c r="K903" s="16"/>
      <c r="L903" s="3"/>
      <c r="M903" s="3" t="s">
        <v>212</v>
      </c>
    </row>
    <row r="904" spans="1:13" x14ac:dyDescent="0.2">
      <c r="A904" s="4">
        <v>44910</v>
      </c>
      <c r="B904" s="17">
        <v>-500</v>
      </c>
      <c r="C904" s="14" t="s">
        <v>13</v>
      </c>
      <c r="D904" s="15" t="s">
        <v>122</v>
      </c>
      <c r="E904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904" s="17">
        <f>IF(Movimientos[[#This Row],[Contabilizado]] &gt; 0, Movimientos[[#This Row],[Contabilizado]], 0)</f>
        <v>0</v>
      </c>
      <c r="G904" s="31">
        <f>IF(Movimientos[[#This Row],[Contabilizado]] &lt; 0, Movimientos[[#This Row],[Contabilizado]], 0)</f>
        <v>0</v>
      </c>
      <c r="H904" s="16"/>
      <c r="I904" s="5"/>
      <c r="K904" s="16"/>
      <c r="L904" s="3"/>
      <c r="M904" s="3"/>
    </row>
    <row r="905" spans="1:13" x14ac:dyDescent="0.2">
      <c r="A905" s="4">
        <v>44910</v>
      </c>
      <c r="B905" s="17">
        <v>1700</v>
      </c>
      <c r="C905" s="14" t="s">
        <v>13</v>
      </c>
      <c r="D905" s="15" t="s">
        <v>18</v>
      </c>
      <c r="E905" s="17">
        <f>IF(AND(Movimientos[[#This Row],[Importe]] &lt; 0, OR(Movimientos[[#This Row],[Concepto]] = "Luz", Movimientos[[#This Row],[Concepto]] = "Cuota", Movimientos[[#This Row],[Concepto]] = "Invitado")), 0, Movimientos[[#This Row],[Importe]])</f>
        <v>1700</v>
      </c>
      <c r="F905" s="17">
        <f>IF(Movimientos[[#This Row],[Contabilizado]] &gt; 0, Movimientos[[#This Row],[Contabilizado]], 0)</f>
        <v>1700</v>
      </c>
      <c r="G905" s="31">
        <f>IF(Movimientos[[#This Row],[Contabilizado]] &lt; 0, Movimientos[[#This Row],[Contabilizado]], 0)</f>
        <v>0</v>
      </c>
      <c r="H905" s="16"/>
      <c r="I905" s="5"/>
      <c r="K905" s="16"/>
      <c r="L905" s="3"/>
      <c r="M905" s="3"/>
    </row>
    <row r="906" spans="1:13" x14ac:dyDescent="0.2">
      <c r="A906" s="4">
        <v>44910</v>
      </c>
      <c r="B906" s="17">
        <v>1000</v>
      </c>
      <c r="C906" s="14" t="s">
        <v>32</v>
      </c>
      <c r="D906" s="15" t="s">
        <v>18</v>
      </c>
      <c r="E906" s="17">
        <f>IF(AND(Movimientos[[#This Row],[Importe]] &lt; 0, OR(Movimientos[[#This Row],[Concepto]] = "Luz", Movimientos[[#This Row],[Concepto]] = "Cuota", Movimientos[[#This Row],[Concepto]] = "Invitado")), 0, Movimientos[[#This Row],[Importe]])</f>
        <v>1000</v>
      </c>
      <c r="F906" s="17">
        <f>IF(Movimientos[[#This Row],[Contabilizado]] &gt; 0, Movimientos[[#This Row],[Contabilizado]], 0)</f>
        <v>1000</v>
      </c>
      <c r="G906" s="31">
        <f>IF(Movimientos[[#This Row],[Contabilizado]] &lt; 0, Movimientos[[#This Row],[Contabilizado]], 0)</f>
        <v>0</v>
      </c>
      <c r="H906" s="16"/>
      <c r="I906" s="5"/>
      <c r="K906" s="16"/>
      <c r="L906" s="3"/>
      <c r="M906" s="3"/>
    </row>
    <row r="907" spans="1:13" x14ac:dyDescent="0.2">
      <c r="A907" s="4">
        <v>44909</v>
      </c>
      <c r="B907" s="17">
        <v>3800</v>
      </c>
      <c r="C907" s="14" t="s">
        <v>15</v>
      </c>
      <c r="D907" s="15" t="s">
        <v>213</v>
      </c>
      <c r="E907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907" s="17">
        <f>IF(Movimientos[[#This Row],[Contabilizado]] &gt; 0, Movimientos[[#This Row],[Contabilizado]], 0)</f>
        <v>3800</v>
      </c>
      <c r="G907" s="31">
        <f>IF(Movimientos[[#This Row],[Contabilizado]] &lt; 0, Movimientos[[#This Row],[Contabilizado]], 0)</f>
        <v>0</v>
      </c>
      <c r="H907" s="16"/>
      <c r="I907" s="5"/>
      <c r="K907" s="16"/>
      <c r="L907" s="3"/>
      <c r="M907" s="3"/>
    </row>
    <row r="908" spans="1:13" x14ac:dyDescent="0.2">
      <c r="A908" s="4">
        <v>44909</v>
      </c>
      <c r="B908" s="17">
        <v>3800</v>
      </c>
      <c r="C908" s="14" t="s">
        <v>15</v>
      </c>
      <c r="D908" s="15" t="s">
        <v>214</v>
      </c>
      <c r="E908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908" s="17">
        <f>IF(Movimientos[[#This Row],[Contabilizado]] &gt; 0, Movimientos[[#This Row],[Contabilizado]], 0)</f>
        <v>3800</v>
      </c>
      <c r="G908" s="31">
        <f>IF(Movimientos[[#This Row],[Contabilizado]] &lt; 0, Movimientos[[#This Row],[Contabilizado]], 0)</f>
        <v>0</v>
      </c>
      <c r="H908" s="16"/>
      <c r="I908" s="5"/>
      <c r="K908" s="16"/>
      <c r="L908" s="3"/>
      <c r="M908" s="3"/>
    </row>
    <row r="909" spans="1:13" x14ac:dyDescent="0.2">
      <c r="A909" s="4">
        <v>44909</v>
      </c>
      <c r="B909" s="17">
        <v>500</v>
      </c>
      <c r="C909" s="14" t="s">
        <v>13</v>
      </c>
      <c r="D909" s="15" t="s">
        <v>61</v>
      </c>
      <c r="E909" s="17">
        <f>IF(AND(Movimientos[[#This Row],[Importe]] &lt; 0, OR(Movimientos[[#This Row],[Concepto]] = "Luz", Movimientos[[#This Row],[Concepto]] = "Cuota", Movimientos[[#This Row],[Concepto]] = "Invitado")), 0, Movimientos[[#This Row],[Importe]])</f>
        <v>500</v>
      </c>
      <c r="F909" s="17">
        <f>IF(Movimientos[[#This Row],[Contabilizado]] &gt; 0, Movimientos[[#This Row],[Contabilizado]], 0)</f>
        <v>500</v>
      </c>
      <c r="G909" s="31">
        <f>IF(Movimientos[[#This Row],[Contabilizado]] &lt; 0, Movimientos[[#This Row],[Contabilizado]], 0)</f>
        <v>0</v>
      </c>
      <c r="H909" s="16"/>
      <c r="I909" s="5"/>
      <c r="K909" s="16"/>
      <c r="L909" s="3"/>
      <c r="M909" s="3"/>
    </row>
    <row r="910" spans="1:13" x14ac:dyDescent="0.2">
      <c r="A910" s="4">
        <v>44909</v>
      </c>
      <c r="B910" s="17">
        <v>3800</v>
      </c>
      <c r="C910" s="14" t="s">
        <v>15</v>
      </c>
      <c r="D910" s="15" t="s">
        <v>52</v>
      </c>
      <c r="E910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910" s="17">
        <f>IF(Movimientos[[#This Row],[Contabilizado]] &gt; 0, Movimientos[[#This Row],[Contabilizado]], 0)</f>
        <v>3800</v>
      </c>
      <c r="G910" s="31">
        <f>IF(Movimientos[[#This Row],[Contabilizado]] &lt; 0, Movimientos[[#This Row],[Contabilizado]], 0)</f>
        <v>0</v>
      </c>
      <c r="H910" s="16"/>
      <c r="I910" s="5"/>
      <c r="K910" s="16"/>
      <c r="L910" s="3"/>
      <c r="M910" s="3"/>
    </row>
    <row r="911" spans="1:13" x14ac:dyDescent="0.2">
      <c r="A911" s="4">
        <v>44909</v>
      </c>
      <c r="B911" s="17">
        <v>3800</v>
      </c>
      <c r="C911" s="14" t="s">
        <v>15</v>
      </c>
      <c r="D911" s="15" t="s">
        <v>61</v>
      </c>
      <c r="E911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911" s="17">
        <f>IF(Movimientos[[#This Row],[Contabilizado]] &gt; 0, Movimientos[[#This Row],[Contabilizado]], 0)</f>
        <v>3800</v>
      </c>
      <c r="G911" s="31">
        <f>IF(Movimientos[[#This Row],[Contabilizado]] &lt; 0, Movimientos[[#This Row],[Contabilizado]], 0)</f>
        <v>0</v>
      </c>
      <c r="H911" s="16"/>
      <c r="I911" s="5"/>
      <c r="K911" s="16"/>
      <c r="L911" s="3"/>
      <c r="M911" s="3"/>
    </row>
    <row r="912" spans="1:13" x14ac:dyDescent="0.2">
      <c r="A912" s="4">
        <v>44909</v>
      </c>
      <c r="B912" s="17">
        <v>-500</v>
      </c>
      <c r="C912" s="14" t="s">
        <v>13</v>
      </c>
      <c r="D912" s="15" t="s">
        <v>102</v>
      </c>
      <c r="E912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912" s="17">
        <f>IF(Movimientos[[#This Row],[Contabilizado]] &gt; 0, Movimientos[[#This Row],[Contabilizado]], 0)</f>
        <v>0</v>
      </c>
      <c r="G912" s="31">
        <f>IF(Movimientos[[#This Row],[Contabilizado]] &lt; 0, Movimientos[[#This Row],[Contabilizado]], 0)</f>
        <v>0</v>
      </c>
      <c r="H912" s="16"/>
      <c r="I912" s="5"/>
      <c r="K912" s="16"/>
      <c r="L912" s="3"/>
      <c r="M912" s="3"/>
    </row>
    <row r="913" spans="1:13" x14ac:dyDescent="0.2">
      <c r="A913" s="4">
        <v>44909</v>
      </c>
      <c r="B913" s="17">
        <v>-500</v>
      </c>
      <c r="C913" s="14" t="s">
        <v>13</v>
      </c>
      <c r="D913" s="15" t="s">
        <v>24</v>
      </c>
      <c r="E913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913" s="17">
        <f>IF(Movimientos[[#This Row],[Contabilizado]] &gt; 0, Movimientos[[#This Row],[Contabilizado]], 0)</f>
        <v>0</v>
      </c>
      <c r="G913" s="31">
        <f>IF(Movimientos[[#This Row],[Contabilizado]] &lt; 0, Movimientos[[#This Row],[Contabilizado]], 0)</f>
        <v>0</v>
      </c>
      <c r="H913" s="16"/>
      <c r="I913" s="5"/>
      <c r="K913" s="16"/>
      <c r="L913" s="3"/>
      <c r="M913" s="3"/>
    </row>
    <row r="914" spans="1:13" x14ac:dyDescent="0.2">
      <c r="A914" s="4">
        <v>44909</v>
      </c>
      <c r="B914" s="17">
        <v>-500</v>
      </c>
      <c r="C914" s="14" t="s">
        <v>13</v>
      </c>
      <c r="D914" s="15" t="s">
        <v>82</v>
      </c>
      <c r="E914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914" s="17">
        <f>IF(Movimientos[[#This Row],[Contabilizado]] &gt; 0, Movimientos[[#This Row],[Contabilizado]], 0)</f>
        <v>0</v>
      </c>
      <c r="G914" s="31">
        <f>IF(Movimientos[[#This Row],[Contabilizado]] &lt; 0, Movimientos[[#This Row],[Contabilizado]], 0)</f>
        <v>0</v>
      </c>
      <c r="H914" s="16"/>
      <c r="I914" s="5"/>
      <c r="K914" s="16"/>
      <c r="L914" s="3"/>
      <c r="M914" s="3"/>
    </row>
    <row r="915" spans="1:13" x14ac:dyDescent="0.2">
      <c r="A915" s="4">
        <v>44908</v>
      </c>
      <c r="B915" s="17">
        <v>3800</v>
      </c>
      <c r="C915" s="14" t="s">
        <v>15</v>
      </c>
      <c r="D915" s="15" t="s">
        <v>60</v>
      </c>
      <c r="E915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915" s="17">
        <f>IF(Movimientos[[#This Row],[Contabilizado]] &gt; 0, Movimientos[[#This Row],[Contabilizado]], 0)</f>
        <v>3800</v>
      </c>
      <c r="G915" s="31">
        <f>IF(Movimientos[[#This Row],[Contabilizado]] &lt; 0, Movimientos[[#This Row],[Contabilizado]], 0)</f>
        <v>0</v>
      </c>
      <c r="H915" s="16"/>
      <c r="I915" s="5"/>
      <c r="K915" s="16"/>
      <c r="L915" s="3"/>
      <c r="M915" s="3"/>
    </row>
    <row r="916" spans="1:13" x14ac:dyDescent="0.2">
      <c r="A916" s="4">
        <v>44908</v>
      </c>
      <c r="B916" s="17">
        <v>3800</v>
      </c>
      <c r="C916" s="14" t="s">
        <v>15</v>
      </c>
      <c r="D916" s="15" t="s">
        <v>89</v>
      </c>
      <c r="E916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916" s="17">
        <f>IF(Movimientos[[#This Row],[Contabilizado]] &gt; 0, Movimientos[[#This Row],[Contabilizado]], 0)</f>
        <v>3800</v>
      </c>
      <c r="G916" s="31">
        <f>IF(Movimientos[[#This Row],[Contabilizado]] &lt; 0, Movimientos[[#This Row],[Contabilizado]], 0)</f>
        <v>0</v>
      </c>
      <c r="H916" s="16"/>
      <c r="I916" s="5"/>
      <c r="K916" s="16"/>
      <c r="L916" s="3"/>
      <c r="M916" s="3"/>
    </row>
    <row r="917" spans="1:13" x14ac:dyDescent="0.2">
      <c r="A917" s="4">
        <v>44908</v>
      </c>
      <c r="B917" s="17">
        <v>3800</v>
      </c>
      <c r="C917" s="14" t="s">
        <v>15</v>
      </c>
      <c r="D917" s="15" t="s">
        <v>79</v>
      </c>
      <c r="E917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917" s="17">
        <f>IF(Movimientos[[#This Row],[Contabilizado]] &gt; 0, Movimientos[[#This Row],[Contabilizado]], 0)</f>
        <v>3800</v>
      </c>
      <c r="G917" s="31">
        <f>IF(Movimientos[[#This Row],[Contabilizado]] &lt; 0, Movimientos[[#This Row],[Contabilizado]], 0)</f>
        <v>0</v>
      </c>
      <c r="H917" s="16"/>
      <c r="I917" s="5"/>
      <c r="K917" s="16"/>
      <c r="L917" s="3"/>
      <c r="M917" s="3"/>
    </row>
    <row r="918" spans="1:13" x14ac:dyDescent="0.2">
      <c r="A918" s="4">
        <v>44908</v>
      </c>
      <c r="B918" s="17">
        <v>3800</v>
      </c>
      <c r="C918" s="14" t="s">
        <v>15</v>
      </c>
      <c r="D918" s="15" t="s">
        <v>29</v>
      </c>
      <c r="E918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918" s="17">
        <f>IF(Movimientos[[#This Row],[Contabilizado]] &gt; 0, Movimientos[[#This Row],[Contabilizado]], 0)</f>
        <v>3800</v>
      </c>
      <c r="G918" s="31">
        <f>IF(Movimientos[[#This Row],[Contabilizado]] &lt; 0, Movimientos[[#This Row],[Contabilizado]], 0)</f>
        <v>0</v>
      </c>
      <c r="H918" s="16"/>
      <c r="I918" s="5"/>
      <c r="K918" s="16"/>
      <c r="L918" s="3"/>
      <c r="M918" s="3"/>
    </row>
    <row r="919" spans="1:13" x14ac:dyDescent="0.2">
      <c r="A919" s="4">
        <v>44908</v>
      </c>
      <c r="B919" s="17">
        <v>-500</v>
      </c>
      <c r="C919" s="14" t="s">
        <v>13</v>
      </c>
      <c r="D919" s="15" t="s">
        <v>123</v>
      </c>
      <c r="E919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919" s="17">
        <f>IF(Movimientos[[#This Row],[Contabilizado]] &gt; 0, Movimientos[[#This Row],[Contabilizado]], 0)</f>
        <v>0</v>
      </c>
      <c r="G919" s="31">
        <f>IF(Movimientos[[#This Row],[Contabilizado]] &lt; 0, Movimientos[[#This Row],[Contabilizado]], 0)</f>
        <v>0</v>
      </c>
      <c r="H919" s="16"/>
      <c r="I919" s="5"/>
      <c r="K919" s="16"/>
      <c r="L919" s="3"/>
      <c r="M919" s="3"/>
    </row>
    <row r="920" spans="1:13" x14ac:dyDescent="0.2">
      <c r="A920" s="4">
        <v>44907</v>
      </c>
      <c r="B920" s="17">
        <v>3800</v>
      </c>
      <c r="C920" s="14" t="s">
        <v>15</v>
      </c>
      <c r="D920" s="15" t="s">
        <v>100</v>
      </c>
      <c r="E920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920" s="17">
        <f>IF(Movimientos[[#This Row],[Contabilizado]] &gt; 0, Movimientos[[#This Row],[Contabilizado]], 0)</f>
        <v>3800</v>
      </c>
      <c r="G920" s="31">
        <f>IF(Movimientos[[#This Row],[Contabilizado]] &lt; 0, Movimientos[[#This Row],[Contabilizado]], 0)</f>
        <v>0</v>
      </c>
      <c r="H920" s="16"/>
      <c r="I920" s="5"/>
      <c r="K920" s="16"/>
      <c r="L920" s="3"/>
      <c r="M920" s="3"/>
    </row>
    <row r="921" spans="1:13" x14ac:dyDescent="0.2">
      <c r="A921" s="4">
        <v>44907</v>
      </c>
      <c r="B921" s="17">
        <v>3800</v>
      </c>
      <c r="C921" s="14" t="s">
        <v>15</v>
      </c>
      <c r="D921" s="15" t="s">
        <v>136</v>
      </c>
      <c r="E921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921" s="17">
        <f>IF(Movimientos[[#This Row],[Contabilizado]] &gt; 0, Movimientos[[#This Row],[Contabilizado]], 0)</f>
        <v>3800</v>
      </c>
      <c r="G921" s="31">
        <f>IF(Movimientos[[#This Row],[Contabilizado]] &lt; 0, Movimientos[[#This Row],[Contabilizado]], 0)</f>
        <v>0</v>
      </c>
      <c r="H921" s="16"/>
      <c r="I921" s="5"/>
      <c r="K921" s="16"/>
      <c r="L921" s="3"/>
      <c r="M921" s="3"/>
    </row>
    <row r="922" spans="1:13" x14ac:dyDescent="0.2">
      <c r="A922" s="4">
        <v>44907</v>
      </c>
      <c r="B922" s="17">
        <v>1600</v>
      </c>
      <c r="C922" s="14" t="s">
        <v>15</v>
      </c>
      <c r="D922" s="15" t="s">
        <v>203</v>
      </c>
      <c r="E922" s="17">
        <f>IF(AND(Movimientos[[#This Row],[Importe]] &lt; 0, OR(Movimientos[[#This Row],[Concepto]] = "Luz", Movimientos[[#This Row],[Concepto]] = "Cuota", Movimientos[[#This Row],[Concepto]] = "Invitado")), 0, Movimientos[[#This Row],[Importe]])</f>
        <v>1600</v>
      </c>
      <c r="F922" s="17">
        <f>IF(Movimientos[[#This Row],[Contabilizado]] &gt; 0, Movimientos[[#This Row],[Contabilizado]], 0)</f>
        <v>1600</v>
      </c>
      <c r="G922" s="31">
        <f>IF(Movimientos[[#This Row],[Contabilizado]] &lt; 0, Movimientos[[#This Row],[Contabilizado]], 0)</f>
        <v>0</v>
      </c>
      <c r="H922" s="16"/>
      <c r="I922" s="5"/>
      <c r="K922" s="16"/>
      <c r="L922" s="3"/>
      <c r="M922" s="3" t="s">
        <v>215</v>
      </c>
    </row>
    <row r="923" spans="1:13" x14ac:dyDescent="0.2">
      <c r="A923" s="4">
        <v>44907</v>
      </c>
      <c r="B923" s="17">
        <v>6500</v>
      </c>
      <c r="C923" s="14" t="s">
        <v>15</v>
      </c>
      <c r="D923" s="15" t="s">
        <v>181</v>
      </c>
      <c r="E923" s="17">
        <f>IF(AND(Movimientos[[#This Row],[Importe]] &lt; 0, OR(Movimientos[[#This Row],[Concepto]] = "Luz", Movimientos[[#This Row],[Concepto]] = "Cuota", Movimientos[[#This Row],[Concepto]] = "Invitado")), 0, Movimientos[[#This Row],[Importe]])</f>
        <v>6500</v>
      </c>
      <c r="F923" s="17">
        <f>IF(Movimientos[[#This Row],[Contabilizado]] &gt; 0, Movimientos[[#This Row],[Contabilizado]], 0)</f>
        <v>6500</v>
      </c>
      <c r="G923" s="31">
        <f>IF(Movimientos[[#This Row],[Contabilizado]] &lt; 0, Movimientos[[#This Row],[Contabilizado]], 0)</f>
        <v>0</v>
      </c>
      <c r="H923" s="16"/>
      <c r="I923" s="5"/>
      <c r="K923" s="16"/>
      <c r="L923" s="3"/>
      <c r="M923" s="3" t="s">
        <v>216</v>
      </c>
    </row>
    <row r="924" spans="1:13" x14ac:dyDescent="0.2">
      <c r="A924" s="4">
        <v>44907</v>
      </c>
      <c r="B924" s="17">
        <v>3800</v>
      </c>
      <c r="C924" s="14" t="s">
        <v>15</v>
      </c>
      <c r="D924" s="15" t="s">
        <v>125</v>
      </c>
      <c r="E924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924" s="17">
        <f>IF(Movimientos[[#This Row],[Contabilizado]] &gt; 0, Movimientos[[#This Row],[Contabilizado]], 0)</f>
        <v>3800</v>
      </c>
      <c r="G924" s="31">
        <f>IF(Movimientos[[#This Row],[Contabilizado]] &lt; 0, Movimientos[[#This Row],[Contabilizado]], 0)</f>
        <v>0</v>
      </c>
      <c r="H924" s="16"/>
      <c r="I924" s="5"/>
      <c r="K924" s="16"/>
      <c r="L924" s="3"/>
      <c r="M924" s="3"/>
    </row>
    <row r="925" spans="1:13" x14ac:dyDescent="0.2">
      <c r="A925" s="4">
        <v>44907</v>
      </c>
      <c r="B925" s="17">
        <v>3800</v>
      </c>
      <c r="C925" s="14" t="s">
        <v>15</v>
      </c>
      <c r="D925" s="15" t="s">
        <v>49</v>
      </c>
      <c r="E925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925" s="17">
        <f>IF(Movimientos[[#This Row],[Contabilizado]] &gt; 0, Movimientos[[#This Row],[Contabilizado]], 0)</f>
        <v>3800</v>
      </c>
      <c r="G925" s="31">
        <f>IF(Movimientos[[#This Row],[Contabilizado]] &lt; 0, Movimientos[[#This Row],[Contabilizado]], 0)</f>
        <v>0</v>
      </c>
      <c r="H925" s="16"/>
      <c r="I925" s="5"/>
      <c r="K925" s="16"/>
      <c r="L925" s="3"/>
      <c r="M925" s="3"/>
    </row>
    <row r="926" spans="1:13" x14ac:dyDescent="0.2">
      <c r="A926" s="4">
        <v>44907</v>
      </c>
      <c r="B926" s="17">
        <v>-1000</v>
      </c>
      <c r="C926" s="14" t="s">
        <v>160</v>
      </c>
      <c r="D926" s="15"/>
      <c r="E926" s="17">
        <f>IF(AND(Movimientos[[#This Row],[Importe]] &lt; 0, OR(Movimientos[[#This Row],[Concepto]] = "Luz", Movimientos[[#This Row],[Concepto]] = "Cuota", Movimientos[[#This Row],[Concepto]] = "Invitado")), 0, Movimientos[[#This Row],[Importe]])</f>
        <v>-1000</v>
      </c>
      <c r="F926" s="17">
        <f>IF(Movimientos[[#This Row],[Contabilizado]] &gt; 0, Movimientos[[#This Row],[Contabilizado]], 0)</f>
        <v>0</v>
      </c>
      <c r="G926" s="31">
        <f>IF(Movimientos[[#This Row],[Contabilizado]] &lt; 0, Movimientos[[#This Row],[Contabilizado]], 0)</f>
        <v>-1000</v>
      </c>
      <c r="H926" s="16"/>
      <c r="I926" s="5"/>
      <c r="K926" s="16"/>
      <c r="L926" s="3"/>
      <c r="M926" s="3" t="s">
        <v>206</v>
      </c>
    </row>
    <row r="927" spans="1:13" x14ac:dyDescent="0.2">
      <c r="A927" s="4">
        <v>44907</v>
      </c>
      <c r="B927" s="17">
        <v>-500</v>
      </c>
      <c r="C927" s="14" t="s">
        <v>13</v>
      </c>
      <c r="D927" s="15" t="s">
        <v>54</v>
      </c>
      <c r="E927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927" s="17">
        <f>IF(Movimientos[[#This Row],[Contabilizado]] &gt; 0, Movimientos[[#This Row],[Contabilizado]], 0)</f>
        <v>0</v>
      </c>
      <c r="G927" s="31">
        <f>IF(Movimientos[[#This Row],[Contabilizado]] &lt; 0, Movimientos[[#This Row],[Contabilizado]], 0)</f>
        <v>0</v>
      </c>
      <c r="H927" s="16"/>
      <c r="I927" s="5"/>
      <c r="K927" s="16"/>
      <c r="L927" s="3"/>
      <c r="M927" s="3"/>
    </row>
    <row r="928" spans="1:13" x14ac:dyDescent="0.2">
      <c r="A928" s="4">
        <v>44907</v>
      </c>
      <c r="B928" s="17">
        <v>-77600</v>
      </c>
      <c r="C928" s="14" t="s">
        <v>170</v>
      </c>
      <c r="D928" s="15"/>
      <c r="E928" s="17">
        <f>IF(AND(Movimientos[[#This Row],[Importe]] &lt; 0, OR(Movimientos[[#This Row],[Concepto]] = "Luz", Movimientos[[#This Row],[Concepto]] = "Cuota", Movimientos[[#This Row],[Concepto]] = "Invitado")), 0, Movimientos[[#This Row],[Importe]])</f>
        <v>-77600</v>
      </c>
      <c r="F928" s="17">
        <f>IF(Movimientos[[#This Row],[Contabilizado]] &gt; 0, Movimientos[[#This Row],[Contabilizado]], 0)</f>
        <v>0</v>
      </c>
      <c r="G928" s="31">
        <f>IF(Movimientos[[#This Row],[Contabilizado]] &lt; 0, Movimientos[[#This Row],[Contabilizado]], 0)</f>
        <v>-77600</v>
      </c>
      <c r="H928" s="16"/>
      <c r="I928" s="5"/>
      <c r="K928" s="16"/>
      <c r="L928" s="3"/>
      <c r="M928" s="3" t="s">
        <v>217</v>
      </c>
    </row>
    <row r="929" spans="1:13" x14ac:dyDescent="0.2">
      <c r="A929" s="4">
        <v>44907</v>
      </c>
      <c r="B929" s="17">
        <v>37000</v>
      </c>
      <c r="C929" s="14" t="s">
        <v>157</v>
      </c>
      <c r="D929" s="15"/>
      <c r="E929" s="17">
        <f>IF(AND(Movimientos[[#This Row],[Importe]] &lt; 0, OR(Movimientos[[#This Row],[Concepto]] = "Luz", Movimientos[[#This Row],[Concepto]] = "Cuota", Movimientos[[#This Row],[Concepto]] = "Invitado")), 0, Movimientos[[#This Row],[Importe]])</f>
        <v>37000</v>
      </c>
      <c r="F929" s="17">
        <f>IF(Movimientos[[#This Row],[Contabilizado]] &gt; 0, Movimientos[[#This Row],[Contabilizado]], 0)</f>
        <v>37000</v>
      </c>
      <c r="G929" s="31">
        <f>IF(Movimientos[[#This Row],[Contabilizado]] &lt; 0, Movimientos[[#This Row],[Contabilizado]], 0)</f>
        <v>0</v>
      </c>
      <c r="H929" s="16" t="s">
        <v>158</v>
      </c>
      <c r="I929" s="5"/>
      <c r="K929" s="16"/>
      <c r="L929" s="3"/>
      <c r="M929" s="3"/>
    </row>
    <row r="930" spans="1:13" x14ac:dyDescent="0.2">
      <c r="A930" s="4">
        <v>44907</v>
      </c>
      <c r="B930" s="17">
        <v>-10470</v>
      </c>
      <c r="C930" s="14" t="s">
        <v>170</v>
      </c>
      <c r="D930" s="15"/>
      <c r="E930" s="17">
        <f>IF(AND(Movimientos[[#This Row],[Importe]] &lt; 0, OR(Movimientos[[#This Row],[Concepto]] = "Luz", Movimientos[[#This Row],[Concepto]] = "Cuota", Movimientos[[#This Row],[Concepto]] = "Invitado")), 0, Movimientos[[#This Row],[Importe]])</f>
        <v>-10470</v>
      </c>
      <c r="F930" s="17">
        <f>IF(Movimientos[[#This Row],[Contabilizado]] &gt; 0, Movimientos[[#This Row],[Contabilizado]], 0)</f>
        <v>0</v>
      </c>
      <c r="G930" s="31">
        <f>IF(Movimientos[[#This Row],[Contabilizado]] &lt; 0, Movimientos[[#This Row],[Contabilizado]], 0)</f>
        <v>-10470</v>
      </c>
      <c r="H930" s="16"/>
      <c r="I930" s="5"/>
      <c r="K930" s="16"/>
      <c r="L930" s="3"/>
      <c r="M930" s="3" t="s">
        <v>218</v>
      </c>
    </row>
    <row r="931" spans="1:13" x14ac:dyDescent="0.2">
      <c r="A931" s="4">
        <v>44907</v>
      </c>
      <c r="B931" s="17">
        <v>10200</v>
      </c>
      <c r="C931" s="14" t="s">
        <v>15</v>
      </c>
      <c r="D931" s="15" t="s">
        <v>128</v>
      </c>
      <c r="E931" s="17">
        <f>IF(AND(Movimientos[[#This Row],[Importe]] &lt; 0, OR(Movimientos[[#This Row],[Concepto]] = "Luz", Movimientos[[#This Row],[Concepto]] = "Cuota", Movimientos[[#This Row],[Concepto]] = "Invitado")), 0, Movimientos[[#This Row],[Importe]])</f>
        <v>10200</v>
      </c>
      <c r="F931" s="17">
        <f>IF(Movimientos[[#This Row],[Contabilizado]] &gt; 0, Movimientos[[#This Row],[Contabilizado]], 0)</f>
        <v>10200</v>
      </c>
      <c r="G931" s="31">
        <f>IF(Movimientos[[#This Row],[Contabilizado]] &lt; 0, Movimientos[[#This Row],[Contabilizado]], 0)</f>
        <v>0</v>
      </c>
      <c r="H931" s="16"/>
      <c r="I931" s="5"/>
      <c r="K931" s="16"/>
      <c r="L931" s="3"/>
      <c r="M931" s="3"/>
    </row>
    <row r="932" spans="1:13" x14ac:dyDescent="0.2">
      <c r="A932" s="4">
        <v>44907</v>
      </c>
      <c r="B932" s="17">
        <v>1000</v>
      </c>
      <c r="C932" s="14" t="s">
        <v>32</v>
      </c>
      <c r="D932" s="15" t="s">
        <v>65</v>
      </c>
      <c r="E932" s="17">
        <f>IF(AND(Movimientos[[#This Row],[Importe]] &lt; 0, OR(Movimientos[[#This Row],[Concepto]] = "Luz", Movimientos[[#This Row],[Concepto]] = "Cuota", Movimientos[[#This Row],[Concepto]] = "Invitado")), 0, Movimientos[[#This Row],[Importe]])</f>
        <v>1000</v>
      </c>
      <c r="F932" s="17">
        <f>IF(Movimientos[[#This Row],[Contabilizado]] &gt; 0, Movimientos[[#This Row],[Contabilizado]], 0)</f>
        <v>1000</v>
      </c>
      <c r="G932" s="31">
        <f>IF(Movimientos[[#This Row],[Contabilizado]] &lt; 0, Movimientos[[#This Row],[Contabilizado]], 0)</f>
        <v>0</v>
      </c>
      <c r="H932" s="16"/>
      <c r="I932" s="5"/>
      <c r="K932" s="16"/>
      <c r="L932" s="3"/>
      <c r="M932" s="3"/>
    </row>
    <row r="933" spans="1:13" x14ac:dyDescent="0.2">
      <c r="A933" s="4">
        <v>44905</v>
      </c>
      <c r="B933" s="17">
        <v>2700</v>
      </c>
      <c r="C933" s="14" t="s">
        <v>15</v>
      </c>
      <c r="D933" s="15" t="s">
        <v>20</v>
      </c>
      <c r="E933" s="17">
        <f>IF(AND(Movimientos[[#This Row],[Importe]] &lt; 0, OR(Movimientos[[#This Row],[Concepto]] = "Luz", Movimientos[[#This Row],[Concepto]] = "Cuota", Movimientos[[#This Row],[Concepto]] = "Invitado")), 0, Movimientos[[#This Row],[Importe]])</f>
        <v>2700</v>
      </c>
      <c r="F933" s="17">
        <f>IF(Movimientos[[#This Row],[Contabilizado]] &gt; 0, Movimientos[[#This Row],[Contabilizado]], 0)</f>
        <v>2700</v>
      </c>
      <c r="G933" s="31">
        <f>IF(Movimientos[[#This Row],[Contabilizado]] &lt; 0, Movimientos[[#This Row],[Contabilizado]], 0)</f>
        <v>0</v>
      </c>
      <c r="H933" s="16"/>
      <c r="I933" s="5"/>
      <c r="K933" s="16"/>
      <c r="L933" s="3"/>
      <c r="M933" s="3"/>
    </row>
    <row r="934" spans="1:13" x14ac:dyDescent="0.2">
      <c r="A934" s="4">
        <v>44905</v>
      </c>
      <c r="B934" s="17">
        <v>3800</v>
      </c>
      <c r="C934" s="14" t="s">
        <v>15</v>
      </c>
      <c r="D934" s="15" t="s">
        <v>21</v>
      </c>
      <c r="E934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934" s="17">
        <f>IF(Movimientos[[#This Row],[Contabilizado]] &gt; 0, Movimientos[[#This Row],[Contabilizado]], 0)</f>
        <v>3800</v>
      </c>
      <c r="G934" s="31">
        <f>IF(Movimientos[[#This Row],[Contabilizado]] &lt; 0, Movimientos[[#This Row],[Contabilizado]], 0)</f>
        <v>0</v>
      </c>
      <c r="H934" s="16"/>
      <c r="I934" s="5"/>
      <c r="K934" s="16"/>
      <c r="L934" s="3"/>
      <c r="M934" s="3"/>
    </row>
    <row r="935" spans="1:13" x14ac:dyDescent="0.2">
      <c r="A935" s="4">
        <v>44905</v>
      </c>
      <c r="B935" s="17">
        <v>1500</v>
      </c>
      <c r="C935" s="14" t="s">
        <v>13</v>
      </c>
      <c r="D935" s="15" t="s">
        <v>23</v>
      </c>
      <c r="E935" s="17">
        <f>IF(AND(Movimientos[[#This Row],[Importe]] &lt; 0, OR(Movimientos[[#This Row],[Concepto]] = "Luz", Movimientos[[#This Row],[Concepto]] = "Cuota", Movimientos[[#This Row],[Concepto]] = "Invitado")), 0, Movimientos[[#This Row],[Importe]])</f>
        <v>1500</v>
      </c>
      <c r="F935" s="17">
        <f>IF(Movimientos[[#This Row],[Contabilizado]] &gt; 0, Movimientos[[#This Row],[Contabilizado]], 0)</f>
        <v>1500</v>
      </c>
      <c r="G935" s="31">
        <f>IF(Movimientos[[#This Row],[Contabilizado]] &lt; 0, Movimientos[[#This Row],[Contabilizado]], 0)</f>
        <v>0</v>
      </c>
      <c r="H935" s="16"/>
      <c r="I935" s="5"/>
      <c r="K935" s="16"/>
      <c r="L935" s="3"/>
      <c r="M935" s="3"/>
    </row>
    <row r="936" spans="1:13" x14ac:dyDescent="0.2">
      <c r="A936" s="4">
        <v>44905</v>
      </c>
      <c r="B936" s="17">
        <v>1500</v>
      </c>
      <c r="C936" s="14" t="s">
        <v>13</v>
      </c>
      <c r="D936" s="15" t="s">
        <v>23</v>
      </c>
      <c r="E936" s="17">
        <f>IF(AND(Movimientos[[#This Row],[Importe]] &lt; 0, OR(Movimientos[[#This Row],[Concepto]] = "Luz", Movimientos[[#This Row],[Concepto]] = "Cuota", Movimientos[[#This Row],[Concepto]] = "Invitado")), 0, Movimientos[[#This Row],[Importe]])</f>
        <v>1500</v>
      </c>
      <c r="F936" s="17">
        <f>IF(Movimientos[[#This Row],[Contabilizado]] &gt; 0, Movimientos[[#This Row],[Contabilizado]], 0)</f>
        <v>1500</v>
      </c>
      <c r="G936" s="31">
        <f>IF(Movimientos[[#This Row],[Contabilizado]] &lt; 0, Movimientos[[#This Row],[Contabilizado]], 0)</f>
        <v>0</v>
      </c>
      <c r="H936" s="16"/>
      <c r="I936" s="5"/>
      <c r="K936" s="16"/>
      <c r="L936" s="3"/>
      <c r="M936" s="3"/>
    </row>
    <row r="937" spans="1:13" x14ac:dyDescent="0.2">
      <c r="A937" s="4">
        <v>44905</v>
      </c>
      <c r="B937" s="17">
        <v>3800</v>
      </c>
      <c r="C937" s="14" t="s">
        <v>15</v>
      </c>
      <c r="D937" s="15" t="s">
        <v>23</v>
      </c>
      <c r="E937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937" s="17">
        <f>IF(Movimientos[[#This Row],[Contabilizado]] &gt; 0, Movimientos[[#This Row],[Contabilizado]], 0)</f>
        <v>3800</v>
      </c>
      <c r="G937" s="31">
        <f>IF(Movimientos[[#This Row],[Contabilizado]] &lt; 0, Movimientos[[#This Row],[Contabilizado]], 0)</f>
        <v>0</v>
      </c>
      <c r="H937" s="16"/>
      <c r="I937" s="5"/>
      <c r="K937" s="16"/>
      <c r="L937" s="3"/>
      <c r="M937" s="3"/>
    </row>
    <row r="938" spans="1:13" x14ac:dyDescent="0.2">
      <c r="A938" s="4">
        <v>44905</v>
      </c>
      <c r="B938" s="17">
        <v>3800</v>
      </c>
      <c r="C938" s="14" t="s">
        <v>15</v>
      </c>
      <c r="D938" s="15" t="s">
        <v>22</v>
      </c>
      <c r="E938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938" s="17">
        <f>IF(Movimientos[[#This Row],[Contabilizado]] &gt; 0, Movimientos[[#This Row],[Contabilizado]], 0)</f>
        <v>3800</v>
      </c>
      <c r="G938" s="31">
        <f>IF(Movimientos[[#This Row],[Contabilizado]] &lt; 0, Movimientos[[#This Row],[Contabilizado]], 0)</f>
        <v>0</v>
      </c>
      <c r="H938" s="16"/>
      <c r="I938" s="5"/>
      <c r="K938" s="16"/>
      <c r="L938" s="3"/>
      <c r="M938" s="3"/>
    </row>
    <row r="939" spans="1:13" x14ac:dyDescent="0.2">
      <c r="A939" s="4">
        <v>44905</v>
      </c>
      <c r="B939" s="17">
        <v>3800</v>
      </c>
      <c r="C939" s="14" t="s">
        <v>15</v>
      </c>
      <c r="D939" s="15" t="s">
        <v>26</v>
      </c>
      <c r="E939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939" s="17">
        <f>IF(Movimientos[[#This Row],[Contabilizado]] &gt; 0, Movimientos[[#This Row],[Contabilizado]], 0)</f>
        <v>3800</v>
      </c>
      <c r="G939" s="31">
        <f>IF(Movimientos[[#This Row],[Contabilizado]] &lt; 0, Movimientos[[#This Row],[Contabilizado]], 0)</f>
        <v>0</v>
      </c>
      <c r="H939" s="16"/>
      <c r="I939" s="5"/>
      <c r="K939" s="16"/>
      <c r="L939" s="3"/>
      <c r="M939" s="3"/>
    </row>
    <row r="940" spans="1:13" x14ac:dyDescent="0.2">
      <c r="A940" s="4">
        <v>44905</v>
      </c>
      <c r="B940" s="17">
        <v>3800</v>
      </c>
      <c r="C940" s="14" t="s">
        <v>15</v>
      </c>
      <c r="D940" s="15" t="s">
        <v>182</v>
      </c>
      <c r="E940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940" s="17">
        <f>IF(Movimientos[[#This Row],[Contabilizado]] &gt; 0, Movimientos[[#This Row],[Contabilizado]], 0)</f>
        <v>3800</v>
      </c>
      <c r="G940" s="31">
        <f>IF(Movimientos[[#This Row],[Contabilizado]] &lt; 0, Movimientos[[#This Row],[Contabilizado]], 0)</f>
        <v>0</v>
      </c>
      <c r="H940" s="16"/>
      <c r="I940" s="5"/>
      <c r="K940" s="16"/>
      <c r="L940" s="3"/>
      <c r="M940" s="3"/>
    </row>
    <row r="941" spans="1:13" x14ac:dyDescent="0.2">
      <c r="A941" s="4">
        <v>44905</v>
      </c>
      <c r="B941" s="17">
        <v>3800</v>
      </c>
      <c r="C941" s="14" t="s">
        <v>15</v>
      </c>
      <c r="D941" s="15" t="s">
        <v>119</v>
      </c>
      <c r="E941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941" s="17">
        <f>IF(Movimientos[[#This Row],[Contabilizado]] &gt; 0, Movimientos[[#This Row],[Contabilizado]], 0)</f>
        <v>3800</v>
      </c>
      <c r="G941" s="31">
        <f>IF(Movimientos[[#This Row],[Contabilizado]] &lt; 0, Movimientos[[#This Row],[Contabilizado]], 0)</f>
        <v>0</v>
      </c>
      <c r="H941" s="16"/>
      <c r="I941" s="5"/>
      <c r="K941" s="16"/>
      <c r="L941" s="3"/>
      <c r="M941" s="3"/>
    </row>
    <row r="942" spans="1:13" x14ac:dyDescent="0.2">
      <c r="A942" s="4">
        <v>44905</v>
      </c>
      <c r="B942" s="17">
        <v>3000</v>
      </c>
      <c r="C942" s="14" t="s">
        <v>15</v>
      </c>
      <c r="D942" s="15" t="s">
        <v>145</v>
      </c>
      <c r="E942" s="17">
        <f>IF(AND(Movimientos[[#This Row],[Importe]] &lt; 0, OR(Movimientos[[#This Row],[Concepto]] = "Luz", Movimientos[[#This Row],[Concepto]] = "Cuota", Movimientos[[#This Row],[Concepto]] = "Invitado")), 0, Movimientos[[#This Row],[Importe]])</f>
        <v>3000</v>
      </c>
      <c r="F942" s="17">
        <f>IF(Movimientos[[#This Row],[Contabilizado]] &gt; 0, Movimientos[[#This Row],[Contabilizado]], 0)</f>
        <v>3000</v>
      </c>
      <c r="G942" s="31">
        <f>IF(Movimientos[[#This Row],[Contabilizado]] &lt; 0, Movimientos[[#This Row],[Contabilizado]], 0)</f>
        <v>0</v>
      </c>
      <c r="H942" s="16"/>
      <c r="I942" s="5"/>
      <c r="K942" s="16"/>
      <c r="L942" s="3"/>
      <c r="M942" s="3"/>
    </row>
    <row r="943" spans="1:13" x14ac:dyDescent="0.2">
      <c r="A943" s="4">
        <v>44902</v>
      </c>
      <c r="B943" s="17">
        <v>2200</v>
      </c>
      <c r="C943" s="14" t="s">
        <v>32</v>
      </c>
      <c r="D943" s="15" t="s">
        <v>74</v>
      </c>
      <c r="E943" s="17">
        <f>IF(AND(Movimientos[[#This Row],[Importe]] &lt; 0, OR(Movimientos[[#This Row],[Concepto]] = "Luz", Movimientos[[#This Row],[Concepto]] = "Cuota", Movimientos[[#This Row],[Concepto]] = "Invitado")), 0, Movimientos[[#This Row],[Importe]])</f>
        <v>2200</v>
      </c>
      <c r="F943" s="17">
        <f>IF(Movimientos[[#This Row],[Contabilizado]] &gt; 0, Movimientos[[#This Row],[Contabilizado]], 0)</f>
        <v>2200</v>
      </c>
      <c r="G943" s="31">
        <f>IF(Movimientos[[#This Row],[Contabilizado]] &lt; 0, Movimientos[[#This Row],[Contabilizado]], 0)</f>
        <v>0</v>
      </c>
      <c r="H943" s="16"/>
      <c r="I943" s="5"/>
      <c r="K943" s="16"/>
      <c r="L943" s="3"/>
      <c r="M943" s="3"/>
    </row>
    <row r="944" spans="1:13" x14ac:dyDescent="0.2">
      <c r="A944" s="4">
        <v>44902</v>
      </c>
      <c r="B944" s="17">
        <v>3800</v>
      </c>
      <c r="C944" s="14" t="s">
        <v>15</v>
      </c>
      <c r="D944" s="15" t="s">
        <v>42</v>
      </c>
      <c r="E944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944" s="17">
        <f>IF(Movimientos[[#This Row],[Contabilizado]] &gt; 0, Movimientos[[#This Row],[Contabilizado]], 0)</f>
        <v>3800</v>
      </c>
      <c r="G944" s="31">
        <f>IF(Movimientos[[#This Row],[Contabilizado]] &lt; 0, Movimientos[[#This Row],[Contabilizado]], 0)</f>
        <v>0</v>
      </c>
      <c r="H944" s="16"/>
      <c r="I944" s="5"/>
      <c r="K944" s="16"/>
      <c r="L944" s="3"/>
      <c r="M944" s="3"/>
    </row>
    <row r="945" spans="1:13" x14ac:dyDescent="0.2">
      <c r="A945" s="4">
        <v>44902</v>
      </c>
      <c r="B945" s="17">
        <v>2700</v>
      </c>
      <c r="C945" s="14" t="s">
        <v>15</v>
      </c>
      <c r="D945" s="15" t="s">
        <v>43</v>
      </c>
      <c r="E945" s="17">
        <f>IF(AND(Movimientos[[#This Row],[Importe]] &lt; 0, OR(Movimientos[[#This Row],[Concepto]] = "Luz", Movimientos[[#This Row],[Concepto]] = "Cuota", Movimientos[[#This Row],[Concepto]] = "Invitado")), 0, Movimientos[[#This Row],[Importe]])</f>
        <v>2700</v>
      </c>
      <c r="F945" s="17">
        <f>IF(Movimientos[[#This Row],[Contabilizado]] &gt; 0, Movimientos[[#This Row],[Contabilizado]], 0)</f>
        <v>2700</v>
      </c>
      <c r="G945" s="31">
        <f>IF(Movimientos[[#This Row],[Contabilizado]] &lt; 0, Movimientos[[#This Row],[Contabilizado]], 0)</f>
        <v>0</v>
      </c>
      <c r="H945" s="16"/>
      <c r="I945" s="5"/>
      <c r="K945" s="16"/>
      <c r="L945" s="3"/>
      <c r="M945" s="3"/>
    </row>
    <row r="946" spans="1:13" x14ac:dyDescent="0.2">
      <c r="A946" s="4">
        <v>44902</v>
      </c>
      <c r="B946" s="17">
        <v>3800</v>
      </c>
      <c r="C946" s="14" t="s">
        <v>15</v>
      </c>
      <c r="D946" s="15" t="s">
        <v>41</v>
      </c>
      <c r="E946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946" s="17">
        <f>IF(Movimientos[[#This Row],[Contabilizado]] &gt; 0, Movimientos[[#This Row],[Contabilizado]], 0)</f>
        <v>3800</v>
      </c>
      <c r="G946" s="31">
        <f>IF(Movimientos[[#This Row],[Contabilizado]] &lt; 0, Movimientos[[#This Row],[Contabilizado]], 0)</f>
        <v>0</v>
      </c>
      <c r="H946" s="16"/>
      <c r="I946" s="5"/>
      <c r="K946" s="16"/>
      <c r="L946" s="3"/>
      <c r="M946" s="3"/>
    </row>
    <row r="947" spans="1:13" x14ac:dyDescent="0.2">
      <c r="A947" s="4">
        <v>44902</v>
      </c>
      <c r="B947" s="17">
        <v>-500</v>
      </c>
      <c r="C947" s="14" t="s">
        <v>13</v>
      </c>
      <c r="D947" s="15" t="s">
        <v>24</v>
      </c>
      <c r="E947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947" s="17">
        <f>IF(Movimientos[[#This Row],[Contabilizado]] &gt; 0, Movimientos[[#This Row],[Contabilizado]], 0)</f>
        <v>0</v>
      </c>
      <c r="G947" s="31">
        <f>IF(Movimientos[[#This Row],[Contabilizado]] &lt; 0, Movimientos[[#This Row],[Contabilizado]], 0)</f>
        <v>0</v>
      </c>
      <c r="H947" s="16"/>
      <c r="I947" s="5"/>
      <c r="K947" s="16"/>
      <c r="L947" s="3"/>
      <c r="M947" s="3"/>
    </row>
    <row r="948" spans="1:13" x14ac:dyDescent="0.2">
      <c r="A948" s="4">
        <v>44902</v>
      </c>
      <c r="B948" s="17">
        <v>-500</v>
      </c>
      <c r="C948" s="14" t="s">
        <v>13</v>
      </c>
      <c r="D948" s="15" t="s">
        <v>111</v>
      </c>
      <c r="E948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948" s="17">
        <f>IF(Movimientos[[#This Row],[Contabilizado]] &gt; 0, Movimientos[[#This Row],[Contabilizado]], 0)</f>
        <v>0</v>
      </c>
      <c r="G948" s="31">
        <f>IF(Movimientos[[#This Row],[Contabilizado]] &lt; 0, Movimientos[[#This Row],[Contabilizado]], 0)</f>
        <v>0</v>
      </c>
      <c r="H948" s="16"/>
      <c r="I948" s="5"/>
      <c r="K948" s="16"/>
      <c r="L948" s="3"/>
      <c r="M948" s="3"/>
    </row>
    <row r="949" spans="1:13" x14ac:dyDescent="0.2">
      <c r="A949" s="4">
        <v>44902</v>
      </c>
      <c r="B949" s="17">
        <v>-500</v>
      </c>
      <c r="C949" s="14" t="s">
        <v>13</v>
      </c>
      <c r="D949" s="15" t="s">
        <v>82</v>
      </c>
      <c r="E949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949" s="17">
        <f>IF(Movimientos[[#This Row],[Contabilizado]] &gt; 0, Movimientos[[#This Row],[Contabilizado]], 0)</f>
        <v>0</v>
      </c>
      <c r="G949" s="31">
        <f>IF(Movimientos[[#This Row],[Contabilizado]] &lt; 0, Movimientos[[#This Row],[Contabilizado]], 0)</f>
        <v>0</v>
      </c>
      <c r="H949" s="16"/>
      <c r="I949" s="5"/>
      <c r="K949" s="16"/>
      <c r="L949" s="3"/>
      <c r="M949" s="3"/>
    </row>
    <row r="950" spans="1:13" x14ac:dyDescent="0.2">
      <c r="A950" s="4">
        <v>44902</v>
      </c>
      <c r="B950" s="17">
        <v>-1000</v>
      </c>
      <c r="C950" s="14" t="s">
        <v>32</v>
      </c>
      <c r="D950" s="15" t="s">
        <v>111</v>
      </c>
      <c r="E950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950" s="17">
        <f>IF(Movimientos[[#This Row],[Contabilizado]] &gt; 0, Movimientos[[#This Row],[Contabilizado]], 0)</f>
        <v>0</v>
      </c>
      <c r="G950" s="31">
        <f>IF(Movimientos[[#This Row],[Contabilizado]] &lt; 0, Movimientos[[#This Row],[Contabilizado]], 0)</f>
        <v>0</v>
      </c>
      <c r="H950" s="16"/>
      <c r="I950" s="5"/>
      <c r="K950" s="16"/>
      <c r="L950" s="3"/>
      <c r="M950" s="3"/>
    </row>
    <row r="951" spans="1:13" x14ac:dyDescent="0.2">
      <c r="A951" s="4">
        <v>44902</v>
      </c>
      <c r="B951" s="17">
        <v>2700</v>
      </c>
      <c r="C951" s="14" t="s">
        <v>15</v>
      </c>
      <c r="D951" s="15" t="s">
        <v>39</v>
      </c>
      <c r="E951" s="17">
        <f>IF(AND(Movimientos[[#This Row],[Importe]] &lt; 0, OR(Movimientos[[#This Row],[Concepto]] = "Luz", Movimientos[[#This Row],[Concepto]] = "Cuota", Movimientos[[#This Row],[Concepto]] = "Invitado")), 0, Movimientos[[#This Row],[Importe]])</f>
        <v>2700</v>
      </c>
      <c r="F951" s="17">
        <f>IF(Movimientos[[#This Row],[Contabilizado]] &gt; 0, Movimientos[[#This Row],[Contabilizado]], 0)</f>
        <v>2700</v>
      </c>
      <c r="G951" s="31">
        <f>IF(Movimientos[[#This Row],[Contabilizado]] &lt; 0, Movimientos[[#This Row],[Contabilizado]], 0)</f>
        <v>0</v>
      </c>
      <c r="H951" s="16"/>
      <c r="I951" s="5"/>
      <c r="K951" s="16"/>
      <c r="L951" s="3"/>
      <c r="M951" s="3"/>
    </row>
    <row r="952" spans="1:13" x14ac:dyDescent="0.2">
      <c r="A952" s="4">
        <v>44902</v>
      </c>
      <c r="B952" s="17">
        <v>3800</v>
      </c>
      <c r="C952" s="14" t="s">
        <v>15</v>
      </c>
      <c r="D952" s="15" t="s">
        <v>40</v>
      </c>
      <c r="E952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952" s="17">
        <f>IF(Movimientos[[#This Row],[Contabilizado]] &gt; 0, Movimientos[[#This Row],[Contabilizado]], 0)</f>
        <v>3800</v>
      </c>
      <c r="G952" s="31">
        <f>IF(Movimientos[[#This Row],[Contabilizado]] &lt; 0, Movimientos[[#This Row],[Contabilizado]], 0)</f>
        <v>0</v>
      </c>
      <c r="H952" s="16"/>
      <c r="I952" s="5"/>
      <c r="K952" s="16"/>
      <c r="L952" s="3"/>
      <c r="M952" s="3"/>
    </row>
    <row r="953" spans="1:13" x14ac:dyDescent="0.2">
      <c r="A953" s="4">
        <v>44902</v>
      </c>
      <c r="B953" s="17">
        <v>1000</v>
      </c>
      <c r="C953" s="14" t="s">
        <v>13</v>
      </c>
      <c r="D953" s="15" t="s">
        <v>113</v>
      </c>
      <c r="E953" s="17">
        <f>IF(AND(Movimientos[[#This Row],[Importe]] &lt; 0, OR(Movimientos[[#This Row],[Concepto]] = "Luz", Movimientos[[#This Row],[Concepto]] = "Cuota", Movimientos[[#This Row],[Concepto]] = "Invitado")), 0, Movimientos[[#This Row],[Importe]])</f>
        <v>1000</v>
      </c>
      <c r="F953" s="17">
        <f>IF(Movimientos[[#This Row],[Contabilizado]] &gt; 0, Movimientos[[#This Row],[Contabilizado]], 0)</f>
        <v>1000</v>
      </c>
      <c r="G953" s="31">
        <f>IF(Movimientos[[#This Row],[Contabilizado]] &lt; 0, Movimientos[[#This Row],[Contabilizado]], 0)</f>
        <v>0</v>
      </c>
      <c r="H953" s="16"/>
      <c r="I953" s="5"/>
      <c r="K953" s="16"/>
      <c r="L953" s="3"/>
      <c r="M953" s="3"/>
    </row>
    <row r="954" spans="1:13" x14ac:dyDescent="0.2">
      <c r="A954" s="4">
        <v>44902</v>
      </c>
      <c r="B954" s="17">
        <v>3800</v>
      </c>
      <c r="C954" s="14" t="s">
        <v>15</v>
      </c>
      <c r="D954" s="15" t="s">
        <v>113</v>
      </c>
      <c r="E954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954" s="17">
        <f>IF(Movimientos[[#This Row],[Contabilizado]] &gt; 0, Movimientos[[#This Row],[Contabilizado]], 0)</f>
        <v>3800</v>
      </c>
      <c r="G954" s="31">
        <f>IF(Movimientos[[#This Row],[Contabilizado]] &lt; 0, Movimientos[[#This Row],[Contabilizado]], 0)</f>
        <v>0</v>
      </c>
      <c r="H954" s="16"/>
      <c r="I954" s="5"/>
      <c r="K954" s="16"/>
      <c r="L954" s="3"/>
      <c r="M954" s="3"/>
    </row>
    <row r="955" spans="1:13" x14ac:dyDescent="0.2">
      <c r="A955" s="4">
        <v>44902</v>
      </c>
      <c r="B955" s="17">
        <v>3800</v>
      </c>
      <c r="C955" s="14" t="s">
        <v>15</v>
      </c>
      <c r="D955" s="15" t="s">
        <v>74</v>
      </c>
      <c r="E955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955" s="17">
        <f>IF(Movimientos[[#This Row],[Contabilizado]] &gt; 0, Movimientos[[#This Row],[Contabilizado]], 0)</f>
        <v>3800</v>
      </c>
      <c r="G955" s="31">
        <f>IF(Movimientos[[#This Row],[Contabilizado]] &lt; 0, Movimientos[[#This Row],[Contabilizado]], 0)</f>
        <v>0</v>
      </c>
      <c r="H955" s="16"/>
      <c r="I955" s="5"/>
      <c r="K955" s="16"/>
      <c r="L955" s="3"/>
      <c r="M955" s="3"/>
    </row>
    <row r="956" spans="1:13" x14ac:dyDescent="0.2">
      <c r="A956" s="4">
        <v>44902</v>
      </c>
      <c r="B956" s="17">
        <v>3800</v>
      </c>
      <c r="C956" s="14" t="s">
        <v>15</v>
      </c>
      <c r="D956" s="15" t="s">
        <v>219</v>
      </c>
      <c r="E956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956" s="17">
        <f>IF(Movimientos[[#This Row],[Contabilizado]] &gt; 0, Movimientos[[#This Row],[Contabilizado]], 0)</f>
        <v>3800</v>
      </c>
      <c r="G956" s="31">
        <f>IF(Movimientos[[#This Row],[Contabilizado]] &lt; 0, Movimientos[[#This Row],[Contabilizado]], 0)</f>
        <v>0</v>
      </c>
      <c r="H956" s="16"/>
      <c r="I956" s="5"/>
      <c r="K956" s="16"/>
      <c r="L956" s="3"/>
      <c r="M956" s="3"/>
    </row>
    <row r="957" spans="1:13" x14ac:dyDescent="0.2">
      <c r="A957" s="4">
        <v>44902</v>
      </c>
      <c r="B957" s="17">
        <v>7800</v>
      </c>
      <c r="C957" s="14" t="s">
        <v>44</v>
      </c>
      <c r="D957" s="15"/>
      <c r="E957" s="17">
        <f>IF(AND(Movimientos[[#This Row],[Importe]] &lt; 0, OR(Movimientos[[#This Row],[Concepto]] = "Luz", Movimientos[[#This Row],[Concepto]] = "Cuota", Movimientos[[#This Row],[Concepto]] = "Invitado")), 0, Movimientos[[#This Row],[Importe]])</f>
        <v>7800</v>
      </c>
      <c r="F957" s="17">
        <f>IF(Movimientos[[#This Row],[Contabilizado]] &gt; 0, Movimientos[[#This Row],[Contabilizado]], 0)</f>
        <v>7800</v>
      </c>
      <c r="G957" s="31">
        <f>IF(Movimientos[[#This Row],[Contabilizado]] &lt; 0, Movimientos[[#This Row],[Contabilizado]], 0)</f>
        <v>0</v>
      </c>
      <c r="H957" s="16"/>
      <c r="I957" s="5"/>
      <c r="J957" s="3" t="s">
        <v>196</v>
      </c>
      <c r="K957" s="16"/>
      <c r="L957" s="3"/>
      <c r="M957" s="3"/>
    </row>
    <row r="958" spans="1:13" x14ac:dyDescent="0.2">
      <c r="A958" s="4">
        <v>44902</v>
      </c>
      <c r="B958" s="17">
        <v>3800</v>
      </c>
      <c r="C958" s="14" t="s">
        <v>15</v>
      </c>
      <c r="D958" s="15" t="s">
        <v>98</v>
      </c>
      <c r="E958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958" s="17">
        <f>IF(Movimientos[[#This Row],[Contabilizado]] &gt; 0, Movimientos[[#This Row],[Contabilizado]], 0)</f>
        <v>3800</v>
      </c>
      <c r="G958" s="31">
        <f>IF(Movimientos[[#This Row],[Contabilizado]] &lt; 0, Movimientos[[#This Row],[Contabilizado]], 0)</f>
        <v>0</v>
      </c>
      <c r="H958" s="16"/>
      <c r="I958" s="5"/>
      <c r="K958" s="16"/>
      <c r="L958" s="3"/>
      <c r="M958" s="3"/>
    </row>
    <row r="959" spans="1:13" x14ac:dyDescent="0.2">
      <c r="A959" s="4">
        <v>44902</v>
      </c>
      <c r="B959" s="17">
        <v>3200</v>
      </c>
      <c r="C959" s="14" t="s">
        <v>15</v>
      </c>
      <c r="D959" s="15" t="s">
        <v>64</v>
      </c>
      <c r="E959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959" s="17">
        <f>IF(Movimientos[[#This Row],[Contabilizado]] &gt; 0, Movimientos[[#This Row],[Contabilizado]], 0)</f>
        <v>3200</v>
      </c>
      <c r="G959" s="31">
        <f>IF(Movimientos[[#This Row],[Contabilizado]] &lt; 0, Movimientos[[#This Row],[Contabilizado]], 0)</f>
        <v>0</v>
      </c>
      <c r="H959" s="16"/>
      <c r="I959" s="5"/>
      <c r="K959" s="16"/>
      <c r="L959" s="3"/>
      <c r="M959" s="3"/>
    </row>
    <row r="960" spans="1:13" x14ac:dyDescent="0.2">
      <c r="A960" s="4">
        <v>44902</v>
      </c>
      <c r="B960" s="17">
        <v>7000</v>
      </c>
      <c r="C960" s="14" t="s">
        <v>15</v>
      </c>
      <c r="D960" s="15" t="s">
        <v>87</v>
      </c>
      <c r="E960" s="17">
        <f>IF(AND(Movimientos[[#This Row],[Importe]] &lt; 0, OR(Movimientos[[#This Row],[Concepto]] = "Luz", Movimientos[[#This Row],[Concepto]] = "Cuota", Movimientos[[#This Row],[Concepto]] = "Invitado")), 0, Movimientos[[#This Row],[Importe]])</f>
        <v>7000</v>
      </c>
      <c r="F960" s="17">
        <f>IF(Movimientos[[#This Row],[Contabilizado]] &gt; 0, Movimientos[[#This Row],[Contabilizado]], 0)</f>
        <v>7000</v>
      </c>
      <c r="G960" s="31">
        <f>IF(Movimientos[[#This Row],[Contabilizado]] &lt; 0, Movimientos[[#This Row],[Contabilizado]], 0)</f>
        <v>0</v>
      </c>
      <c r="H960" s="16"/>
      <c r="I960" s="5"/>
      <c r="K960" s="16"/>
      <c r="L960" s="3"/>
      <c r="M960" s="3"/>
    </row>
    <row r="961" spans="1:13" x14ac:dyDescent="0.2">
      <c r="A961" s="4">
        <v>44902</v>
      </c>
      <c r="B961" s="17">
        <v>3800</v>
      </c>
      <c r="C961" s="14" t="s">
        <v>15</v>
      </c>
      <c r="D961" s="15" t="s">
        <v>14</v>
      </c>
      <c r="E961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961" s="17">
        <f>IF(Movimientos[[#This Row],[Contabilizado]] &gt; 0, Movimientos[[#This Row],[Contabilizado]], 0)</f>
        <v>3800</v>
      </c>
      <c r="G961" s="31">
        <f>IF(Movimientos[[#This Row],[Contabilizado]] &lt; 0, Movimientos[[#This Row],[Contabilizado]], 0)</f>
        <v>0</v>
      </c>
      <c r="H961" s="16"/>
      <c r="I961" s="5"/>
      <c r="K961" s="16"/>
      <c r="L961" s="3"/>
      <c r="M961" s="3"/>
    </row>
    <row r="962" spans="1:13" x14ac:dyDescent="0.2">
      <c r="A962" s="4">
        <v>44902</v>
      </c>
      <c r="B962" s="17">
        <v>1000</v>
      </c>
      <c r="C962" s="14" t="s">
        <v>13</v>
      </c>
      <c r="D962" s="15" t="s">
        <v>14</v>
      </c>
      <c r="E962" s="17">
        <f>IF(AND(Movimientos[[#This Row],[Importe]] &lt; 0, OR(Movimientos[[#This Row],[Concepto]] = "Luz", Movimientos[[#This Row],[Concepto]] = "Cuota", Movimientos[[#This Row],[Concepto]] = "Invitado")), 0, Movimientos[[#This Row],[Importe]])</f>
        <v>1000</v>
      </c>
      <c r="F962" s="17">
        <f>IF(Movimientos[[#This Row],[Contabilizado]] &gt; 0, Movimientos[[#This Row],[Contabilizado]], 0)</f>
        <v>1000</v>
      </c>
      <c r="G962" s="31">
        <f>IF(Movimientos[[#This Row],[Contabilizado]] &lt; 0, Movimientos[[#This Row],[Contabilizado]], 0)</f>
        <v>0</v>
      </c>
      <c r="H962" s="16"/>
      <c r="I962" s="5"/>
      <c r="K962" s="16"/>
      <c r="L962" s="3"/>
      <c r="M962" s="3"/>
    </row>
    <row r="963" spans="1:13" x14ac:dyDescent="0.2">
      <c r="A963" s="4">
        <v>44902</v>
      </c>
      <c r="B963" s="17">
        <v>-23865</v>
      </c>
      <c r="C963" s="14" t="s">
        <v>27</v>
      </c>
      <c r="D963" s="15"/>
      <c r="E963" s="17">
        <f>IF(AND(Movimientos[[#This Row],[Importe]] &lt; 0, OR(Movimientos[[#This Row],[Concepto]] = "Luz", Movimientos[[#This Row],[Concepto]] = "Cuota", Movimientos[[#This Row],[Concepto]] = "Invitado")), 0, Movimientos[[#This Row],[Importe]])</f>
        <v>-23865</v>
      </c>
      <c r="F963" s="17">
        <f>IF(Movimientos[[#This Row],[Contabilizado]] &gt; 0, Movimientos[[#This Row],[Contabilizado]], 0)</f>
        <v>0</v>
      </c>
      <c r="G963" s="31">
        <f>IF(Movimientos[[#This Row],[Contabilizado]] &lt; 0, Movimientos[[#This Row],[Contabilizado]], 0)</f>
        <v>-23865</v>
      </c>
      <c r="H963" s="16"/>
      <c r="I963" s="5" t="s">
        <v>187</v>
      </c>
      <c r="K963" s="16"/>
      <c r="L963" s="3"/>
      <c r="M963" s="3"/>
    </row>
    <row r="964" spans="1:13" x14ac:dyDescent="0.2">
      <c r="A964" s="4">
        <v>44902</v>
      </c>
      <c r="B964" s="17">
        <v>-1200</v>
      </c>
      <c r="C964" s="14" t="s">
        <v>32</v>
      </c>
      <c r="D964" s="15" t="s">
        <v>74</v>
      </c>
      <c r="E964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964" s="17">
        <f>IF(Movimientos[[#This Row],[Contabilizado]] &gt; 0, Movimientos[[#This Row],[Contabilizado]], 0)</f>
        <v>0</v>
      </c>
      <c r="G964" s="31">
        <f>IF(Movimientos[[#This Row],[Contabilizado]] &lt; 0, Movimientos[[#This Row],[Contabilizado]], 0)</f>
        <v>0</v>
      </c>
      <c r="H964" s="16"/>
      <c r="I964" s="5"/>
      <c r="K964" s="16"/>
      <c r="L964" s="3"/>
      <c r="M964" s="3"/>
    </row>
    <row r="965" spans="1:13" x14ac:dyDescent="0.2">
      <c r="A965" s="4">
        <v>44902</v>
      </c>
      <c r="B965" s="17">
        <v>-800</v>
      </c>
      <c r="C965" s="14" t="s">
        <v>32</v>
      </c>
      <c r="D965" s="15" t="s">
        <v>83</v>
      </c>
      <c r="E965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965" s="17">
        <f>IF(Movimientos[[#This Row],[Contabilizado]] &gt; 0, Movimientos[[#This Row],[Contabilizado]], 0)</f>
        <v>0</v>
      </c>
      <c r="G965" s="31">
        <f>IF(Movimientos[[#This Row],[Contabilizado]] &lt; 0, Movimientos[[#This Row],[Contabilizado]], 0)</f>
        <v>0</v>
      </c>
      <c r="H965" s="16"/>
      <c r="I965" s="5"/>
      <c r="K965" s="16"/>
      <c r="L965" s="3"/>
      <c r="M965" s="3"/>
    </row>
    <row r="966" spans="1:13" x14ac:dyDescent="0.2">
      <c r="A966" s="4">
        <v>44901</v>
      </c>
      <c r="B966" s="17">
        <v>3200</v>
      </c>
      <c r="C966" s="14" t="s">
        <v>15</v>
      </c>
      <c r="D966" s="15" t="s">
        <v>114</v>
      </c>
      <c r="E966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966" s="17">
        <f>IF(Movimientos[[#This Row],[Contabilizado]] &gt; 0, Movimientos[[#This Row],[Contabilizado]], 0)</f>
        <v>3200</v>
      </c>
      <c r="G966" s="31">
        <f>IF(Movimientos[[#This Row],[Contabilizado]] &lt; 0, Movimientos[[#This Row],[Contabilizado]], 0)</f>
        <v>0</v>
      </c>
      <c r="H966" s="16"/>
      <c r="I966" s="5"/>
      <c r="K966" s="16"/>
      <c r="L966" s="3"/>
      <c r="M966" s="3" t="s">
        <v>220</v>
      </c>
    </row>
    <row r="967" spans="1:13" x14ac:dyDescent="0.2">
      <c r="A967" s="4">
        <v>44901</v>
      </c>
      <c r="B967" s="17">
        <v>-500</v>
      </c>
      <c r="C967" s="14" t="s">
        <v>13</v>
      </c>
      <c r="D967" s="15" t="s">
        <v>126</v>
      </c>
      <c r="E967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967" s="17">
        <f>IF(Movimientos[[#This Row],[Contabilizado]] &gt; 0, Movimientos[[#This Row],[Contabilizado]], 0)</f>
        <v>0</v>
      </c>
      <c r="G967" s="31">
        <f>IF(Movimientos[[#This Row],[Contabilizado]] &lt; 0, Movimientos[[#This Row],[Contabilizado]], 0)</f>
        <v>0</v>
      </c>
      <c r="H967" s="16"/>
      <c r="I967" s="5"/>
      <c r="K967" s="16"/>
      <c r="L967" s="3"/>
      <c r="M967" s="3"/>
    </row>
    <row r="968" spans="1:13" x14ac:dyDescent="0.2">
      <c r="A968" s="4">
        <v>44901</v>
      </c>
      <c r="B968" s="17">
        <v>3800</v>
      </c>
      <c r="C968" s="14" t="s">
        <v>15</v>
      </c>
      <c r="D968" s="15" t="s">
        <v>127</v>
      </c>
      <c r="E968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968" s="17">
        <f>IF(Movimientos[[#This Row],[Contabilizado]] &gt; 0, Movimientos[[#This Row],[Contabilizado]], 0)</f>
        <v>3800</v>
      </c>
      <c r="G968" s="31">
        <f>IF(Movimientos[[#This Row],[Contabilizado]] &lt; 0, Movimientos[[#This Row],[Contabilizado]], 0)</f>
        <v>0</v>
      </c>
      <c r="H968" s="16"/>
      <c r="I968" s="5"/>
      <c r="K968" s="16"/>
      <c r="L968" s="3"/>
      <c r="M968" s="3"/>
    </row>
    <row r="969" spans="1:13" x14ac:dyDescent="0.2">
      <c r="A969" s="4">
        <v>44901</v>
      </c>
      <c r="B969" s="17">
        <v>3800</v>
      </c>
      <c r="C969" s="14" t="s">
        <v>15</v>
      </c>
      <c r="D969" s="15" t="s">
        <v>25</v>
      </c>
      <c r="E969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969" s="17">
        <f>IF(Movimientos[[#This Row],[Contabilizado]] &gt; 0, Movimientos[[#This Row],[Contabilizado]], 0)</f>
        <v>3800</v>
      </c>
      <c r="G969" s="31">
        <f>IF(Movimientos[[#This Row],[Contabilizado]] &lt; 0, Movimientos[[#This Row],[Contabilizado]], 0)</f>
        <v>0</v>
      </c>
      <c r="H969" s="16"/>
      <c r="I969" s="5"/>
      <c r="K969" s="16"/>
      <c r="L969" s="3"/>
      <c r="M969" s="3"/>
    </row>
    <row r="970" spans="1:13" x14ac:dyDescent="0.2">
      <c r="A970" s="4">
        <v>44901</v>
      </c>
      <c r="B970" s="17">
        <v>3800</v>
      </c>
      <c r="C970" s="14" t="s">
        <v>15</v>
      </c>
      <c r="D970" s="15" t="s">
        <v>67</v>
      </c>
      <c r="E970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970" s="17">
        <f>IF(Movimientos[[#This Row],[Contabilizado]] &gt; 0, Movimientos[[#This Row],[Contabilizado]], 0)</f>
        <v>3800</v>
      </c>
      <c r="G970" s="31">
        <f>IF(Movimientos[[#This Row],[Contabilizado]] &lt; 0, Movimientos[[#This Row],[Contabilizado]], 0)</f>
        <v>0</v>
      </c>
      <c r="H970" s="16"/>
      <c r="I970" s="5"/>
      <c r="K970" s="16"/>
      <c r="L970" s="3"/>
      <c r="M970" s="3"/>
    </row>
    <row r="971" spans="1:13" x14ac:dyDescent="0.2">
      <c r="A971" s="4">
        <v>44901</v>
      </c>
      <c r="B971" s="17">
        <v>3800</v>
      </c>
      <c r="C971" s="14" t="s">
        <v>15</v>
      </c>
      <c r="D971" s="15" t="s">
        <v>111</v>
      </c>
      <c r="E971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971" s="17">
        <f>IF(Movimientos[[#This Row],[Contabilizado]] &gt; 0, Movimientos[[#This Row],[Contabilizado]], 0)</f>
        <v>3800</v>
      </c>
      <c r="G971" s="31">
        <f>IF(Movimientos[[#This Row],[Contabilizado]] &lt; 0, Movimientos[[#This Row],[Contabilizado]], 0)</f>
        <v>0</v>
      </c>
      <c r="H971" s="16"/>
      <c r="I971" s="5"/>
      <c r="K971" s="16"/>
      <c r="L971" s="3"/>
      <c r="M971" s="3"/>
    </row>
    <row r="972" spans="1:13" x14ac:dyDescent="0.2">
      <c r="A972" s="4">
        <v>44901</v>
      </c>
      <c r="B972" s="17">
        <v>500</v>
      </c>
      <c r="C972" s="14" t="s">
        <v>13</v>
      </c>
      <c r="D972" s="15" t="s">
        <v>111</v>
      </c>
      <c r="E972" s="17">
        <f>IF(AND(Movimientos[[#This Row],[Importe]] &lt; 0, OR(Movimientos[[#This Row],[Concepto]] = "Luz", Movimientos[[#This Row],[Concepto]] = "Cuota", Movimientos[[#This Row],[Concepto]] = "Invitado")), 0, Movimientos[[#This Row],[Importe]])</f>
        <v>500</v>
      </c>
      <c r="F972" s="17">
        <f>IF(Movimientos[[#This Row],[Contabilizado]] &gt; 0, Movimientos[[#This Row],[Contabilizado]], 0)</f>
        <v>500</v>
      </c>
      <c r="G972" s="31">
        <f>IF(Movimientos[[#This Row],[Contabilizado]] &lt; 0, Movimientos[[#This Row],[Contabilizado]], 0)</f>
        <v>0</v>
      </c>
      <c r="H972" s="16"/>
      <c r="I972" s="5"/>
      <c r="K972" s="16"/>
      <c r="L972" s="3"/>
      <c r="M972" s="3"/>
    </row>
    <row r="973" spans="1:13" x14ac:dyDescent="0.2">
      <c r="A973" s="4">
        <v>44901</v>
      </c>
      <c r="B973" s="17">
        <v>3040</v>
      </c>
      <c r="C973" s="14" t="s">
        <v>15</v>
      </c>
      <c r="D973" s="15" t="s">
        <v>99</v>
      </c>
      <c r="E973" s="17">
        <f>IF(AND(Movimientos[[#This Row],[Importe]] &lt; 0, OR(Movimientos[[#This Row],[Concepto]] = "Luz", Movimientos[[#This Row],[Concepto]] = "Cuota", Movimientos[[#This Row],[Concepto]] = "Invitado")), 0, Movimientos[[#This Row],[Importe]])</f>
        <v>3040</v>
      </c>
      <c r="F973" s="17">
        <f>IF(Movimientos[[#This Row],[Contabilizado]] &gt; 0, Movimientos[[#This Row],[Contabilizado]], 0)</f>
        <v>3040</v>
      </c>
      <c r="G973" s="31">
        <f>IF(Movimientos[[#This Row],[Contabilizado]] &lt; 0, Movimientos[[#This Row],[Contabilizado]], 0)</f>
        <v>0</v>
      </c>
      <c r="H973" s="16"/>
      <c r="I973" s="5"/>
      <c r="K973" s="16"/>
      <c r="L973" s="3"/>
      <c r="M973" s="3"/>
    </row>
    <row r="974" spans="1:13" x14ac:dyDescent="0.2">
      <c r="A974" s="4">
        <v>44901</v>
      </c>
      <c r="B974" s="17">
        <v>3040</v>
      </c>
      <c r="C974" s="14" t="s">
        <v>15</v>
      </c>
      <c r="D974" s="15" t="s">
        <v>130</v>
      </c>
      <c r="E974" s="17">
        <f>IF(AND(Movimientos[[#This Row],[Importe]] &lt; 0, OR(Movimientos[[#This Row],[Concepto]] = "Luz", Movimientos[[#This Row],[Concepto]] = "Cuota", Movimientos[[#This Row],[Concepto]] = "Invitado")), 0, Movimientos[[#This Row],[Importe]])</f>
        <v>3040</v>
      </c>
      <c r="F974" s="17">
        <f>IF(Movimientos[[#This Row],[Contabilizado]] &gt; 0, Movimientos[[#This Row],[Contabilizado]], 0)</f>
        <v>3040</v>
      </c>
      <c r="G974" s="31">
        <f>IF(Movimientos[[#This Row],[Contabilizado]] &lt; 0, Movimientos[[#This Row],[Contabilizado]], 0)</f>
        <v>0</v>
      </c>
      <c r="H974" s="16"/>
      <c r="I974" s="5"/>
      <c r="K974" s="16"/>
      <c r="L974" s="3"/>
      <c r="M974" s="3"/>
    </row>
    <row r="975" spans="1:13" x14ac:dyDescent="0.2">
      <c r="A975" s="4">
        <v>44901</v>
      </c>
      <c r="B975" s="17">
        <v>3040</v>
      </c>
      <c r="C975" s="14" t="s">
        <v>15</v>
      </c>
      <c r="D975" s="15" t="s">
        <v>131</v>
      </c>
      <c r="E975" s="17">
        <f>IF(AND(Movimientos[[#This Row],[Importe]] &lt; 0, OR(Movimientos[[#This Row],[Concepto]] = "Luz", Movimientos[[#This Row],[Concepto]] = "Cuota", Movimientos[[#This Row],[Concepto]] = "Invitado")), 0, Movimientos[[#This Row],[Importe]])</f>
        <v>3040</v>
      </c>
      <c r="F975" s="17">
        <f>IF(Movimientos[[#This Row],[Contabilizado]] &gt; 0, Movimientos[[#This Row],[Contabilizado]], 0)</f>
        <v>3040</v>
      </c>
      <c r="G975" s="31">
        <f>IF(Movimientos[[#This Row],[Contabilizado]] &lt; 0, Movimientos[[#This Row],[Contabilizado]], 0)</f>
        <v>0</v>
      </c>
      <c r="H975" s="16"/>
      <c r="I975" s="5"/>
      <c r="K975" s="16"/>
      <c r="L975" s="3"/>
      <c r="M975" s="3"/>
    </row>
    <row r="976" spans="1:13" x14ac:dyDescent="0.2">
      <c r="A976" s="4">
        <v>44901</v>
      </c>
      <c r="B976" s="17">
        <v>1000</v>
      </c>
      <c r="C976" s="14" t="s">
        <v>13</v>
      </c>
      <c r="D976" s="15" t="s">
        <v>41</v>
      </c>
      <c r="E976" s="17">
        <f>IF(AND(Movimientos[[#This Row],[Importe]] &lt; 0, OR(Movimientos[[#This Row],[Concepto]] = "Luz", Movimientos[[#This Row],[Concepto]] = "Cuota", Movimientos[[#This Row],[Concepto]] = "Invitado")), 0, Movimientos[[#This Row],[Importe]])</f>
        <v>1000</v>
      </c>
      <c r="F976" s="17">
        <f>IF(Movimientos[[#This Row],[Contabilizado]] &gt; 0, Movimientos[[#This Row],[Contabilizado]], 0)</f>
        <v>1000</v>
      </c>
      <c r="G976" s="31">
        <f>IF(Movimientos[[#This Row],[Contabilizado]] &lt; 0, Movimientos[[#This Row],[Contabilizado]], 0)</f>
        <v>0</v>
      </c>
      <c r="H976" s="16"/>
      <c r="I976" s="5"/>
      <c r="K976" s="16"/>
      <c r="L976" s="3"/>
      <c r="M976" s="3"/>
    </row>
    <row r="977" spans="1:13" x14ac:dyDescent="0.2">
      <c r="A977" s="4">
        <v>44901</v>
      </c>
      <c r="B977" s="17">
        <v>400</v>
      </c>
      <c r="C977" s="14" t="s">
        <v>13</v>
      </c>
      <c r="D977" s="15" t="s">
        <v>40</v>
      </c>
      <c r="E977" s="17">
        <f>IF(AND(Movimientos[[#This Row],[Importe]] &lt; 0, OR(Movimientos[[#This Row],[Concepto]] = "Luz", Movimientos[[#This Row],[Concepto]] = "Cuota", Movimientos[[#This Row],[Concepto]] = "Invitado")), 0, Movimientos[[#This Row],[Importe]])</f>
        <v>400</v>
      </c>
      <c r="F977" s="17">
        <f>IF(Movimientos[[#This Row],[Contabilizado]] &gt; 0, Movimientos[[#This Row],[Contabilizado]], 0)</f>
        <v>400</v>
      </c>
      <c r="G977" s="31">
        <f>IF(Movimientos[[#This Row],[Contabilizado]] &lt; 0, Movimientos[[#This Row],[Contabilizado]], 0)</f>
        <v>0</v>
      </c>
      <c r="H977" s="16"/>
      <c r="I977" s="5"/>
      <c r="K977" s="16"/>
      <c r="L977" s="3"/>
      <c r="M977" s="3"/>
    </row>
    <row r="978" spans="1:13" x14ac:dyDescent="0.2">
      <c r="A978" s="4">
        <v>44901</v>
      </c>
      <c r="B978" s="17">
        <v>2700</v>
      </c>
      <c r="C978" s="14" t="s">
        <v>15</v>
      </c>
      <c r="D978" s="15" t="s">
        <v>139</v>
      </c>
      <c r="E978" s="17">
        <f>IF(AND(Movimientos[[#This Row],[Importe]] &lt; 0, OR(Movimientos[[#This Row],[Concepto]] = "Luz", Movimientos[[#This Row],[Concepto]] = "Cuota", Movimientos[[#This Row],[Concepto]] = "Invitado")), 0, Movimientos[[#This Row],[Importe]])</f>
        <v>2700</v>
      </c>
      <c r="F978" s="17">
        <f>IF(Movimientos[[#This Row],[Contabilizado]] &gt; 0, Movimientos[[#This Row],[Contabilizado]], 0)</f>
        <v>2700</v>
      </c>
      <c r="G978" s="31">
        <f>IF(Movimientos[[#This Row],[Contabilizado]] &lt; 0, Movimientos[[#This Row],[Contabilizado]], 0)</f>
        <v>0</v>
      </c>
      <c r="H978" s="16"/>
      <c r="I978" s="5"/>
      <c r="K978" s="16"/>
      <c r="L978" s="3"/>
      <c r="M978" s="3"/>
    </row>
    <row r="979" spans="1:13" x14ac:dyDescent="0.2">
      <c r="A979" s="4">
        <v>44901</v>
      </c>
      <c r="B979" s="17">
        <v>500</v>
      </c>
      <c r="C979" s="14" t="s">
        <v>13</v>
      </c>
      <c r="D979" s="15" t="s">
        <v>166</v>
      </c>
      <c r="E979" s="17">
        <f>IF(AND(Movimientos[[#This Row],[Importe]] &lt; 0, OR(Movimientos[[#This Row],[Concepto]] = "Luz", Movimientos[[#This Row],[Concepto]] = "Cuota", Movimientos[[#This Row],[Concepto]] = "Invitado")), 0, Movimientos[[#This Row],[Importe]])</f>
        <v>500</v>
      </c>
      <c r="F979" s="17">
        <f>IF(Movimientos[[#This Row],[Contabilizado]] &gt; 0, Movimientos[[#This Row],[Contabilizado]], 0)</f>
        <v>500</v>
      </c>
      <c r="G979" s="31">
        <f>IF(Movimientos[[#This Row],[Contabilizado]] &lt; 0, Movimientos[[#This Row],[Contabilizado]], 0)</f>
        <v>0</v>
      </c>
      <c r="H979" s="16"/>
      <c r="I979" s="5"/>
      <c r="K979" s="16"/>
      <c r="L979" s="3"/>
      <c r="M979" s="3"/>
    </row>
    <row r="980" spans="1:13" x14ac:dyDescent="0.2">
      <c r="A980" s="4">
        <v>44901</v>
      </c>
      <c r="B980" s="17">
        <v>-500</v>
      </c>
      <c r="C980" s="14" t="s">
        <v>13</v>
      </c>
      <c r="D980" s="15" t="s">
        <v>126</v>
      </c>
      <c r="E980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980" s="17">
        <f>IF(Movimientos[[#This Row],[Contabilizado]] &gt; 0, Movimientos[[#This Row],[Contabilizado]], 0)</f>
        <v>0</v>
      </c>
      <c r="G980" s="31">
        <f>IF(Movimientos[[#This Row],[Contabilizado]] &lt; 0, Movimientos[[#This Row],[Contabilizado]], 0)</f>
        <v>0</v>
      </c>
      <c r="H980" s="16"/>
      <c r="I980" s="5"/>
      <c r="K980" s="16"/>
      <c r="L980" s="3"/>
      <c r="M980" s="3"/>
    </row>
    <row r="981" spans="1:13" x14ac:dyDescent="0.2">
      <c r="A981" s="4">
        <v>44901</v>
      </c>
      <c r="B981" s="17">
        <v>-500</v>
      </c>
      <c r="C981" s="14" t="s">
        <v>13</v>
      </c>
      <c r="D981" s="15" t="s">
        <v>52</v>
      </c>
      <c r="E981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981" s="17">
        <f>IF(Movimientos[[#This Row],[Contabilizado]] &gt; 0, Movimientos[[#This Row],[Contabilizado]], 0)</f>
        <v>0</v>
      </c>
      <c r="G981" s="31">
        <f>IF(Movimientos[[#This Row],[Contabilizado]] &lt; 0, Movimientos[[#This Row],[Contabilizado]], 0)</f>
        <v>0</v>
      </c>
      <c r="H981" s="16"/>
      <c r="I981" s="5"/>
      <c r="K981" s="16"/>
      <c r="L981" s="3"/>
      <c r="M981" s="3"/>
    </row>
    <row r="982" spans="1:13" x14ac:dyDescent="0.2">
      <c r="A982" s="4">
        <v>44900</v>
      </c>
      <c r="B982" s="17">
        <v>3800</v>
      </c>
      <c r="C982" s="14" t="s">
        <v>15</v>
      </c>
      <c r="D982" s="15" t="s">
        <v>101</v>
      </c>
      <c r="E982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982" s="17">
        <f>IF(Movimientos[[#This Row],[Contabilizado]] &gt; 0, Movimientos[[#This Row],[Contabilizado]], 0)</f>
        <v>3800</v>
      </c>
      <c r="G982" s="31">
        <f>IF(Movimientos[[#This Row],[Contabilizado]] &lt; 0, Movimientos[[#This Row],[Contabilizado]], 0)</f>
        <v>0</v>
      </c>
      <c r="H982" s="16"/>
      <c r="I982" s="5"/>
      <c r="K982" s="16"/>
      <c r="L982" s="3"/>
      <c r="M982" s="3"/>
    </row>
    <row r="983" spans="1:13" x14ac:dyDescent="0.2">
      <c r="A983" s="4">
        <v>44900</v>
      </c>
      <c r="B983" s="17">
        <v>1900</v>
      </c>
      <c r="C983" s="14" t="s">
        <v>15</v>
      </c>
      <c r="D983" s="15" t="s">
        <v>66</v>
      </c>
      <c r="E983" s="17">
        <f>IF(AND(Movimientos[[#This Row],[Importe]] &lt; 0, OR(Movimientos[[#This Row],[Concepto]] = "Luz", Movimientos[[#This Row],[Concepto]] = "Cuota", Movimientos[[#This Row],[Concepto]] = "Invitado")), 0, Movimientos[[#This Row],[Importe]])</f>
        <v>1900</v>
      </c>
      <c r="F983" s="17">
        <f>IF(Movimientos[[#This Row],[Contabilizado]] &gt; 0, Movimientos[[#This Row],[Contabilizado]], 0)</f>
        <v>1900</v>
      </c>
      <c r="G983" s="31">
        <f>IF(Movimientos[[#This Row],[Contabilizado]] &lt; 0, Movimientos[[#This Row],[Contabilizado]], 0)</f>
        <v>0</v>
      </c>
      <c r="H983" s="16"/>
      <c r="I983" s="5"/>
      <c r="K983" s="16"/>
      <c r="L983" s="3"/>
      <c r="M983" s="3"/>
    </row>
    <row r="984" spans="1:13" x14ac:dyDescent="0.2">
      <c r="A984" s="4">
        <v>44900</v>
      </c>
      <c r="B984" s="17">
        <v>3800</v>
      </c>
      <c r="C984" s="14" t="s">
        <v>15</v>
      </c>
      <c r="D984" s="15" t="s">
        <v>80</v>
      </c>
      <c r="E984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984" s="17">
        <f>IF(Movimientos[[#This Row],[Contabilizado]] &gt; 0, Movimientos[[#This Row],[Contabilizado]], 0)</f>
        <v>3800</v>
      </c>
      <c r="G984" s="31">
        <f>IF(Movimientos[[#This Row],[Contabilizado]] &lt; 0, Movimientos[[#This Row],[Contabilizado]], 0)</f>
        <v>0</v>
      </c>
      <c r="H984" s="16"/>
      <c r="I984" s="5"/>
      <c r="K984" s="16"/>
      <c r="L984" s="3"/>
      <c r="M984" s="3"/>
    </row>
    <row r="985" spans="1:13" x14ac:dyDescent="0.2">
      <c r="A985" s="4">
        <v>44900</v>
      </c>
      <c r="B985" s="17">
        <v>2500</v>
      </c>
      <c r="C985" s="14" t="s">
        <v>13</v>
      </c>
      <c r="D985" s="15" t="s">
        <v>20</v>
      </c>
      <c r="E985" s="17">
        <f>IF(AND(Movimientos[[#This Row],[Importe]] &lt; 0, OR(Movimientos[[#This Row],[Concepto]] = "Luz", Movimientos[[#This Row],[Concepto]] = "Cuota", Movimientos[[#This Row],[Concepto]] = "Invitado")), 0, Movimientos[[#This Row],[Importe]])</f>
        <v>2500</v>
      </c>
      <c r="F985" s="17">
        <f>IF(Movimientos[[#This Row],[Contabilizado]] &gt; 0, Movimientos[[#This Row],[Contabilizado]], 0)</f>
        <v>2500</v>
      </c>
      <c r="G985" s="31">
        <f>IF(Movimientos[[#This Row],[Contabilizado]] &lt; 0, Movimientos[[#This Row],[Contabilizado]], 0)</f>
        <v>0</v>
      </c>
      <c r="H985" s="16"/>
      <c r="I985" s="5"/>
      <c r="K985" s="16"/>
      <c r="L985" s="3"/>
      <c r="M985" s="3"/>
    </row>
    <row r="986" spans="1:13" x14ac:dyDescent="0.2">
      <c r="A986" s="4">
        <v>44900</v>
      </c>
      <c r="B986" s="17">
        <v>2700</v>
      </c>
      <c r="C986" s="14" t="s">
        <v>15</v>
      </c>
      <c r="D986" s="15" t="s">
        <v>146</v>
      </c>
      <c r="E986" s="17">
        <f>IF(AND(Movimientos[[#This Row],[Importe]] &lt; 0, OR(Movimientos[[#This Row],[Concepto]] = "Luz", Movimientos[[#This Row],[Concepto]] = "Cuota", Movimientos[[#This Row],[Concepto]] = "Invitado")), 0, Movimientos[[#This Row],[Importe]])</f>
        <v>2700</v>
      </c>
      <c r="F986" s="17">
        <f>IF(Movimientos[[#This Row],[Contabilizado]] &gt; 0, Movimientos[[#This Row],[Contabilizado]], 0)</f>
        <v>2700</v>
      </c>
      <c r="G986" s="31">
        <f>IF(Movimientos[[#This Row],[Contabilizado]] &lt; 0, Movimientos[[#This Row],[Contabilizado]], 0)</f>
        <v>0</v>
      </c>
      <c r="H986" s="16"/>
      <c r="I986" s="5"/>
      <c r="K986" s="16"/>
      <c r="L986" s="3"/>
      <c r="M986" s="3"/>
    </row>
    <row r="987" spans="1:13" x14ac:dyDescent="0.2">
      <c r="A987" s="4">
        <v>44900</v>
      </c>
      <c r="B987" s="17">
        <v>3800</v>
      </c>
      <c r="C987" s="14" t="s">
        <v>15</v>
      </c>
      <c r="D987" s="15" t="s">
        <v>37</v>
      </c>
      <c r="E987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987" s="17">
        <f>IF(Movimientos[[#This Row],[Contabilizado]] &gt; 0, Movimientos[[#This Row],[Contabilizado]], 0)</f>
        <v>3800</v>
      </c>
      <c r="G987" s="31">
        <f>IF(Movimientos[[#This Row],[Contabilizado]] &lt; 0, Movimientos[[#This Row],[Contabilizado]], 0)</f>
        <v>0</v>
      </c>
      <c r="H987" s="16"/>
      <c r="I987" s="5"/>
      <c r="K987" s="16"/>
      <c r="L987" s="3"/>
      <c r="M987" s="3"/>
    </row>
    <row r="988" spans="1:13" x14ac:dyDescent="0.2">
      <c r="A988" s="4">
        <v>44900</v>
      </c>
      <c r="B988" s="17">
        <v>-31000</v>
      </c>
      <c r="C988" s="14" t="s">
        <v>17</v>
      </c>
      <c r="D988" s="15"/>
      <c r="E988" s="17">
        <f>IF(AND(Movimientos[[#This Row],[Importe]] &lt; 0, OR(Movimientos[[#This Row],[Concepto]] = "Luz", Movimientos[[#This Row],[Concepto]] = "Cuota", Movimientos[[#This Row],[Concepto]] = "Invitado")), 0, Movimientos[[#This Row],[Importe]])</f>
        <v>-31000</v>
      </c>
      <c r="F988" s="17">
        <f>IF(Movimientos[[#This Row],[Contabilizado]] &gt; 0, Movimientos[[#This Row],[Contabilizado]], 0)</f>
        <v>0</v>
      </c>
      <c r="G988" s="31">
        <f>IF(Movimientos[[#This Row],[Contabilizado]] &lt; 0, Movimientos[[#This Row],[Contabilizado]], 0)</f>
        <v>-31000</v>
      </c>
      <c r="H988" s="16"/>
      <c r="I988" s="5"/>
      <c r="K988" s="16" t="s">
        <v>18</v>
      </c>
      <c r="L988" s="3"/>
      <c r="M988" s="3"/>
    </row>
    <row r="989" spans="1:13" x14ac:dyDescent="0.2">
      <c r="A989" s="4">
        <v>44900</v>
      </c>
      <c r="B989" s="17">
        <v>-22000</v>
      </c>
      <c r="C989" s="14" t="s">
        <v>17</v>
      </c>
      <c r="D989" s="15"/>
      <c r="E989" s="17">
        <f>IF(AND(Movimientos[[#This Row],[Importe]] &lt; 0, OR(Movimientos[[#This Row],[Concepto]] = "Luz", Movimientos[[#This Row],[Concepto]] = "Cuota", Movimientos[[#This Row],[Concepto]] = "Invitado")), 0, Movimientos[[#This Row],[Importe]])</f>
        <v>-22000</v>
      </c>
      <c r="F989" s="17">
        <f>IF(Movimientos[[#This Row],[Contabilizado]] &gt; 0, Movimientos[[#This Row],[Contabilizado]], 0)</f>
        <v>0</v>
      </c>
      <c r="G989" s="31">
        <f>IF(Movimientos[[#This Row],[Contabilizado]] &lt; 0, Movimientos[[#This Row],[Contabilizado]], 0)</f>
        <v>-22000</v>
      </c>
      <c r="H989" s="16"/>
      <c r="I989" s="5"/>
      <c r="K989" s="16" t="s">
        <v>150</v>
      </c>
      <c r="L989" s="3"/>
      <c r="M989" s="3"/>
    </row>
    <row r="990" spans="1:13" x14ac:dyDescent="0.2">
      <c r="A990" s="4">
        <v>44900</v>
      </c>
      <c r="B990" s="17">
        <v>-145000</v>
      </c>
      <c r="C990" s="14" t="s">
        <v>17</v>
      </c>
      <c r="D990" s="15"/>
      <c r="E990" s="17">
        <f>IF(AND(Movimientos[[#This Row],[Importe]] &lt; 0, OR(Movimientos[[#This Row],[Concepto]] = "Luz", Movimientos[[#This Row],[Concepto]] = "Cuota", Movimientos[[#This Row],[Concepto]] = "Invitado")), 0, Movimientos[[#This Row],[Importe]])</f>
        <v>-145000</v>
      </c>
      <c r="F990" s="17">
        <f>IF(Movimientos[[#This Row],[Contabilizado]] &gt; 0, Movimientos[[#This Row],[Contabilizado]], 0)</f>
        <v>0</v>
      </c>
      <c r="G990" s="31">
        <f>IF(Movimientos[[#This Row],[Contabilizado]] &lt; 0, Movimientos[[#This Row],[Contabilizado]], 0)</f>
        <v>-145000</v>
      </c>
      <c r="H990" s="16"/>
      <c r="I990" s="5"/>
      <c r="K990" s="16" t="s">
        <v>56</v>
      </c>
      <c r="L990" s="3"/>
      <c r="M990" s="3"/>
    </row>
    <row r="991" spans="1:13" x14ac:dyDescent="0.2">
      <c r="A991" s="4">
        <v>44900</v>
      </c>
      <c r="B991" s="17">
        <v>-1200</v>
      </c>
      <c r="C991" s="14" t="s">
        <v>32</v>
      </c>
      <c r="D991" s="13" t="s">
        <v>97</v>
      </c>
      <c r="E991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991" s="17">
        <f>IF(Movimientos[[#This Row],[Contabilizado]] &gt; 0, Movimientos[[#This Row],[Contabilizado]], 0)</f>
        <v>0</v>
      </c>
      <c r="G991" s="31">
        <f>IF(Movimientos[[#This Row],[Contabilizado]] &lt; 0, Movimientos[[#This Row],[Contabilizado]], 0)</f>
        <v>0</v>
      </c>
      <c r="H991" s="16"/>
      <c r="I991" s="5"/>
      <c r="K991" s="16"/>
      <c r="L991" s="3"/>
      <c r="M991" s="3"/>
    </row>
    <row r="992" spans="1:13" x14ac:dyDescent="0.2">
      <c r="A992" s="4">
        <v>44900</v>
      </c>
      <c r="B992" s="17">
        <v>-500</v>
      </c>
      <c r="C992" s="14" t="s">
        <v>13</v>
      </c>
      <c r="D992" s="13" t="s">
        <v>97</v>
      </c>
      <c r="E992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992" s="17">
        <f>IF(Movimientos[[#This Row],[Contabilizado]] &gt; 0, Movimientos[[#This Row],[Contabilizado]], 0)</f>
        <v>0</v>
      </c>
      <c r="G992" s="31">
        <f>IF(Movimientos[[#This Row],[Contabilizado]] &lt; 0, Movimientos[[#This Row],[Contabilizado]], 0)</f>
        <v>0</v>
      </c>
      <c r="H992" s="16"/>
      <c r="I992" s="5"/>
      <c r="K992" s="16"/>
      <c r="L992" s="3"/>
      <c r="M992" s="3"/>
    </row>
    <row r="993" spans="1:13" x14ac:dyDescent="0.2">
      <c r="A993" s="4">
        <v>44898</v>
      </c>
      <c r="B993" s="17">
        <v>3200</v>
      </c>
      <c r="C993" s="14" t="s">
        <v>15</v>
      </c>
      <c r="D993" s="15" t="s">
        <v>116</v>
      </c>
      <c r="E993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993" s="17">
        <f>IF(Movimientos[[#This Row],[Contabilizado]] &gt; 0, Movimientos[[#This Row],[Contabilizado]], 0)</f>
        <v>3200</v>
      </c>
      <c r="G993" s="31">
        <f>IF(Movimientos[[#This Row],[Contabilizado]] &lt; 0, Movimientos[[#This Row],[Contabilizado]], 0)</f>
        <v>0</v>
      </c>
      <c r="H993" s="16"/>
      <c r="I993" s="5"/>
      <c r="K993" s="16"/>
      <c r="L993" s="3"/>
      <c r="M993" s="3"/>
    </row>
    <row r="994" spans="1:13" x14ac:dyDescent="0.2">
      <c r="A994" s="4">
        <v>44898</v>
      </c>
      <c r="B994" s="17">
        <v>3800</v>
      </c>
      <c r="C994" s="14" t="s">
        <v>15</v>
      </c>
      <c r="D994" s="15" t="s">
        <v>122</v>
      </c>
      <c r="E994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994" s="17">
        <f>IF(Movimientos[[#This Row],[Contabilizado]] &gt; 0, Movimientos[[#This Row],[Contabilizado]], 0)</f>
        <v>3800</v>
      </c>
      <c r="G994" s="31">
        <f>IF(Movimientos[[#This Row],[Contabilizado]] &lt; 0, Movimientos[[#This Row],[Contabilizado]], 0)</f>
        <v>0</v>
      </c>
      <c r="H994" s="16"/>
      <c r="I994" s="5"/>
      <c r="K994" s="16"/>
      <c r="L994" s="3"/>
      <c r="M994" s="3"/>
    </row>
    <row r="995" spans="1:13" x14ac:dyDescent="0.2">
      <c r="A995" s="4">
        <v>44898</v>
      </c>
      <c r="B995" s="17">
        <v>-500</v>
      </c>
      <c r="C995" s="14" t="s">
        <v>13</v>
      </c>
      <c r="D995" s="15" t="s">
        <v>54</v>
      </c>
      <c r="E995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995" s="17">
        <f>IF(Movimientos[[#This Row],[Contabilizado]] &gt; 0, Movimientos[[#This Row],[Contabilizado]], 0)</f>
        <v>0</v>
      </c>
      <c r="G995" s="31">
        <f>IF(Movimientos[[#This Row],[Contabilizado]] &lt; 0, Movimientos[[#This Row],[Contabilizado]], 0)</f>
        <v>0</v>
      </c>
      <c r="H995" s="16"/>
      <c r="I995" s="5"/>
      <c r="K995" s="16"/>
      <c r="L995" s="3"/>
      <c r="M995" s="3"/>
    </row>
    <row r="996" spans="1:13" x14ac:dyDescent="0.2">
      <c r="A996" s="4">
        <v>44898</v>
      </c>
      <c r="B996" s="17">
        <v>500</v>
      </c>
      <c r="C996" s="14" t="s">
        <v>13</v>
      </c>
      <c r="D996" s="15" t="s">
        <v>54</v>
      </c>
      <c r="E996" s="17">
        <f>IF(AND(Movimientos[[#This Row],[Importe]] &lt; 0, OR(Movimientos[[#This Row],[Concepto]] = "Luz", Movimientos[[#This Row],[Concepto]] = "Cuota", Movimientos[[#This Row],[Concepto]] = "Invitado")), 0, Movimientos[[#This Row],[Importe]])</f>
        <v>500</v>
      </c>
      <c r="F996" s="17">
        <f>IF(Movimientos[[#This Row],[Contabilizado]] &gt; 0, Movimientos[[#This Row],[Contabilizado]], 0)</f>
        <v>500</v>
      </c>
      <c r="G996" s="31">
        <f>IF(Movimientos[[#This Row],[Contabilizado]] &lt; 0, Movimientos[[#This Row],[Contabilizado]], 0)</f>
        <v>0</v>
      </c>
      <c r="H996" s="16"/>
      <c r="I996" s="5"/>
      <c r="K996" s="16"/>
      <c r="L996" s="3"/>
      <c r="M996" s="3"/>
    </row>
    <row r="997" spans="1:13" x14ac:dyDescent="0.2">
      <c r="A997" s="4">
        <v>44898</v>
      </c>
      <c r="B997" s="17">
        <v>3800</v>
      </c>
      <c r="C997" s="14" t="s">
        <v>15</v>
      </c>
      <c r="D997" s="15" t="s">
        <v>54</v>
      </c>
      <c r="E997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997" s="17">
        <f>IF(Movimientos[[#This Row],[Contabilizado]] &gt; 0, Movimientos[[#This Row],[Contabilizado]], 0)</f>
        <v>3800</v>
      </c>
      <c r="G997" s="31">
        <f>IF(Movimientos[[#This Row],[Contabilizado]] &lt; 0, Movimientos[[#This Row],[Contabilizado]], 0)</f>
        <v>0</v>
      </c>
      <c r="H997" s="16"/>
      <c r="I997" s="5"/>
      <c r="K997" s="16"/>
      <c r="L997" s="3"/>
      <c r="M997" s="3"/>
    </row>
    <row r="998" spans="1:13" x14ac:dyDescent="0.2">
      <c r="A998" s="4">
        <v>44898</v>
      </c>
      <c r="B998" s="17">
        <v>3800</v>
      </c>
      <c r="C998" s="14" t="s">
        <v>15</v>
      </c>
      <c r="D998" s="15" t="s">
        <v>84</v>
      </c>
      <c r="E998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998" s="17">
        <f>IF(Movimientos[[#This Row],[Contabilizado]] &gt; 0, Movimientos[[#This Row],[Contabilizado]], 0)</f>
        <v>3800</v>
      </c>
      <c r="G998" s="31">
        <f>IF(Movimientos[[#This Row],[Contabilizado]] &lt; 0, Movimientos[[#This Row],[Contabilizado]], 0)</f>
        <v>0</v>
      </c>
      <c r="H998" s="16"/>
      <c r="I998" s="5"/>
      <c r="K998" s="16"/>
      <c r="L998" s="3"/>
      <c r="M998" s="3"/>
    </row>
    <row r="999" spans="1:13" x14ac:dyDescent="0.2">
      <c r="A999" s="4">
        <v>44898</v>
      </c>
      <c r="B999" s="17">
        <v>3800</v>
      </c>
      <c r="C999" s="14" t="s">
        <v>15</v>
      </c>
      <c r="D999" s="15" t="s">
        <v>30</v>
      </c>
      <c r="E999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999" s="17">
        <f>IF(Movimientos[[#This Row],[Contabilizado]] &gt; 0, Movimientos[[#This Row],[Contabilizado]], 0)</f>
        <v>3800</v>
      </c>
      <c r="G999" s="31">
        <f>IF(Movimientos[[#This Row],[Contabilizado]] &lt; 0, Movimientos[[#This Row],[Contabilizado]], 0)</f>
        <v>0</v>
      </c>
      <c r="H999" s="16"/>
      <c r="I999" s="5"/>
      <c r="K999" s="16"/>
      <c r="L999" s="3"/>
      <c r="M999" s="3"/>
    </row>
    <row r="1000" spans="1:13" x14ac:dyDescent="0.2">
      <c r="A1000" s="4">
        <v>44897</v>
      </c>
      <c r="B1000" s="17">
        <v>3800</v>
      </c>
      <c r="C1000" s="14" t="s">
        <v>15</v>
      </c>
      <c r="D1000" s="15" t="s">
        <v>115</v>
      </c>
      <c r="E1000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1000" s="17">
        <f>IF(Movimientos[[#This Row],[Contabilizado]] &gt; 0, Movimientos[[#This Row],[Contabilizado]], 0)</f>
        <v>3800</v>
      </c>
      <c r="G1000" s="31">
        <f>IF(Movimientos[[#This Row],[Contabilizado]] &lt; 0, Movimientos[[#This Row],[Contabilizado]], 0)</f>
        <v>0</v>
      </c>
      <c r="H1000" s="16"/>
      <c r="I1000" s="5"/>
      <c r="K1000" s="16"/>
      <c r="L1000" s="3"/>
      <c r="M1000" s="3"/>
    </row>
    <row r="1001" spans="1:13" x14ac:dyDescent="0.2">
      <c r="A1001" s="4">
        <v>44897</v>
      </c>
      <c r="B1001" s="17">
        <v>3800</v>
      </c>
      <c r="C1001" s="14" t="s">
        <v>15</v>
      </c>
      <c r="D1001" s="15" t="s">
        <v>112</v>
      </c>
      <c r="E1001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1001" s="17">
        <f>IF(Movimientos[[#This Row],[Contabilizado]] &gt; 0, Movimientos[[#This Row],[Contabilizado]], 0)</f>
        <v>3800</v>
      </c>
      <c r="G1001" s="31">
        <f>IF(Movimientos[[#This Row],[Contabilizado]] &lt; 0, Movimientos[[#This Row],[Contabilizado]], 0)</f>
        <v>0</v>
      </c>
      <c r="H1001" s="16"/>
      <c r="I1001" s="5"/>
      <c r="K1001" s="16"/>
      <c r="L1001" s="3"/>
      <c r="M1001" s="3"/>
    </row>
    <row r="1002" spans="1:13" x14ac:dyDescent="0.2">
      <c r="A1002" s="4">
        <v>44897</v>
      </c>
      <c r="B1002" s="17">
        <v>3800</v>
      </c>
      <c r="C1002" s="14" t="s">
        <v>15</v>
      </c>
      <c r="D1002" s="15" t="s">
        <v>51</v>
      </c>
      <c r="E1002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1002" s="17">
        <f>IF(Movimientos[[#This Row],[Contabilizado]] &gt; 0, Movimientos[[#This Row],[Contabilizado]], 0)</f>
        <v>3800</v>
      </c>
      <c r="G1002" s="31">
        <f>IF(Movimientos[[#This Row],[Contabilizado]] &lt; 0, Movimientos[[#This Row],[Contabilizado]], 0)</f>
        <v>0</v>
      </c>
      <c r="H1002" s="16"/>
      <c r="I1002" s="5"/>
      <c r="K1002" s="16"/>
      <c r="L1002" s="3"/>
      <c r="M1002" s="3"/>
    </row>
    <row r="1003" spans="1:13" x14ac:dyDescent="0.2">
      <c r="A1003" s="4">
        <v>44897</v>
      </c>
      <c r="B1003" s="17">
        <v>4000</v>
      </c>
      <c r="C1003" s="14" t="s">
        <v>153</v>
      </c>
      <c r="D1003" s="15"/>
      <c r="E1003" s="17">
        <f>IF(AND(Movimientos[[#This Row],[Importe]] &lt; 0, OR(Movimientos[[#This Row],[Concepto]] = "Luz", Movimientos[[#This Row],[Concepto]] = "Cuota", Movimientos[[#This Row],[Concepto]] = "Invitado")), 0, Movimientos[[#This Row],[Importe]])</f>
        <v>4000</v>
      </c>
      <c r="F1003" s="17">
        <f>IF(Movimientos[[#This Row],[Contabilizado]] &gt; 0, Movimientos[[#This Row],[Contabilizado]], 0)</f>
        <v>4000</v>
      </c>
      <c r="G1003" s="31">
        <f>IF(Movimientos[[#This Row],[Contabilizado]] &lt; 0, Movimientos[[#This Row],[Contabilizado]], 0)</f>
        <v>0</v>
      </c>
      <c r="H1003" s="16"/>
      <c r="I1003" s="5"/>
      <c r="K1003" s="16"/>
      <c r="L1003" s="3"/>
      <c r="M1003" s="3" t="s">
        <v>200</v>
      </c>
    </row>
    <row r="1004" spans="1:13" x14ac:dyDescent="0.2">
      <c r="A1004" s="4">
        <v>44897</v>
      </c>
      <c r="B1004" s="17">
        <v>2000</v>
      </c>
      <c r="C1004" s="14" t="s">
        <v>32</v>
      </c>
      <c r="D1004" s="15" t="s">
        <v>95</v>
      </c>
      <c r="E1004" s="17">
        <f>IF(AND(Movimientos[[#This Row],[Importe]] &lt; 0, OR(Movimientos[[#This Row],[Concepto]] = "Luz", Movimientos[[#This Row],[Concepto]] = "Cuota", Movimientos[[#This Row],[Concepto]] = "Invitado")), 0, Movimientos[[#This Row],[Importe]])</f>
        <v>2000</v>
      </c>
      <c r="F1004" s="17">
        <f>IF(Movimientos[[#This Row],[Contabilizado]] &gt; 0, Movimientos[[#This Row],[Contabilizado]], 0)</f>
        <v>2000</v>
      </c>
      <c r="G1004" s="31">
        <f>IF(Movimientos[[#This Row],[Contabilizado]] &lt; 0, Movimientos[[#This Row],[Contabilizado]], 0)</f>
        <v>0</v>
      </c>
      <c r="H1004" s="16"/>
      <c r="I1004" s="5"/>
      <c r="K1004" s="16"/>
      <c r="L1004" s="3"/>
      <c r="M1004" s="3"/>
    </row>
    <row r="1005" spans="1:13" x14ac:dyDescent="0.2">
      <c r="A1005" s="4">
        <v>44897</v>
      </c>
      <c r="B1005" s="17">
        <v>3800</v>
      </c>
      <c r="C1005" s="14" t="s">
        <v>15</v>
      </c>
      <c r="D1005" s="15" t="s">
        <v>95</v>
      </c>
      <c r="E1005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1005" s="17">
        <f>IF(Movimientos[[#This Row],[Contabilizado]] &gt; 0, Movimientos[[#This Row],[Contabilizado]], 0)</f>
        <v>3800</v>
      </c>
      <c r="G1005" s="31">
        <f>IF(Movimientos[[#This Row],[Contabilizado]] &lt; 0, Movimientos[[#This Row],[Contabilizado]], 0)</f>
        <v>0</v>
      </c>
      <c r="H1005" s="16"/>
      <c r="I1005" s="5"/>
      <c r="K1005" s="16"/>
      <c r="L1005" s="3"/>
      <c r="M1005" s="3"/>
    </row>
    <row r="1006" spans="1:13" x14ac:dyDescent="0.2">
      <c r="A1006" s="4">
        <v>44897</v>
      </c>
      <c r="B1006" s="17">
        <v>3500</v>
      </c>
      <c r="C1006" s="14" t="s">
        <v>15</v>
      </c>
      <c r="D1006" s="15" t="s">
        <v>38</v>
      </c>
      <c r="E1006" s="17">
        <f>IF(AND(Movimientos[[#This Row],[Importe]] &lt; 0, OR(Movimientos[[#This Row],[Concepto]] = "Luz", Movimientos[[#This Row],[Concepto]] = "Cuota", Movimientos[[#This Row],[Concepto]] = "Invitado")), 0, Movimientos[[#This Row],[Importe]])</f>
        <v>3500</v>
      </c>
      <c r="F1006" s="17">
        <f>IF(Movimientos[[#This Row],[Contabilizado]] &gt; 0, Movimientos[[#This Row],[Contabilizado]], 0)</f>
        <v>3500</v>
      </c>
      <c r="G1006" s="31">
        <f>IF(Movimientos[[#This Row],[Contabilizado]] &lt; 0, Movimientos[[#This Row],[Contabilizado]], 0)</f>
        <v>0</v>
      </c>
      <c r="H1006" s="16"/>
      <c r="I1006" s="5"/>
      <c r="K1006" s="16"/>
      <c r="L1006" s="3"/>
      <c r="M1006" s="3"/>
    </row>
    <row r="1007" spans="1:13" x14ac:dyDescent="0.2">
      <c r="A1007" s="4">
        <v>44897</v>
      </c>
      <c r="B1007" s="17">
        <v>-500</v>
      </c>
      <c r="C1007" s="11" t="s">
        <v>13</v>
      </c>
      <c r="D1007" s="13" t="s">
        <v>73</v>
      </c>
      <c r="E1007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007" s="17">
        <f>IF(Movimientos[[#This Row],[Contabilizado]] &gt; 0, Movimientos[[#This Row],[Contabilizado]], 0)</f>
        <v>0</v>
      </c>
      <c r="G1007" s="31">
        <f>IF(Movimientos[[#This Row],[Contabilizado]] &lt; 0, Movimientos[[#This Row],[Contabilizado]], 0)</f>
        <v>0</v>
      </c>
      <c r="H1007" s="3"/>
      <c r="I1007" s="5"/>
      <c r="K1007" s="3"/>
      <c r="L1007" s="3"/>
      <c r="M1007" s="3"/>
    </row>
    <row r="1008" spans="1:13" x14ac:dyDescent="0.2">
      <c r="A1008" s="4">
        <v>44896</v>
      </c>
      <c r="B1008" s="17">
        <v>3800</v>
      </c>
      <c r="C1008" s="14" t="s">
        <v>15</v>
      </c>
      <c r="D1008" s="15" t="s">
        <v>62</v>
      </c>
      <c r="E1008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1008" s="17">
        <f>IF(Movimientos[[#This Row],[Contabilizado]] &gt; 0, Movimientos[[#This Row],[Contabilizado]], 0)</f>
        <v>3800</v>
      </c>
      <c r="G1008" s="31">
        <f>IF(Movimientos[[#This Row],[Contabilizado]] &lt; 0, Movimientos[[#This Row],[Contabilizado]], 0)</f>
        <v>0</v>
      </c>
      <c r="H1008" s="16"/>
      <c r="I1008" s="5"/>
      <c r="K1008" s="16"/>
      <c r="L1008" s="3"/>
      <c r="M1008" s="3"/>
    </row>
    <row r="1009" spans="1:13" x14ac:dyDescent="0.2">
      <c r="A1009" s="4">
        <v>44896</v>
      </c>
      <c r="B1009" s="17">
        <v>4000</v>
      </c>
      <c r="C1009" s="14" t="s">
        <v>153</v>
      </c>
      <c r="D1009" s="15" t="s">
        <v>133</v>
      </c>
      <c r="E1009" s="17">
        <f>IF(AND(Movimientos[[#This Row],[Importe]] &lt; 0, OR(Movimientos[[#This Row],[Concepto]] = "Luz", Movimientos[[#This Row],[Concepto]] = "Cuota", Movimientos[[#This Row],[Concepto]] = "Invitado")), 0, Movimientos[[#This Row],[Importe]])</f>
        <v>4000</v>
      </c>
      <c r="F1009" s="17">
        <f>IF(Movimientos[[#This Row],[Contabilizado]] &gt; 0, Movimientos[[#This Row],[Contabilizado]], 0)</f>
        <v>4000</v>
      </c>
      <c r="G1009" s="31">
        <f>IF(Movimientos[[#This Row],[Contabilizado]] &lt; 0, Movimientos[[#This Row],[Contabilizado]], 0)</f>
        <v>0</v>
      </c>
      <c r="H1009" s="16"/>
      <c r="I1009" s="5"/>
      <c r="K1009" s="16"/>
      <c r="L1009" s="3"/>
      <c r="M1009" s="3"/>
    </row>
    <row r="1010" spans="1:13" x14ac:dyDescent="0.2">
      <c r="A1010" s="4">
        <v>44896</v>
      </c>
      <c r="B1010" s="17">
        <v>3800</v>
      </c>
      <c r="C1010" s="14" t="s">
        <v>15</v>
      </c>
      <c r="D1010" s="15" t="s">
        <v>133</v>
      </c>
      <c r="E1010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1010" s="17">
        <f>IF(Movimientos[[#This Row],[Contabilizado]] &gt; 0, Movimientos[[#This Row],[Contabilizado]], 0)</f>
        <v>3800</v>
      </c>
      <c r="G1010" s="31">
        <f>IF(Movimientos[[#This Row],[Contabilizado]] &lt; 0, Movimientos[[#This Row],[Contabilizado]], 0)</f>
        <v>0</v>
      </c>
      <c r="H1010" s="16"/>
      <c r="I1010" s="5"/>
      <c r="K1010" s="16"/>
      <c r="L1010" s="3"/>
      <c r="M1010" s="3"/>
    </row>
    <row r="1011" spans="1:13" x14ac:dyDescent="0.2">
      <c r="A1011" s="4">
        <v>44896</v>
      </c>
      <c r="B1011" s="17">
        <v>1000</v>
      </c>
      <c r="C1011" s="14" t="s">
        <v>13</v>
      </c>
      <c r="D1011" s="15" t="s">
        <v>34</v>
      </c>
      <c r="E1011" s="17">
        <f>IF(AND(Movimientos[[#This Row],[Importe]] &lt; 0, OR(Movimientos[[#This Row],[Concepto]] = "Luz", Movimientos[[#This Row],[Concepto]] = "Cuota", Movimientos[[#This Row],[Concepto]] = "Invitado")), 0, Movimientos[[#This Row],[Importe]])</f>
        <v>1000</v>
      </c>
      <c r="F1011" s="17">
        <f>IF(Movimientos[[#This Row],[Contabilizado]] &gt; 0, Movimientos[[#This Row],[Contabilizado]], 0)</f>
        <v>1000</v>
      </c>
      <c r="G1011" s="31">
        <f>IF(Movimientos[[#This Row],[Contabilizado]] &lt; 0, Movimientos[[#This Row],[Contabilizado]], 0)</f>
        <v>0</v>
      </c>
      <c r="H1011" s="16"/>
      <c r="I1011" s="5"/>
      <c r="K1011" s="16"/>
      <c r="L1011" s="3"/>
      <c r="M1011" s="3"/>
    </row>
    <row r="1012" spans="1:13" x14ac:dyDescent="0.2">
      <c r="A1012" s="4">
        <v>44896</v>
      </c>
      <c r="B1012" s="17">
        <v>3800</v>
      </c>
      <c r="C1012" s="14" t="s">
        <v>15</v>
      </c>
      <c r="D1012" s="15" t="s">
        <v>34</v>
      </c>
      <c r="E1012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1012" s="17">
        <f>IF(Movimientos[[#This Row],[Contabilizado]] &gt; 0, Movimientos[[#This Row],[Contabilizado]], 0)</f>
        <v>3800</v>
      </c>
      <c r="G1012" s="31">
        <f>IF(Movimientos[[#This Row],[Contabilizado]] &lt; 0, Movimientos[[#This Row],[Contabilizado]], 0)</f>
        <v>0</v>
      </c>
      <c r="H1012" s="16"/>
      <c r="I1012" s="5"/>
      <c r="K1012" s="16"/>
      <c r="L1012" s="3"/>
      <c r="M1012" s="3"/>
    </row>
    <row r="1013" spans="1:13" x14ac:dyDescent="0.2">
      <c r="A1013" s="4">
        <v>44896</v>
      </c>
      <c r="B1013" s="17">
        <v>3800</v>
      </c>
      <c r="C1013" s="14" t="s">
        <v>15</v>
      </c>
      <c r="D1013" s="15" t="s">
        <v>166</v>
      </c>
      <c r="E1013" s="17">
        <f>IF(AND(Movimientos[[#This Row],[Importe]] &lt; 0, OR(Movimientos[[#This Row],[Concepto]] = "Luz", Movimientos[[#This Row],[Concepto]] = "Cuota", Movimientos[[#This Row],[Concepto]] = "Invitado")), 0, Movimientos[[#This Row],[Importe]])</f>
        <v>3800</v>
      </c>
      <c r="F1013" s="17">
        <f>IF(Movimientos[[#This Row],[Contabilizado]] &gt; 0, Movimientos[[#This Row],[Contabilizado]], 0)</f>
        <v>3800</v>
      </c>
      <c r="G1013" s="31">
        <f>IF(Movimientos[[#This Row],[Contabilizado]] &lt; 0, Movimientos[[#This Row],[Contabilizado]], 0)</f>
        <v>0</v>
      </c>
      <c r="H1013" s="16"/>
      <c r="I1013" s="5"/>
      <c r="K1013" s="16"/>
      <c r="L1013" s="3"/>
      <c r="M1013" s="3"/>
    </row>
    <row r="1014" spans="1:13" x14ac:dyDescent="0.2">
      <c r="A1014" s="4">
        <v>44896</v>
      </c>
      <c r="B1014" s="17">
        <v>3300</v>
      </c>
      <c r="C1014" s="14" t="s">
        <v>15</v>
      </c>
      <c r="D1014" s="15" t="s">
        <v>62</v>
      </c>
      <c r="E1014" s="17">
        <f>IF(AND(Movimientos[[#This Row],[Importe]] &lt; 0, OR(Movimientos[[#This Row],[Concepto]] = "Luz", Movimientos[[#This Row],[Concepto]] = "Cuota", Movimientos[[#This Row],[Concepto]] = "Invitado")), 0, Movimientos[[#This Row],[Importe]])</f>
        <v>3300</v>
      </c>
      <c r="F1014" s="17">
        <f>IF(Movimientos[[#This Row],[Contabilizado]] &gt; 0, Movimientos[[#This Row],[Contabilizado]], 0)</f>
        <v>3300</v>
      </c>
      <c r="G1014" s="31">
        <f>IF(Movimientos[[#This Row],[Contabilizado]] &lt; 0, Movimientos[[#This Row],[Contabilizado]], 0)</f>
        <v>0</v>
      </c>
      <c r="H1014" s="16"/>
      <c r="I1014" s="5"/>
      <c r="K1014" s="16"/>
      <c r="L1014" s="3"/>
      <c r="M1014" s="3"/>
    </row>
    <row r="1015" spans="1:13" x14ac:dyDescent="0.2">
      <c r="A1015" s="4">
        <v>44896</v>
      </c>
      <c r="B1015" s="17">
        <v>-3800</v>
      </c>
      <c r="C1015" s="14" t="s">
        <v>15</v>
      </c>
      <c r="D1015" t="s">
        <v>97</v>
      </c>
      <c r="E1015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015" s="17">
        <f>IF(Movimientos[[#This Row],[Contabilizado]] &gt; 0, Movimientos[[#This Row],[Contabilizado]], 0)</f>
        <v>0</v>
      </c>
      <c r="G1015" s="31">
        <f>IF(Movimientos[[#This Row],[Contabilizado]] &lt; 0, Movimientos[[#This Row],[Contabilizado]], 0)</f>
        <v>0</v>
      </c>
      <c r="H1015" s="16"/>
      <c r="I1015" s="5"/>
      <c r="K1015" s="16"/>
      <c r="L1015" s="3"/>
      <c r="M1015" s="3"/>
    </row>
    <row r="1016" spans="1:13" x14ac:dyDescent="0.2">
      <c r="A1016" s="4">
        <v>44896</v>
      </c>
      <c r="B1016" s="17">
        <v>-3800</v>
      </c>
      <c r="C1016" s="14" t="s">
        <v>15</v>
      </c>
      <c r="D1016" t="s">
        <v>80</v>
      </c>
      <c r="E1016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016" s="17">
        <f>IF(Movimientos[[#This Row],[Contabilizado]] &gt; 0, Movimientos[[#This Row],[Contabilizado]], 0)</f>
        <v>0</v>
      </c>
      <c r="G1016" s="31">
        <f>IF(Movimientos[[#This Row],[Contabilizado]] &lt; 0, Movimientos[[#This Row],[Contabilizado]], 0)</f>
        <v>0</v>
      </c>
      <c r="H1016" s="16"/>
      <c r="I1016" s="5"/>
      <c r="K1016" s="16"/>
      <c r="L1016" s="3"/>
      <c r="M1016" s="3"/>
    </row>
    <row r="1017" spans="1:13" x14ac:dyDescent="0.2">
      <c r="A1017" s="4">
        <v>44896</v>
      </c>
      <c r="B1017" s="17">
        <v>-3800</v>
      </c>
      <c r="C1017" s="14" t="s">
        <v>15</v>
      </c>
      <c r="D1017" t="s">
        <v>50</v>
      </c>
      <c r="E1017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017" s="17">
        <f>IF(Movimientos[[#This Row],[Contabilizado]] &gt; 0, Movimientos[[#This Row],[Contabilizado]], 0)</f>
        <v>0</v>
      </c>
      <c r="G1017" s="31">
        <f>IF(Movimientos[[#This Row],[Contabilizado]] &lt; 0, Movimientos[[#This Row],[Contabilizado]], 0)</f>
        <v>0</v>
      </c>
      <c r="H1017" s="16"/>
      <c r="I1017" s="5"/>
      <c r="K1017" s="16"/>
      <c r="L1017" s="3"/>
      <c r="M1017" s="3"/>
    </row>
    <row r="1018" spans="1:13" x14ac:dyDescent="0.2">
      <c r="A1018" s="4">
        <v>44896</v>
      </c>
      <c r="B1018" s="17">
        <v>-3800</v>
      </c>
      <c r="C1018" s="14" t="s">
        <v>15</v>
      </c>
      <c r="D1018" s="3" t="s">
        <v>122</v>
      </c>
      <c r="E1018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018" s="17">
        <f>IF(Movimientos[[#This Row],[Contabilizado]] &gt; 0, Movimientos[[#This Row],[Contabilizado]], 0)</f>
        <v>0</v>
      </c>
      <c r="G1018" s="31">
        <f>IF(Movimientos[[#This Row],[Contabilizado]] &lt; 0, Movimientos[[#This Row],[Contabilizado]], 0)</f>
        <v>0</v>
      </c>
      <c r="H1018" s="16"/>
      <c r="I1018" s="5"/>
      <c r="K1018" s="16"/>
      <c r="L1018" s="3"/>
      <c r="M1018" s="3"/>
    </row>
    <row r="1019" spans="1:13" x14ac:dyDescent="0.2">
      <c r="A1019" s="4">
        <v>44896</v>
      </c>
      <c r="B1019" s="17">
        <v>-3800</v>
      </c>
      <c r="C1019" s="14" t="s">
        <v>15</v>
      </c>
      <c r="D1019" t="s">
        <v>59</v>
      </c>
      <c r="E1019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019" s="17">
        <f>IF(Movimientos[[#This Row],[Contabilizado]] &gt; 0, Movimientos[[#This Row],[Contabilizado]], 0)</f>
        <v>0</v>
      </c>
      <c r="G1019" s="31">
        <f>IF(Movimientos[[#This Row],[Contabilizado]] &lt; 0, Movimientos[[#This Row],[Contabilizado]], 0)</f>
        <v>0</v>
      </c>
      <c r="H1019" s="16"/>
      <c r="I1019" s="5"/>
      <c r="K1019" s="16"/>
      <c r="L1019" s="3"/>
      <c r="M1019" s="3"/>
    </row>
    <row r="1020" spans="1:13" x14ac:dyDescent="0.2">
      <c r="A1020" s="4">
        <v>44896</v>
      </c>
      <c r="B1020" s="17">
        <v>-3800</v>
      </c>
      <c r="C1020" s="14" t="s">
        <v>15</v>
      </c>
      <c r="D1020" t="s">
        <v>60</v>
      </c>
      <c r="E1020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020" s="17">
        <f>IF(Movimientos[[#This Row],[Contabilizado]] &gt; 0, Movimientos[[#This Row],[Contabilizado]], 0)</f>
        <v>0</v>
      </c>
      <c r="G1020" s="31">
        <f>IF(Movimientos[[#This Row],[Contabilizado]] &lt; 0, Movimientos[[#This Row],[Contabilizado]], 0)</f>
        <v>0</v>
      </c>
      <c r="H1020" s="16"/>
      <c r="I1020" s="5"/>
      <c r="K1020" s="16"/>
      <c r="L1020" s="3"/>
      <c r="M1020" s="3"/>
    </row>
    <row r="1021" spans="1:13" x14ac:dyDescent="0.2">
      <c r="A1021" s="4">
        <v>44896</v>
      </c>
      <c r="B1021" s="17">
        <v>-3800</v>
      </c>
      <c r="C1021" s="14" t="s">
        <v>15</v>
      </c>
      <c r="D1021" t="s">
        <v>26</v>
      </c>
      <c r="E1021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021" s="17">
        <f>IF(Movimientos[[#This Row],[Contabilizado]] &gt; 0, Movimientos[[#This Row],[Contabilizado]], 0)</f>
        <v>0</v>
      </c>
      <c r="G1021" s="31">
        <f>IF(Movimientos[[#This Row],[Contabilizado]] &lt; 0, Movimientos[[#This Row],[Contabilizado]], 0)</f>
        <v>0</v>
      </c>
      <c r="H1021" s="16"/>
      <c r="I1021" s="5"/>
      <c r="K1021" s="16"/>
      <c r="L1021" s="3"/>
      <c r="M1021" s="3"/>
    </row>
    <row r="1022" spans="1:13" x14ac:dyDescent="0.2">
      <c r="A1022" s="4">
        <v>44896</v>
      </c>
      <c r="B1022" s="17">
        <v>-3800</v>
      </c>
      <c r="C1022" s="14" t="s">
        <v>15</v>
      </c>
      <c r="D1022" t="s">
        <v>61</v>
      </c>
      <c r="E1022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022" s="17">
        <f>IF(Movimientos[[#This Row],[Contabilizado]] &gt; 0, Movimientos[[#This Row],[Contabilizado]], 0)</f>
        <v>0</v>
      </c>
      <c r="G1022" s="31">
        <f>IF(Movimientos[[#This Row],[Contabilizado]] &lt; 0, Movimientos[[#This Row],[Contabilizado]], 0)</f>
        <v>0</v>
      </c>
      <c r="H1022" s="16"/>
      <c r="I1022" s="5"/>
      <c r="K1022" s="16"/>
      <c r="L1022" s="3"/>
      <c r="M1022" s="3"/>
    </row>
    <row r="1023" spans="1:13" x14ac:dyDescent="0.2">
      <c r="A1023" s="4">
        <v>44896</v>
      </c>
      <c r="B1023" s="17">
        <v>-3800</v>
      </c>
      <c r="C1023" s="14" t="s">
        <v>15</v>
      </c>
      <c r="D1023" t="s">
        <v>62</v>
      </c>
      <c r="E1023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023" s="17">
        <f>IF(Movimientos[[#This Row],[Contabilizado]] &gt; 0, Movimientos[[#This Row],[Contabilizado]], 0)</f>
        <v>0</v>
      </c>
      <c r="G1023" s="31">
        <f>IF(Movimientos[[#This Row],[Contabilizado]] &lt; 0, Movimientos[[#This Row],[Contabilizado]], 0)</f>
        <v>0</v>
      </c>
      <c r="H1023" s="16"/>
      <c r="I1023" s="5"/>
      <c r="K1023" s="16"/>
      <c r="L1023" s="3"/>
      <c r="M1023" s="3"/>
    </row>
    <row r="1024" spans="1:13" x14ac:dyDescent="0.2">
      <c r="A1024" s="4">
        <v>44896</v>
      </c>
      <c r="B1024" s="17">
        <v>-3800</v>
      </c>
      <c r="C1024" s="14" t="s">
        <v>15</v>
      </c>
      <c r="D1024" t="s">
        <v>25</v>
      </c>
      <c r="E1024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024" s="17">
        <f>IF(Movimientos[[#This Row],[Contabilizado]] &gt; 0, Movimientos[[#This Row],[Contabilizado]], 0)</f>
        <v>0</v>
      </c>
      <c r="G1024" s="31">
        <f>IF(Movimientos[[#This Row],[Contabilizado]] &lt; 0, Movimientos[[#This Row],[Contabilizado]], 0)</f>
        <v>0</v>
      </c>
      <c r="H1024" s="16"/>
      <c r="I1024" s="5"/>
      <c r="K1024" s="16"/>
      <c r="L1024" s="3"/>
      <c r="M1024" s="3"/>
    </row>
    <row r="1025" spans="1:13" x14ac:dyDescent="0.2">
      <c r="A1025" s="4">
        <v>44896</v>
      </c>
      <c r="B1025" s="17">
        <v>-3800</v>
      </c>
      <c r="C1025" s="14" t="s">
        <v>15</v>
      </c>
      <c r="D1025" t="s">
        <v>40</v>
      </c>
      <c r="E1025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025" s="17">
        <f>IF(Movimientos[[#This Row],[Contabilizado]] &gt; 0, Movimientos[[#This Row],[Contabilizado]], 0)</f>
        <v>0</v>
      </c>
      <c r="G1025" s="31">
        <f>IF(Movimientos[[#This Row],[Contabilizado]] &lt; 0, Movimientos[[#This Row],[Contabilizado]], 0)</f>
        <v>0</v>
      </c>
      <c r="H1025" s="16"/>
      <c r="I1025" s="5"/>
      <c r="K1025" s="16"/>
      <c r="L1025" s="3"/>
      <c r="M1025" s="3"/>
    </row>
    <row r="1026" spans="1:13" x14ac:dyDescent="0.2">
      <c r="A1026" s="4">
        <v>44896</v>
      </c>
      <c r="B1026" s="17">
        <v>-3800</v>
      </c>
      <c r="C1026" s="14" t="s">
        <v>15</v>
      </c>
      <c r="D1026" t="s">
        <v>64</v>
      </c>
      <c r="E1026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026" s="17">
        <f>IF(Movimientos[[#This Row],[Contabilizado]] &gt; 0, Movimientos[[#This Row],[Contabilizado]], 0)</f>
        <v>0</v>
      </c>
      <c r="G1026" s="31">
        <f>IF(Movimientos[[#This Row],[Contabilizado]] &lt; 0, Movimientos[[#This Row],[Contabilizado]], 0)</f>
        <v>0</v>
      </c>
      <c r="H1026" s="16"/>
      <c r="I1026" s="5"/>
      <c r="K1026" s="16"/>
      <c r="L1026" s="3"/>
      <c r="M1026" s="3"/>
    </row>
    <row r="1027" spans="1:13" x14ac:dyDescent="0.2">
      <c r="A1027" s="4">
        <v>44896</v>
      </c>
      <c r="B1027" s="17">
        <v>-3800</v>
      </c>
      <c r="C1027" s="14" t="s">
        <v>15</v>
      </c>
      <c r="D1027" t="s">
        <v>65</v>
      </c>
      <c r="E1027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027" s="17">
        <f>IF(Movimientos[[#This Row],[Contabilizado]] &gt; 0, Movimientos[[#This Row],[Contabilizado]], 0)</f>
        <v>0</v>
      </c>
      <c r="G1027" s="31">
        <f>IF(Movimientos[[#This Row],[Contabilizado]] &lt; 0, Movimientos[[#This Row],[Contabilizado]], 0)</f>
        <v>0</v>
      </c>
      <c r="H1027" s="16"/>
      <c r="I1027" s="5"/>
      <c r="K1027" s="16"/>
      <c r="L1027" s="3"/>
      <c r="M1027" s="3"/>
    </row>
    <row r="1028" spans="1:13" x14ac:dyDescent="0.2">
      <c r="A1028" s="4">
        <v>44896</v>
      </c>
      <c r="B1028" s="17">
        <v>-3800</v>
      </c>
      <c r="C1028" s="14" t="s">
        <v>15</v>
      </c>
      <c r="D1028" t="s">
        <v>41</v>
      </c>
      <c r="E1028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028" s="17">
        <f>IF(Movimientos[[#This Row],[Contabilizado]] &gt; 0, Movimientos[[#This Row],[Contabilizado]], 0)</f>
        <v>0</v>
      </c>
      <c r="G1028" s="31">
        <f>IF(Movimientos[[#This Row],[Contabilizado]] &lt; 0, Movimientos[[#This Row],[Contabilizado]], 0)</f>
        <v>0</v>
      </c>
      <c r="H1028" s="16"/>
      <c r="I1028" s="5"/>
      <c r="K1028" s="16"/>
      <c r="L1028" s="3"/>
      <c r="M1028" s="3"/>
    </row>
    <row r="1029" spans="1:13" x14ac:dyDescent="0.2">
      <c r="A1029" s="4">
        <v>44896</v>
      </c>
      <c r="B1029" s="17">
        <v>-3800</v>
      </c>
      <c r="C1029" s="14" t="s">
        <v>15</v>
      </c>
      <c r="D1029" t="s">
        <v>66</v>
      </c>
      <c r="E1029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029" s="17">
        <f>IF(Movimientos[[#This Row],[Contabilizado]] &gt; 0, Movimientos[[#This Row],[Contabilizado]], 0)</f>
        <v>0</v>
      </c>
      <c r="G1029" s="31">
        <f>IF(Movimientos[[#This Row],[Contabilizado]] &lt; 0, Movimientos[[#This Row],[Contabilizado]], 0)</f>
        <v>0</v>
      </c>
      <c r="H1029" s="16"/>
      <c r="I1029" s="5"/>
      <c r="K1029" s="16"/>
      <c r="L1029" s="3"/>
      <c r="M1029" s="3"/>
    </row>
    <row r="1030" spans="1:13" x14ac:dyDescent="0.2">
      <c r="A1030" s="4">
        <v>44896</v>
      </c>
      <c r="B1030" s="17">
        <v>-3800</v>
      </c>
      <c r="C1030" s="14" t="s">
        <v>15</v>
      </c>
      <c r="D1030" t="s">
        <v>67</v>
      </c>
      <c r="E1030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030" s="17">
        <f>IF(Movimientos[[#This Row],[Contabilizado]] &gt; 0, Movimientos[[#This Row],[Contabilizado]], 0)</f>
        <v>0</v>
      </c>
      <c r="G1030" s="31">
        <f>IF(Movimientos[[#This Row],[Contabilizado]] &lt; 0, Movimientos[[#This Row],[Contabilizado]], 0)</f>
        <v>0</v>
      </c>
      <c r="H1030" s="16"/>
      <c r="I1030" s="5"/>
      <c r="K1030" s="16"/>
      <c r="L1030" s="3"/>
      <c r="M1030" s="3"/>
    </row>
    <row r="1031" spans="1:13" x14ac:dyDescent="0.2">
      <c r="A1031" s="4">
        <v>44896</v>
      </c>
      <c r="B1031" s="17">
        <v>-3800</v>
      </c>
      <c r="C1031" s="14" t="s">
        <v>15</v>
      </c>
      <c r="D1031" t="s">
        <v>68</v>
      </c>
      <c r="E1031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031" s="17">
        <f>IF(Movimientos[[#This Row],[Contabilizado]] &gt; 0, Movimientos[[#This Row],[Contabilizado]], 0)</f>
        <v>0</v>
      </c>
      <c r="G1031" s="31">
        <f>IF(Movimientos[[#This Row],[Contabilizado]] &lt; 0, Movimientos[[#This Row],[Contabilizado]], 0)</f>
        <v>0</v>
      </c>
      <c r="H1031" s="16"/>
      <c r="I1031" s="5"/>
      <c r="K1031" s="16"/>
      <c r="L1031" s="3"/>
      <c r="M1031" s="3"/>
    </row>
    <row r="1032" spans="1:13" x14ac:dyDescent="0.2">
      <c r="A1032" s="4">
        <v>44896</v>
      </c>
      <c r="B1032" s="17">
        <v>-3800</v>
      </c>
      <c r="C1032" s="14" t="s">
        <v>15</v>
      </c>
      <c r="D1032" t="s">
        <v>69</v>
      </c>
      <c r="E1032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032" s="17">
        <f>IF(Movimientos[[#This Row],[Contabilizado]] &gt; 0, Movimientos[[#This Row],[Contabilizado]], 0)</f>
        <v>0</v>
      </c>
      <c r="G1032" s="31">
        <f>IF(Movimientos[[#This Row],[Contabilizado]] &lt; 0, Movimientos[[#This Row],[Contabilizado]], 0)</f>
        <v>0</v>
      </c>
      <c r="H1032" s="16"/>
      <c r="I1032" s="5"/>
      <c r="K1032" s="16"/>
      <c r="L1032" s="3"/>
      <c r="M1032" s="3"/>
    </row>
    <row r="1033" spans="1:13" x14ac:dyDescent="0.2">
      <c r="A1033" s="4">
        <v>44896</v>
      </c>
      <c r="B1033" s="17">
        <v>-3800</v>
      </c>
      <c r="C1033" s="14" t="s">
        <v>15</v>
      </c>
      <c r="D1033" t="s">
        <v>70</v>
      </c>
      <c r="E1033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033" s="17">
        <f>IF(Movimientos[[#This Row],[Contabilizado]] &gt; 0, Movimientos[[#This Row],[Contabilizado]], 0)</f>
        <v>0</v>
      </c>
      <c r="G1033" s="31">
        <f>IF(Movimientos[[#This Row],[Contabilizado]] &lt; 0, Movimientos[[#This Row],[Contabilizado]], 0)</f>
        <v>0</v>
      </c>
      <c r="H1033" s="16"/>
      <c r="I1033" s="5"/>
      <c r="K1033" s="16"/>
      <c r="L1033" s="3"/>
      <c r="M1033" s="3"/>
    </row>
    <row r="1034" spans="1:13" x14ac:dyDescent="0.2">
      <c r="A1034" s="4">
        <v>44896</v>
      </c>
      <c r="B1034" s="17">
        <v>-3800</v>
      </c>
      <c r="C1034" s="14" t="s">
        <v>15</v>
      </c>
      <c r="D1034" t="s">
        <v>72</v>
      </c>
      <c r="E1034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034" s="17">
        <f>IF(Movimientos[[#This Row],[Contabilizado]] &gt; 0, Movimientos[[#This Row],[Contabilizado]], 0)</f>
        <v>0</v>
      </c>
      <c r="G1034" s="31">
        <f>IF(Movimientos[[#This Row],[Contabilizado]] &lt; 0, Movimientos[[#This Row],[Contabilizado]], 0)</f>
        <v>0</v>
      </c>
      <c r="H1034" s="16"/>
      <c r="I1034" s="5"/>
      <c r="K1034" s="16"/>
      <c r="L1034" s="3"/>
      <c r="M1034" s="3"/>
    </row>
    <row r="1035" spans="1:13" x14ac:dyDescent="0.2">
      <c r="A1035" s="4">
        <v>44896</v>
      </c>
      <c r="B1035" s="17">
        <v>-3800</v>
      </c>
      <c r="C1035" s="14" t="s">
        <v>15</v>
      </c>
      <c r="D1035" t="s">
        <v>73</v>
      </c>
      <c r="E1035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035" s="17">
        <f>IF(Movimientos[[#This Row],[Contabilizado]] &gt; 0, Movimientos[[#This Row],[Contabilizado]], 0)</f>
        <v>0</v>
      </c>
      <c r="G1035" s="31">
        <f>IF(Movimientos[[#This Row],[Contabilizado]] &lt; 0, Movimientos[[#This Row],[Contabilizado]], 0)</f>
        <v>0</v>
      </c>
      <c r="H1035" s="16"/>
      <c r="I1035" s="5"/>
      <c r="K1035" s="16"/>
      <c r="L1035" s="3"/>
      <c r="M1035" s="3"/>
    </row>
    <row r="1036" spans="1:13" x14ac:dyDescent="0.2">
      <c r="A1036" s="4">
        <v>44896</v>
      </c>
      <c r="B1036" s="17">
        <v>-3800</v>
      </c>
      <c r="C1036" s="14" t="s">
        <v>15</v>
      </c>
      <c r="D1036" t="s">
        <v>203</v>
      </c>
      <c r="E1036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036" s="17">
        <f>IF(Movimientos[[#This Row],[Contabilizado]] &gt; 0, Movimientos[[#This Row],[Contabilizado]], 0)</f>
        <v>0</v>
      </c>
      <c r="G1036" s="31">
        <f>IF(Movimientos[[#This Row],[Contabilizado]] &lt; 0, Movimientos[[#This Row],[Contabilizado]], 0)</f>
        <v>0</v>
      </c>
      <c r="H1036" s="16"/>
      <c r="I1036" s="5"/>
      <c r="K1036" s="16"/>
      <c r="L1036" s="3"/>
      <c r="M1036" s="3"/>
    </row>
    <row r="1037" spans="1:13" x14ac:dyDescent="0.2">
      <c r="A1037" s="4">
        <v>44896</v>
      </c>
      <c r="B1037" s="17">
        <v>-3200</v>
      </c>
      <c r="C1037" s="14" t="s">
        <v>15</v>
      </c>
      <c r="D1037" t="s">
        <v>45</v>
      </c>
      <c r="E1037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037" s="17">
        <f>IF(Movimientos[[#This Row],[Contabilizado]] &gt; 0, Movimientos[[#This Row],[Contabilizado]], 0)</f>
        <v>0</v>
      </c>
      <c r="G1037" s="31">
        <f>IF(Movimientos[[#This Row],[Contabilizado]] &lt; 0, Movimientos[[#This Row],[Contabilizado]], 0)</f>
        <v>0</v>
      </c>
      <c r="H1037" s="16"/>
      <c r="I1037" s="5"/>
      <c r="K1037" s="16"/>
      <c r="L1037" s="3"/>
      <c r="M1037" s="3"/>
    </row>
    <row r="1038" spans="1:13" x14ac:dyDescent="0.2">
      <c r="A1038" s="4">
        <v>44896</v>
      </c>
      <c r="B1038" s="17">
        <v>-3800</v>
      </c>
      <c r="C1038" s="14" t="s">
        <v>15</v>
      </c>
      <c r="D1038" t="s">
        <v>74</v>
      </c>
      <c r="E1038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038" s="17">
        <f>IF(Movimientos[[#This Row],[Contabilizado]] &gt; 0, Movimientos[[#This Row],[Contabilizado]], 0)</f>
        <v>0</v>
      </c>
      <c r="G1038" s="31">
        <f>IF(Movimientos[[#This Row],[Contabilizado]] &lt; 0, Movimientos[[#This Row],[Contabilizado]], 0)</f>
        <v>0</v>
      </c>
      <c r="H1038" s="16"/>
      <c r="I1038" s="5"/>
      <c r="K1038" s="16"/>
      <c r="L1038" s="3"/>
      <c r="M1038" s="3"/>
    </row>
    <row r="1039" spans="1:13" x14ac:dyDescent="0.2">
      <c r="A1039" s="4">
        <v>44896</v>
      </c>
      <c r="B1039" s="17">
        <v>-3800</v>
      </c>
      <c r="C1039" s="14" t="s">
        <v>15</v>
      </c>
      <c r="D1039" t="s">
        <v>178</v>
      </c>
      <c r="E1039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039" s="17">
        <f>IF(Movimientos[[#This Row],[Contabilizado]] &gt; 0, Movimientos[[#This Row],[Contabilizado]], 0)</f>
        <v>0</v>
      </c>
      <c r="G1039" s="31">
        <f>IF(Movimientos[[#This Row],[Contabilizado]] &lt; 0, Movimientos[[#This Row],[Contabilizado]], 0)</f>
        <v>0</v>
      </c>
      <c r="H1039" s="16"/>
      <c r="I1039" s="5"/>
      <c r="K1039" s="16"/>
      <c r="L1039" s="3"/>
      <c r="M1039" s="3"/>
    </row>
    <row r="1040" spans="1:13" x14ac:dyDescent="0.2">
      <c r="A1040" s="4">
        <v>44896</v>
      </c>
      <c r="B1040" s="17">
        <v>-3800</v>
      </c>
      <c r="C1040" s="14" t="s">
        <v>15</v>
      </c>
      <c r="D1040" t="s">
        <v>75</v>
      </c>
      <c r="E1040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040" s="17">
        <f>IF(Movimientos[[#This Row],[Contabilizado]] &gt; 0, Movimientos[[#This Row],[Contabilizado]], 0)</f>
        <v>0</v>
      </c>
      <c r="G1040" s="31">
        <f>IF(Movimientos[[#This Row],[Contabilizado]] &lt; 0, Movimientos[[#This Row],[Contabilizado]], 0)</f>
        <v>0</v>
      </c>
      <c r="H1040" s="16"/>
      <c r="I1040" s="5"/>
      <c r="K1040" s="16"/>
      <c r="L1040" s="3"/>
      <c r="M1040" s="3"/>
    </row>
    <row r="1041" spans="1:13" x14ac:dyDescent="0.2">
      <c r="A1041" s="4">
        <v>44896</v>
      </c>
      <c r="B1041" s="17">
        <v>-3800</v>
      </c>
      <c r="C1041" s="14" t="s">
        <v>15</v>
      </c>
      <c r="D1041" t="s">
        <v>49</v>
      </c>
      <c r="E1041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041" s="17">
        <f>IF(Movimientos[[#This Row],[Contabilizado]] &gt; 0, Movimientos[[#This Row],[Contabilizado]], 0)</f>
        <v>0</v>
      </c>
      <c r="G1041" s="31">
        <f>IF(Movimientos[[#This Row],[Contabilizado]] &lt; 0, Movimientos[[#This Row],[Contabilizado]], 0)</f>
        <v>0</v>
      </c>
      <c r="H1041" s="16"/>
      <c r="I1041" s="5"/>
      <c r="K1041" s="16"/>
      <c r="L1041" s="3"/>
      <c r="M1041" s="3"/>
    </row>
    <row r="1042" spans="1:13" x14ac:dyDescent="0.2">
      <c r="A1042" s="4">
        <v>44896</v>
      </c>
      <c r="B1042" s="17">
        <v>-3800</v>
      </c>
      <c r="C1042" s="14" t="s">
        <v>15</v>
      </c>
      <c r="D1042" t="s">
        <v>76</v>
      </c>
      <c r="E1042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042" s="17">
        <f>IF(Movimientos[[#This Row],[Contabilizado]] &gt; 0, Movimientos[[#This Row],[Contabilizado]], 0)</f>
        <v>0</v>
      </c>
      <c r="G1042" s="31">
        <f>IF(Movimientos[[#This Row],[Contabilizado]] &lt; 0, Movimientos[[#This Row],[Contabilizado]], 0)</f>
        <v>0</v>
      </c>
      <c r="H1042" s="16"/>
      <c r="I1042" s="5"/>
      <c r="K1042" s="16"/>
      <c r="L1042" s="3"/>
      <c r="M1042" s="3"/>
    </row>
    <row r="1043" spans="1:13" x14ac:dyDescent="0.2">
      <c r="A1043" s="4">
        <v>44896</v>
      </c>
      <c r="B1043" s="17">
        <v>-3800</v>
      </c>
      <c r="C1043" s="14" t="s">
        <v>15</v>
      </c>
      <c r="D1043" t="s">
        <v>79</v>
      </c>
      <c r="E1043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043" s="17">
        <f>IF(Movimientos[[#This Row],[Contabilizado]] &gt; 0, Movimientos[[#This Row],[Contabilizado]], 0)</f>
        <v>0</v>
      </c>
      <c r="G1043" s="31">
        <f>IF(Movimientos[[#This Row],[Contabilizado]] &lt; 0, Movimientos[[#This Row],[Contabilizado]], 0)</f>
        <v>0</v>
      </c>
      <c r="H1043" s="16"/>
      <c r="I1043" s="5"/>
      <c r="K1043" s="16"/>
      <c r="L1043" s="3"/>
      <c r="M1043" s="3"/>
    </row>
    <row r="1044" spans="1:13" x14ac:dyDescent="0.2">
      <c r="A1044" s="4">
        <v>44896</v>
      </c>
      <c r="B1044" s="17">
        <v>-3800</v>
      </c>
      <c r="C1044" s="14" t="s">
        <v>15</v>
      </c>
      <c r="D1044" t="s">
        <v>82</v>
      </c>
      <c r="E1044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044" s="17">
        <f>IF(Movimientos[[#This Row],[Contabilizado]] &gt; 0, Movimientos[[#This Row],[Contabilizado]], 0)</f>
        <v>0</v>
      </c>
      <c r="G1044" s="31">
        <f>IF(Movimientos[[#This Row],[Contabilizado]] &lt; 0, Movimientos[[#This Row],[Contabilizado]], 0)</f>
        <v>0</v>
      </c>
      <c r="H1044" s="16"/>
      <c r="I1044" s="5"/>
      <c r="K1044" s="16"/>
      <c r="L1044" s="3"/>
      <c r="M1044" s="3"/>
    </row>
    <row r="1045" spans="1:13" x14ac:dyDescent="0.2">
      <c r="A1045" s="4">
        <v>44896</v>
      </c>
      <c r="B1045" s="17">
        <v>-3800</v>
      </c>
      <c r="C1045" s="14" t="s">
        <v>15</v>
      </c>
      <c r="D1045" t="s">
        <v>34</v>
      </c>
      <c r="E1045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045" s="17">
        <f>IF(Movimientos[[#This Row],[Contabilizado]] &gt; 0, Movimientos[[#This Row],[Contabilizado]], 0)</f>
        <v>0</v>
      </c>
      <c r="G1045" s="31">
        <f>IF(Movimientos[[#This Row],[Contabilizado]] &lt; 0, Movimientos[[#This Row],[Contabilizado]], 0)</f>
        <v>0</v>
      </c>
      <c r="H1045" s="16"/>
      <c r="I1045" s="5"/>
      <c r="K1045" s="16"/>
      <c r="L1045" s="3"/>
      <c r="M1045" s="3"/>
    </row>
    <row r="1046" spans="1:13" x14ac:dyDescent="0.2">
      <c r="A1046" s="4">
        <v>44896</v>
      </c>
      <c r="B1046" s="17">
        <v>-3800</v>
      </c>
      <c r="C1046" s="14" t="s">
        <v>15</v>
      </c>
      <c r="D1046" t="s">
        <v>83</v>
      </c>
      <c r="E1046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046" s="17">
        <f>IF(Movimientos[[#This Row],[Contabilizado]] &gt; 0, Movimientos[[#This Row],[Contabilizado]], 0)</f>
        <v>0</v>
      </c>
      <c r="G1046" s="31">
        <f>IF(Movimientos[[#This Row],[Contabilizado]] &lt; 0, Movimientos[[#This Row],[Contabilizado]], 0)</f>
        <v>0</v>
      </c>
      <c r="H1046" s="16"/>
      <c r="I1046" s="5"/>
      <c r="K1046" s="16"/>
      <c r="L1046" s="3"/>
      <c r="M1046" s="3"/>
    </row>
    <row r="1047" spans="1:13" x14ac:dyDescent="0.2">
      <c r="A1047" s="4">
        <v>44896</v>
      </c>
      <c r="B1047" s="17">
        <v>-3800</v>
      </c>
      <c r="C1047" s="14" t="s">
        <v>15</v>
      </c>
      <c r="D1047" t="s">
        <v>21</v>
      </c>
      <c r="E1047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047" s="17">
        <f>IF(Movimientos[[#This Row],[Contabilizado]] &gt; 0, Movimientos[[#This Row],[Contabilizado]], 0)</f>
        <v>0</v>
      </c>
      <c r="G1047" s="31">
        <f>IF(Movimientos[[#This Row],[Contabilizado]] &lt; 0, Movimientos[[#This Row],[Contabilizado]], 0)</f>
        <v>0</v>
      </c>
      <c r="H1047" s="16"/>
      <c r="I1047" s="5"/>
      <c r="K1047" s="16"/>
      <c r="L1047" s="3"/>
      <c r="M1047" s="3"/>
    </row>
    <row r="1048" spans="1:13" x14ac:dyDescent="0.2">
      <c r="A1048" s="4">
        <v>44896</v>
      </c>
      <c r="B1048" s="17">
        <v>-3800</v>
      </c>
      <c r="C1048" s="14" t="s">
        <v>15</v>
      </c>
      <c r="D1048" t="s">
        <v>84</v>
      </c>
      <c r="E1048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048" s="17">
        <f>IF(Movimientos[[#This Row],[Contabilizado]] &gt; 0, Movimientos[[#This Row],[Contabilizado]], 0)</f>
        <v>0</v>
      </c>
      <c r="G1048" s="31">
        <f>IF(Movimientos[[#This Row],[Contabilizado]] &lt; 0, Movimientos[[#This Row],[Contabilizado]], 0)</f>
        <v>0</v>
      </c>
      <c r="H1048" s="16"/>
      <c r="I1048" s="5"/>
      <c r="K1048" s="16"/>
      <c r="L1048" s="3"/>
      <c r="M1048" s="3"/>
    </row>
    <row r="1049" spans="1:13" x14ac:dyDescent="0.2">
      <c r="A1049" s="4">
        <v>44896</v>
      </c>
      <c r="B1049" s="17">
        <v>-3800</v>
      </c>
      <c r="C1049" s="14" t="s">
        <v>15</v>
      </c>
      <c r="D1049" t="s">
        <v>24</v>
      </c>
      <c r="E1049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049" s="17">
        <f>IF(Movimientos[[#This Row],[Contabilizado]] &gt; 0, Movimientos[[#This Row],[Contabilizado]], 0)</f>
        <v>0</v>
      </c>
      <c r="G1049" s="31">
        <f>IF(Movimientos[[#This Row],[Contabilizado]] &lt; 0, Movimientos[[#This Row],[Contabilizado]], 0)</f>
        <v>0</v>
      </c>
      <c r="H1049" s="16"/>
      <c r="I1049" s="5"/>
      <c r="K1049" s="16"/>
      <c r="L1049" s="3"/>
      <c r="M1049" s="3"/>
    </row>
    <row r="1050" spans="1:13" x14ac:dyDescent="0.2">
      <c r="A1050" s="4">
        <v>44896</v>
      </c>
      <c r="B1050" s="17">
        <v>-3800</v>
      </c>
      <c r="C1050" s="14" t="s">
        <v>15</v>
      </c>
      <c r="D1050" t="s">
        <v>85</v>
      </c>
      <c r="E1050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050" s="17">
        <f>IF(Movimientos[[#This Row],[Contabilizado]] &gt; 0, Movimientos[[#This Row],[Contabilizado]], 0)</f>
        <v>0</v>
      </c>
      <c r="G1050" s="31">
        <f>IF(Movimientos[[#This Row],[Contabilizado]] &lt; 0, Movimientos[[#This Row],[Contabilizado]], 0)</f>
        <v>0</v>
      </c>
      <c r="H1050" s="16"/>
      <c r="I1050" s="5"/>
      <c r="K1050" s="16"/>
      <c r="L1050" s="3"/>
      <c r="M1050" s="3"/>
    </row>
    <row r="1051" spans="1:13" x14ac:dyDescent="0.2">
      <c r="A1051" s="4">
        <v>44896</v>
      </c>
      <c r="B1051" s="17">
        <v>-3800</v>
      </c>
      <c r="C1051" s="14" t="s">
        <v>15</v>
      </c>
      <c r="D1051" t="s">
        <v>87</v>
      </c>
      <c r="E1051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051" s="17">
        <f>IF(Movimientos[[#This Row],[Contabilizado]] &gt; 0, Movimientos[[#This Row],[Contabilizado]], 0)</f>
        <v>0</v>
      </c>
      <c r="G1051" s="31">
        <f>IF(Movimientos[[#This Row],[Contabilizado]] &lt; 0, Movimientos[[#This Row],[Contabilizado]], 0)</f>
        <v>0</v>
      </c>
      <c r="H1051" s="16"/>
      <c r="I1051" s="5"/>
      <c r="K1051" s="16"/>
      <c r="L1051" s="3"/>
      <c r="M1051" s="3"/>
    </row>
    <row r="1052" spans="1:13" x14ac:dyDescent="0.2">
      <c r="A1052" s="4">
        <v>44896</v>
      </c>
      <c r="B1052" s="17">
        <v>-2280</v>
      </c>
      <c r="C1052" s="14" t="s">
        <v>15</v>
      </c>
      <c r="D1052" t="s">
        <v>88</v>
      </c>
      <c r="E1052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052" s="17">
        <f>IF(Movimientos[[#This Row],[Contabilizado]] &gt; 0, Movimientos[[#This Row],[Contabilizado]], 0)</f>
        <v>0</v>
      </c>
      <c r="G1052" s="31">
        <f>IF(Movimientos[[#This Row],[Contabilizado]] &lt; 0, Movimientos[[#This Row],[Contabilizado]], 0)</f>
        <v>0</v>
      </c>
      <c r="H1052" s="16"/>
      <c r="I1052" s="5"/>
      <c r="K1052" s="16"/>
      <c r="L1052" s="3"/>
      <c r="M1052" s="3"/>
    </row>
    <row r="1053" spans="1:13" x14ac:dyDescent="0.2">
      <c r="A1053" s="4">
        <v>44896</v>
      </c>
      <c r="B1053" s="17">
        <v>-3800</v>
      </c>
      <c r="C1053" s="14" t="s">
        <v>15</v>
      </c>
      <c r="D1053" t="s">
        <v>89</v>
      </c>
      <c r="E1053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053" s="17">
        <f>IF(Movimientos[[#This Row],[Contabilizado]] &gt; 0, Movimientos[[#This Row],[Contabilizado]], 0)</f>
        <v>0</v>
      </c>
      <c r="G1053" s="31">
        <f>IF(Movimientos[[#This Row],[Contabilizado]] &lt; 0, Movimientos[[#This Row],[Contabilizado]], 0)</f>
        <v>0</v>
      </c>
      <c r="H1053" s="16"/>
      <c r="I1053" s="5"/>
      <c r="K1053" s="16"/>
      <c r="L1053" s="3"/>
      <c r="M1053" s="3"/>
    </row>
    <row r="1054" spans="1:13" x14ac:dyDescent="0.2">
      <c r="A1054" s="4">
        <v>44896</v>
      </c>
      <c r="B1054" s="17">
        <v>-2280</v>
      </c>
      <c r="C1054" s="14" t="s">
        <v>15</v>
      </c>
      <c r="D1054" t="s">
        <v>90</v>
      </c>
      <c r="E1054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054" s="17">
        <f>IF(Movimientos[[#This Row],[Contabilizado]] &gt; 0, Movimientos[[#This Row],[Contabilizado]], 0)</f>
        <v>0</v>
      </c>
      <c r="G1054" s="31">
        <f>IF(Movimientos[[#This Row],[Contabilizado]] &lt; 0, Movimientos[[#This Row],[Contabilizado]], 0)</f>
        <v>0</v>
      </c>
      <c r="H1054" s="16"/>
      <c r="I1054" s="5"/>
      <c r="K1054" s="16"/>
      <c r="L1054" s="3"/>
      <c r="M1054" s="3"/>
    </row>
    <row r="1055" spans="1:13" x14ac:dyDescent="0.2">
      <c r="A1055" s="4">
        <v>44896</v>
      </c>
      <c r="B1055" s="17">
        <v>-3800</v>
      </c>
      <c r="C1055" s="14" t="s">
        <v>15</v>
      </c>
      <c r="D1055" t="s">
        <v>219</v>
      </c>
      <c r="E1055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055" s="17">
        <f>IF(Movimientos[[#This Row],[Contabilizado]] &gt; 0, Movimientos[[#This Row],[Contabilizado]], 0)</f>
        <v>0</v>
      </c>
      <c r="G1055" s="31">
        <f>IF(Movimientos[[#This Row],[Contabilizado]] &lt; 0, Movimientos[[#This Row],[Contabilizado]], 0)</f>
        <v>0</v>
      </c>
      <c r="H1055" s="16"/>
      <c r="I1055" s="5"/>
      <c r="K1055" s="16"/>
      <c r="L1055" s="3"/>
      <c r="M1055" s="3"/>
    </row>
    <row r="1056" spans="1:13" x14ac:dyDescent="0.2">
      <c r="A1056" s="4">
        <v>44896</v>
      </c>
      <c r="B1056" s="17">
        <v>-3800</v>
      </c>
      <c r="C1056" s="14" t="s">
        <v>15</v>
      </c>
      <c r="D1056" t="s">
        <v>38</v>
      </c>
      <c r="E1056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056" s="17">
        <f>IF(Movimientos[[#This Row],[Contabilizado]] &gt; 0, Movimientos[[#This Row],[Contabilizado]], 0)</f>
        <v>0</v>
      </c>
      <c r="G1056" s="31">
        <f>IF(Movimientos[[#This Row],[Contabilizado]] &lt; 0, Movimientos[[#This Row],[Contabilizado]], 0)</f>
        <v>0</v>
      </c>
      <c r="H1056" s="16"/>
      <c r="I1056" s="5"/>
      <c r="K1056" s="16"/>
      <c r="L1056" s="3"/>
      <c r="M1056" s="3"/>
    </row>
    <row r="1057" spans="1:13" x14ac:dyDescent="0.2">
      <c r="A1057" s="4">
        <v>44896</v>
      </c>
      <c r="B1057" s="17">
        <v>-3800</v>
      </c>
      <c r="C1057" s="14" t="s">
        <v>15</v>
      </c>
      <c r="D1057" t="s">
        <v>91</v>
      </c>
      <c r="E1057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057" s="17">
        <f>IF(Movimientos[[#This Row],[Contabilizado]] &gt; 0, Movimientos[[#This Row],[Contabilizado]], 0)</f>
        <v>0</v>
      </c>
      <c r="G1057" s="31">
        <f>IF(Movimientos[[#This Row],[Contabilizado]] &lt; 0, Movimientos[[#This Row],[Contabilizado]], 0)</f>
        <v>0</v>
      </c>
      <c r="H1057" s="16"/>
      <c r="I1057" s="5"/>
      <c r="K1057" s="16"/>
      <c r="L1057" s="3"/>
      <c r="M1057" s="3"/>
    </row>
    <row r="1058" spans="1:13" x14ac:dyDescent="0.2">
      <c r="A1058" s="4">
        <v>44896</v>
      </c>
      <c r="B1058" s="17">
        <v>-3800</v>
      </c>
      <c r="C1058" s="14" t="s">
        <v>15</v>
      </c>
      <c r="D1058" t="s">
        <v>30</v>
      </c>
      <c r="E1058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058" s="17">
        <f>IF(Movimientos[[#This Row],[Contabilizado]] &gt; 0, Movimientos[[#This Row],[Contabilizado]], 0)</f>
        <v>0</v>
      </c>
      <c r="G1058" s="31">
        <f>IF(Movimientos[[#This Row],[Contabilizado]] &lt; 0, Movimientos[[#This Row],[Contabilizado]], 0)</f>
        <v>0</v>
      </c>
      <c r="H1058" s="16"/>
      <c r="I1058" s="5"/>
      <c r="K1058" s="16"/>
      <c r="L1058" s="3"/>
      <c r="M1058" s="3"/>
    </row>
    <row r="1059" spans="1:13" x14ac:dyDescent="0.2">
      <c r="A1059" s="4">
        <v>44896</v>
      </c>
      <c r="B1059" s="17">
        <v>-3800</v>
      </c>
      <c r="C1059" s="14" t="s">
        <v>15</v>
      </c>
      <c r="D1059" t="s">
        <v>92</v>
      </c>
      <c r="E1059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059" s="17">
        <f>IF(Movimientos[[#This Row],[Contabilizado]] &gt; 0, Movimientos[[#This Row],[Contabilizado]], 0)</f>
        <v>0</v>
      </c>
      <c r="G1059" s="31">
        <f>IF(Movimientos[[#This Row],[Contabilizado]] &lt; 0, Movimientos[[#This Row],[Contabilizado]], 0)</f>
        <v>0</v>
      </c>
      <c r="H1059" s="16"/>
      <c r="I1059" s="5"/>
      <c r="K1059" s="16"/>
      <c r="L1059" s="3"/>
      <c r="M1059" s="3"/>
    </row>
    <row r="1060" spans="1:13" x14ac:dyDescent="0.2">
      <c r="A1060" s="4">
        <v>44896</v>
      </c>
      <c r="B1060" s="17">
        <v>-2860</v>
      </c>
      <c r="C1060" s="14" t="s">
        <v>15</v>
      </c>
      <c r="D1060" t="s">
        <v>93</v>
      </c>
      <c r="E1060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060" s="17">
        <f>IF(Movimientos[[#This Row],[Contabilizado]] &gt; 0, Movimientos[[#This Row],[Contabilizado]], 0)</f>
        <v>0</v>
      </c>
      <c r="G1060" s="31">
        <f>IF(Movimientos[[#This Row],[Contabilizado]] &lt; 0, Movimientos[[#This Row],[Contabilizado]], 0)</f>
        <v>0</v>
      </c>
      <c r="H1060" s="16"/>
      <c r="I1060" s="5"/>
      <c r="K1060" s="16"/>
      <c r="L1060" s="3"/>
      <c r="M1060" s="3"/>
    </row>
    <row r="1061" spans="1:13" x14ac:dyDescent="0.2">
      <c r="A1061" s="4">
        <v>44896</v>
      </c>
      <c r="B1061" s="17">
        <v>-3800</v>
      </c>
      <c r="C1061" s="14" t="s">
        <v>15</v>
      </c>
      <c r="D1061" t="s">
        <v>52</v>
      </c>
      <c r="E1061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061" s="17">
        <f>IF(Movimientos[[#This Row],[Contabilizado]] &gt; 0, Movimientos[[#This Row],[Contabilizado]], 0)</f>
        <v>0</v>
      </c>
      <c r="G1061" s="31">
        <f>IF(Movimientos[[#This Row],[Contabilizado]] &lt; 0, Movimientos[[#This Row],[Contabilizado]], 0)</f>
        <v>0</v>
      </c>
      <c r="H1061" s="16"/>
      <c r="I1061" s="5"/>
      <c r="K1061" s="16"/>
      <c r="L1061" s="3"/>
      <c r="M1061" s="3"/>
    </row>
    <row r="1062" spans="1:13" x14ac:dyDescent="0.2">
      <c r="A1062" s="4">
        <v>44896</v>
      </c>
      <c r="B1062" s="17">
        <v>-3800</v>
      </c>
      <c r="C1062" s="14" t="s">
        <v>15</v>
      </c>
      <c r="D1062" t="s">
        <v>180</v>
      </c>
      <c r="E1062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062" s="17">
        <f>IF(Movimientos[[#This Row],[Contabilizado]] &gt; 0, Movimientos[[#This Row],[Contabilizado]], 0)</f>
        <v>0</v>
      </c>
      <c r="G1062" s="31">
        <f>IF(Movimientos[[#This Row],[Contabilizado]] &lt; 0, Movimientos[[#This Row],[Contabilizado]], 0)</f>
        <v>0</v>
      </c>
      <c r="H1062" s="16"/>
      <c r="I1062" s="5"/>
      <c r="K1062" s="16"/>
      <c r="L1062" s="3"/>
      <c r="M1062" s="3"/>
    </row>
    <row r="1063" spans="1:13" x14ac:dyDescent="0.2">
      <c r="A1063" s="4">
        <v>44896</v>
      </c>
      <c r="B1063" s="17">
        <v>-3800</v>
      </c>
      <c r="C1063" s="14" t="s">
        <v>15</v>
      </c>
      <c r="D1063" t="s">
        <v>94</v>
      </c>
      <c r="E1063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063" s="17">
        <f>IF(Movimientos[[#This Row],[Contabilizado]] &gt; 0, Movimientos[[#This Row],[Contabilizado]], 0)</f>
        <v>0</v>
      </c>
      <c r="G1063" s="31">
        <f>IF(Movimientos[[#This Row],[Contabilizado]] &lt; 0, Movimientos[[#This Row],[Contabilizado]], 0)</f>
        <v>0</v>
      </c>
      <c r="H1063" s="16"/>
      <c r="I1063" s="5"/>
      <c r="K1063" s="16"/>
      <c r="L1063" s="3"/>
      <c r="M1063" s="3"/>
    </row>
    <row r="1064" spans="1:13" x14ac:dyDescent="0.2">
      <c r="A1064" s="4">
        <v>44896</v>
      </c>
      <c r="B1064" s="17">
        <v>-3800</v>
      </c>
      <c r="C1064" s="14" t="s">
        <v>15</v>
      </c>
      <c r="D1064" t="s">
        <v>95</v>
      </c>
      <c r="E1064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064" s="17">
        <f>IF(Movimientos[[#This Row],[Contabilizado]] &gt; 0, Movimientos[[#This Row],[Contabilizado]], 0)</f>
        <v>0</v>
      </c>
      <c r="G1064" s="31">
        <f>IF(Movimientos[[#This Row],[Contabilizado]] &lt; 0, Movimientos[[#This Row],[Contabilizado]], 0)</f>
        <v>0</v>
      </c>
      <c r="H1064" s="16"/>
      <c r="I1064" s="5"/>
      <c r="K1064" s="16"/>
      <c r="L1064" s="3"/>
      <c r="M1064" s="3"/>
    </row>
    <row r="1065" spans="1:13" x14ac:dyDescent="0.2">
      <c r="A1065" s="4">
        <v>44896</v>
      </c>
      <c r="B1065" s="17">
        <v>-3800</v>
      </c>
      <c r="C1065" s="14" t="s">
        <v>15</v>
      </c>
      <c r="D1065" t="s">
        <v>96</v>
      </c>
      <c r="E1065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065" s="17">
        <f>IF(Movimientos[[#This Row],[Contabilizado]] &gt; 0, Movimientos[[#This Row],[Contabilizado]], 0)</f>
        <v>0</v>
      </c>
      <c r="G1065" s="31">
        <f>IF(Movimientos[[#This Row],[Contabilizado]] &lt; 0, Movimientos[[#This Row],[Contabilizado]], 0)</f>
        <v>0</v>
      </c>
      <c r="H1065" s="16"/>
      <c r="I1065" s="5"/>
      <c r="K1065" s="16"/>
      <c r="L1065" s="3"/>
      <c r="M1065" s="3"/>
    </row>
    <row r="1066" spans="1:13" x14ac:dyDescent="0.2">
      <c r="A1066" s="4">
        <v>44896</v>
      </c>
      <c r="B1066" s="17">
        <v>-3800</v>
      </c>
      <c r="C1066" s="14" t="s">
        <v>15</v>
      </c>
      <c r="D1066" t="s">
        <v>98</v>
      </c>
      <c r="E1066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066" s="17">
        <f>IF(Movimientos[[#This Row],[Contabilizado]] &gt; 0, Movimientos[[#This Row],[Contabilizado]], 0)</f>
        <v>0</v>
      </c>
      <c r="G1066" s="31">
        <f>IF(Movimientos[[#This Row],[Contabilizado]] &lt; 0, Movimientos[[#This Row],[Contabilizado]], 0)</f>
        <v>0</v>
      </c>
      <c r="H1066" s="16"/>
      <c r="I1066" s="5"/>
      <c r="K1066" s="16"/>
      <c r="L1066" s="3"/>
      <c r="M1066" s="3"/>
    </row>
    <row r="1067" spans="1:13" x14ac:dyDescent="0.2">
      <c r="A1067" s="4">
        <v>44896</v>
      </c>
      <c r="B1067" s="17">
        <v>-3800</v>
      </c>
      <c r="C1067" s="14" t="s">
        <v>15</v>
      </c>
      <c r="D1067" t="s">
        <v>181</v>
      </c>
      <c r="E1067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067" s="17">
        <f>IF(Movimientos[[#This Row],[Contabilizado]] &gt; 0, Movimientos[[#This Row],[Contabilizado]], 0)</f>
        <v>0</v>
      </c>
      <c r="G1067" s="31">
        <f>IF(Movimientos[[#This Row],[Contabilizado]] &lt; 0, Movimientos[[#This Row],[Contabilizado]], 0)</f>
        <v>0</v>
      </c>
      <c r="H1067" s="16"/>
      <c r="I1067" s="5"/>
      <c r="K1067" s="16"/>
      <c r="L1067" s="3"/>
      <c r="M1067" s="3"/>
    </row>
    <row r="1068" spans="1:13" x14ac:dyDescent="0.2">
      <c r="A1068" s="4">
        <v>44896</v>
      </c>
      <c r="B1068" s="17">
        <v>-3800</v>
      </c>
      <c r="C1068" s="14" t="s">
        <v>15</v>
      </c>
      <c r="D1068" t="s">
        <v>54</v>
      </c>
      <c r="E1068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068" s="17">
        <f>IF(Movimientos[[#This Row],[Contabilizado]] &gt; 0, Movimientos[[#This Row],[Contabilizado]], 0)</f>
        <v>0</v>
      </c>
      <c r="G1068" s="31">
        <f>IF(Movimientos[[#This Row],[Contabilizado]] &lt; 0, Movimientos[[#This Row],[Contabilizado]], 0)</f>
        <v>0</v>
      </c>
      <c r="H1068" s="16"/>
      <c r="I1068" s="5"/>
      <c r="K1068" s="16"/>
      <c r="L1068" s="3"/>
      <c r="M1068" s="3"/>
    </row>
    <row r="1069" spans="1:13" x14ac:dyDescent="0.2">
      <c r="A1069" s="4">
        <v>44896</v>
      </c>
      <c r="B1069" s="17">
        <v>-3040</v>
      </c>
      <c r="C1069" s="14" t="s">
        <v>15</v>
      </c>
      <c r="D1069" t="s">
        <v>99</v>
      </c>
      <c r="E1069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069" s="17">
        <f>IF(Movimientos[[#This Row],[Contabilizado]] &gt; 0, Movimientos[[#This Row],[Contabilizado]], 0)</f>
        <v>0</v>
      </c>
      <c r="G1069" s="31">
        <f>IF(Movimientos[[#This Row],[Contabilizado]] &lt; 0, Movimientos[[#This Row],[Contabilizado]], 0)</f>
        <v>0</v>
      </c>
      <c r="H1069" s="16"/>
      <c r="I1069" s="5"/>
      <c r="K1069" s="16"/>
      <c r="L1069" s="3"/>
      <c r="M1069" s="3"/>
    </row>
    <row r="1070" spans="1:13" x14ac:dyDescent="0.2">
      <c r="A1070" s="4">
        <v>44896</v>
      </c>
      <c r="B1070" s="17">
        <v>-3800</v>
      </c>
      <c r="C1070" s="14" t="s">
        <v>15</v>
      </c>
      <c r="D1070" t="s">
        <v>149</v>
      </c>
      <c r="E1070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070" s="17">
        <f>IF(Movimientos[[#This Row],[Contabilizado]] &gt; 0, Movimientos[[#This Row],[Contabilizado]], 0)</f>
        <v>0</v>
      </c>
      <c r="G1070" s="31">
        <f>IF(Movimientos[[#This Row],[Contabilizado]] &lt; 0, Movimientos[[#This Row],[Contabilizado]], 0)</f>
        <v>0</v>
      </c>
      <c r="H1070" s="16"/>
      <c r="I1070" s="5"/>
      <c r="K1070" s="16"/>
      <c r="L1070" s="3"/>
      <c r="M1070" s="3"/>
    </row>
    <row r="1071" spans="1:13" x14ac:dyDescent="0.2">
      <c r="A1071" s="4">
        <v>44896</v>
      </c>
      <c r="B1071" s="17">
        <v>-3800</v>
      </c>
      <c r="C1071" s="14" t="s">
        <v>15</v>
      </c>
      <c r="D1071" t="s">
        <v>100</v>
      </c>
      <c r="E1071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071" s="17">
        <f>IF(Movimientos[[#This Row],[Contabilizado]] &gt; 0, Movimientos[[#This Row],[Contabilizado]], 0)</f>
        <v>0</v>
      </c>
      <c r="G1071" s="31">
        <f>IF(Movimientos[[#This Row],[Contabilizado]] &lt; 0, Movimientos[[#This Row],[Contabilizado]], 0)</f>
        <v>0</v>
      </c>
      <c r="H1071" s="16"/>
      <c r="I1071" s="5"/>
      <c r="K1071" s="16"/>
      <c r="L1071" s="3"/>
      <c r="M1071" s="3"/>
    </row>
    <row r="1072" spans="1:13" x14ac:dyDescent="0.2">
      <c r="A1072" s="4">
        <v>44896</v>
      </c>
      <c r="B1072" s="17">
        <v>-3800</v>
      </c>
      <c r="C1072" s="14" t="s">
        <v>15</v>
      </c>
      <c r="D1072" t="s">
        <v>182</v>
      </c>
      <c r="E1072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072" s="17">
        <f>IF(Movimientos[[#This Row],[Contabilizado]] &gt; 0, Movimientos[[#This Row],[Contabilizado]], 0)</f>
        <v>0</v>
      </c>
      <c r="G1072" s="31">
        <f>IF(Movimientos[[#This Row],[Contabilizado]] &lt; 0, Movimientos[[#This Row],[Contabilizado]], 0)</f>
        <v>0</v>
      </c>
      <c r="H1072" s="16"/>
      <c r="I1072" s="5"/>
      <c r="K1072" s="16"/>
      <c r="L1072" s="3"/>
      <c r="M1072" s="3"/>
    </row>
    <row r="1073" spans="1:13" x14ac:dyDescent="0.2">
      <c r="A1073" s="4">
        <v>44896</v>
      </c>
      <c r="B1073" s="17">
        <v>-3800</v>
      </c>
      <c r="C1073" s="14" t="s">
        <v>15</v>
      </c>
      <c r="D1073" t="s">
        <v>29</v>
      </c>
      <c r="E1073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073" s="17">
        <f>IF(Movimientos[[#This Row],[Contabilizado]] &gt; 0, Movimientos[[#This Row],[Contabilizado]], 0)</f>
        <v>0</v>
      </c>
      <c r="G1073" s="31">
        <f>IF(Movimientos[[#This Row],[Contabilizado]] &lt; 0, Movimientos[[#This Row],[Contabilizado]], 0)</f>
        <v>0</v>
      </c>
      <c r="H1073" s="16"/>
      <c r="I1073" s="5"/>
      <c r="K1073" s="16"/>
      <c r="L1073" s="3"/>
      <c r="M1073" s="3"/>
    </row>
    <row r="1074" spans="1:13" x14ac:dyDescent="0.2">
      <c r="A1074" s="4">
        <v>44896</v>
      </c>
      <c r="B1074" s="17">
        <v>-3800</v>
      </c>
      <c r="C1074" s="14" t="s">
        <v>15</v>
      </c>
      <c r="D1074" t="s">
        <v>101</v>
      </c>
      <c r="E1074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074" s="17">
        <f>IF(Movimientos[[#This Row],[Contabilizado]] &gt; 0, Movimientos[[#This Row],[Contabilizado]], 0)</f>
        <v>0</v>
      </c>
      <c r="G1074" s="31">
        <f>IF(Movimientos[[#This Row],[Contabilizado]] &lt; 0, Movimientos[[#This Row],[Contabilizado]], 0)</f>
        <v>0</v>
      </c>
      <c r="H1074" s="16"/>
      <c r="I1074" s="5"/>
      <c r="K1074" s="16"/>
      <c r="L1074" s="3"/>
      <c r="M1074" s="3"/>
    </row>
    <row r="1075" spans="1:13" x14ac:dyDescent="0.2">
      <c r="A1075" s="4">
        <v>44896</v>
      </c>
      <c r="B1075" s="17">
        <v>-3800</v>
      </c>
      <c r="C1075" s="14" t="s">
        <v>15</v>
      </c>
      <c r="D1075" t="s">
        <v>102</v>
      </c>
      <c r="E1075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075" s="17">
        <f>IF(Movimientos[[#This Row],[Contabilizado]] &gt; 0, Movimientos[[#This Row],[Contabilizado]], 0)</f>
        <v>0</v>
      </c>
      <c r="G1075" s="31">
        <f>IF(Movimientos[[#This Row],[Contabilizado]] &lt; 0, Movimientos[[#This Row],[Contabilizado]], 0)</f>
        <v>0</v>
      </c>
      <c r="H1075" s="16"/>
      <c r="I1075" s="5"/>
      <c r="K1075" s="16"/>
      <c r="L1075" s="3"/>
      <c r="M1075" s="3"/>
    </row>
    <row r="1076" spans="1:13" x14ac:dyDescent="0.2">
      <c r="A1076" s="4">
        <v>44896</v>
      </c>
      <c r="B1076" s="17">
        <v>-3800</v>
      </c>
      <c r="C1076" s="14" t="s">
        <v>15</v>
      </c>
      <c r="D1076" t="s">
        <v>104</v>
      </c>
      <c r="E1076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076" s="17">
        <f>IF(Movimientos[[#This Row],[Contabilizado]] &gt; 0, Movimientos[[#This Row],[Contabilizado]], 0)</f>
        <v>0</v>
      </c>
      <c r="G1076" s="31">
        <f>IF(Movimientos[[#This Row],[Contabilizado]] &lt; 0, Movimientos[[#This Row],[Contabilizado]], 0)</f>
        <v>0</v>
      </c>
      <c r="H1076" s="16"/>
      <c r="I1076" s="5"/>
      <c r="K1076" s="16"/>
      <c r="L1076" s="3"/>
      <c r="M1076" s="3"/>
    </row>
    <row r="1077" spans="1:13" x14ac:dyDescent="0.2">
      <c r="A1077" s="4">
        <v>44896</v>
      </c>
      <c r="B1077" s="17">
        <v>-3800</v>
      </c>
      <c r="C1077" s="14" t="s">
        <v>15</v>
      </c>
      <c r="D1077" t="s">
        <v>105</v>
      </c>
      <c r="E1077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077" s="17">
        <f>IF(Movimientos[[#This Row],[Contabilizado]] &gt; 0, Movimientos[[#This Row],[Contabilizado]], 0)</f>
        <v>0</v>
      </c>
      <c r="G1077" s="31">
        <f>IF(Movimientos[[#This Row],[Contabilizado]] &lt; 0, Movimientos[[#This Row],[Contabilizado]], 0)</f>
        <v>0</v>
      </c>
      <c r="H1077" s="16"/>
      <c r="I1077" s="5"/>
      <c r="K1077" s="16"/>
      <c r="L1077" s="3"/>
      <c r="M1077" s="3"/>
    </row>
    <row r="1078" spans="1:13" x14ac:dyDescent="0.2">
      <c r="A1078" s="4">
        <v>44896</v>
      </c>
      <c r="B1078" s="17">
        <v>-3800</v>
      </c>
      <c r="C1078" s="14" t="s">
        <v>15</v>
      </c>
      <c r="D1078" t="s">
        <v>166</v>
      </c>
      <c r="E1078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078" s="17">
        <f>IF(Movimientos[[#This Row],[Contabilizado]] &gt; 0, Movimientos[[#This Row],[Contabilizado]], 0)</f>
        <v>0</v>
      </c>
      <c r="G1078" s="31">
        <f>IF(Movimientos[[#This Row],[Contabilizado]] &lt; 0, Movimientos[[#This Row],[Contabilizado]], 0)</f>
        <v>0</v>
      </c>
      <c r="H1078" s="16"/>
      <c r="I1078" s="5"/>
      <c r="K1078" s="16"/>
      <c r="L1078" s="3"/>
      <c r="M1078" s="3"/>
    </row>
    <row r="1079" spans="1:13" x14ac:dyDescent="0.2">
      <c r="A1079" s="4">
        <v>44896</v>
      </c>
      <c r="B1079" s="17">
        <v>-3800</v>
      </c>
      <c r="C1079" s="14" t="s">
        <v>15</v>
      </c>
      <c r="D1079" t="s">
        <v>51</v>
      </c>
      <c r="E1079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079" s="17">
        <f>IF(Movimientos[[#This Row],[Contabilizado]] &gt; 0, Movimientos[[#This Row],[Contabilizado]], 0)</f>
        <v>0</v>
      </c>
      <c r="G1079" s="31">
        <f>IF(Movimientos[[#This Row],[Contabilizado]] &lt; 0, Movimientos[[#This Row],[Contabilizado]], 0)</f>
        <v>0</v>
      </c>
      <c r="H1079" s="16"/>
      <c r="I1079" s="5"/>
      <c r="K1079" s="16"/>
      <c r="L1079" s="3"/>
      <c r="M1079" s="3"/>
    </row>
    <row r="1080" spans="1:13" x14ac:dyDescent="0.2">
      <c r="A1080" s="4">
        <v>44896</v>
      </c>
      <c r="B1080" s="17">
        <v>-3800</v>
      </c>
      <c r="C1080" s="14" t="s">
        <v>15</v>
      </c>
      <c r="D1080" t="s">
        <v>106</v>
      </c>
      <c r="E1080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080" s="17">
        <f>IF(Movimientos[[#This Row],[Contabilizado]] &gt; 0, Movimientos[[#This Row],[Contabilizado]], 0)</f>
        <v>0</v>
      </c>
      <c r="G1080" s="31">
        <f>IF(Movimientos[[#This Row],[Contabilizado]] &lt; 0, Movimientos[[#This Row],[Contabilizado]], 0)</f>
        <v>0</v>
      </c>
      <c r="H1080" s="16"/>
      <c r="I1080" s="5"/>
      <c r="K1080" s="16"/>
      <c r="L1080" s="3"/>
      <c r="M1080" s="3"/>
    </row>
    <row r="1081" spans="1:13" x14ac:dyDescent="0.2">
      <c r="A1081" s="4">
        <v>44896</v>
      </c>
      <c r="B1081" s="17">
        <v>-3800</v>
      </c>
      <c r="C1081" s="14" t="s">
        <v>15</v>
      </c>
      <c r="D1081" t="s">
        <v>107</v>
      </c>
      <c r="E1081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081" s="17">
        <f>IF(Movimientos[[#This Row],[Contabilizado]] &gt; 0, Movimientos[[#This Row],[Contabilizado]], 0)</f>
        <v>0</v>
      </c>
      <c r="G1081" s="31">
        <f>IF(Movimientos[[#This Row],[Contabilizado]] &lt; 0, Movimientos[[#This Row],[Contabilizado]], 0)</f>
        <v>0</v>
      </c>
      <c r="H1081" s="16"/>
      <c r="I1081" s="5"/>
      <c r="K1081" s="16"/>
      <c r="L1081" s="3"/>
      <c r="M1081" s="3"/>
    </row>
    <row r="1082" spans="1:13" x14ac:dyDescent="0.2">
      <c r="A1082" s="4">
        <v>44896</v>
      </c>
      <c r="B1082" s="17">
        <v>-3800</v>
      </c>
      <c r="C1082" s="14" t="s">
        <v>15</v>
      </c>
      <c r="D1082" t="s">
        <v>108</v>
      </c>
      <c r="E1082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082" s="17">
        <f>IF(Movimientos[[#This Row],[Contabilizado]] &gt; 0, Movimientos[[#This Row],[Contabilizado]], 0)</f>
        <v>0</v>
      </c>
      <c r="G1082" s="31">
        <f>IF(Movimientos[[#This Row],[Contabilizado]] &lt; 0, Movimientos[[#This Row],[Contabilizado]], 0)</f>
        <v>0</v>
      </c>
      <c r="H1082" s="16"/>
      <c r="I1082" s="5"/>
      <c r="K1082" s="16"/>
      <c r="L1082" s="3"/>
      <c r="M1082" s="3"/>
    </row>
    <row r="1083" spans="1:13" x14ac:dyDescent="0.2">
      <c r="A1083" s="4">
        <v>44896</v>
      </c>
      <c r="B1083" s="17">
        <v>-3800</v>
      </c>
      <c r="C1083" s="14" t="s">
        <v>15</v>
      </c>
      <c r="D1083" t="s">
        <v>109</v>
      </c>
      <c r="E1083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083" s="17">
        <f>IF(Movimientos[[#This Row],[Contabilizado]] &gt; 0, Movimientos[[#This Row],[Contabilizado]], 0)</f>
        <v>0</v>
      </c>
      <c r="G1083" s="31">
        <f>IF(Movimientos[[#This Row],[Contabilizado]] &lt; 0, Movimientos[[#This Row],[Contabilizado]], 0)</f>
        <v>0</v>
      </c>
      <c r="H1083" s="16"/>
      <c r="I1083" s="5"/>
      <c r="K1083" s="16"/>
      <c r="L1083" s="3"/>
      <c r="M1083" s="3"/>
    </row>
    <row r="1084" spans="1:13" x14ac:dyDescent="0.2">
      <c r="A1084" s="4">
        <v>44896</v>
      </c>
      <c r="B1084" s="17">
        <v>-3800</v>
      </c>
      <c r="C1084" s="14" t="s">
        <v>15</v>
      </c>
      <c r="D1084" t="s">
        <v>31</v>
      </c>
      <c r="E1084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084" s="17">
        <f>IF(Movimientos[[#This Row],[Contabilizado]] &gt; 0, Movimientos[[#This Row],[Contabilizado]], 0)</f>
        <v>0</v>
      </c>
      <c r="G1084" s="31">
        <f>IF(Movimientos[[#This Row],[Contabilizado]] &lt; 0, Movimientos[[#This Row],[Contabilizado]], 0)</f>
        <v>0</v>
      </c>
      <c r="H1084" s="16"/>
      <c r="I1084" s="5"/>
      <c r="K1084" s="16"/>
      <c r="L1084" s="3"/>
      <c r="M1084" s="3"/>
    </row>
    <row r="1085" spans="1:13" x14ac:dyDescent="0.2">
      <c r="A1085" s="4">
        <v>44896</v>
      </c>
      <c r="B1085" s="17">
        <v>-3800</v>
      </c>
      <c r="C1085" s="14" t="s">
        <v>15</v>
      </c>
      <c r="D1085" t="s">
        <v>111</v>
      </c>
      <c r="E1085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085" s="17">
        <f>IF(Movimientos[[#This Row],[Contabilizado]] &gt; 0, Movimientos[[#This Row],[Contabilizado]], 0)</f>
        <v>0</v>
      </c>
      <c r="G1085" s="31">
        <f>IF(Movimientos[[#This Row],[Contabilizado]] &lt; 0, Movimientos[[#This Row],[Contabilizado]], 0)</f>
        <v>0</v>
      </c>
      <c r="H1085" s="16"/>
      <c r="I1085" s="5"/>
      <c r="K1085" s="16"/>
      <c r="L1085" s="3"/>
      <c r="M1085" s="3"/>
    </row>
    <row r="1086" spans="1:13" x14ac:dyDescent="0.2">
      <c r="A1086" s="4">
        <v>44896</v>
      </c>
      <c r="B1086" s="17">
        <v>-3800</v>
      </c>
      <c r="C1086" s="14" t="s">
        <v>15</v>
      </c>
      <c r="D1086" t="s">
        <v>112</v>
      </c>
      <c r="E1086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086" s="17">
        <f>IF(Movimientos[[#This Row],[Contabilizado]] &gt; 0, Movimientos[[#This Row],[Contabilizado]], 0)</f>
        <v>0</v>
      </c>
      <c r="G1086" s="31">
        <f>IF(Movimientos[[#This Row],[Contabilizado]] &lt; 0, Movimientos[[#This Row],[Contabilizado]], 0)</f>
        <v>0</v>
      </c>
      <c r="H1086" s="16"/>
      <c r="I1086" s="5"/>
      <c r="K1086" s="16"/>
      <c r="L1086" s="3"/>
      <c r="M1086" s="3"/>
    </row>
    <row r="1087" spans="1:13" x14ac:dyDescent="0.2">
      <c r="A1087" s="4">
        <v>44896</v>
      </c>
      <c r="B1087" s="17">
        <v>-3800</v>
      </c>
      <c r="C1087" s="14" t="s">
        <v>15</v>
      </c>
      <c r="D1087" t="s">
        <v>113</v>
      </c>
      <c r="E1087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087" s="17">
        <f>IF(Movimientos[[#This Row],[Contabilizado]] &gt; 0, Movimientos[[#This Row],[Contabilizado]], 0)</f>
        <v>0</v>
      </c>
      <c r="G1087" s="31">
        <f>IF(Movimientos[[#This Row],[Contabilizado]] &lt; 0, Movimientos[[#This Row],[Contabilizado]], 0)</f>
        <v>0</v>
      </c>
      <c r="H1087" s="16"/>
      <c r="I1087" s="5"/>
      <c r="K1087" s="16"/>
      <c r="L1087" s="3"/>
      <c r="M1087" s="3"/>
    </row>
    <row r="1088" spans="1:13" x14ac:dyDescent="0.2">
      <c r="A1088" s="4">
        <v>44896</v>
      </c>
      <c r="B1088" s="17">
        <v>-3800</v>
      </c>
      <c r="C1088" s="14" t="s">
        <v>15</v>
      </c>
      <c r="D1088" t="s">
        <v>18</v>
      </c>
      <c r="E1088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088" s="17">
        <f>IF(Movimientos[[#This Row],[Contabilizado]] &gt; 0, Movimientos[[#This Row],[Contabilizado]], 0)</f>
        <v>0</v>
      </c>
      <c r="G1088" s="31">
        <f>IF(Movimientos[[#This Row],[Contabilizado]] &lt; 0, Movimientos[[#This Row],[Contabilizado]], 0)</f>
        <v>0</v>
      </c>
      <c r="H1088" s="16"/>
      <c r="I1088" s="5"/>
      <c r="K1088" s="16"/>
      <c r="L1088" s="3"/>
      <c r="M1088" s="3"/>
    </row>
    <row r="1089" spans="1:13" x14ac:dyDescent="0.2">
      <c r="A1089" s="4">
        <v>44896</v>
      </c>
      <c r="B1089" s="17">
        <v>-3800</v>
      </c>
      <c r="C1089" s="14" t="s">
        <v>15</v>
      </c>
      <c r="D1089" t="s">
        <v>114</v>
      </c>
      <c r="E1089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089" s="17">
        <f>IF(Movimientos[[#This Row],[Contabilizado]] &gt; 0, Movimientos[[#This Row],[Contabilizado]], 0)</f>
        <v>0</v>
      </c>
      <c r="G1089" s="31">
        <f>IF(Movimientos[[#This Row],[Contabilizado]] &lt; 0, Movimientos[[#This Row],[Contabilizado]], 0)</f>
        <v>0</v>
      </c>
      <c r="H1089" s="16"/>
      <c r="I1089" s="5"/>
      <c r="K1089" s="16"/>
      <c r="L1089" s="3"/>
      <c r="M1089" s="3"/>
    </row>
    <row r="1090" spans="1:13" x14ac:dyDescent="0.2">
      <c r="A1090" s="4">
        <v>44896</v>
      </c>
      <c r="B1090" s="17">
        <v>-3800</v>
      </c>
      <c r="C1090" s="14" t="s">
        <v>15</v>
      </c>
      <c r="D1090" t="s">
        <v>115</v>
      </c>
      <c r="E1090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090" s="17">
        <f>IF(Movimientos[[#This Row],[Contabilizado]] &gt; 0, Movimientos[[#This Row],[Contabilizado]], 0)</f>
        <v>0</v>
      </c>
      <c r="G1090" s="31">
        <f>IF(Movimientos[[#This Row],[Contabilizado]] &lt; 0, Movimientos[[#This Row],[Contabilizado]], 0)</f>
        <v>0</v>
      </c>
      <c r="H1090" s="16"/>
      <c r="I1090" s="5"/>
      <c r="K1090" s="16"/>
      <c r="L1090" s="3"/>
      <c r="M1090" s="3"/>
    </row>
    <row r="1091" spans="1:13" x14ac:dyDescent="0.2">
      <c r="A1091" s="4">
        <v>44896</v>
      </c>
      <c r="B1091" s="17">
        <v>-3800</v>
      </c>
      <c r="C1091" s="14" t="s">
        <v>15</v>
      </c>
      <c r="D1091" t="s">
        <v>116</v>
      </c>
      <c r="E1091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091" s="17">
        <f>IF(Movimientos[[#This Row],[Contabilizado]] &gt; 0, Movimientos[[#This Row],[Contabilizado]], 0)</f>
        <v>0</v>
      </c>
      <c r="G1091" s="31">
        <f>IF(Movimientos[[#This Row],[Contabilizado]] &lt; 0, Movimientos[[#This Row],[Contabilizado]], 0)</f>
        <v>0</v>
      </c>
      <c r="H1091" s="16"/>
      <c r="I1091" s="5"/>
      <c r="K1091" s="16"/>
      <c r="L1091" s="3"/>
      <c r="M1091" s="3"/>
    </row>
    <row r="1092" spans="1:13" x14ac:dyDescent="0.2">
      <c r="A1092" s="4">
        <v>44896</v>
      </c>
      <c r="B1092" s="17">
        <v>-3800</v>
      </c>
      <c r="C1092" s="14" t="s">
        <v>15</v>
      </c>
      <c r="D1092" t="s">
        <v>117</v>
      </c>
      <c r="E1092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092" s="17">
        <f>IF(Movimientos[[#This Row],[Contabilizado]] &gt; 0, Movimientos[[#This Row],[Contabilizado]], 0)</f>
        <v>0</v>
      </c>
      <c r="G1092" s="31">
        <f>IF(Movimientos[[#This Row],[Contabilizado]] &lt; 0, Movimientos[[#This Row],[Contabilizado]], 0)</f>
        <v>0</v>
      </c>
      <c r="H1092" s="16"/>
      <c r="I1092" s="5"/>
      <c r="K1092" s="16"/>
      <c r="L1092" s="3"/>
      <c r="M1092" s="3"/>
    </row>
    <row r="1093" spans="1:13" x14ac:dyDescent="0.2">
      <c r="A1093" s="4">
        <v>44896</v>
      </c>
      <c r="B1093" s="17">
        <v>-3800</v>
      </c>
      <c r="C1093" s="14" t="s">
        <v>15</v>
      </c>
      <c r="D1093" t="s">
        <v>14</v>
      </c>
      <c r="E1093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093" s="17">
        <f>IF(Movimientos[[#This Row],[Contabilizado]] &gt; 0, Movimientos[[#This Row],[Contabilizado]], 0)</f>
        <v>0</v>
      </c>
      <c r="G1093" s="31">
        <f>IF(Movimientos[[#This Row],[Contabilizado]] &lt; 0, Movimientos[[#This Row],[Contabilizado]], 0)</f>
        <v>0</v>
      </c>
      <c r="H1093" s="16"/>
      <c r="I1093" s="5"/>
      <c r="K1093" s="16"/>
      <c r="L1093" s="3"/>
      <c r="M1093" s="3"/>
    </row>
    <row r="1094" spans="1:13" x14ac:dyDescent="0.2">
      <c r="A1094" s="4">
        <v>44896</v>
      </c>
      <c r="B1094" s="17">
        <v>-3800</v>
      </c>
      <c r="C1094" s="14" t="s">
        <v>15</v>
      </c>
      <c r="D1094" t="s">
        <v>37</v>
      </c>
      <c r="E1094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094" s="17">
        <f>IF(Movimientos[[#This Row],[Contabilizado]] &gt; 0, Movimientos[[#This Row],[Contabilizado]], 0)</f>
        <v>0</v>
      </c>
      <c r="G1094" s="31">
        <f>IF(Movimientos[[#This Row],[Contabilizado]] &lt; 0, Movimientos[[#This Row],[Contabilizado]], 0)</f>
        <v>0</v>
      </c>
      <c r="H1094" s="16"/>
      <c r="I1094" s="5"/>
      <c r="K1094" s="16"/>
      <c r="L1094" s="3"/>
      <c r="M1094" s="3"/>
    </row>
    <row r="1095" spans="1:13" x14ac:dyDescent="0.2">
      <c r="A1095" s="4">
        <v>44896</v>
      </c>
      <c r="B1095" s="17">
        <v>-3800</v>
      </c>
      <c r="C1095" s="14" t="s">
        <v>15</v>
      </c>
      <c r="D1095" t="s">
        <v>118</v>
      </c>
      <c r="E1095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095" s="17">
        <f>IF(Movimientos[[#This Row],[Contabilizado]] &gt; 0, Movimientos[[#This Row],[Contabilizado]], 0)</f>
        <v>0</v>
      </c>
      <c r="G1095" s="31">
        <f>IF(Movimientos[[#This Row],[Contabilizado]] &lt; 0, Movimientos[[#This Row],[Contabilizado]], 0)</f>
        <v>0</v>
      </c>
      <c r="H1095" s="16"/>
      <c r="I1095" s="5"/>
      <c r="K1095" s="16"/>
      <c r="L1095" s="3"/>
      <c r="M1095" s="3"/>
    </row>
    <row r="1096" spans="1:13" x14ac:dyDescent="0.2">
      <c r="A1096" s="4">
        <v>44896</v>
      </c>
      <c r="B1096" s="17">
        <v>-3800</v>
      </c>
      <c r="C1096" s="14" t="s">
        <v>15</v>
      </c>
      <c r="D1096" t="s">
        <v>119</v>
      </c>
      <c r="E1096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096" s="17">
        <f>IF(Movimientos[[#This Row],[Contabilizado]] &gt; 0, Movimientos[[#This Row],[Contabilizado]], 0)</f>
        <v>0</v>
      </c>
      <c r="G1096" s="31">
        <f>IF(Movimientos[[#This Row],[Contabilizado]] &lt; 0, Movimientos[[#This Row],[Contabilizado]], 0)</f>
        <v>0</v>
      </c>
      <c r="H1096" s="16"/>
      <c r="I1096" s="5"/>
      <c r="K1096" s="16"/>
      <c r="L1096" s="3"/>
      <c r="M1096" s="3"/>
    </row>
    <row r="1097" spans="1:13" x14ac:dyDescent="0.2">
      <c r="A1097" s="4">
        <v>44896</v>
      </c>
      <c r="B1097" s="17">
        <v>-3800</v>
      </c>
      <c r="C1097" s="14" t="s">
        <v>15</v>
      </c>
      <c r="D1097" t="s">
        <v>121</v>
      </c>
      <c r="E1097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097" s="17">
        <f>IF(Movimientos[[#This Row],[Contabilizado]] &gt; 0, Movimientos[[#This Row],[Contabilizado]], 0)</f>
        <v>0</v>
      </c>
      <c r="G1097" s="31">
        <f>IF(Movimientos[[#This Row],[Contabilizado]] &lt; 0, Movimientos[[#This Row],[Contabilizado]], 0)</f>
        <v>0</v>
      </c>
      <c r="H1097" s="16"/>
      <c r="I1097" s="5"/>
      <c r="K1097" s="16"/>
      <c r="L1097" s="3"/>
      <c r="M1097" s="3"/>
    </row>
    <row r="1098" spans="1:13" x14ac:dyDescent="0.2">
      <c r="A1098" s="4">
        <v>44896</v>
      </c>
      <c r="B1098" s="17">
        <v>300</v>
      </c>
      <c r="C1098" s="14" t="s">
        <v>13</v>
      </c>
      <c r="D1098" s="3" t="s">
        <v>123</v>
      </c>
      <c r="E1098" s="17">
        <f>IF(AND(Movimientos[[#This Row],[Importe]] &lt; 0, OR(Movimientos[[#This Row],[Concepto]] = "Luz", Movimientos[[#This Row],[Concepto]] = "Cuota", Movimientos[[#This Row],[Concepto]] = "Invitado")), 0, Movimientos[[#This Row],[Importe]])</f>
        <v>300</v>
      </c>
      <c r="F1098" s="17">
        <f>IF(Movimientos[[#This Row],[Contabilizado]] &gt; 0, Movimientos[[#This Row],[Contabilizado]], 0)</f>
        <v>300</v>
      </c>
      <c r="G1098" s="31">
        <f>IF(Movimientos[[#This Row],[Contabilizado]] &lt; 0, Movimientos[[#This Row],[Contabilizado]], 0)</f>
        <v>0</v>
      </c>
      <c r="H1098" s="16"/>
      <c r="I1098" s="5"/>
      <c r="K1098" s="16"/>
      <c r="L1098" s="3"/>
      <c r="M1098" s="3"/>
    </row>
    <row r="1099" spans="1:13" x14ac:dyDescent="0.2">
      <c r="A1099" s="4">
        <v>44896</v>
      </c>
      <c r="B1099" s="17">
        <v>7000</v>
      </c>
      <c r="C1099" s="14" t="s">
        <v>15</v>
      </c>
      <c r="D1099" s="3" t="s">
        <v>123</v>
      </c>
      <c r="E1099" s="17">
        <f>IF(AND(Movimientos[[#This Row],[Importe]] &lt; 0, OR(Movimientos[[#This Row],[Concepto]] = "Luz", Movimientos[[#This Row],[Concepto]] = "Cuota", Movimientos[[#This Row],[Concepto]] = "Invitado")), 0, Movimientos[[#This Row],[Importe]])</f>
        <v>7000</v>
      </c>
      <c r="F1099" s="17">
        <f>IF(Movimientos[[#This Row],[Contabilizado]] &gt; 0, Movimientos[[#This Row],[Contabilizado]], 0)</f>
        <v>7000</v>
      </c>
      <c r="G1099" s="31">
        <f>IF(Movimientos[[#This Row],[Contabilizado]] &lt; 0, Movimientos[[#This Row],[Contabilizado]], 0)</f>
        <v>0</v>
      </c>
      <c r="H1099" s="16"/>
      <c r="I1099" s="5"/>
      <c r="K1099" s="16"/>
      <c r="L1099" s="3"/>
      <c r="M1099" s="3"/>
    </row>
    <row r="1100" spans="1:13" x14ac:dyDescent="0.2">
      <c r="A1100" s="4">
        <v>44896</v>
      </c>
      <c r="B1100" s="17">
        <v>-3800</v>
      </c>
      <c r="C1100" s="14" t="s">
        <v>15</v>
      </c>
      <c r="D1100" t="s">
        <v>123</v>
      </c>
      <c r="E1100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100" s="17">
        <f>IF(Movimientos[[#This Row],[Contabilizado]] &gt; 0, Movimientos[[#This Row],[Contabilizado]], 0)</f>
        <v>0</v>
      </c>
      <c r="G1100" s="31">
        <f>IF(Movimientos[[#This Row],[Contabilizado]] &lt; 0, Movimientos[[#This Row],[Contabilizado]], 0)</f>
        <v>0</v>
      </c>
      <c r="H1100" s="16"/>
      <c r="I1100" s="5"/>
      <c r="K1100" s="16"/>
      <c r="L1100" s="3"/>
      <c r="M1100" s="3"/>
    </row>
    <row r="1101" spans="1:13" x14ac:dyDescent="0.2">
      <c r="A1101" s="4">
        <v>44896</v>
      </c>
      <c r="B1101" s="17">
        <v>-3800</v>
      </c>
      <c r="C1101" s="14" t="s">
        <v>15</v>
      </c>
      <c r="D1101" t="s">
        <v>124</v>
      </c>
      <c r="E1101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101" s="17">
        <f>IF(Movimientos[[#This Row],[Contabilizado]] &gt; 0, Movimientos[[#This Row],[Contabilizado]], 0)</f>
        <v>0</v>
      </c>
      <c r="G1101" s="31">
        <f>IF(Movimientos[[#This Row],[Contabilizado]] &lt; 0, Movimientos[[#This Row],[Contabilizado]], 0)</f>
        <v>0</v>
      </c>
      <c r="H1101" s="16"/>
      <c r="I1101" s="5"/>
      <c r="K1101" s="16"/>
      <c r="L1101" s="3"/>
      <c r="M1101" s="3"/>
    </row>
    <row r="1102" spans="1:13" x14ac:dyDescent="0.2">
      <c r="A1102" s="4">
        <v>44896</v>
      </c>
      <c r="B1102" s="17">
        <v>-3800</v>
      </c>
      <c r="C1102" s="14" t="s">
        <v>15</v>
      </c>
      <c r="D1102" t="s">
        <v>214</v>
      </c>
      <c r="E1102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102" s="17">
        <f>IF(Movimientos[[#This Row],[Contabilizado]] &gt; 0, Movimientos[[#This Row],[Contabilizado]], 0)</f>
        <v>0</v>
      </c>
      <c r="G1102" s="31">
        <f>IF(Movimientos[[#This Row],[Contabilizado]] &lt; 0, Movimientos[[#This Row],[Contabilizado]], 0)</f>
        <v>0</v>
      </c>
      <c r="H1102" s="16"/>
      <c r="I1102" s="5"/>
      <c r="K1102" s="16"/>
      <c r="L1102" s="3"/>
      <c r="M1102" s="3"/>
    </row>
    <row r="1103" spans="1:13" x14ac:dyDescent="0.2">
      <c r="A1103" s="4">
        <v>44896</v>
      </c>
      <c r="B1103" s="17">
        <v>-2700</v>
      </c>
      <c r="C1103" s="14" t="s">
        <v>15</v>
      </c>
      <c r="D1103" t="s">
        <v>137</v>
      </c>
      <c r="E1103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103" s="17">
        <f>IF(Movimientos[[#This Row],[Contabilizado]] &gt; 0, Movimientos[[#This Row],[Contabilizado]], 0)</f>
        <v>0</v>
      </c>
      <c r="G1103" s="31">
        <f>IF(Movimientos[[#This Row],[Contabilizado]] &lt; 0, Movimientos[[#This Row],[Contabilizado]], 0)</f>
        <v>0</v>
      </c>
      <c r="H1103" s="16"/>
      <c r="I1103" s="5"/>
      <c r="K1103" s="16"/>
      <c r="L1103" s="3"/>
      <c r="M1103" s="3"/>
    </row>
    <row r="1104" spans="1:13" x14ac:dyDescent="0.2">
      <c r="A1104" s="4">
        <v>44896</v>
      </c>
      <c r="B1104" s="17">
        <v>-2700</v>
      </c>
      <c r="C1104" s="14" t="s">
        <v>15</v>
      </c>
      <c r="D1104" t="s">
        <v>43</v>
      </c>
      <c r="E1104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104" s="17">
        <f>IF(Movimientos[[#This Row],[Contabilizado]] &gt; 0, Movimientos[[#This Row],[Contabilizado]], 0)</f>
        <v>0</v>
      </c>
      <c r="G1104" s="31">
        <f>IF(Movimientos[[#This Row],[Contabilizado]] &lt; 0, Movimientos[[#This Row],[Contabilizado]], 0)</f>
        <v>0</v>
      </c>
      <c r="H1104" s="16"/>
      <c r="I1104" s="5"/>
      <c r="K1104" s="16"/>
      <c r="L1104" s="3"/>
      <c r="M1104" s="3"/>
    </row>
    <row r="1105" spans="1:13" x14ac:dyDescent="0.2">
      <c r="A1105" s="4">
        <v>44896</v>
      </c>
      <c r="B1105" s="17">
        <v>-2700</v>
      </c>
      <c r="C1105" s="14" t="s">
        <v>15</v>
      </c>
      <c r="D1105" t="s">
        <v>39</v>
      </c>
      <c r="E1105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105" s="17">
        <f>IF(Movimientos[[#This Row],[Contabilizado]] &gt; 0, Movimientos[[#This Row],[Contabilizado]], 0)</f>
        <v>0</v>
      </c>
      <c r="G1105" s="31">
        <f>IF(Movimientos[[#This Row],[Contabilizado]] &lt; 0, Movimientos[[#This Row],[Contabilizado]], 0)</f>
        <v>0</v>
      </c>
      <c r="H1105" s="16"/>
      <c r="I1105" s="5"/>
      <c r="K1105" s="16"/>
      <c r="L1105" s="3"/>
      <c r="M1105" s="3"/>
    </row>
    <row r="1106" spans="1:13" x14ac:dyDescent="0.2">
      <c r="A1106" s="4">
        <v>44896</v>
      </c>
      <c r="B1106" s="17">
        <v>-2700</v>
      </c>
      <c r="C1106" s="14" t="s">
        <v>15</v>
      </c>
      <c r="D1106" t="s">
        <v>138</v>
      </c>
      <c r="E1106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106" s="17">
        <f>IF(Movimientos[[#This Row],[Contabilizado]] &gt; 0, Movimientos[[#This Row],[Contabilizado]], 0)</f>
        <v>0</v>
      </c>
      <c r="G1106" s="31">
        <f>IF(Movimientos[[#This Row],[Contabilizado]] &lt; 0, Movimientos[[#This Row],[Contabilizado]], 0)</f>
        <v>0</v>
      </c>
      <c r="H1106" s="16"/>
      <c r="I1106" s="5"/>
      <c r="K1106" s="16"/>
      <c r="L1106" s="3"/>
      <c r="M1106" s="3"/>
    </row>
    <row r="1107" spans="1:13" x14ac:dyDescent="0.2">
      <c r="A1107" s="4">
        <v>44896</v>
      </c>
      <c r="B1107" s="17">
        <v>-2700</v>
      </c>
      <c r="C1107" s="14" t="s">
        <v>15</v>
      </c>
      <c r="D1107" t="s">
        <v>139</v>
      </c>
      <c r="E1107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107" s="17">
        <f>IF(Movimientos[[#This Row],[Contabilizado]] &gt; 0, Movimientos[[#This Row],[Contabilizado]], 0)</f>
        <v>0</v>
      </c>
      <c r="G1107" s="31">
        <f>IF(Movimientos[[#This Row],[Contabilizado]] &lt; 0, Movimientos[[#This Row],[Contabilizado]], 0)</f>
        <v>0</v>
      </c>
      <c r="H1107" s="16"/>
      <c r="I1107" s="5"/>
      <c r="K1107" s="16"/>
      <c r="L1107" s="3"/>
      <c r="M1107" s="3"/>
    </row>
    <row r="1108" spans="1:13" x14ac:dyDescent="0.2">
      <c r="A1108" s="4">
        <v>44896</v>
      </c>
      <c r="B1108" s="17">
        <v>-2700</v>
      </c>
      <c r="C1108" s="14" t="s">
        <v>15</v>
      </c>
      <c r="D1108" t="s">
        <v>140</v>
      </c>
      <c r="E1108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108" s="17">
        <f>IF(Movimientos[[#This Row],[Contabilizado]] &gt; 0, Movimientos[[#This Row],[Contabilizado]], 0)</f>
        <v>0</v>
      </c>
      <c r="G1108" s="31">
        <f>IF(Movimientos[[#This Row],[Contabilizado]] &lt; 0, Movimientos[[#This Row],[Contabilizado]], 0)</f>
        <v>0</v>
      </c>
      <c r="H1108" s="16"/>
      <c r="I1108" s="5"/>
      <c r="K1108" s="16"/>
      <c r="L1108" s="3"/>
      <c r="M1108" s="3"/>
    </row>
    <row r="1109" spans="1:13" x14ac:dyDescent="0.2">
      <c r="A1109" s="4">
        <v>44896</v>
      </c>
      <c r="B1109" s="17">
        <v>-1620</v>
      </c>
      <c r="C1109" s="14" t="s">
        <v>15</v>
      </c>
      <c r="D1109" t="s">
        <v>141</v>
      </c>
      <c r="E1109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109" s="17">
        <f>IF(Movimientos[[#This Row],[Contabilizado]] &gt; 0, Movimientos[[#This Row],[Contabilizado]], 0)</f>
        <v>0</v>
      </c>
      <c r="G1109" s="31">
        <f>IF(Movimientos[[#This Row],[Contabilizado]] &lt; 0, Movimientos[[#This Row],[Contabilizado]], 0)</f>
        <v>0</v>
      </c>
      <c r="H1109" s="16"/>
      <c r="I1109" s="5"/>
      <c r="K1109" s="16"/>
      <c r="L1109" s="3"/>
      <c r="M1109" s="3"/>
    </row>
    <row r="1110" spans="1:13" x14ac:dyDescent="0.2">
      <c r="A1110" s="4">
        <v>44896</v>
      </c>
      <c r="B1110" s="17">
        <v>-1620</v>
      </c>
      <c r="C1110" s="14" t="s">
        <v>15</v>
      </c>
      <c r="D1110" t="s">
        <v>142</v>
      </c>
      <c r="E1110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110" s="17">
        <f>IF(Movimientos[[#This Row],[Contabilizado]] &gt; 0, Movimientos[[#This Row],[Contabilizado]], 0)</f>
        <v>0</v>
      </c>
      <c r="G1110" s="31">
        <f>IF(Movimientos[[#This Row],[Contabilizado]] &lt; 0, Movimientos[[#This Row],[Contabilizado]], 0)</f>
        <v>0</v>
      </c>
      <c r="H1110" s="16"/>
      <c r="I1110" s="5"/>
      <c r="K1110" s="16"/>
      <c r="L1110" s="3"/>
      <c r="M1110" s="3"/>
    </row>
    <row r="1111" spans="1:13" x14ac:dyDescent="0.2">
      <c r="A1111" s="4">
        <v>44896</v>
      </c>
      <c r="B1111" s="17">
        <v>-1620</v>
      </c>
      <c r="C1111" s="14" t="s">
        <v>15</v>
      </c>
      <c r="D1111" t="s">
        <v>143</v>
      </c>
      <c r="E1111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111" s="17">
        <f>IF(Movimientos[[#This Row],[Contabilizado]] &gt; 0, Movimientos[[#This Row],[Contabilizado]], 0)</f>
        <v>0</v>
      </c>
      <c r="G1111" s="31">
        <f>IF(Movimientos[[#This Row],[Contabilizado]] &lt; 0, Movimientos[[#This Row],[Contabilizado]], 0)</f>
        <v>0</v>
      </c>
      <c r="H1111" s="16"/>
      <c r="I1111" s="5"/>
      <c r="K1111" s="16"/>
      <c r="L1111" s="3"/>
      <c r="M1111" s="3"/>
    </row>
    <row r="1112" spans="1:13" x14ac:dyDescent="0.2">
      <c r="A1112" s="4">
        <v>44896</v>
      </c>
      <c r="B1112" s="17">
        <v>-2700</v>
      </c>
      <c r="C1112" s="14" t="s">
        <v>15</v>
      </c>
      <c r="D1112" t="s">
        <v>20</v>
      </c>
      <c r="E1112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112" s="17">
        <f>IF(Movimientos[[#This Row],[Contabilizado]] &gt; 0, Movimientos[[#This Row],[Contabilizado]], 0)</f>
        <v>0</v>
      </c>
      <c r="G1112" s="31">
        <f>IF(Movimientos[[#This Row],[Contabilizado]] &lt; 0, Movimientos[[#This Row],[Contabilizado]], 0)</f>
        <v>0</v>
      </c>
      <c r="H1112" s="16"/>
      <c r="I1112" s="5"/>
      <c r="K1112" s="16"/>
      <c r="L1112" s="3"/>
      <c r="M1112" s="3"/>
    </row>
    <row r="1113" spans="1:13" x14ac:dyDescent="0.2">
      <c r="A1113" s="4">
        <v>44896</v>
      </c>
      <c r="B1113" s="17">
        <v>-2700</v>
      </c>
      <c r="C1113" s="14" t="s">
        <v>15</v>
      </c>
      <c r="D1113" t="s">
        <v>144</v>
      </c>
      <c r="E1113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113" s="17">
        <f>IF(Movimientos[[#This Row],[Contabilizado]] &gt; 0, Movimientos[[#This Row],[Contabilizado]], 0)</f>
        <v>0</v>
      </c>
      <c r="G1113" s="31">
        <f>IF(Movimientos[[#This Row],[Contabilizado]] &lt; 0, Movimientos[[#This Row],[Contabilizado]], 0)</f>
        <v>0</v>
      </c>
      <c r="H1113" s="16"/>
      <c r="I1113" s="5"/>
      <c r="K1113" s="16"/>
      <c r="L1113" s="3"/>
      <c r="M1113" s="3"/>
    </row>
    <row r="1114" spans="1:13" x14ac:dyDescent="0.2">
      <c r="A1114" s="4">
        <v>44896</v>
      </c>
      <c r="B1114" s="17">
        <v>-2700</v>
      </c>
      <c r="C1114" s="14" t="s">
        <v>15</v>
      </c>
      <c r="D1114" t="s">
        <v>145</v>
      </c>
      <c r="E1114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114" s="17">
        <f>IF(Movimientos[[#This Row],[Contabilizado]] &gt; 0, Movimientos[[#This Row],[Contabilizado]], 0)</f>
        <v>0</v>
      </c>
      <c r="G1114" s="31">
        <f>IF(Movimientos[[#This Row],[Contabilizado]] &lt; 0, Movimientos[[#This Row],[Contabilizado]], 0)</f>
        <v>0</v>
      </c>
      <c r="H1114" s="16"/>
      <c r="I1114" s="5"/>
      <c r="K1114" s="16"/>
      <c r="L1114" s="3"/>
      <c r="M1114" s="3"/>
    </row>
    <row r="1115" spans="1:13" x14ac:dyDescent="0.2">
      <c r="A1115" s="4">
        <v>44896</v>
      </c>
      <c r="B1115" s="17">
        <v>-2700</v>
      </c>
      <c r="C1115" s="14" t="s">
        <v>15</v>
      </c>
      <c r="D1115" t="s">
        <v>146</v>
      </c>
      <c r="E1115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115" s="17">
        <f>IF(Movimientos[[#This Row],[Contabilizado]] &gt; 0, Movimientos[[#This Row],[Contabilizado]], 0)</f>
        <v>0</v>
      </c>
      <c r="G1115" s="31">
        <f>IF(Movimientos[[#This Row],[Contabilizado]] &lt; 0, Movimientos[[#This Row],[Contabilizado]], 0)</f>
        <v>0</v>
      </c>
      <c r="H1115" s="16"/>
      <c r="I1115" s="5"/>
      <c r="K1115" s="16"/>
      <c r="L1115" s="3"/>
      <c r="M1115" s="3"/>
    </row>
    <row r="1116" spans="1:13" x14ac:dyDescent="0.2">
      <c r="A1116" s="4">
        <v>44896</v>
      </c>
      <c r="B1116" s="17">
        <v>-2700</v>
      </c>
      <c r="C1116" s="14" t="s">
        <v>15</v>
      </c>
      <c r="D1116" t="s">
        <v>177</v>
      </c>
      <c r="E1116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116" s="17">
        <f>IF(Movimientos[[#This Row],[Contabilizado]] &gt; 0, Movimientos[[#This Row],[Contabilizado]], 0)</f>
        <v>0</v>
      </c>
      <c r="G1116" s="31">
        <f>IF(Movimientos[[#This Row],[Contabilizado]] &lt; 0, Movimientos[[#This Row],[Contabilizado]], 0)</f>
        <v>0</v>
      </c>
      <c r="H1116" s="16"/>
      <c r="I1116" s="5"/>
      <c r="K1116" s="16"/>
      <c r="L1116" s="3"/>
      <c r="M1116" s="3"/>
    </row>
    <row r="1117" spans="1:13" x14ac:dyDescent="0.2">
      <c r="A1117" s="4">
        <v>44896</v>
      </c>
      <c r="B1117" s="17">
        <v>-2700</v>
      </c>
      <c r="C1117" s="14" t="s">
        <v>15</v>
      </c>
      <c r="D1117" t="s">
        <v>147</v>
      </c>
      <c r="E1117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117" s="17">
        <f>IF(Movimientos[[#This Row],[Contabilizado]] &gt; 0, Movimientos[[#This Row],[Contabilizado]], 0)</f>
        <v>0</v>
      </c>
      <c r="G1117" s="31">
        <f>IF(Movimientos[[#This Row],[Contabilizado]] &lt; 0, Movimientos[[#This Row],[Contabilizado]], 0)</f>
        <v>0</v>
      </c>
      <c r="H1117" s="16"/>
      <c r="I1117" s="5"/>
      <c r="K1117" s="16"/>
      <c r="L1117" s="3"/>
      <c r="M1117" s="3"/>
    </row>
    <row r="1118" spans="1:13" x14ac:dyDescent="0.2">
      <c r="A1118" s="4">
        <v>44896</v>
      </c>
      <c r="B1118" s="17">
        <v>-2700</v>
      </c>
      <c r="C1118" s="14" t="s">
        <v>15</v>
      </c>
      <c r="D1118" t="s">
        <v>207</v>
      </c>
      <c r="E1118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118" s="17">
        <f>IF(Movimientos[[#This Row],[Contabilizado]] &gt; 0, Movimientos[[#This Row],[Contabilizado]], 0)</f>
        <v>0</v>
      </c>
      <c r="G1118" s="31">
        <f>IF(Movimientos[[#This Row],[Contabilizado]] &lt; 0, Movimientos[[#This Row],[Contabilizado]], 0)</f>
        <v>0</v>
      </c>
      <c r="H1118" s="16"/>
      <c r="I1118" s="5"/>
      <c r="K1118" s="16"/>
      <c r="L1118" s="3"/>
      <c r="M1118" s="3"/>
    </row>
    <row r="1119" spans="1:13" x14ac:dyDescent="0.2">
      <c r="A1119" s="4">
        <v>44896</v>
      </c>
      <c r="B1119" s="17">
        <v>-3800</v>
      </c>
      <c r="C1119" s="14" t="s">
        <v>15</v>
      </c>
      <c r="D1119" t="s">
        <v>213</v>
      </c>
      <c r="E1119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119" s="17">
        <f>IF(Movimientos[[#This Row],[Contabilizado]] &gt; 0, Movimientos[[#This Row],[Contabilizado]], 0)</f>
        <v>0</v>
      </c>
      <c r="G1119" s="31">
        <f>IF(Movimientos[[#This Row],[Contabilizado]] &lt; 0, Movimientos[[#This Row],[Contabilizado]], 0)</f>
        <v>0</v>
      </c>
      <c r="H1119" s="16"/>
      <c r="I1119" s="5"/>
      <c r="K1119" s="16"/>
      <c r="L1119" s="3"/>
      <c r="M1119" s="3"/>
    </row>
    <row r="1120" spans="1:13" x14ac:dyDescent="0.2">
      <c r="A1120" s="4">
        <v>44896</v>
      </c>
      <c r="B1120" s="17">
        <v>-3800</v>
      </c>
      <c r="C1120" s="14" t="s">
        <v>15</v>
      </c>
      <c r="D1120" t="s">
        <v>42</v>
      </c>
      <c r="E1120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120" s="17">
        <f>IF(Movimientos[[#This Row],[Contabilizado]] &gt; 0, Movimientos[[#This Row],[Contabilizado]], 0)</f>
        <v>0</v>
      </c>
      <c r="G1120" s="31">
        <f>IF(Movimientos[[#This Row],[Contabilizado]] &lt; 0, Movimientos[[#This Row],[Contabilizado]], 0)</f>
        <v>0</v>
      </c>
      <c r="H1120" s="16"/>
      <c r="I1120" s="5"/>
      <c r="K1120" s="16"/>
      <c r="L1120" s="3"/>
      <c r="M1120" s="3"/>
    </row>
    <row r="1121" spans="1:13" x14ac:dyDescent="0.2">
      <c r="A1121" s="4">
        <v>44896</v>
      </c>
      <c r="B1121" s="17">
        <v>-3800</v>
      </c>
      <c r="C1121" s="14" t="s">
        <v>15</v>
      </c>
      <c r="D1121" t="s">
        <v>125</v>
      </c>
      <c r="E1121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121" s="17">
        <f>IF(Movimientos[[#This Row],[Contabilizado]] &gt; 0, Movimientos[[#This Row],[Contabilizado]], 0)</f>
        <v>0</v>
      </c>
      <c r="G1121" s="31">
        <f>IF(Movimientos[[#This Row],[Contabilizado]] &lt; 0, Movimientos[[#This Row],[Contabilizado]], 0)</f>
        <v>0</v>
      </c>
      <c r="H1121" s="16"/>
      <c r="I1121" s="5"/>
      <c r="K1121" s="16"/>
      <c r="L1121" s="3"/>
      <c r="M1121" s="3"/>
    </row>
    <row r="1122" spans="1:13" x14ac:dyDescent="0.2">
      <c r="A1122" s="4">
        <v>44896</v>
      </c>
      <c r="B1122" s="17">
        <v>-3800</v>
      </c>
      <c r="C1122" s="14" t="s">
        <v>15</v>
      </c>
      <c r="D1122" t="s">
        <v>126</v>
      </c>
      <c r="E1122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122" s="17">
        <f>IF(Movimientos[[#This Row],[Contabilizado]] &gt; 0, Movimientos[[#This Row],[Contabilizado]], 0)</f>
        <v>0</v>
      </c>
      <c r="G1122" s="31">
        <f>IF(Movimientos[[#This Row],[Contabilizado]] &lt; 0, Movimientos[[#This Row],[Contabilizado]], 0)</f>
        <v>0</v>
      </c>
      <c r="H1122" s="16"/>
      <c r="I1122" s="5"/>
      <c r="K1122" s="16"/>
      <c r="L1122" s="3"/>
      <c r="M1122" s="3"/>
    </row>
    <row r="1123" spans="1:13" x14ac:dyDescent="0.2">
      <c r="A1123" s="4">
        <v>44896</v>
      </c>
      <c r="B1123" s="17">
        <v>-3800</v>
      </c>
      <c r="C1123" s="14" t="s">
        <v>15</v>
      </c>
      <c r="D1123" t="s">
        <v>127</v>
      </c>
      <c r="E1123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123" s="17">
        <f>IF(Movimientos[[#This Row],[Contabilizado]] &gt; 0, Movimientos[[#This Row],[Contabilizado]], 0)</f>
        <v>0</v>
      </c>
      <c r="G1123" s="31">
        <f>IF(Movimientos[[#This Row],[Contabilizado]] &lt; 0, Movimientos[[#This Row],[Contabilizado]], 0)</f>
        <v>0</v>
      </c>
      <c r="H1123" s="16"/>
      <c r="I1123" s="5"/>
      <c r="K1123" s="16"/>
      <c r="L1123" s="3"/>
      <c r="M1123" s="3"/>
    </row>
    <row r="1124" spans="1:13" x14ac:dyDescent="0.2">
      <c r="A1124" s="4">
        <v>44896</v>
      </c>
      <c r="B1124" s="17">
        <v>-3800</v>
      </c>
      <c r="C1124" s="14" t="s">
        <v>15</v>
      </c>
      <c r="D1124" t="s">
        <v>55</v>
      </c>
      <c r="E1124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124" s="17">
        <f>IF(Movimientos[[#This Row],[Contabilizado]] &gt; 0, Movimientos[[#This Row],[Contabilizado]], 0)</f>
        <v>0</v>
      </c>
      <c r="G1124" s="31">
        <f>IF(Movimientos[[#This Row],[Contabilizado]] &lt; 0, Movimientos[[#This Row],[Contabilizado]], 0)</f>
        <v>0</v>
      </c>
      <c r="H1124" s="16"/>
      <c r="I1124" s="5"/>
      <c r="K1124" s="16"/>
      <c r="L1124" s="3"/>
      <c r="M1124" s="3"/>
    </row>
    <row r="1125" spans="1:13" x14ac:dyDescent="0.2">
      <c r="A1125" s="4">
        <v>44896</v>
      </c>
      <c r="B1125" s="17">
        <v>-3800</v>
      </c>
      <c r="C1125" s="14" t="s">
        <v>15</v>
      </c>
      <c r="D1125" t="s">
        <v>128</v>
      </c>
      <c r="E1125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125" s="17">
        <f>IF(Movimientos[[#This Row],[Contabilizado]] &gt; 0, Movimientos[[#This Row],[Contabilizado]], 0)</f>
        <v>0</v>
      </c>
      <c r="G1125" s="31">
        <f>IF(Movimientos[[#This Row],[Contabilizado]] &lt; 0, Movimientos[[#This Row],[Contabilizado]], 0)</f>
        <v>0</v>
      </c>
      <c r="H1125" s="16"/>
      <c r="I1125" s="5"/>
      <c r="K1125" s="16"/>
      <c r="L1125" s="3"/>
      <c r="M1125" s="3"/>
    </row>
    <row r="1126" spans="1:13" x14ac:dyDescent="0.2">
      <c r="A1126" s="4">
        <v>44896</v>
      </c>
      <c r="B1126" s="17">
        <v>-3800</v>
      </c>
      <c r="C1126" s="14" t="s">
        <v>15</v>
      </c>
      <c r="D1126" t="s">
        <v>129</v>
      </c>
      <c r="E1126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126" s="17">
        <f>IF(Movimientos[[#This Row],[Contabilizado]] &gt; 0, Movimientos[[#This Row],[Contabilizado]], 0)</f>
        <v>0</v>
      </c>
      <c r="G1126" s="31">
        <f>IF(Movimientos[[#This Row],[Contabilizado]] &lt; 0, Movimientos[[#This Row],[Contabilizado]], 0)</f>
        <v>0</v>
      </c>
      <c r="H1126" s="16"/>
      <c r="I1126" s="5"/>
      <c r="K1126" s="16"/>
      <c r="L1126" s="3"/>
      <c r="M1126" s="3"/>
    </row>
    <row r="1127" spans="1:13" x14ac:dyDescent="0.2">
      <c r="A1127" s="4">
        <v>44896</v>
      </c>
      <c r="B1127" s="17">
        <v>-3040</v>
      </c>
      <c r="C1127" s="14" t="s">
        <v>15</v>
      </c>
      <c r="D1127" t="s">
        <v>130</v>
      </c>
      <c r="E1127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127" s="17">
        <f>IF(Movimientos[[#This Row],[Contabilizado]] &gt; 0, Movimientos[[#This Row],[Contabilizado]], 0)</f>
        <v>0</v>
      </c>
      <c r="G1127" s="31">
        <f>IF(Movimientos[[#This Row],[Contabilizado]] &lt; 0, Movimientos[[#This Row],[Contabilizado]], 0)</f>
        <v>0</v>
      </c>
      <c r="H1127" s="16"/>
      <c r="I1127" s="5"/>
      <c r="K1127" s="16"/>
      <c r="L1127" s="3"/>
      <c r="M1127" s="3"/>
    </row>
    <row r="1128" spans="1:13" x14ac:dyDescent="0.2">
      <c r="A1128" s="4">
        <v>44896</v>
      </c>
      <c r="B1128" s="17">
        <v>-3040</v>
      </c>
      <c r="C1128" s="14" t="s">
        <v>15</v>
      </c>
      <c r="D1128" t="s">
        <v>131</v>
      </c>
      <c r="E1128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128" s="17">
        <f>IF(Movimientos[[#This Row],[Contabilizado]] &gt; 0, Movimientos[[#This Row],[Contabilizado]], 0)</f>
        <v>0</v>
      </c>
      <c r="G1128" s="31">
        <f>IF(Movimientos[[#This Row],[Contabilizado]] &lt; 0, Movimientos[[#This Row],[Contabilizado]], 0)</f>
        <v>0</v>
      </c>
      <c r="H1128" s="16"/>
      <c r="I1128" s="5"/>
      <c r="K1128" s="16"/>
      <c r="L1128" s="3"/>
      <c r="M1128" s="3"/>
    </row>
    <row r="1129" spans="1:13" x14ac:dyDescent="0.2">
      <c r="A1129" s="4">
        <v>44896</v>
      </c>
      <c r="B1129" s="17">
        <v>-3800</v>
      </c>
      <c r="C1129" s="14" t="s">
        <v>15</v>
      </c>
      <c r="D1129" t="s">
        <v>132</v>
      </c>
      <c r="E1129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129" s="17">
        <f>IF(Movimientos[[#This Row],[Contabilizado]] &gt; 0, Movimientos[[#This Row],[Contabilizado]], 0)</f>
        <v>0</v>
      </c>
      <c r="G1129" s="31">
        <f>IF(Movimientos[[#This Row],[Contabilizado]] &lt; 0, Movimientos[[#This Row],[Contabilizado]], 0)</f>
        <v>0</v>
      </c>
      <c r="H1129" s="16"/>
      <c r="I1129" s="5"/>
      <c r="K1129" s="16"/>
      <c r="L1129" s="3"/>
      <c r="M1129" s="3"/>
    </row>
    <row r="1130" spans="1:13" x14ac:dyDescent="0.2">
      <c r="A1130" s="4">
        <v>44896</v>
      </c>
      <c r="B1130" s="17">
        <v>-3800</v>
      </c>
      <c r="C1130" s="14" t="s">
        <v>15</v>
      </c>
      <c r="D1130" t="s">
        <v>133</v>
      </c>
      <c r="E1130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130" s="17">
        <f>IF(Movimientos[[#This Row],[Contabilizado]] &gt; 0, Movimientos[[#This Row],[Contabilizado]], 0)</f>
        <v>0</v>
      </c>
      <c r="G1130" s="31">
        <f>IF(Movimientos[[#This Row],[Contabilizado]] &lt; 0, Movimientos[[#This Row],[Contabilizado]], 0)</f>
        <v>0</v>
      </c>
      <c r="H1130" s="16"/>
      <c r="I1130" s="5"/>
      <c r="K1130" s="16"/>
      <c r="L1130" s="3"/>
      <c r="M1130" s="3"/>
    </row>
    <row r="1131" spans="1:13" x14ac:dyDescent="0.2">
      <c r="A1131" s="4">
        <v>44896</v>
      </c>
      <c r="B1131" s="17">
        <v>-3800</v>
      </c>
      <c r="C1131" s="14" t="s">
        <v>15</v>
      </c>
      <c r="D1131" t="s">
        <v>208</v>
      </c>
      <c r="E1131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131" s="17">
        <f>IF(Movimientos[[#This Row],[Contabilizado]] &gt; 0, Movimientos[[#This Row],[Contabilizado]], 0)</f>
        <v>0</v>
      </c>
      <c r="G1131" s="31">
        <f>IF(Movimientos[[#This Row],[Contabilizado]] &lt; 0, Movimientos[[#This Row],[Contabilizado]], 0)</f>
        <v>0</v>
      </c>
      <c r="H1131" s="16"/>
      <c r="I1131" s="5"/>
      <c r="K1131" s="16"/>
      <c r="L1131" s="3"/>
      <c r="M1131" s="3"/>
    </row>
    <row r="1132" spans="1:13" x14ac:dyDescent="0.2">
      <c r="A1132" s="4">
        <v>44896</v>
      </c>
      <c r="B1132" s="17">
        <v>-3800</v>
      </c>
      <c r="C1132" s="14" t="s">
        <v>15</v>
      </c>
      <c r="D1132" t="s">
        <v>53</v>
      </c>
      <c r="E1132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132" s="17">
        <f>IF(Movimientos[[#This Row],[Contabilizado]] &gt; 0, Movimientos[[#This Row],[Contabilizado]], 0)</f>
        <v>0</v>
      </c>
      <c r="G1132" s="31">
        <f>IF(Movimientos[[#This Row],[Contabilizado]] &lt; 0, Movimientos[[#This Row],[Contabilizado]], 0)</f>
        <v>0</v>
      </c>
      <c r="H1132" s="16"/>
      <c r="I1132" s="5"/>
      <c r="K1132" s="16"/>
      <c r="L1132" s="3"/>
      <c r="M1132" s="3"/>
    </row>
    <row r="1133" spans="1:13" x14ac:dyDescent="0.2">
      <c r="A1133" s="4">
        <v>44896</v>
      </c>
      <c r="B1133" s="17">
        <v>-3800</v>
      </c>
      <c r="C1133" s="14" t="s">
        <v>15</v>
      </c>
      <c r="D1133" t="s">
        <v>134</v>
      </c>
      <c r="E1133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133" s="17">
        <f>IF(Movimientos[[#This Row],[Contabilizado]] &gt; 0, Movimientos[[#This Row],[Contabilizado]], 0)</f>
        <v>0</v>
      </c>
      <c r="G1133" s="31">
        <f>IF(Movimientos[[#This Row],[Contabilizado]] &lt; 0, Movimientos[[#This Row],[Contabilizado]], 0)</f>
        <v>0</v>
      </c>
      <c r="H1133" s="16"/>
      <c r="I1133" s="5"/>
      <c r="K1133" s="16"/>
      <c r="L1133" s="3"/>
      <c r="M1133" s="3"/>
    </row>
    <row r="1134" spans="1:13" x14ac:dyDescent="0.2">
      <c r="A1134" s="4">
        <v>44896</v>
      </c>
      <c r="B1134" s="17">
        <v>-3800</v>
      </c>
      <c r="C1134" s="14" t="s">
        <v>15</v>
      </c>
      <c r="D1134" t="s">
        <v>136</v>
      </c>
      <c r="E1134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134" s="17">
        <f>IF(Movimientos[[#This Row],[Contabilizado]] &gt; 0, Movimientos[[#This Row],[Contabilizado]], 0)</f>
        <v>0</v>
      </c>
      <c r="G1134" s="31">
        <f>IF(Movimientos[[#This Row],[Contabilizado]] &lt; 0, Movimientos[[#This Row],[Contabilizado]], 0)</f>
        <v>0</v>
      </c>
      <c r="H1134" s="16"/>
      <c r="I1134" s="5"/>
      <c r="K1134" s="16"/>
      <c r="L1134" s="3"/>
      <c r="M1134" s="3"/>
    </row>
    <row r="1135" spans="1:13" x14ac:dyDescent="0.2">
      <c r="A1135" s="4">
        <v>44896</v>
      </c>
      <c r="B1135" s="17">
        <v>-3800</v>
      </c>
      <c r="C1135" s="14" t="s">
        <v>15</v>
      </c>
      <c r="D1135" t="s">
        <v>23</v>
      </c>
      <c r="E1135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135" s="17">
        <f>IF(Movimientos[[#This Row],[Contabilizado]] &gt; 0, Movimientos[[#This Row],[Contabilizado]], 0)</f>
        <v>0</v>
      </c>
      <c r="G1135" s="31">
        <f>IF(Movimientos[[#This Row],[Contabilizado]] &lt; 0, Movimientos[[#This Row],[Contabilizado]], 0)</f>
        <v>0</v>
      </c>
      <c r="H1135" s="16"/>
      <c r="I1135" s="5"/>
      <c r="K1135" s="16"/>
      <c r="L1135" s="3"/>
      <c r="M1135" s="3"/>
    </row>
    <row r="1136" spans="1:13" x14ac:dyDescent="0.2">
      <c r="A1136" s="4">
        <v>44896</v>
      </c>
      <c r="B1136" s="17">
        <v>-3800</v>
      </c>
      <c r="C1136" s="14" t="s">
        <v>15</v>
      </c>
      <c r="D1136" t="s">
        <v>22</v>
      </c>
      <c r="E1136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136" s="17">
        <f>IF(Movimientos[[#This Row],[Contabilizado]] &gt; 0, Movimientos[[#This Row],[Contabilizado]], 0)</f>
        <v>0</v>
      </c>
      <c r="G1136" s="31">
        <f>IF(Movimientos[[#This Row],[Contabilizado]] &lt; 0, Movimientos[[#This Row],[Contabilizado]], 0)</f>
        <v>0</v>
      </c>
      <c r="H1136" s="16"/>
      <c r="I1136" s="5"/>
      <c r="K1136" s="16"/>
      <c r="L1136" s="3"/>
      <c r="M1136" s="3"/>
    </row>
    <row r="1137" spans="1:13" x14ac:dyDescent="0.2">
      <c r="A1137" s="4">
        <v>44896</v>
      </c>
      <c r="B1137" s="17">
        <v>-500</v>
      </c>
      <c r="C1137" s="11" t="s">
        <v>13</v>
      </c>
      <c r="D1137" s="13" t="s">
        <v>106</v>
      </c>
      <c r="E1137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137" s="17">
        <f>IF(Movimientos[[#This Row],[Contabilizado]] &gt; 0, Movimientos[[#This Row],[Contabilizado]], 0)</f>
        <v>0</v>
      </c>
      <c r="G1137" s="31">
        <f>IF(Movimientos[[#This Row],[Contabilizado]] &lt; 0, Movimientos[[#This Row],[Contabilizado]], 0)</f>
        <v>0</v>
      </c>
      <c r="H1137" s="3"/>
      <c r="I1137" s="5"/>
      <c r="K1137" s="3"/>
      <c r="L1137" s="3"/>
      <c r="M1137" s="3"/>
    </row>
    <row r="1138" spans="1:13" x14ac:dyDescent="0.2">
      <c r="A1138" s="4">
        <v>44896</v>
      </c>
      <c r="B1138" s="17">
        <v>-500</v>
      </c>
      <c r="C1138" s="11" t="s">
        <v>13</v>
      </c>
      <c r="D1138" s="13" t="s">
        <v>128</v>
      </c>
      <c r="E1138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138" s="17">
        <f>IF(Movimientos[[#This Row],[Contabilizado]] &gt; 0, Movimientos[[#This Row],[Contabilizado]], 0)</f>
        <v>0</v>
      </c>
      <c r="G1138" s="31">
        <f>IF(Movimientos[[#This Row],[Contabilizado]] &lt; 0, Movimientos[[#This Row],[Contabilizado]], 0)</f>
        <v>0</v>
      </c>
      <c r="H1138" s="3"/>
      <c r="I1138" s="5"/>
      <c r="K1138" s="3"/>
      <c r="L1138" s="3"/>
      <c r="M1138" s="3"/>
    </row>
    <row r="1139" spans="1:13" x14ac:dyDescent="0.2">
      <c r="A1139" s="4">
        <v>44896</v>
      </c>
      <c r="B1139" s="17">
        <v>-3800</v>
      </c>
      <c r="C1139" s="14" t="s">
        <v>15</v>
      </c>
      <c r="D1139" s="15" t="s">
        <v>63</v>
      </c>
      <c r="E1139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139" s="17">
        <f>IF(Movimientos[[#This Row],[Contabilizado]] &gt; 0, Movimientos[[#This Row],[Contabilizado]], 0)</f>
        <v>0</v>
      </c>
      <c r="G1139" s="31">
        <f>IF(Movimientos[[#This Row],[Contabilizado]] &lt; 0, Movimientos[[#This Row],[Contabilizado]], 0)</f>
        <v>0</v>
      </c>
      <c r="H1139" s="16"/>
      <c r="I1139" s="5"/>
      <c r="K1139" s="16"/>
      <c r="L1139" s="3"/>
      <c r="M1139" s="3"/>
    </row>
    <row r="1140" spans="1:13" x14ac:dyDescent="0.2">
      <c r="A1140" s="4">
        <v>44894</v>
      </c>
      <c r="B1140" s="17">
        <v>-500</v>
      </c>
      <c r="C1140" s="11" t="s">
        <v>13</v>
      </c>
      <c r="D1140" s="13" t="s">
        <v>97</v>
      </c>
      <c r="E1140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140" s="17">
        <f>IF(Movimientos[[#This Row],[Contabilizado]] &gt; 0, Movimientos[[#This Row],[Contabilizado]], 0)</f>
        <v>0</v>
      </c>
      <c r="G1140" s="31">
        <f>IF(Movimientos[[#This Row],[Contabilizado]] &lt; 0, Movimientos[[#This Row],[Contabilizado]], 0)</f>
        <v>0</v>
      </c>
      <c r="I1140" s="5"/>
    </row>
    <row r="1141" spans="1:13" x14ac:dyDescent="0.2">
      <c r="A1141" s="4">
        <v>44894</v>
      </c>
      <c r="B1141" s="17">
        <v>-500</v>
      </c>
      <c r="C1141" s="11" t="s">
        <v>13</v>
      </c>
      <c r="D1141" s="13" t="s">
        <v>52</v>
      </c>
      <c r="E1141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141" s="17">
        <f>IF(Movimientos[[#This Row],[Contabilizado]] &gt; 0, Movimientos[[#This Row],[Contabilizado]], 0)</f>
        <v>0</v>
      </c>
      <c r="G1141" s="31">
        <f>IF(Movimientos[[#This Row],[Contabilizado]] &lt; 0, Movimientos[[#This Row],[Contabilizado]], 0)</f>
        <v>0</v>
      </c>
      <c r="I1141" s="5"/>
    </row>
    <row r="1142" spans="1:13" x14ac:dyDescent="0.2">
      <c r="A1142" s="4">
        <v>44894</v>
      </c>
      <c r="B1142" s="17">
        <v>-1000</v>
      </c>
      <c r="C1142" s="11" t="s">
        <v>32</v>
      </c>
      <c r="D1142" s="2" t="s">
        <v>74</v>
      </c>
      <c r="E1142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142" s="17">
        <f>IF(Movimientos[[#This Row],[Contabilizado]] &gt; 0, Movimientos[[#This Row],[Contabilizado]], 0)</f>
        <v>0</v>
      </c>
      <c r="G1142" s="31">
        <f>IF(Movimientos[[#This Row],[Contabilizado]] &lt; 0, Movimientos[[#This Row],[Contabilizado]], 0)</f>
        <v>0</v>
      </c>
      <c r="I1142" s="5"/>
    </row>
    <row r="1143" spans="1:13" x14ac:dyDescent="0.2">
      <c r="A1143" s="4">
        <v>44893</v>
      </c>
      <c r="B1143" s="17">
        <v>1500</v>
      </c>
      <c r="C1143" s="14" t="s">
        <v>151</v>
      </c>
      <c r="D1143" s="15"/>
      <c r="E1143" s="17">
        <f>IF(AND(Movimientos[[#This Row],[Importe]] &lt; 0, OR(Movimientos[[#This Row],[Concepto]] = "Luz", Movimientos[[#This Row],[Concepto]] = "Cuota", Movimientos[[#This Row],[Concepto]] = "Invitado")), 0, Movimientos[[#This Row],[Importe]])</f>
        <v>1500</v>
      </c>
      <c r="F1143" s="17">
        <f>IF(Movimientos[[#This Row],[Contabilizado]] &gt; 0, Movimientos[[#This Row],[Contabilizado]], 0)</f>
        <v>1500</v>
      </c>
      <c r="G1143" s="31">
        <f>IF(Movimientos[[#This Row],[Contabilizado]] &lt; 0, Movimientos[[#This Row],[Contabilizado]], 0)</f>
        <v>0</v>
      </c>
      <c r="H1143" s="16"/>
      <c r="I1143" s="5"/>
      <c r="K1143" s="16"/>
      <c r="L1143" s="3"/>
      <c r="M1143" s="3"/>
    </row>
    <row r="1144" spans="1:13" x14ac:dyDescent="0.2">
      <c r="A1144" s="4">
        <v>44892</v>
      </c>
      <c r="B1144" s="17">
        <v>-1000</v>
      </c>
      <c r="C1144" s="11" t="s">
        <v>32</v>
      </c>
      <c r="D1144" s="2" t="s">
        <v>95</v>
      </c>
      <c r="E1144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144" s="17">
        <f>IF(Movimientos[[#This Row],[Contabilizado]] &gt; 0, Movimientos[[#This Row],[Contabilizado]], 0)</f>
        <v>0</v>
      </c>
      <c r="G1144" s="31">
        <f>IF(Movimientos[[#This Row],[Contabilizado]] &lt; 0, Movimientos[[#This Row],[Contabilizado]], 0)</f>
        <v>0</v>
      </c>
      <c r="I1144" s="5"/>
    </row>
    <row r="1145" spans="1:13" x14ac:dyDescent="0.2">
      <c r="A1145" s="4">
        <v>44890</v>
      </c>
      <c r="B1145" s="17">
        <v>3200</v>
      </c>
      <c r="C1145" s="11" t="s">
        <v>15</v>
      </c>
      <c r="D1145" s="2" t="s">
        <v>75</v>
      </c>
      <c r="E1145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145" s="17">
        <f>IF(Movimientos[[#This Row],[Contabilizado]] &gt; 0, Movimientos[[#This Row],[Contabilizado]], 0)</f>
        <v>3200</v>
      </c>
      <c r="G1145" s="31">
        <f>IF(Movimientos[[#This Row],[Contabilizado]] &lt; 0, Movimientos[[#This Row],[Contabilizado]], 0)</f>
        <v>0</v>
      </c>
      <c r="I1145" s="5"/>
    </row>
    <row r="1146" spans="1:13" x14ac:dyDescent="0.2">
      <c r="A1146" s="4">
        <v>44890</v>
      </c>
      <c r="B1146" s="17">
        <v>-500</v>
      </c>
      <c r="C1146" s="11" t="s">
        <v>13</v>
      </c>
      <c r="D1146" s="13" t="s">
        <v>24</v>
      </c>
      <c r="E1146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146" s="17">
        <f>IF(Movimientos[[#This Row],[Contabilizado]] &gt; 0, Movimientos[[#This Row],[Contabilizado]], 0)</f>
        <v>0</v>
      </c>
      <c r="G1146" s="31">
        <f>IF(Movimientos[[#This Row],[Contabilizado]] &lt; 0, Movimientos[[#This Row],[Contabilizado]], 0)</f>
        <v>0</v>
      </c>
      <c r="I1146" s="5"/>
    </row>
    <row r="1147" spans="1:13" x14ac:dyDescent="0.2">
      <c r="A1147" s="4">
        <v>44890</v>
      </c>
      <c r="B1147" s="17">
        <v>-500</v>
      </c>
      <c r="C1147" s="11" t="s">
        <v>13</v>
      </c>
      <c r="D1147" s="13" t="s">
        <v>23</v>
      </c>
      <c r="E1147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147" s="17">
        <f>IF(Movimientos[[#This Row],[Contabilizado]] &gt; 0, Movimientos[[#This Row],[Contabilizado]], 0)</f>
        <v>0</v>
      </c>
      <c r="G1147" s="31">
        <f>IF(Movimientos[[#This Row],[Contabilizado]] &lt; 0, Movimientos[[#This Row],[Contabilizado]], 0)</f>
        <v>0</v>
      </c>
      <c r="I1147" s="5"/>
    </row>
    <row r="1148" spans="1:13" x14ac:dyDescent="0.2">
      <c r="A1148" s="4">
        <v>44889</v>
      </c>
      <c r="B1148" s="17">
        <v>4700</v>
      </c>
      <c r="C1148" s="11" t="s">
        <v>13</v>
      </c>
      <c r="D1148" s="13" t="s">
        <v>24</v>
      </c>
      <c r="E1148" s="17">
        <f>IF(AND(Movimientos[[#This Row],[Importe]] &lt; 0, OR(Movimientos[[#This Row],[Concepto]] = "Luz", Movimientos[[#This Row],[Concepto]] = "Cuota", Movimientos[[#This Row],[Concepto]] = "Invitado")), 0, Movimientos[[#This Row],[Importe]])</f>
        <v>4700</v>
      </c>
      <c r="F1148" s="17">
        <f>IF(Movimientos[[#This Row],[Contabilizado]] &gt; 0, Movimientos[[#This Row],[Contabilizado]], 0)</f>
        <v>4700</v>
      </c>
      <c r="G1148" s="31">
        <f>IF(Movimientos[[#This Row],[Contabilizado]] &lt; 0, Movimientos[[#This Row],[Contabilizado]], 0)</f>
        <v>0</v>
      </c>
      <c r="I1148" s="5"/>
    </row>
    <row r="1149" spans="1:13" x14ac:dyDescent="0.2">
      <c r="A1149" s="4">
        <v>44889</v>
      </c>
      <c r="B1149" s="17">
        <v>3200</v>
      </c>
      <c r="C1149" s="11" t="s">
        <v>15</v>
      </c>
      <c r="D1149" s="2" t="s">
        <v>88</v>
      </c>
      <c r="E1149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149" s="17">
        <f>IF(Movimientos[[#This Row],[Contabilizado]] &gt; 0, Movimientos[[#This Row],[Contabilizado]], 0)</f>
        <v>3200</v>
      </c>
      <c r="G1149" s="31">
        <f>IF(Movimientos[[#This Row],[Contabilizado]] &lt; 0, Movimientos[[#This Row],[Contabilizado]], 0)</f>
        <v>0</v>
      </c>
      <c r="I1149" s="5"/>
    </row>
    <row r="1150" spans="1:13" x14ac:dyDescent="0.2">
      <c r="A1150" s="4">
        <v>44889</v>
      </c>
      <c r="B1150" s="17">
        <v>3200</v>
      </c>
      <c r="C1150" s="11" t="s">
        <v>15</v>
      </c>
      <c r="D1150" s="2" t="s">
        <v>90</v>
      </c>
      <c r="E1150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150" s="17">
        <f>IF(Movimientos[[#This Row],[Contabilizado]] &gt; 0, Movimientos[[#This Row],[Contabilizado]], 0)</f>
        <v>3200</v>
      </c>
      <c r="G1150" s="31">
        <f>IF(Movimientos[[#This Row],[Contabilizado]] &lt; 0, Movimientos[[#This Row],[Contabilizado]], 0)</f>
        <v>0</v>
      </c>
      <c r="I1150" s="5"/>
    </row>
    <row r="1151" spans="1:13" x14ac:dyDescent="0.2">
      <c r="A1151" s="4">
        <v>44889</v>
      </c>
      <c r="B1151" s="17">
        <v>2300</v>
      </c>
      <c r="C1151" s="11" t="s">
        <v>15</v>
      </c>
      <c r="D1151" s="2" t="s">
        <v>141</v>
      </c>
      <c r="E1151" s="17">
        <f>IF(AND(Movimientos[[#This Row],[Importe]] &lt; 0, OR(Movimientos[[#This Row],[Concepto]] = "Luz", Movimientos[[#This Row],[Concepto]] = "Cuota", Movimientos[[#This Row],[Concepto]] = "Invitado")), 0, Movimientos[[#This Row],[Importe]])</f>
        <v>2300</v>
      </c>
      <c r="F1151" s="17">
        <f>IF(Movimientos[[#This Row],[Contabilizado]] &gt; 0, Movimientos[[#This Row],[Contabilizado]], 0)</f>
        <v>2300</v>
      </c>
      <c r="G1151" s="31">
        <f>IF(Movimientos[[#This Row],[Contabilizado]] &lt; 0, Movimientos[[#This Row],[Contabilizado]], 0)</f>
        <v>0</v>
      </c>
      <c r="I1151" s="5"/>
    </row>
    <row r="1152" spans="1:13" x14ac:dyDescent="0.2">
      <c r="A1152" s="4">
        <v>44889</v>
      </c>
      <c r="B1152" s="17">
        <v>2300</v>
      </c>
      <c r="C1152" s="11" t="s">
        <v>15</v>
      </c>
      <c r="D1152" s="2" t="s">
        <v>142</v>
      </c>
      <c r="E1152" s="17">
        <f>IF(AND(Movimientos[[#This Row],[Importe]] &lt; 0, OR(Movimientos[[#This Row],[Concepto]] = "Luz", Movimientos[[#This Row],[Concepto]] = "Cuota", Movimientos[[#This Row],[Concepto]] = "Invitado")), 0, Movimientos[[#This Row],[Importe]])</f>
        <v>2300</v>
      </c>
      <c r="F1152" s="17">
        <f>IF(Movimientos[[#This Row],[Contabilizado]] &gt; 0, Movimientos[[#This Row],[Contabilizado]], 0)</f>
        <v>2300</v>
      </c>
      <c r="G1152" s="31">
        <f>IF(Movimientos[[#This Row],[Contabilizado]] &lt; 0, Movimientos[[#This Row],[Contabilizado]], 0)</f>
        <v>0</v>
      </c>
      <c r="I1152" s="5"/>
    </row>
    <row r="1153" spans="1:13" x14ac:dyDescent="0.2">
      <c r="A1153" s="4">
        <v>44889</v>
      </c>
      <c r="B1153" s="17">
        <v>2300</v>
      </c>
      <c r="C1153" s="11" t="s">
        <v>15</v>
      </c>
      <c r="D1153" s="2" t="s">
        <v>143</v>
      </c>
      <c r="E1153" s="17">
        <f>IF(AND(Movimientos[[#This Row],[Importe]] &lt; 0, OR(Movimientos[[#This Row],[Concepto]] = "Luz", Movimientos[[#This Row],[Concepto]] = "Cuota", Movimientos[[#This Row],[Concepto]] = "Invitado")), 0, Movimientos[[#This Row],[Importe]])</f>
        <v>2300</v>
      </c>
      <c r="F1153" s="17">
        <f>IF(Movimientos[[#This Row],[Contabilizado]] &gt; 0, Movimientos[[#This Row],[Contabilizado]], 0)</f>
        <v>2300</v>
      </c>
      <c r="G1153" s="31">
        <f>IF(Movimientos[[#This Row],[Contabilizado]] &lt; 0, Movimientos[[#This Row],[Contabilizado]], 0)</f>
        <v>0</v>
      </c>
      <c r="I1153" s="5"/>
    </row>
    <row r="1154" spans="1:13" x14ac:dyDescent="0.2">
      <c r="A1154" s="4">
        <v>44889</v>
      </c>
      <c r="B1154" s="17">
        <v>-500</v>
      </c>
      <c r="C1154" s="11" t="s">
        <v>13</v>
      </c>
      <c r="D1154" s="13" t="s">
        <v>24</v>
      </c>
      <c r="E1154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154" s="17">
        <f>IF(Movimientos[[#This Row],[Contabilizado]] &gt; 0, Movimientos[[#This Row],[Contabilizado]], 0)</f>
        <v>0</v>
      </c>
      <c r="G1154" s="31">
        <f>IF(Movimientos[[#This Row],[Contabilizado]] &lt; 0, Movimientos[[#This Row],[Contabilizado]], 0)</f>
        <v>0</v>
      </c>
      <c r="I1154" s="5"/>
    </row>
    <row r="1155" spans="1:13" x14ac:dyDescent="0.2">
      <c r="A1155" s="4">
        <v>44889</v>
      </c>
      <c r="B1155" s="17">
        <v>-500</v>
      </c>
      <c r="C1155" s="11" t="s">
        <v>13</v>
      </c>
      <c r="D1155" s="13" t="s">
        <v>14</v>
      </c>
      <c r="E1155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155" s="17">
        <f>IF(Movimientos[[#This Row],[Contabilizado]] &gt; 0, Movimientos[[#This Row],[Contabilizado]], 0)</f>
        <v>0</v>
      </c>
      <c r="G1155" s="31">
        <f>IF(Movimientos[[#This Row],[Contabilizado]] &lt; 0, Movimientos[[#This Row],[Contabilizado]], 0)</f>
        <v>0</v>
      </c>
      <c r="I1155" s="5"/>
    </row>
    <row r="1156" spans="1:13" x14ac:dyDescent="0.2">
      <c r="A1156" s="4">
        <v>44888</v>
      </c>
      <c r="B1156" s="17">
        <v>3200</v>
      </c>
      <c r="C1156" s="11" t="s">
        <v>15</v>
      </c>
      <c r="D1156" s="2" t="s">
        <v>69</v>
      </c>
      <c r="E1156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156" s="17">
        <f>IF(Movimientos[[#This Row],[Contabilizado]] &gt; 0, Movimientos[[#This Row],[Contabilizado]], 0)</f>
        <v>3200</v>
      </c>
      <c r="G1156" s="31">
        <f>IF(Movimientos[[#This Row],[Contabilizado]] &lt; 0, Movimientos[[#This Row],[Contabilizado]], 0)</f>
        <v>0</v>
      </c>
      <c r="I1156" s="5"/>
    </row>
    <row r="1157" spans="1:13" x14ac:dyDescent="0.2">
      <c r="A1157" s="4">
        <v>44888</v>
      </c>
      <c r="B1157" s="17">
        <v>3200</v>
      </c>
      <c r="C1157" s="11" t="s">
        <v>15</v>
      </c>
      <c r="D1157" s="2" t="s">
        <v>132</v>
      </c>
      <c r="E1157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157" s="17">
        <f>IF(Movimientos[[#This Row],[Contabilizado]] &gt; 0, Movimientos[[#This Row],[Contabilizado]], 0)</f>
        <v>3200</v>
      </c>
      <c r="G1157" s="31">
        <f>IF(Movimientos[[#This Row],[Contabilizado]] &lt; 0, Movimientos[[#This Row],[Contabilizado]], 0)</f>
        <v>0</v>
      </c>
      <c r="I1157" s="5"/>
    </row>
    <row r="1158" spans="1:13" x14ac:dyDescent="0.2">
      <c r="A1158" s="4">
        <v>44888</v>
      </c>
      <c r="B1158" s="17">
        <v>-500</v>
      </c>
      <c r="C1158" s="11" t="s">
        <v>13</v>
      </c>
      <c r="D1158" s="13" t="s">
        <v>21</v>
      </c>
      <c r="E1158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158" s="17">
        <f>IF(Movimientos[[#This Row],[Contabilizado]] &gt; 0, Movimientos[[#This Row],[Contabilizado]], 0)</f>
        <v>0</v>
      </c>
      <c r="G1158" s="31">
        <f>IF(Movimientos[[#This Row],[Contabilizado]] &lt; 0, Movimientos[[#This Row],[Contabilizado]], 0)</f>
        <v>0</v>
      </c>
      <c r="I1158" s="5"/>
    </row>
    <row r="1159" spans="1:13" x14ac:dyDescent="0.2">
      <c r="A1159" s="4">
        <v>44888</v>
      </c>
      <c r="B1159" s="17">
        <v>-500</v>
      </c>
      <c r="C1159" s="11" t="s">
        <v>13</v>
      </c>
      <c r="D1159" s="13" t="s">
        <v>102</v>
      </c>
      <c r="E1159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159" s="17">
        <f>IF(Movimientos[[#This Row],[Contabilizado]] &gt; 0, Movimientos[[#This Row],[Contabilizado]], 0)</f>
        <v>0</v>
      </c>
      <c r="G1159" s="31">
        <f>IF(Movimientos[[#This Row],[Contabilizado]] &lt; 0, Movimientos[[#This Row],[Contabilizado]], 0)</f>
        <v>0</v>
      </c>
      <c r="I1159" s="5"/>
    </row>
    <row r="1160" spans="1:13" x14ac:dyDescent="0.2">
      <c r="A1160" s="4">
        <v>44887</v>
      </c>
      <c r="B1160" s="17">
        <v>3200</v>
      </c>
      <c r="C1160" s="11" t="s">
        <v>15</v>
      </c>
      <c r="D1160" s="2" t="s">
        <v>79</v>
      </c>
      <c r="E1160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160" s="17">
        <f>IF(Movimientos[[#This Row],[Contabilizado]] &gt; 0, Movimientos[[#This Row],[Contabilizado]], 0)</f>
        <v>3200</v>
      </c>
      <c r="G1160" s="31">
        <f>IF(Movimientos[[#This Row],[Contabilizado]] &lt; 0, Movimientos[[#This Row],[Contabilizado]], 0)</f>
        <v>0</v>
      </c>
      <c r="H1160" s="3"/>
      <c r="I1160" s="5"/>
      <c r="K1160" s="3"/>
      <c r="L1160" s="3"/>
      <c r="M1160" s="3"/>
    </row>
    <row r="1161" spans="1:13" x14ac:dyDescent="0.2">
      <c r="A1161" s="4">
        <v>44887</v>
      </c>
      <c r="B1161" s="17">
        <v>-500</v>
      </c>
      <c r="C1161" s="11" t="s">
        <v>13</v>
      </c>
      <c r="D1161" s="13" t="s">
        <v>115</v>
      </c>
      <c r="E1161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161" s="17">
        <f>IF(Movimientos[[#This Row],[Contabilizado]] &gt; 0, Movimientos[[#This Row],[Contabilizado]], 0)</f>
        <v>0</v>
      </c>
      <c r="G1161" s="31">
        <f>IF(Movimientos[[#This Row],[Contabilizado]] &lt; 0, Movimientos[[#This Row],[Contabilizado]], 0)</f>
        <v>0</v>
      </c>
      <c r="I1161" s="5"/>
    </row>
    <row r="1162" spans="1:13" x14ac:dyDescent="0.2">
      <c r="A1162" s="4">
        <v>44887</v>
      </c>
      <c r="B1162" s="17">
        <v>-500</v>
      </c>
      <c r="C1162" s="11" t="s">
        <v>13</v>
      </c>
      <c r="D1162" s="13" t="s">
        <v>14</v>
      </c>
      <c r="E1162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162" s="17">
        <f>IF(Movimientos[[#This Row],[Contabilizado]] &gt; 0, Movimientos[[#This Row],[Contabilizado]], 0)</f>
        <v>0</v>
      </c>
      <c r="G1162" s="31">
        <f>IF(Movimientos[[#This Row],[Contabilizado]] &lt; 0, Movimientos[[#This Row],[Contabilizado]], 0)</f>
        <v>0</v>
      </c>
      <c r="I1162" s="5"/>
    </row>
    <row r="1163" spans="1:13" x14ac:dyDescent="0.2">
      <c r="A1163" s="4">
        <v>44884</v>
      </c>
      <c r="B1163" s="17">
        <v>3200</v>
      </c>
      <c r="C1163" s="11" t="s">
        <v>15</v>
      </c>
      <c r="D1163" s="2" t="s">
        <v>82</v>
      </c>
      <c r="E1163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163" s="17">
        <f>IF(Movimientos[[#This Row],[Contabilizado]] &gt; 0, Movimientos[[#This Row],[Contabilizado]], 0)</f>
        <v>3200</v>
      </c>
      <c r="G1163" s="31">
        <f>IF(Movimientos[[#This Row],[Contabilizado]] &lt; 0, Movimientos[[#This Row],[Contabilizado]], 0)</f>
        <v>0</v>
      </c>
      <c r="I1163" s="5"/>
    </row>
    <row r="1164" spans="1:13" x14ac:dyDescent="0.2">
      <c r="A1164" s="4">
        <v>44884</v>
      </c>
      <c r="B1164" s="17">
        <v>3200</v>
      </c>
      <c r="C1164" s="11" t="s">
        <v>15</v>
      </c>
      <c r="D1164" s="2" t="s">
        <v>91</v>
      </c>
      <c r="E1164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164" s="17">
        <f>IF(Movimientos[[#This Row],[Contabilizado]] &gt; 0, Movimientos[[#This Row],[Contabilizado]], 0)</f>
        <v>3200</v>
      </c>
      <c r="G1164" s="31">
        <f>IF(Movimientos[[#This Row],[Contabilizado]] &lt; 0, Movimientos[[#This Row],[Contabilizado]], 0)</f>
        <v>0</v>
      </c>
      <c r="I1164" s="5"/>
    </row>
    <row r="1165" spans="1:13" x14ac:dyDescent="0.2">
      <c r="A1165" s="4">
        <v>44884</v>
      </c>
      <c r="B1165" s="17">
        <v>3200</v>
      </c>
      <c r="C1165" s="11" t="s">
        <v>15</v>
      </c>
      <c r="D1165" s="2" t="s">
        <v>98</v>
      </c>
      <c r="E1165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165" s="17">
        <f>IF(Movimientos[[#This Row],[Contabilizado]] &gt; 0, Movimientos[[#This Row],[Contabilizado]], 0)</f>
        <v>3200</v>
      </c>
      <c r="G1165" s="31">
        <f>IF(Movimientos[[#This Row],[Contabilizado]] &lt; 0, Movimientos[[#This Row],[Contabilizado]], 0)</f>
        <v>0</v>
      </c>
      <c r="I1165" s="5"/>
    </row>
    <row r="1166" spans="1:13" x14ac:dyDescent="0.2">
      <c r="A1166" s="4">
        <v>44884</v>
      </c>
      <c r="B1166" s="17">
        <v>2300</v>
      </c>
      <c r="C1166" s="11" t="s">
        <v>15</v>
      </c>
      <c r="D1166" s="2" t="s">
        <v>144</v>
      </c>
      <c r="E1166" s="17">
        <f>IF(AND(Movimientos[[#This Row],[Importe]] &lt; 0, OR(Movimientos[[#This Row],[Concepto]] = "Luz", Movimientos[[#This Row],[Concepto]] = "Cuota", Movimientos[[#This Row],[Concepto]] = "Invitado")), 0, Movimientos[[#This Row],[Importe]])</f>
        <v>2300</v>
      </c>
      <c r="F1166" s="17">
        <f>IF(Movimientos[[#This Row],[Contabilizado]] &gt; 0, Movimientos[[#This Row],[Contabilizado]], 0)</f>
        <v>2300</v>
      </c>
      <c r="G1166" s="31">
        <f>IF(Movimientos[[#This Row],[Contabilizado]] &lt; 0, Movimientos[[#This Row],[Contabilizado]], 0)</f>
        <v>0</v>
      </c>
      <c r="I1166" s="5"/>
    </row>
    <row r="1167" spans="1:13" x14ac:dyDescent="0.2">
      <c r="A1167" s="4">
        <v>44884</v>
      </c>
      <c r="B1167" s="17">
        <v>1000</v>
      </c>
      <c r="C1167" s="11" t="s">
        <v>32</v>
      </c>
      <c r="D1167" s="2" t="s">
        <v>37</v>
      </c>
      <c r="E1167" s="17">
        <f>IF(AND(Movimientos[[#This Row],[Importe]] &lt; 0, OR(Movimientos[[#This Row],[Concepto]] = "Luz", Movimientos[[#This Row],[Concepto]] = "Cuota", Movimientos[[#This Row],[Concepto]] = "Invitado")), 0, Movimientos[[#This Row],[Importe]])</f>
        <v>1000</v>
      </c>
      <c r="F1167" s="17">
        <f>IF(Movimientos[[#This Row],[Contabilizado]] &gt; 0, Movimientos[[#This Row],[Contabilizado]], 0)</f>
        <v>1000</v>
      </c>
      <c r="G1167" s="31">
        <f>IF(Movimientos[[#This Row],[Contabilizado]] &lt; 0, Movimientos[[#This Row],[Contabilizado]], 0)</f>
        <v>0</v>
      </c>
      <c r="I1167" s="5"/>
    </row>
    <row r="1168" spans="1:13" x14ac:dyDescent="0.2">
      <c r="A1168" s="4">
        <v>44884</v>
      </c>
      <c r="B1168" s="17">
        <v>-500</v>
      </c>
      <c r="C1168" s="11" t="s">
        <v>13</v>
      </c>
      <c r="D1168" s="13" t="s">
        <v>102</v>
      </c>
      <c r="E1168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168" s="17">
        <f>IF(Movimientos[[#This Row],[Contabilizado]] &gt; 0, Movimientos[[#This Row],[Contabilizado]], 0)</f>
        <v>0</v>
      </c>
      <c r="G1168" s="31">
        <f>IF(Movimientos[[#This Row],[Contabilizado]] &lt; 0, Movimientos[[#This Row],[Contabilizado]], 0)</f>
        <v>0</v>
      </c>
      <c r="H1168" s="3"/>
      <c r="I1168" s="5"/>
      <c r="K1168" s="3"/>
      <c r="L1168" s="3"/>
      <c r="M1168" s="3"/>
    </row>
    <row r="1169" spans="1:13" x14ac:dyDescent="0.2">
      <c r="A1169" s="4">
        <v>44884</v>
      </c>
      <c r="B1169" s="17">
        <v>-500</v>
      </c>
      <c r="C1169" s="11" t="s">
        <v>13</v>
      </c>
      <c r="D1169" s="13" t="s">
        <v>146</v>
      </c>
      <c r="E1169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169" s="17">
        <f>IF(Movimientos[[#This Row],[Contabilizado]] &gt; 0, Movimientos[[#This Row],[Contabilizado]], 0)</f>
        <v>0</v>
      </c>
      <c r="G1169" s="31">
        <f>IF(Movimientos[[#This Row],[Contabilizado]] &lt; 0, Movimientos[[#This Row],[Contabilizado]], 0)</f>
        <v>0</v>
      </c>
      <c r="I1169" s="5"/>
    </row>
    <row r="1170" spans="1:13" x14ac:dyDescent="0.2">
      <c r="A1170" s="4">
        <v>44884</v>
      </c>
      <c r="B1170" s="17">
        <v>-500</v>
      </c>
      <c r="C1170" s="11" t="s">
        <v>13</v>
      </c>
      <c r="D1170" s="13" t="s">
        <v>115</v>
      </c>
      <c r="E1170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170" s="17">
        <f>IF(Movimientos[[#This Row],[Contabilizado]] &gt; 0, Movimientos[[#This Row],[Contabilizado]], 0)</f>
        <v>0</v>
      </c>
      <c r="G1170" s="31">
        <f>IF(Movimientos[[#This Row],[Contabilizado]] &lt; 0, Movimientos[[#This Row],[Contabilizado]], 0)</f>
        <v>0</v>
      </c>
      <c r="I1170" s="5"/>
    </row>
    <row r="1171" spans="1:13" x14ac:dyDescent="0.2">
      <c r="A1171" s="4">
        <v>44884</v>
      </c>
      <c r="B1171" s="17">
        <v>-500</v>
      </c>
      <c r="C1171" s="11" t="s">
        <v>13</v>
      </c>
      <c r="D1171" s="13" t="s">
        <v>115</v>
      </c>
      <c r="E1171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171" s="17">
        <f>IF(Movimientos[[#This Row],[Contabilizado]] &gt; 0, Movimientos[[#This Row],[Contabilizado]], 0)</f>
        <v>0</v>
      </c>
      <c r="G1171" s="31">
        <f>IF(Movimientos[[#This Row],[Contabilizado]] &lt; 0, Movimientos[[#This Row],[Contabilizado]], 0)</f>
        <v>0</v>
      </c>
      <c r="I1171" s="5"/>
    </row>
    <row r="1172" spans="1:13" x14ac:dyDescent="0.2">
      <c r="A1172" s="4">
        <v>44884</v>
      </c>
      <c r="B1172" s="17">
        <v>-1000</v>
      </c>
      <c r="C1172" s="14" t="s">
        <v>32</v>
      </c>
      <c r="D1172" s="15" t="s">
        <v>37</v>
      </c>
      <c r="E1172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172" s="17">
        <f>IF(Movimientos[[#This Row],[Contabilizado]] &gt; 0, Movimientos[[#This Row],[Contabilizado]], 0)</f>
        <v>0</v>
      </c>
      <c r="G1172" s="31">
        <f>IF(Movimientos[[#This Row],[Contabilizado]] &lt; 0, Movimientos[[#This Row],[Contabilizado]], 0)</f>
        <v>0</v>
      </c>
      <c r="H1172" s="16"/>
      <c r="I1172" s="5"/>
      <c r="K1172" s="16"/>
      <c r="L1172" s="3"/>
      <c r="M1172" s="3"/>
    </row>
    <row r="1173" spans="1:13" x14ac:dyDescent="0.2">
      <c r="A1173" s="4">
        <v>44883</v>
      </c>
      <c r="B1173" s="17">
        <v>1000</v>
      </c>
      <c r="C1173" s="11" t="s">
        <v>32</v>
      </c>
      <c r="D1173" s="2" t="s">
        <v>111</v>
      </c>
      <c r="E1173" s="17">
        <f>IF(AND(Movimientos[[#This Row],[Importe]] &lt; 0, OR(Movimientos[[#This Row],[Concepto]] = "Luz", Movimientos[[#This Row],[Concepto]] = "Cuota", Movimientos[[#This Row],[Concepto]] = "Invitado")), 0, Movimientos[[#This Row],[Importe]])</f>
        <v>1000</v>
      </c>
      <c r="F1173" s="17">
        <f>IF(Movimientos[[#This Row],[Contabilizado]] &gt; 0, Movimientos[[#This Row],[Contabilizado]], 0)</f>
        <v>1000</v>
      </c>
      <c r="G1173" s="31">
        <f>IF(Movimientos[[#This Row],[Contabilizado]] &lt; 0, Movimientos[[#This Row],[Contabilizado]], 0)</f>
        <v>0</v>
      </c>
      <c r="H1173" s="3"/>
      <c r="I1173" s="5"/>
      <c r="K1173" s="3"/>
      <c r="L1173" s="3"/>
      <c r="M1173" s="3"/>
    </row>
    <row r="1174" spans="1:13" x14ac:dyDescent="0.2">
      <c r="A1174" s="4">
        <v>44883</v>
      </c>
      <c r="B1174" s="17">
        <v>500</v>
      </c>
      <c r="C1174" s="11" t="s">
        <v>13</v>
      </c>
      <c r="D1174" s="13" t="s">
        <v>111</v>
      </c>
      <c r="E1174" s="17">
        <f>IF(AND(Movimientos[[#This Row],[Importe]] &lt; 0, OR(Movimientos[[#This Row],[Concepto]] = "Luz", Movimientos[[#This Row],[Concepto]] = "Cuota", Movimientos[[#This Row],[Concepto]] = "Invitado")), 0, Movimientos[[#This Row],[Importe]])</f>
        <v>500</v>
      </c>
      <c r="F1174" s="17">
        <f>IF(Movimientos[[#This Row],[Contabilizado]] &gt; 0, Movimientos[[#This Row],[Contabilizado]], 0)</f>
        <v>500</v>
      </c>
      <c r="G1174" s="31">
        <f>IF(Movimientos[[#This Row],[Contabilizado]] &lt; 0, Movimientos[[#This Row],[Contabilizado]], 0)</f>
        <v>0</v>
      </c>
      <c r="I1174" s="5"/>
    </row>
    <row r="1175" spans="1:13" x14ac:dyDescent="0.2">
      <c r="A1175" s="4">
        <v>44883</v>
      </c>
      <c r="B1175" s="17">
        <v>-500</v>
      </c>
      <c r="C1175" s="11" t="s">
        <v>13</v>
      </c>
      <c r="D1175" s="13" t="s">
        <v>21</v>
      </c>
      <c r="E1175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175" s="17">
        <f>IF(Movimientos[[#This Row],[Contabilizado]] &gt; 0, Movimientos[[#This Row],[Contabilizado]], 0)</f>
        <v>0</v>
      </c>
      <c r="G1175" s="31">
        <f>IF(Movimientos[[#This Row],[Contabilizado]] &lt; 0, Movimientos[[#This Row],[Contabilizado]], 0)</f>
        <v>0</v>
      </c>
      <c r="I1175" s="5"/>
    </row>
    <row r="1176" spans="1:13" x14ac:dyDescent="0.2">
      <c r="A1176" s="4">
        <v>44883</v>
      </c>
      <c r="B1176" s="17">
        <v>-500</v>
      </c>
      <c r="C1176" s="11" t="s">
        <v>13</v>
      </c>
      <c r="D1176" s="13" t="s">
        <v>23</v>
      </c>
      <c r="E1176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176" s="17">
        <f>IF(Movimientos[[#This Row],[Contabilizado]] &gt; 0, Movimientos[[#This Row],[Contabilizado]], 0)</f>
        <v>0</v>
      </c>
      <c r="G1176" s="31">
        <f>IF(Movimientos[[#This Row],[Contabilizado]] &lt; 0, Movimientos[[#This Row],[Contabilizado]], 0)</f>
        <v>0</v>
      </c>
      <c r="I1176" s="5"/>
    </row>
    <row r="1177" spans="1:13" x14ac:dyDescent="0.2">
      <c r="A1177" s="4">
        <v>44883</v>
      </c>
      <c r="B1177" s="17">
        <v>-1000</v>
      </c>
      <c r="C1177" s="11" t="s">
        <v>32</v>
      </c>
      <c r="D1177" s="2" t="s">
        <v>111</v>
      </c>
      <c r="E1177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177" s="17">
        <f>IF(Movimientos[[#This Row],[Contabilizado]] &gt; 0, Movimientos[[#This Row],[Contabilizado]], 0)</f>
        <v>0</v>
      </c>
      <c r="G1177" s="31">
        <f>IF(Movimientos[[#This Row],[Contabilizado]] &lt; 0, Movimientos[[#This Row],[Contabilizado]], 0)</f>
        <v>0</v>
      </c>
      <c r="H1177" s="3"/>
      <c r="I1177" s="5"/>
      <c r="K1177" s="3"/>
      <c r="L1177" s="3"/>
      <c r="M1177" s="3"/>
    </row>
    <row r="1178" spans="1:13" x14ac:dyDescent="0.2">
      <c r="A1178" s="4">
        <v>44883</v>
      </c>
      <c r="B1178" s="17">
        <v>3200</v>
      </c>
      <c r="C1178" s="14" t="s">
        <v>15</v>
      </c>
      <c r="D1178" s="3" t="s">
        <v>124</v>
      </c>
      <c r="E1178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178" s="17">
        <f>IF(Movimientos[[#This Row],[Contabilizado]] &gt; 0, Movimientos[[#This Row],[Contabilizado]], 0)</f>
        <v>3200</v>
      </c>
      <c r="G1178" s="31">
        <f>IF(Movimientos[[#This Row],[Contabilizado]] &lt; 0, Movimientos[[#This Row],[Contabilizado]], 0)</f>
        <v>0</v>
      </c>
      <c r="H1178" s="16"/>
      <c r="I1178" s="5"/>
      <c r="K1178" s="16"/>
      <c r="L1178" s="3"/>
      <c r="M1178" s="3"/>
    </row>
    <row r="1179" spans="1:13" x14ac:dyDescent="0.2">
      <c r="A1179" s="4">
        <v>44882</v>
      </c>
      <c r="B1179" s="17">
        <v>2300</v>
      </c>
      <c r="C1179" s="11" t="s">
        <v>15</v>
      </c>
      <c r="D1179" s="2" t="s">
        <v>140</v>
      </c>
      <c r="E1179" s="17">
        <f>IF(AND(Movimientos[[#This Row],[Importe]] &lt; 0, OR(Movimientos[[#This Row],[Concepto]] = "Luz", Movimientos[[#This Row],[Concepto]] = "Cuota", Movimientos[[#This Row],[Concepto]] = "Invitado")), 0, Movimientos[[#This Row],[Importe]])</f>
        <v>2300</v>
      </c>
      <c r="F1179" s="17">
        <f>IF(Movimientos[[#This Row],[Contabilizado]] &gt; 0, Movimientos[[#This Row],[Contabilizado]], 0)</f>
        <v>2300</v>
      </c>
      <c r="G1179" s="31">
        <f>IF(Movimientos[[#This Row],[Contabilizado]] &lt; 0, Movimientos[[#This Row],[Contabilizado]], 0)</f>
        <v>0</v>
      </c>
      <c r="I1179" s="5"/>
    </row>
    <row r="1180" spans="1:13" x14ac:dyDescent="0.2">
      <c r="A1180" s="4">
        <v>44882</v>
      </c>
      <c r="B1180" s="17">
        <v>-500</v>
      </c>
      <c r="C1180" s="11" t="s">
        <v>13</v>
      </c>
      <c r="D1180" s="13" t="s">
        <v>34</v>
      </c>
      <c r="E1180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180" s="17">
        <f>IF(Movimientos[[#This Row],[Contabilizado]] &gt; 0, Movimientos[[#This Row],[Contabilizado]], 0)</f>
        <v>0</v>
      </c>
      <c r="G1180" s="31">
        <f>IF(Movimientos[[#This Row],[Contabilizado]] &lt; 0, Movimientos[[#This Row],[Contabilizado]], 0)</f>
        <v>0</v>
      </c>
      <c r="I1180" s="5"/>
    </row>
    <row r="1181" spans="1:13" x14ac:dyDescent="0.2">
      <c r="A1181" s="4">
        <v>44882</v>
      </c>
      <c r="B1181" s="17">
        <v>-500</v>
      </c>
      <c r="C1181" s="11" t="s">
        <v>13</v>
      </c>
      <c r="D1181" s="13" t="s">
        <v>115</v>
      </c>
      <c r="E1181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181" s="17">
        <f>IF(Movimientos[[#This Row],[Contabilizado]] &gt; 0, Movimientos[[#This Row],[Contabilizado]], 0)</f>
        <v>0</v>
      </c>
      <c r="G1181" s="31">
        <f>IF(Movimientos[[#This Row],[Contabilizado]] &lt; 0, Movimientos[[#This Row],[Contabilizado]], 0)</f>
        <v>0</v>
      </c>
      <c r="I1181" s="5"/>
    </row>
    <row r="1182" spans="1:13" x14ac:dyDescent="0.2">
      <c r="A1182" s="4">
        <v>44881</v>
      </c>
      <c r="B1182" s="17">
        <v>3200</v>
      </c>
      <c r="C1182" s="14" t="s">
        <v>15</v>
      </c>
      <c r="D1182" s="15" t="s">
        <v>63</v>
      </c>
      <c r="E1182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182" s="17">
        <f>IF(Movimientos[[#This Row],[Contabilizado]] &gt; 0, Movimientos[[#This Row],[Contabilizado]], 0)</f>
        <v>3200</v>
      </c>
      <c r="G1182" s="31">
        <f>IF(Movimientos[[#This Row],[Contabilizado]] &lt; 0, Movimientos[[#This Row],[Contabilizado]], 0)</f>
        <v>0</v>
      </c>
      <c r="H1182" s="16"/>
      <c r="I1182" s="5"/>
      <c r="K1182" s="16"/>
      <c r="L1182" s="3"/>
      <c r="M1182" s="3"/>
    </row>
    <row r="1183" spans="1:13" x14ac:dyDescent="0.2">
      <c r="A1183" s="4">
        <v>44881</v>
      </c>
      <c r="B1183" s="17">
        <v>6600</v>
      </c>
      <c r="C1183" s="11" t="s">
        <v>15</v>
      </c>
      <c r="D1183" s="2" t="s">
        <v>117</v>
      </c>
      <c r="E1183" s="17">
        <f>IF(AND(Movimientos[[#This Row],[Importe]] &lt; 0, OR(Movimientos[[#This Row],[Concepto]] = "Luz", Movimientos[[#This Row],[Concepto]] = "Cuota", Movimientos[[#This Row],[Concepto]] = "Invitado")), 0, Movimientos[[#This Row],[Importe]])</f>
        <v>6600</v>
      </c>
      <c r="F1183" s="17">
        <f>IF(Movimientos[[#This Row],[Contabilizado]] &gt; 0, Movimientos[[#This Row],[Contabilizado]], 0)</f>
        <v>6600</v>
      </c>
      <c r="G1183" s="31">
        <f>IF(Movimientos[[#This Row],[Contabilizado]] &lt; 0, Movimientos[[#This Row],[Contabilizado]], 0)</f>
        <v>0</v>
      </c>
      <c r="I1183" s="5"/>
    </row>
    <row r="1184" spans="1:13" x14ac:dyDescent="0.2">
      <c r="A1184" s="4">
        <v>44881</v>
      </c>
      <c r="B1184" s="17">
        <v>3200</v>
      </c>
      <c r="C1184" s="11" t="s">
        <v>15</v>
      </c>
      <c r="D1184" s="2" t="s">
        <v>59</v>
      </c>
      <c r="E1184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184" s="17">
        <f>IF(Movimientos[[#This Row],[Contabilizado]] &gt; 0, Movimientos[[#This Row],[Contabilizado]], 0)</f>
        <v>3200</v>
      </c>
      <c r="G1184" s="31">
        <f>IF(Movimientos[[#This Row],[Contabilizado]] &lt; 0, Movimientos[[#This Row],[Contabilizado]], 0)</f>
        <v>0</v>
      </c>
      <c r="I1184" s="5"/>
    </row>
    <row r="1185" spans="1:13" x14ac:dyDescent="0.2">
      <c r="A1185" s="4">
        <v>44881</v>
      </c>
      <c r="B1185" s="17">
        <v>3200</v>
      </c>
      <c r="C1185" s="11" t="s">
        <v>15</v>
      </c>
      <c r="D1185" s="2" t="s">
        <v>61</v>
      </c>
      <c r="E1185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185" s="17">
        <f>IF(Movimientos[[#This Row],[Contabilizado]] &gt; 0, Movimientos[[#This Row],[Contabilizado]], 0)</f>
        <v>3200</v>
      </c>
      <c r="G1185" s="31">
        <f>IF(Movimientos[[#This Row],[Contabilizado]] &lt; 0, Movimientos[[#This Row],[Contabilizado]], 0)</f>
        <v>0</v>
      </c>
      <c r="I1185" s="5"/>
    </row>
    <row r="1186" spans="1:13" x14ac:dyDescent="0.2">
      <c r="A1186" s="4">
        <v>44881</v>
      </c>
      <c r="B1186" s="17">
        <v>3200</v>
      </c>
      <c r="C1186" s="11" t="s">
        <v>15</v>
      </c>
      <c r="D1186" s="2" t="s">
        <v>52</v>
      </c>
      <c r="E1186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186" s="17">
        <f>IF(Movimientos[[#This Row],[Contabilizado]] &gt; 0, Movimientos[[#This Row],[Contabilizado]], 0)</f>
        <v>3200</v>
      </c>
      <c r="G1186" s="31">
        <f>IF(Movimientos[[#This Row],[Contabilizado]] &lt; 0, Movimientos[[#This Row],[Contabilizado]], 0)</f>
        <v>0</v>
      </c>
      <c r="I1186" s="5"/>
    </row>
    <row r="1187" spans="1:13" x14ac:dyDescent="0.2">
      <c r="A1187" s="4">
        <v>44881</v>
      </c>
      <c r="B1187" s="17">
        <v>3200</v>
      </c>
      <c r="C1187" s="11" t="s">
        <v>15</v>
      </c>
      <c r="D1187" s="2" t="s">
        <v>113</v>
      </c>
      <c r="E1187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187" s="17">
        <f>IF(Movimientos[[#This Row],[Contabilizado]] &gt; 0, Movimientos[[#This Row],[Contabilizado]], 0)</f>
        <v>3200</v>
      </c>
      <c r="G1187" s="31">
        <f>IF(Movimientos[[#This Row],[Contabilizado]] &lt; 0, Movimientos[[#This Row],[Contabilizado]], 0)</f>
        <v>0</v>
      </c>
      <c r="I1187" s="5"/>
    </row>
    <row r="1188" spans="1:13" x14ac:dyDescent="0.2">
      <c r="A1188" s="4">
        <v>44881</v>
      </c>
      <c r="B1188" s="17">
        <v>-1000</v>
      </c>
      <c r="C1188" s="14" t="s">
        <v>32</v>
      </c>
      <c r="D1188" s="3" t="s">
        <v>115</v>
      </c>
      <c r="E1188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188" s="17">
        <f>IF(Movimientos[[#This Row],[Contabilizado]] &gt; 0, Movimientos[[#This Row],[Contabilizado]], 0)</f>
        <v>0</v>
      </c>
      <c r="G1188" s="31">
        <f>IF(Movimientos[[#This Row],[Contabilizado]] &lt; 0, Movimientos[[#This Row],[Contabilizado]], 0)</f>
        <v>0</v>
      </c>
      <c r="H1188" s="16"/>
      <c r="I1188" s="5"/>
      <c r="K1188" s="16"/>
      <c r="L1188" s="3"/>
      <c r="M1188" s="3"/>
    </row>
    <row r="1189" spans="1:13" x14ac:dyDescent="0.2">
      <c r="A1189" s="4">
        <v>44881</v>
      </c>
      <c r="B1189" s="17">
        <v>1000</v>
      </c>
      <c r="C1189" s="11" t="s">
        <v>32</v>
      </c>
      <c r="D1189" s="2" t="s">
        <v>115</v>
      </c>
      <c r="E1189" s="17">
        <f>IF(AND(Movimientos[[#This Row],[Importe]] &lt; 0, OR(Movimientos[[#This Row],[Concepto]] = "Luz", Movimientos[[#This Row],[Concepto]] = "Cuota", Movimientos[[#This Row],[Concepto]] = "Invitado")), 0, Movimientos[[#This Row],[Importe]])</f>
        <v>1000</v>
      </c>
      <c r="F1189" s="17">
        <f>IF(Movimientos[[#This Row],[Contabilizado]] &gt; 0, Movimientos[[#This Row],[Contabilizado]], 0)</f>
        <v>1000</v>
      </c>
      <c r="G1189" s="31">
        <f>IF(Movimientos[[#This Row],[Contabilizado]] &lt; 0, Movimientos[[#This Row],[Contabilizado]], 0)</f>
        <v>0</v>
      </c>
      <c r="H1189" s="3"/>
      <c r="I1189" s="5"/>
      <c r="K1189" s="3"/>
      <c r="L1189" s="3"/>
      <c r="M1189" s="3"/>
    </row>
    <row r="1190" spans="1:13" x14ac:dyDescent="0.2">
      <c r="A1190" s="4">
        <v>44881</v>
      </c>
      <c r="B1190" s="17">
        <v>500</v>
      </c>
      <c r="C1190" s="11" t="s">
        <v>13</v>
      </c>
      <c r="D1190" s="13" t="s">
        <v>61</v>
      </c>
      <c r="E1190" s="17">
        <f>IF(AND(Movimientos[[#This Row],[Importe]] &lt; 0, OR(Movimientos[[#This Row],[Concepto]] = "Luz", Movimientos[[#This Row],[Concepto]] = "Cuota", Movimientos[[#This Row],[Concepto]] = "Invitado")), 0, Movimientos[[#This Row],[Importe]])</f>
        <v>500</v>
      </c>
      <c r="F1190" s="17">
        <f>IF(Movimientos[[#This Row],[Contabilizado]] &gt; 0, Movimientos[[#This Row],[Contabilizado]], 0)</f>
        <v>500</v>
      </c>
      <c r="G1190" s="31">
        <f>IF(Movimientos[[#This Row],[Contabilizado]] &lt; 0, Movimientos[[#This Row],[Contabilizado]], 0)</f>
        <v>0</v>
      </c>
      <c r="I1190" s="5"/>
    </row>
    <row r="1191" spans="1:13" x14ac:dyDescent="0.2">
      <c r="A1191" s="4">
        <v>44881</v>
      </c>
      <c r="B1191" s="17">
        <v>-500</v>
      </c>
      <c r="C1191" s="11" t="s">
        <v>13</v>
      </c>
      <c r="D1191" s="13" t="s">
        <v>41</v>
      </c>
      <c r="E1191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191" s="17">
        <f>IF(Movimientos[[#This Row],[Contabilizado]] &gt; 0, Movimientos[[#This Row],[Contabilizado]], 0)</f>
        <v>0</v>
      </c>
      <c r="G1191" s="31">
        <f>IF(Movimientos[[#This Row],[Contabilizado]] &lt; 0, Movimientos[[#This Row],[Contabilizado]], 0)</f>
        <v>0</v>
      </c>
      <c r="I1191" s="5"/>
    </row>
    <row r="1192" spans="1:13" x14ac:dyDescent="0.2">
      <c r="A1192" s="4">
        <v>44881</v>
      </c>
      <c r="B1192" s="17">
        <v>-500</v>
      </c>
      <c r="C1192" s="11" t="s">
        <v>13</v>
      </c>
      <c r="D1192" s="13" t="s">
        <v>24</v>
      </c>
      <c r="E1192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192" s="17">
        <f>IF(Movimientos[[#This Row],[Contabilizado]] &gt; 0, Movimientos[[#This Row],[Contabilizado]], 0)</f>
        <v>0</v>
      </c>
      <c r="G1192" s="31">
        <f>IF(Movimientos[[#This Row],[Contabilizado]] &lt; 0, Movimientos[[#This Row],[Contabilizado]], 0)</f>
        <v>0</v>
      </c>
      <c r="I1192" s="5"/>
    </row>
    <row r="1193" spans="1:13" x14ac:dyDescent="0.2">
      <c r="A1193" s="4">
        <v>44881</v>
      </c>
      <c r="B1193" s="17">
        <v>-500</v>
      </c>
      <c r="C1193" s="11" t="s">
        <v>13</v>
      </c>
      <c r="D1193" s="13" t="s">
        <v>23</v>
      </c>
      <c r="E1193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193" s="17">
        <f>IF(Movimientos[[#This Row],[Contabilizado]] &gt; 0, Movimientos[[#This Row],[Contabilizado]], 0)</f>
        <v>0</v>
      </c>
      <c r="G1193" s="31">
        <f>IF(Movimientos[[#This Row],[Contabilizado]] &lt; 0, Movimientos[[#This Row],[Contabilizado]], 0)</f>
        <v>0</v>
      </c>
      <c r="I1193" s="5"/>
    </row>
    <row r="1194" spans="1:13" x14ac:dyDescent="0.2">
      <c r="A1194" s="4">
        <v>44881</v>
      </c>
      <c r="B1194" s="17">
        <v>-1000</v>
      </c>
      <c r="C1194" s="11" t="s">
        <v>32</v>
      </c>
      <c r="D1194" s="2" t="s">
        <v>74</v>
      </c>
      <c r="E1194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194" s="17">
        <f>IF(Movimientos[[#This Row],[Contabilizado]] &gt; 0, Movimientos[[#This Row],[Contabilizado]], 0)</f>
        <v>0</v>
      </c>
      <c r="G1194" s="31">
        <f>IF(Movimientos[[#This Row],[Contabilizado]] &lt; 0, Movimientos[[#This Row],[Contabilizado]], 0)</f>
        <v>0</v>
      </c>
      <c r="H1194" s="3"/>
      <c r="I1194" s="5"/>
      <c r="K1194" s="3"/>
      <c r="L1194" s="3"/>
      <c r="M1194" s="3"/>
    </row>
    <row r="1195" spans="1:13" x14ac:dyDescent="0.2">
      <c r="A1195" s="4">
        <v>44880</v>
      </c>
      <c r="B1195" s="17">
        <v>3200</v>
      </c>
      <c r="C1195" s="11" t="s">
        <v>15</v>
      </c>
      <c r="D1195" s="2" t="s">
        <v>21</v>
      </c>
      <c r="E1195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195" s="17">
        <f>IF(Movimientos[[#This Row],[Contabilizado]] &gt; 0, Movimientos[[#This Row],[Contabilizado]], 0)</f>
        <v>3200</v>
      </c>
      <c r="G1195" s="31">
        <f>IF(Movimientos[[#This Row],[Contabilizado]] &lt; 0, Movimientos[[#This Row],[Contabilizado]], 0)</f>
        <v>0</v>
      </c>
      <c r="I1195" s="5"/>
    </row>
    <row r="1196" spans="1:13" x14ac:dyDescent="0.2">
      <c r="A1196" s="4">
        <v>44880</v>
      </c>
      <c r="B1196" s="17">
        <v>3200</v>
      </c>
      <c r="C1196" s="11" t="s">
        <v>15</v>
      </c>
      <c r="D1196" s="2" t="s">
        <v>85</v>
      </c>
      <c r="E1196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196" s="17">
        <f>IF(Movimientos[[#This Row],[Contabilizado]] &gt; 0, Movimientos[[#This Row],[Contabilizado]], 0)</f>
        <v>3200</v>
      </c>
      <c r="G1196" s="31">
        <f>IF(Movimientos[[#This Row],[Contabilizado]] &lt; 0, Movimientos[[#This Row],[Contabilizado]], 0)</f>
        <v>0</v>
      </c>
      <c r="I1196" s="5"/>
    </row>
    <row r="1197" spans="1:13" x14ac:dyDescent="0.2">
      <c r="A1197" s="4">
        <v>44880</v>
      </c>
      <c r="B1197" s="17">
        <v>3200</v>
      </c>
      <c r="C1197" s="11" t="s">
        <v>15</v>
      </c>
      <c r="D1197" s="2" t="s">
        <v>100</v>
      </c>
      <c r="E1197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197" s="17">
        <f>IF(Movimientos[[#This Row],[Contabilizado]] &gt; 0, Movimientos[[#This Row],[Contabilizado]], 0)</f>
        <v>3200</v>
      </c>
      <c r="G1197" s="31">
        <f>IF(Movimientos[[#This Row],[Contabilizado]] &lt; 0, Movimientos[[#This Row],[Contabilizado]], 0)</f>
        <v>0</v>
      </c>
      <c r="I1197" s="5"/>
    </row>
    <row r="1198" spans="1:13" x14ac:dyDescent="0.2">
      <c r="A1198" s="4">
        <v>44880</v>
      </c>
      <c r="B1198" s="17">
        <v>3200</v>
      </c>
      <c r="C1198" s="11" t="s">
        <v>15</v>
      </c>
      <c r="D1198" s="2" t="s">
        <v>102</v>
      </c>
      <c r="E1198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198" s="17">
        <f>IF(Movimientos[[#This Row],[Contabilizado]] &gt; 0, Movimientos[[#This Row],[Contabilizado]], 0)</f>
        <v>3200</v>
      </c>
      <c r="G1198" s="31">
        <f>IF(Movimientos[[#This Row],[Contabilizado]] &lt; 0, Movimientos[[#This Row],[Contabilizado]], 0)</f>
        <v>0</v>
      </c>
      <c r="I1198" s="5"/>
    </row>
    <row r="1199" spans="1:13" x14ac:dyDescent="0.2">
      <c r="A1199" s="4">
        <v>44880</v>
      </c>
      <c r="B1199" s="17">
        <v>3200</v>
      </c>
      <c r="C1199" s="11" t="s">
        <v>15</v>
      </c>
      <c r="D1199" s="2" t="s">
        <v>111</v>
      </c>
      <c r="E1199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199" s="17">
        <f>IF(Movimientos[[#This Row],[Contabilizado]] &gt; 0, Movimientos[[#This Row],[Contabilizado]], 0)</f>
        <v>3200</v>
      </c>
      <c r="G1199" s="31">
        <f>IF(Movimientos[[#This Row],[Contabilizado]] &lt; 0, Movimientos[[#This Row],[Contabilizado]], 0)</f>
        <v>0</v>
      </c>
      <c r="I1199" s="5"/>
    </row>
    <row r="1200" spans="1:13" x14ac:dyDescent="0.2">
      <c r="A1200" s="4">
        <v>44880</v>
      </c>
      <c r="B1200" s="17">
        <v>3200</v>
      </c>
      <c r="C1200" s="11" t="s">
        <v>15</v>
      </c>
      <c r="D1200" s="2" t="s">
        <v>18</v>
      </c>
      <c r="E1200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200" s="17">
        <f>IF(Movimientos[[#This Row],[Contabilizado]] &gt; 0, Movimientos[[#This Row],[Contabilizado]], 0)</f>
        <v>3200</v>
      </c>
      <c r="G1200" s="31">
        <f>IF(Movimientos[[#This Row],[Contabilizado]] &lt; 0, Movimientos[[#This Row],[Contabilizado]], 0)</f>
        <v>0</v>
      </c>
      <c r="I1200" s="5"/>
    </row>
    <row r="1201" spans="1:13" x14ac:dyDescent="0.2">
      <c r="A1201" s="4">
        <v>44880</v>
      </c>
      <c r="B1201" s="17">
        <v>2300</v>
      </c>
      <c r="C1201" s="11" t="s">
        <v>15</v>
      </c>
      <c r="D1201" s="2" t="s">
        <v>20</v>
      </c>
      <c r="E1201" s="17">
        <f>IF(AND(Movimientos[[#This Row],[Importe]] &lt; 0, OR(Movimientos[[#This Row],[Concepto]] = "Luz", Movimientos[[#This Row],[Concepto]] = "Cuota", Movimientos[[#This Row],[Concepto]] = "Invitado")), 0, Movimientos[[#This Row],[Importe]])</f>
        <v>2300</v>
      </c>
      <c r="F1201" s="17">
        <f>IF(Movimientos[[#This Row],[Contabilizado]] &gt; 0, Movimientos[[#This Row],[Contabilizado]], 0)</f>
        <v>2300</v>
      </c>
      <c r="G1201" s="31">
        <f>IF(Movimientos[[#This Row],[Contabilizado]] &lt; 0, Movimientos[[#This Row],[Contabilizado]], 0)</f>
        <v>0</v>
      </c>
      <c r="I1201" s="5"/>
    </row>
    <row r="1202" spans="1:13" x14ac:dyDescent="0.2">
      <c r="A1202" s="4">
        <v>44880</v>
      </c>
      <c r="B1202" s="17">
        <v>1300</v>
      </c>
      <c r="C1202" s="11" t="s">
        <v>151</v>
      </c>
      <c r="D1202" s="2"/>
      <c r="E1202" s="17">
        <f>IF(AND(Movimientos[[#This Row],[Importe]] &lt; 0, OR(Movimientos[[#This Row],[Concepto]] = "Luz", Movimientos[[#This Row],[Concepto]] = "Cuota", Movimientos[[#This Row],[Concepto]] = "Invitado")), 0, Movimientos[[#This Row],[Importe]])</f>
        <v>1300</v>
      </c>
      <c r="F1202" s="17">
        <f>IF(Movimientos[[#This Row],[Contabilizado]] &gt; 0, Movimientos[[#This Row],[Contabilizado]], 0)</f>
        <v>1300</v>
      </c>
      <c r="G1202" s="31">
        <f>IF(Movimientos[[#This Row],[Contabilizado]] &lt; 0, Movimientos[[#This Row],[Contabilizado]], 0)</f>
        <v>0</v>
      </c>
      <c r="I1202" s="5"/>
    </row>
    <row r="1203" spans="1:13" x14ac:dyDescent="0.2">
      <c r="A1203" s="4">
        <v>44880</v>
      </c>
      <c r="B1203" s="17">
        <v>500</v>
      </c>
      <c r="C1203" s="11" t="s">
        <v>151</v>
      </c>
      <c r="E1203" s="17">
        <f>IF(AND(Movimientos[[#This Row],[Importe]] &lt; 0, OR(Movimientos[[#This Row],[Concepto]] = "Luz", Movimientos[[#This Row],[Concepto]] = "Cuota", Movimientos[[#This Row],[Concepto]] = "Invitado")), 0, Movimientos[[#This Row],[Importe]])</f>
        <v>500</v>
      </c>
      <c r="F1203" s="17">
        <f>IF(Movimientos[[#This Row],[Contabilizado]] &gt; 0, Movimientos[[#This Row],[Contabilizado]], 0)</f>
        <v>500</v>
      </c>
      <c r="G1203" s="31">
        <f>IF(Movimientos[[#This Row],[Contabilizado]] &lt; 0, Movimientos[[#This Row],[Contabilizado]], 0)</f>
        <v>0</v>
      </c>
      <c r="I1203" s="5"/>
    </row>
    <row r="1204" spans="1:13" x14ac:dyDescent="0.2">
      <c r="A1204" s="4">
        <v>44880</v>
      </c>
      <c r="B1204" s="17">
        <v>-500</v>
      </c>
      <c r="C1204" s="11" t="s">
        <v>13</v>
      </c>
      <c r="D1204" s="13" t="s">
        <v>34</v>
      </c>
      <c r="E1204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204" s="17">
        <f>IF(Movimientos[[#This Row],[Contabilizado]] &gt; 0, Movimientos[[#This Row],[Contabilizado]], 0)</f>
        <v>0</v>
      </c>
      <c r="G1204" s="31">
        <f>IF(Movimientos[[#This Row],[Contabilizado]] &lt; 0, Movimientos[[#This Row],[Contabilizado]], 0)</f>
        <v>0</v>
      </c>
      <c r="I1204" s="5"/>
    </row>
    <row r="1205" spans="1:13" x14ac:dyDescent="0.2">
      <c r="A1205" s="4">
        <v>44879</v>
      </c>
      <c r="B1205" s="17">
        <v>3200</v>
      </c>
      <c r="C1205" s="14" t="s">
        <v>15</v>
      </c>
      <c r="D1205" s="15" t="s">
        <v>97</v>
      </c>
      <c r="E1205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205" s="17">
        <f>IF(Movimientos[[#This Row],[Contabilizado]] &gt; 0, Movimientos[[#This Row],[Contabilizado]], 0)</f>
        <v>3200</v>
      </c>
      <c r="G1205" s="31">
        <f>IF(Movimientos[[#This Row],[Contabilizado]] &lt; 0, Movimientos[[#This Row],[Contabilizado]], 0)</f>
        <v>0</v>
      </c>
      <c r="H1205" s="16"/>
      <c r="I1205" s="5"/>
      <c r="K1205" s="16"/>
      <c r="L1205" s="3"/>
      <c r="M1205" s="3"/>
    </row>
    <row r="1206" spans="1:13" x14ac:dyDescent="0.2">
      <c r="A1206" s="4">
        <v>44879</v>
      </c>
      <c r="B1206" s="17">
        <v>3200</v>
      </c>
      <c r="C1206" s="11" t="s">
        <v>15</v>
      </c>
      <c r="D1206" s="2" t="s">
        <v>73</v>
      </c>
      <c r="E1206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206" s="17">
        <f>IF(Movimientos[[#This Row],[Contabilizado]] &gt; 0, Movimientos[[#This Row],[Contabilizado]], 0)</f>
        <v>3200</v>
      </c>
      <c r="G1206" s="31">
        <f>IF(Movimientos[[#This Row],[Contabilizado]] &lt; 0, Movimientos[[#This Row],[Contabilizado]], 0)</f>
        <v>0</v>
      </c>
      <c r="I1206" s="5"/>
    </row>
    <row r="1207" spans="1:13" x14ac:dyDescent="0.2">
      <c r="A1207" s="4">
        <v>44879</v>
      </c>
      <c r="B1207" s="17">
        <v>3200</v>
      </c>
      <c r="C1207" s="11" t="s">
        <v>15</v>
      </c>
      <c r="D1207" s="2" t="s">
        <v>37</v>
      </c>
      <c r="E1207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207" s="17">
        <f>IF(Movimientos[[#This Row],[Contabilizado]] &gt; 0, Movimientos[[#This Row],[Contabilizado]], 0)</f>
        <v>3200</v>
      </c>
      <c r="G1207" s="31">
        <f>IF(Movimientos[[#This Row],[Contabilizado]] &lt; 0, Movimientos[[#This Row],[Contabilizado]], 0)</f>
        <v>0</v>
      </c>
      <c r="I1207" s="5"/>
    </row>
    <row r="1208" spans="1:13" x14ac:dyDescent="0.2">
      <c r="A1208" s="4">
        <v>44879</v>
      </c>
      <c r="B1208" s="17">
        <v>2500</v>
      </c>
      <c r="C1208" s="11" t="s">
        <v>13</v>
      </c>
      <c r="D1208" s="13" t="s">
        <v>73</v>
      </c>
      <c r="E1208" s="17">
        <f>IF(AND(Movimientos[[#This Row],[Importe]] &lt; 0, OR(Movimientos[[#This Row],[Concepto]] = "Luz", Movimientos[[#This Row],[Concepto]] = "Cuota", Movimientos[[#This Row],[Concepto]] = "Invitado")), 0, Movimientos[[#This Row],[Importe]])</f>
        <v>2500</v>
      </c>
      <c r="F1208" s="17">
        <f>IF(Movimientos[[#This Row],[Contabilizado]] &gt; 0, Movimientos[[#This Row],[Contabilizado]], 0)</f>
        <v>2500</v>
      </c>
      <c r="G1208" s="31">
        <f>IF(Movimientos[[#This Row],[Contabilizado]] &lt; 0, Movimientos[[#This Row],[Contabilizado]], 0)</f>
        <v>0</v>
      </c>
      <c r="H1208" s="3"/>
      <c r="I1208" s="5"/>
      <c r="K1208" s="3"/>
      <c r="L1208" s="3"/>
      <c r="M1208" s="3"/>
    </row>
    <row r="1209" spans="1:13" x14ac:dyDescent="0.2">
      <c r="A1209" s="4">
        <v>44879</v>
      </c>
      <c r="B1209" s="17">
        <v>1000</v>
      </c>
      <c r="C1209" s="11" t="s">
        <v>32</v>
      </c>
      <c r="D1209" s="2" t="s">
        <v>74</v>
      </c>
      <c r="E1209" s="17">
        <f>IF(AND(Movimientos[[#This Row],[Importe]] &lt; 0, OR(Movimientos[[#This Row],[Concepto]] = "Luz", Movimientos[[#This Row],[Concepto]] = "Cuota", Movimientos[[#This Row],[Concepto]] = "Invitado")), 0, Movimientos[[#This Row],[Importe]])</f>
        <v>1000</v>
      </c>
      <c r="F1209" s="17">
        <f>IF(Movimientos[[#This Row],[Contabilizado]] &gt; 0, Movimientos[[#This Row],[Contabilizado]], 0)</f>
        <v>1000</v>
      </c>
      <c r="G1209" s="31">
        <f>IF(Movimientos[[#This Row],[Contabilizado]] &lt; 0, Movimientos[[#This Row],[Contabilizado]], 0)</f>
        <v>0</v>
      </c>
      <c r="I1209" s="5"/>
    </row>
    <row r="1210" spans="1:13" x14ac:dyDescent="0.2">
      <c r="A1210" s="4">
        <v>44879</v>
      </c>
      <c r="B1210" s="17">
        <v>-500</v>
      </c>
      <c r="C1210" s="11" t="s">
        <v>13</v>
      </c>
      <c r="D1210" s="13" t="s">
        <v>115</v>
      </c>
      <c r="E1210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210" s="17">
        <f>IF(Movimientos[[#This Row],[Contabilizado]] &gt; 0, Movimientos[[#This Row],[Contabilizado]], 0)</f>
        <v>0</v>
      </c>
      <c r="G1210" s="31">
        <f>IF(Movimientos[[#This Row],[Contabilizado]] &lt; 0, Movimientos[[#This Row],[Contabilizado]], 0)</f>
        <v>0</v>
      </c>
      <c r="H1210" s="3"/>
      <c r="I1210" s="5"/>
      <c r="K1210" s="3"/>
      <c r="L1210" s="3"/>
      <c r="M1210" s="3"/>
    </row>
    <row r="1211" spans="1:13" x14ac:dyDescent="0.2">
      <c r="A1211" s="4">
        <v>44878</v>
      </c>
      <c r="B1211" s="17">
        <v>-1000</v>
      </c>
      <c r="C1211" s="11" t="s">
        <v>32</v>
      </c>
      <c r="D1211" s="2" t="s">
        <v>34</v>
      </c>
      <c r="E1211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211" s="17">
        <f>IF(Movimientos[[#This Row],[Contabilizado]] &gt; 0, Movimientos[[#This Row],[Contabilizado]], 0)</f>
        <v>0</v>
      </c>
      <c r="G1211" s="31">
        <f>IF(Movimientos[[#This Row],[Contabilizado]] &lt; 0, Movimientos[[#This Row],[Contabilizado]], 0)</f>
        <v>0</v>
      </c>
      <c r="H1211" s="3"/>
      <c r="I1211" s="5"/>
      <c r="K1211" s="3"/>
      <c r="L1211" s="3"/>
      <c r="M1211" s="3"/>
    </row>
    <row r="1212" spans="1:13" x14ac:dyDescent="0.2">
      <c r="A1212" s="4">
        <v>44878</v>
      </c>
      <c r="B1212" s="17">
        <v>-1000</v>
      </c>
      <c r="C1212" s="11" t="s">
        <v>32</v>
      </c>
      <c r="D1212" s="2" t="s">
        <v>95</v>
      </c>
      <c r="E1212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212" s="17">
        <f>IF(Movimientos[[#This Row],[Contabilizado]] &gt; 0, Movimientos[[#This Row],[Contabilizado]], 0)</f>
        <v>0</v>
      </c>
      <c r="G1212" s="31">
        <f>IF(Movimientos[[#This Row],[Contabilizado]] &lt; 0, Movimientos[[#This Row],[Contabilizado]], 0)</f>
        <v>0</v>
      </c>
      <c r="I1212" s="5"/>
    </row>
    <row r="1213" spans="1:13" x14ac:dyDescent="0.2">
      <c r="A1213" s="4">
        <v>44877</v>
      </c>
      <c r="B1213" s="17">
        <v>3200</v>
      </c>
      <c r="C1213" s="11" t="s">
        <v>15</v>
      </c>
      <c r="D1213" s="2" t="s">
        <v>166</v>
      </c>
      <c r="E1213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213" s="17">
        <f>IF(Movimientos[[#This Row],[Contabilizado]] &gt; 0, Movimientos[[#This Row],[Contabilizado]], 0)</f>
        <v>3200</v>
      </c>
      <c r="G1213" s="31">
        <f>IF(Movimientos[[#This Row],[Contabilizado]] &lt; 0, Movimientos[[#This Row],[Contabilizado]], 0)</f>
        <v>0</v>
      </c>
      <c r="I1213" s="5"/>
    </row>
    <row r="1214" spans="1:13" x14ac:dyDescent="0.2">
      <c r="A1214" s="4">
        <v>44877</v>
      </c>
      <c r="B1214" s="17">
        <v>2600</v>
      </c>
      <c r="C1214" s="11" t="s">
        <v>151</v>
      </c>
      <c r="D1214" s="2"/>
      <c r="E1214" s="17">
        <f>IF(AND(Movimientos[[#This Row],[Importe]] &lt; 0, OR(Movimientos[[#This Row],[Concepto]] = "Luz", Movimientos[[#This Row],[Concepto]] = "Cuota", Movimientos[[#This Row],[Concepto]] = "Invitado")), 0, Movimientos[[#This Row],[Importe]])</f>
        <v>2600</v>
      </c>
      <c r="F1214" s="17">
        <f>IF(Movimientos[[#This Row],[Contabilizado]] &gt; 0, Movimientos[[#This Row],[Contabilizado]], 0)</f>
        <v>2600</v>
      </c>
      <c r="G1214" s="31">
        <f>IF(Movimientos[[#This Row],[Contabilizado]] &lt; 0, Movimientos[[#This Row],[Contabilizado]], 0)</f>
        <v>0</v>
      </c>
      <c r="I1214" s="5"/>
    </row>
    <row r="1215" spans="1:13" x14ac:dyDescent="0.2">
      <c r="A1215" s="4">
        <v>44877</v>
      </c>
      <c r="B1215" s="17">
        <v>2300</v>
      </c>
      <c r="C1215" s="11" t="s">
        <v>15</v>
      </c>
      <c r="D1215" s="2" t="s">
        <v>138</v>
      </c>
      <c r="E1215" s="17">
        <f>IF(AND(Movimientos[[#This Row],[Importe]] &lt; 0, OR(Movimientos[[#This Row],[Concepto]] = "Luz", Movimientos[[#This Row],[Concepto]] = "Cuota", Movimientos[[#This Row],[Concepto]] = "Invitado")), 0, Movimientos[[#This Row],[Importe]])</f>
        <v>2300</v>
      </c>
      <c r="F1215" s="17">
        <f>IF(Movimientos[[#This Row],[Contabilizado]] &gt; 0, Movimientos[[#This Row],[Contabilizado]], 0)</f>
        <v>2300</v>
      </c>
      <c r="G1215" s="31">
        <f>IF(Movimientos[[#This Row],[Contabilizado]] &lt; 0, Movimientos[[#This Row],[Contabilizado]], 0)</f>
        <v>0</v>
      </c>
      <c r="I1215" s="5"/>
    </row>
    <row r="1216" spans="1:13" x14ac:dyDescent="0.2">
      <c r="A1216" s="4">
        <v>44877</v>
      </c>
      <c r="B1216" s="17">
        <v>1300</v>
      </c>
      <c r="C1216" s="11" t="s">
        <v>151</v>
      </c>
      <c r="D1216" s="2"/>
      <c r="E1216" s="17">
        <f>IF(AND(Movimientos[[#This Row],[Importe]] &lt; 0, OR(Movimientos[[#This Row],[Concepto]] = "Luz", Movimientos[[#This Row],[Concepto]] = "Cuota", Movimientos[[#This Row],[Concepto]] = "Invitado")), 0, Movimientos[[#This Row],[Importe]])</f>
        <v>1300</v>
      </c>
      <c r="F1216" s="17">
        <f>IF(Movimientos[[#This Row],[Contabilizado]] &gt; 0, Movimientos[[#This Row],[Contabilizado]], 0)</f>
        <v>1300</v>
      </c>
      <c r="G1216" s="31">
        <f>IF(Movimientos[[#This Row],[Contabilizado]] &lt; 0, Movimientos[[#This Row],[Contabilizado]], 0)</f>
        <v>0</v>
      </c>
      <c r="H1216" s="3"/>
      <c r="I1216" s="5"/>
      <c r="K1216" s="3"/>
      <c r="L1216" s="3"/>
      <c r="M1216" s="3"/>
    </row>
    <row r="1217" spans="1:13" x14ac:dyDescent="0.2">
      <c r="A1217" s="4">
        <v>44877</v>
      </c>
      <c r="B1217" s="17">
        <v>1000</v>
      </c>
      <c r="C1217" s="11" t="s">
        <v>32</v>
      </c>
      <c r="D1217" s="2" t="s">
        <v>34</v>
      </c>
      <c r="E1217" s="17">
        <f>IF(AND(Movimientos[[#This Row],[Importe]] &lt; 0, OR(Movimientos[[#This Row],[Concepto]] = "Luz", Movimientos[[#This Row],[Concepto]] = "Cuota", Movimientos[[#This Row],[Concepto]] = "Invitado")), 0, Movimientos[[#This Row],[Importe]])</f>
        <v>1000</v>
      </c>
      <c r="F1217" s="17">
        <f>IF(Movimientos[[#This Row],[Contabilizado]] &gt; 0, Movimientos[[#This Row],[Contabilizado]], 0)</f>
        <v>1000</v>
      </c>
      <c r="G1217" s="31">
        <f>IF(Movimientos[[#This Row],[Contabilizado]] &lt; 0, Movimientos[[#This Row],[Contabilizado]], 0)</f>
        <v>0</v>
      </c>
      <c r="I1217" s="5"/>
    </row>
    <row r="1218" spans="1:13" x14ac:dyDescent="0.2">
      <c r="A1218" s="4">
        <v>44877</v>
      </c>
      <c r="B1218" s="17">
        <v>500</v>
      </c>
      <c r="C1218" s="11" t="s">
        <v>151</v>
      </c>
      <c r="E1218" s="17">
        <f>IF(AND(Movimientos[[#This Row],[Importe]] &lt; 0, OR(Movimientos[[#This Row],[Concepto]] = "Luz", Movimientos[[#This Row],[Concepto]] = "Cuota", Movimientos[[#This Row],[Concepto]] = "Invitado")), 0, Movimientos[[#This Row],[Importe]])</f>
        <v>500</v>
      </c>
      <c r="F1218" s="17">
        <f>IF(Movimientos[[#This Row],[Contabilizado]] &gt; 0, Movimientos[[#This Row],[Contabilizado]], 0)</f>
        <v>500</v>
      </c>
      <c r="G1218" s="31">
        <f>IF(Movimientos[[#This Row],[Contabilizado]] &lt; 0, Movimientos[[#This Row],[Contabilizado]], 0)</f>
        <v>0</v>
      </c>
      <c r="I1218" s="5"/>
    </row>
    <row r="1219" spans="1:13" x14ac:dyDescent="0.2">
      <c r="A1219" s="4">
        <v>44877</v>
      </c>
      <c r="B1219" s="17">
        <v>-500</v>
      </c>
      <c r="C1219" s="11" t="s">
        <v>13</v>
      </c>
      <c r="D1219" s="13" t="s">
        <v>146</v>
      </c>
      <c r="E1219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219" s="17">
        <f>IF(Movimientos[[#This Row],[Contabilizado]] &gt; 0, Movimientos[[#This Row],[Contabilizado]], 0)</f>
        <v>0</v>
      </c>
      <c r="G1219" s="31">
        <f>IF(Movimientos[[#This Row],[Contabilizado]] &lt; 0, Movimientos[[#This Row],[Contabilizado]], 0)</f>
        <v>0</v>
      </c>
      <c r="I1219" s="5"/>
    </row>
    <row r="1220" spans="1:13" x14ac:dyDescent="0.2">
      <c r="A1220" s="4">
        <v>44877</v>
      </c>
      <c r="B1220" s="17">
        <v>-500</v>
      </c>
      <c r="C1220" s="11" t="s">
        <v>13</v>
      </c>
      <c r="D1220" s="13" t="s">
        <v>113</v>
      </c>
      <c r="E1220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220" s="17">
        <f>IF(Movimientos[[#This Row],[Contabilizado]] &gt; 0, Movimientos[[#This Row],[Contabilizado]], 0)</f>
        <v>0</v>
      </c>
      <c r="G1220" s="31">
        <f>IF(Movimientos[[#This Row],[Contabilizado]] &lt; 0, Movimientos[[#This Row],[Contabilizado]], 0)</f>
        <v>0</v>
      </c>
      <c r="I1220" s="5"/>
    </row>
    <row r="1221" spans="1:13" x14ac:dyDescent="0.2">
      <c r="A1221" s="4">
        <v>44876</v>
      </c>
      <c r="B1221" s="17">
        <v>3200</v>
      </c>
      <c r="C1221" s="11" t="s">
        <v>15</v>
      </c>
      <c r="D1221" s="2" t="s">
        <v>70</v>
      </c>
      <c r="E1221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221" s="17">
        <f>IF(Movimientos[[#This Row],[Contabilizado]] &gt; 0, Movimientos[[#This Row],[Contabilizado]], 0)</f>
        <v>3200</v>
      </c>
      <c r="G1221" s="31">
        <f>IF(Movimientos[[#This Row],[Contabilizado]] &lt; 0, Movimientos[[#This Row],[Contabilizado]], 0)</f>
        <v>0</v>
      </c>
      <c r="I1221" s="5"/>
    </row>
    <row r="1222" spans="1:13" x14ac:dyDescent="0.2">
      <c r="A1222" s="4">
        <v>44876</v>
      </c>
      <c r="B1222" s="17">
        <v>3200</v>
      </c>
      <c r="C1222" s="11" t="s">
        <v>15</v>
      </c>
      <c r="D1222" s="2" t="s">
        <v>83</v>
      </c>
      <c r="E1222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222" s="17">
        <f>IF(Movimientos[[#This Row],[Contabilizado]] &gt; 0, Movimientos[[#This Row],[Contabilizado]], 0)</f>
        <v>3200</v>
      </c>
      <c r="G1222" s="31">
        <f>IF(Movimientos[[#This Row],[Contabilizado]] &lt; 0, Movimientos[[#This Row],[Contabilizado]], 0)</f>
        <v>0</v>
      </c>
      <c r="H1222" s="3"/>
      <c r="I1222" s="5"/>
      <c r="K1222" s="3"/>
      <c r="L1222" s="3"/>
      <c r="M1222" s="3"/>
    </row>
    <row r="1223" spans="1:13" x14ac:dyDescent="0.2">
      <c r="A1223" s="4">
        <v>44876</v>
      </c>
      <c r="B1223" s="17">
        <v>2300</v>
      </c>
      <c r="C1223" s="11" t="s">
        <v>15</v>
      </c>
      <c r="D1223" s="2" t="s">
        <v>147</v>
      </c>
      <c r="E1223" s="17">
        <f>IF(AND(Movimientos[[#This Row],[Importe]] &lt; 0, OR(Movimientos[[#This Row],[Concepto]] = "Luz", Movimientos[[#This Row],[Concepto]] = "Cuota", Movimientos[[#This Row],[Concepto]] = "Invitado")), 0, Movimientos[[#This Row],[Importe]])</f>
        <v>2300</v>
      </c>
      <c r="F1223" s="17">
        <f>IF(Movimientos[[#This Row],[Contabilizado]] &gt; 0, Movimientos[[#This Row],[Contabilizado]], 0)</f>
        <v>2300</v>
      </c>
      <c r="G1223" s="31">
        <f>IF(Movimientos[[#This Row],[Contabilizado]] &lt; 0, Movimientos[[#This Row],[Contabilizado]], 0)</f>
        <v>0</v>
      </c>
      <c r="H1223" s="3"/>
      <c r="I1223" s="5"/>
      <c r="K1223" s="3"/>
      <c r="L1223" s="3"/>
      <c r="M1223" s="3"/>
    </row>
    <row r="1224" spans="1:13" x14ac:dyDescent="0.2">
      <c r="A1224" s="4">
        <v>44876</v>
      </c>
      <c r="B1224" s="17">
        <v>1000</v>
      </c>
      <c r="C1224" s="11" t="s">
        <v>32</v>
      </c>
      <c r="D1224" s="2" t="s">
        <v>111</v>
      </c>
      <c r="E1224" s="17">
        <f>IF(AND(Movimientos[[#This Row],[Importe]] &lt; 0, OR(Movimientos[[#This Row],[Concepto]] = "Luz", Movimientos[[#This Row],[Concepto]] = "Cuota", Movimientos[[#This Row],[Concepto]] = "Invitado")), 0, Movimientos[[#This Row],[Importe]])</f>
        <v>1000</v>
      </c>
      <c r="F1224" s="17">
        <f>IF(Movimientos[[#This Row],[Contabilizado]] &gt; 0, Movimientos[[#This Row],[Contabilizado]], 0)</f>
        <v>1000</v>
      </c>
      <c r="G1224" s="31">
        <f>IF(Movimientos[[#This Row],[Contabilizado]] &lt; 0, Movimientos[[#This Row],[Contabilizado]], 0)</f>
        <v>0</v>
      </c>
      <c r="H1224" s="3"/>
      <c r="I1224" s="5"/>
      <c r="K1224" s="3"/>
      <c r="L1224" s="3"/>
      <c r="M1224" s="3"/>
    </row>
    <row r="1225" spans="1:13" x14ac:dyDescent="0.2">
      <c r="A1225" s="4">
        <v>44876</v>
      </c>
      <c r="B1225" s="17">
        <v>1000</v>
      </c>
      <c r="C1225" s="11" t="s">
        <v>32</v>
      </c>
      <c r="D1225" s="2" t="s">
        <v>111</v>
      </c>
      <c r="E1225" s="17">
        <f>IF(AND(Movimientos[[#This Row],[Importe]] &lt; 0, OR(Movimientos[[#This Row],[Concepto]] = "Luz", Movimientos[[#This Row],[Concepto]] = "Cuota", Movimientos[[#This Row],[Concepto]] = "Invitado")), 0, Movimientos[[#This Row],[Importe]])</f>
        <v>1000</v>
      </c>
      <c r="F1225" s="17">
        <f>IF(Movimientos[[#This Row],[Contabilizado]] &gt; 0, Movimientos[[#This Row],[Contabilizado]], 0)</f>
        <v>1000</v>
      </c>
      <c r="G1225" s="31">
        <f>IF(Movimientos[[#This Row],[Contabilizado]] &lt; 0, Movimientos[[#This Row],[Contabilizado]], 0)</f>
        <v>0</v>
      </c>
      <c r="I1225" s="5"/>
    </row>
    <row r="1226" spans="1:13" x14ac:dyDescent="0.2">
      <c r="A1226" s="4">
        <v>44876</v>
      </c>
      <c r="B1226" s="17">
        <v>1000</v>
      </c>
      <c r="C1226" s="11" t="s">
        <v>32</v>
      </c>
      <c r="D1226" s="2" t="s">
        <v>115</v>
      </c>
      <c r="E1226" s="17">
        <f>IF(AND(Movimientos[[#This Row],[Importe]] &lt; 0, OR(Movimientos[[#This Row],[Concepto]] = "Luz", Movimientos[[#This Row],[Concepto]] = "Cuota", Movimientos[[#This Row],[Concepto]] = "Invitado")), 0, Movimientos[[#This Row],[Importe]])</f>
        <v>1000</v>
      </c>
      <c r="F1226" s="17">
        <f>IF(Movimientos[[#This Row],[Contabilizado]] &gt; 0, Movimientos[[#This Row],[Contabilizado]], 0)</f>
        <v>1000</v>
      </c>
      <c r="G1226" s="31">
        <f>IF(Movimientos[[#This Row],[Contabilizado]] &lt; 0, Movimientos[[#This Row],[Contabilizado]], 0)</f>
        <v>0</v>
      </c>
      <c r="I1226" s="5"/>
    </row>
    <row r="1227" spans="1:13" x14ac:dyDescent="0.2">
      <c r="A1227" s="4">
        <v>44876</v>
      </c>
      <c r="B1227" s="17">
        <v>500</v>
      </c>
      <c r="C1227" s="11" t="s">
        <v>13</v>
      </c>
      <c r="D1227" s="13" t="s">
        <v>111</v>
      </c>
      <c r="E1227" s="17">
        <f>IF(AND(Movimientos[[#This Row],[Importe]] &lt; 0, OR(Movimientos[[#This Row],[Concepto]] = "Luz", Movimientos[[#This Row],[Concepto]] = "Cuota", Movimientos[[#This Row],[Concepto]] = "Invitado")), 0, Movimientos[[#This Row],[Importe]])</f>
        <v>500</v>
      </c>
      <c r="F1227" s="17">
        <f>IF(Movimientos[[#This Row],[Contabilizado]] &gt; 0, Movimientos[[#This Row],[Contabilizado]], 0)</f>
        <v>500</v>
      </c>
      <c r="G1227" s="31">
        <f>IF(Movimientos[[#This Row],[Contabilizado]] &lt; 0, Movimientos[[#This Row],[Contabilizado]], 0)</f>
        <v>0</v>
      </c>
      <c r="I1227" s="5"/>
    </row>
    <row r="1228" spans="1:13" x14ac:dyDescent="0.2">
      <c r="A1228" s="4">
        <v>44876</v>
      </c>
      <c r="B1228" s="17">
        <v>500</v>
      </c>
      <c r="C1228" s="11" t="s">
        <v>13</v>
      </c>
      <c r="D1228" s="13" t="s">
        <v>115</v>
      </c>
      <c r="E1228" s="17">
        <f>IF(AND(Movimientos[[#This Row],[Importe]] &lt; 0, OR(Movimientos[[#This Row],[Concepto]] = "Luz", Movimientos[[#This Row],[Concepto]] = "Cuota", Movimientos[[#This Row],[Concepto]] = "Invitado")), 0, Movimientos[[#This Row],[Importe]])</f>
        <v>500</v>
      </c>
      <c r="F1228" s="17">
        <f>IF(Movimientos[[#This Row],[Contabilizado]] &gt; 0, Movimientos[[#This Row],[Contabilizado]], 0)</f>
        <v>500</v>
      </c>
      <c r="G1228" s="31">
        <f>IF(Movimientos[[#This Row],[Contabilizado]] &lt; 0, Movimientos[[#This Row],[Contabilizado]], 0)</f>
        <v>0</v>
      </c>
      <c r="I1228" s="5"/>
    </row>
    <row r="1229" spans="1:13" x14ac:dyDescent="0.2">
      <c r="A1229" s="4">
        <v>44876</v>
      </c>
      <c r="B1229" s="17">
        <v>-500</v>
      </c>
      <c r="C1229" s="11" t="s">
        <v>13</v>
      </c>
      <c r="D1229" s="13" t="s">
        <v>82</v>
      </c>
      <c r="E1229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229" s="17">
        <f>IF(Movimientos[[#This Row],[Contabilizado]] &gt; 0, Movimientos[[#This Row],[Contabilizado]], 0)</f>
        <v>0</v>
      </c>
      <c r="G1229" s="31">
        <f>IF(Movimientos[[#This Row],[Contabilizado]] &lt; 0, Movimientos[[#This Row],[Contabilizado]], 0)</f>
        <v>0</v>
      </c>
      <c r="I1229" s="5"/>
    </row>
    <row r="1230" spans="1:13" x14ac:dyDescent="0.2">
      <c r="A1230" s="4">
        <v>44876</v>
      </c>
      <c r="B1230" s="17">
        <v>-250</v>
      </c>
      <c r="C1230" s="11" t="s">
        <v>13</v>
      </c>
      <c r="D1230" s="13" t="s">
        <v>20</v>
      </c>
      <c r="E1230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230" s="17">
        <f>IF(Movimientos[[#This Row],[Contabilizado]] &gt; 0, Movimientos[[#This Row],[Contabilizado]], 0)</f>
        <v>0</v>
      </c>
      <c r="G1230" s="31">
        <f>IF(Movimientos[[#This Row],[Contabilizado]] &lt; 0, Movimientos[[#This Row],[Contabilizado]], 0)</f>
        <v>0</v>
      </c>
      <c r="I1230" s="5"/>
    </row>
    <row r="1231" spans="1:13" x14ac:dyDescent="0.2">
      <c r="A1231" s="4">
        <v>44876</v>
      </c>
      <c r="B1231" s="17">
        <v>-500</v>
      </c>
      <c r="C1231" s="11" t="s">
        <v>13</v>
      </c>
      <c r="D1231" s="13" t="s">
        <v>24</v>
      </c>
      <c r="E1231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231" s="17">
        <f>IF(Movimientos[[#This Row],[Contabilizado]] &gt; 0, Movimientos[[#This Row],[Contabilizado]], 0)</f>
        <v>0</v>
      </c>
      <c r="G1231" s="31">
        <f>IF(Movimientos[[#This Row],[Contabilizado]] &lt; 0, Movimientos[[#This Row],[Contabilizado]], 0)</f>
        <v>0</v>
      </c>
      <c r="I1231" s="5"/>
    </row>
    <row r="1232" spans="1:13" x14ac:dyDescent="0.2">
      <c r="A1232" s="4">
        <v>44876</v>
      </c>
      <c r="B1232" s="17">
        <v>-500</v>
      </c>
      <c r="C1232" s="11" t="s">
        <v>13</v>
      </c>
      <c r="D1232" s="13" t="s">
        <v>111</v>
      </c>
      <c r="E1232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232" s="17">
        <f>IF(Movimientos[[#This Row],[Contabilizado]] &gt; 0, Movimientos[[#This Row],[Contabilizado]], 0)</f>
        <v>0</v>
      </c>
      <c r="G1232" s="31">
        <f>IF(Movimientos[[#This Row],[Contabilizado]] &lt; 0, Movimientos[[#This Row],[Contabilizado]], 0)</f>
        <v>0</v>
      </c>
      <c r="H1232" s="3"/>
      <c r="I1232" s="5"/>
      <c r="K1232" s="3"/>
      <c r="L1232" s="3"/>
      <c r="M1232" s="3"/>
    </row>
    <row r="1233" spans="1:13" x14ac:dyDescent="0.2">
      <c r="A1233" s="4">
        <v>44876</v>
      </c>
      <c r="B1233" s="17">
        <v>-500</v>
      </c>
      <c r="C1233" s="11" t="s">
        <v>13</v>
      </c>
      <c r="D1233" s="13" t="s">
        <v>23</v>
      </c>
      <c r="E1233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233" s="17">
        <f>IF(Movimientos[[#This Row],[Contabilizado]] &gt; 0, Movimientos[[#This Row],[Contabilizado]], 0)</f>
        <v>0</v>
      </c>
      <c r="G1233" s="31">
        <f>IF(Movimientos[[#This Row],[Contabilizado]] &lt; 0, Movimientos[[#This Row],[Contabilizado]], 0)</f>
        <v>0</v>
      </c>
      <c r="I1233" s="5"/>
    </row>
    <row r="1234" spans="1:13" x14ac:dyDescent="0.2">
      <c r="A1234" s="4">
        <v>44876</v>
      </c>
      <c r="B1234" s="17">
        <v>-1000</v>
      </c>
      <c r="C1234" s="11" t="s">
        <v>32</v>
      </c>
      <c r="D1234" s="2" t="s">
        <v>74</v>
      </c>
      <c r="E1234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234" s="17">
        <f>IF(Movimientos[[#This Row],[Contabilizado]] &gt; 0, Movimientos[[#This Row],[Contabilizado]], 0)</f>
        <v>0</v>
      </c>
      <c r="G1234" s="31">
        <f>IF(Movimientos[[#This Row],[Contabilizado]] &lt; 0, Movimientos[[#This Row],[Contabilizado]], 0)</f>
        <v>0</v>
      </c>
      <c r="I1234" s="5"/>
    </row>
    <row r="1235" spans="1:13" x14ac:dyDescent="0.2">
      <c r="A1235" s="4">
        <v>44875</v>
      </c>
      <c r="B1235" s="17">
        <v>18000</v>
      </c>
      <c r="C1235" s="11" t="s">
        <v>44</v>
      </c>
      <c r="D1235" s="2"/>
      <c r="E1235" s="17">
        <f>IF(AND(Movimientos[[#This Row],[Importe]] &lt; 0, OR(Movimientos[[#This Row],[Concepto]] = "Luz", Movimientos[[#This Row],[Concepto]] = "Cuota", Movimientos[[#This Row],[Concepto]] = "Invitado")), 0, Movimientos[[#This Row],[Importe]])</f>
        <v>18000</v>
      </c>
      <c r="F1235" s="17">
        <f>IF(Movimientos[[#This Row],[Contabilizado]] &gt; 0, Movimientos[[#This Row],[Contabilizado]], 0)</f>
        <v>18000</v>
      </c>
      <c r="G1235" s="31">
        <f>IF(Movimientos[[#This Row],[Contabilizado]] &lt; 0, Movimientos[[#This Row],[Contabilizado]], 0)</f>
        <v>0</v>
      </c>
      <c r="I1235" s="5"/>
      <c r="J1235" s="3" t="s">
        <v>116</v>
      </c>
    </row>
    <row r="1236" spans="1:13" x14ac:dyDescent="0.2">
      <c r="A1236" s="4">
        <v>44875</v>
      </c>
      <c r="B1236" s="17">
        <v>3200</v>
      </c>
      <c r="C1236" s="11" t="s">
        <v>15</v>
      </c>
      <c r="D1236" s="2" t="s">
        <v>89</v>
      </c>
      <c r="E1236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236" s="17">
        <f>IF(Movimientos[[#This Row],[Contabilizado]] &gt; 0, Movimientos[[#This Row],[Contabilizado]], 0)</f>
        <v>3200</v>
      </c>
      <c r="G1236" s="31">
        <f>IF(Movimientos[[#This Row],[Contabilizado]] &lt; 0, Movimientos[[#This Row],[Contabilizado]], 0)</f>
        <v>0</v>
      </c>
      <c r="I1236" s="5"/>
    </row>
    <row r="1237" spans="1:13" x14ac:dyDescent="0.2">
      <c r="A1237" s="4">
        <v>44875</v>
      </c>
      <c r="B1237" s="17">
        <v>3200</v>
      </c>
      <c r="C1237" s="11" t="s">
        <v>15</v>
      </c>
      <c r="D1237" s="2" t="s">
        <v>103</v>
      </c>
      <c r="E1237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237" s="17">
        <f>IF(Movimientos[[#This Row],[Contabilizado]] &gt; 0, Movimientos[[#This Row],[Contabilizado]], 0)</f>
        <v>3200</v>
      </c>
      <c r="G1237" s="31">
        <f>IF(Movimientos[[#This Row],[Contabilizado]] &lt; 0, Movimientos[[#This Row],[Contabilizado]], 0)</f>
        <v>0</v>
      </c>
      <c r="I1237" s="5"/>
    </row>
    <row r="1238" spans="1:13" x14ac:dyDescent="0.2">
      <c r="A1238" s="4">
        <v>44875</v>
      </c>
      <c r="B1238" s="17">
        <v>3200</v>
      </c>
      <c r="C1238" s="11" t="s">
        <v>15</v>
      </c>
      <c r="D1238" s="2" t="s">
        <v>106</v>
      </c>
      <c r="E1238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238" s="17">
        <f>IF(Movimientos[[#This Row],[Contabilizado]] &gt; 0, Movimientos[[#This Row],[Contabilizado]], 0)</f>
        <v>3200</v>
      </c>
      <c r="G1238" s="31">
        <f>IF(Movimientos[[#This Row],[Contabilizado]] &lt; 0, Movimientos[[#This Row],[Contabilizado]], 0)</f>
        <v>0</v>
      </c>
      <c r="I1238" s="5"/>
    </row>
    <row r="1239" spans="1:13" x14ac:dyDescent="0.2">
      <c r="A1239" s="4">
        <v>44875</v>
      </c>
      <c r="B1239" s="17">
        <v>3200</v>
      </c>
      <c r="C1239" s="11" t="s">
        <v>15</v>
      </c>
      <c r="D1239" s="2" t="s">
        <v>107</v>
      </c>
      <c r="E1239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239" s="17">
        <f>IF(Movimientos[[#This Row],[Contabilizado]] &gt; 0, Movimientos[[#This Row],[Contabilizado]], 0)</f>
        <v>3200</v>
      </c>
      <c r="G1239" s="31">
        <f>IF(Movimientos[[#This Row],[Contabilizado]] &lt; 0, Movimientos[[#This Row],[Contabilizado]], 0)</f>
        <v>0</v>
      </c>
      <c r="I1239" s="5"/>
    </row>
    <row r="1240" spans="1:13" x14ac:dyDescent="0.2">
      <c r="A1240" s="4">
        <v>44875</v>
      </c>
      <c r="B1240" s="17">
        <v>3200</v>
      </c>
      <c r="C1240" s="11" t="s">
        <v>15</v>
      </c>
      <c r="D1240" s="2" t="s">
        <v>129</v>
      </c>
      <c r="E1240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240" s="17">
        <f>IF(Movimientos[[#This Row],[Contabilizado]] &gt; 0, Movimientos[[#This Row],[Contabilizado]], 0)</f>
        <v>3200</v>
      </c>
      <c r="G1240" s="31">
        <f>IF(Movimientos[[#This Row],[Contabilizado]] &lt; 0, Movimientos[[#This Row],[Contabilizado]], 0)</f>
        <v>0</v>
      </c>
      <c r="I1240" s="5"/>
    </row>
    <row r="1241" spans="1:13" x14ac:dyDescent="0.2">
      <c r="A1241" s="4">
        <v>44875</v>
      </c>
      <c r="B1241" s="17">
        <v>-1119</v>
      </c>
      <c r="C1241" s="11" t="s">
        <v>27</v>
      </c>
      <c r="D1241" s="2"/>
      <c r="E1241" s="17">
        <f>IF(AND(Movimientos[[#This Row],[Importe]] &lt; 0, OR(Movimientos[[#This Row],[Concepto]] = "Luz", Movimientos[[#This Row],[Concepto]] = "Cuota", Movimientos[[#This Row],[Concepto]] = "Invitado")), 0, Movimientos[[#This Row],[Importe]])</f>
        <v>-1119</v>
      </c>
      <c r="F1241" s="17">
        <f>IF(Movimientos[[#This Row],[Contabilizado]] &gt; 0, Movimientos[[#This Row],[Contabilizado]], 0)</f>
        <v>0</v>
      </c>
      <c r="G1241" s="31">
        <f>IF(Movimientos[[#This Row],[Contabilizado]] &lt; 0, Movimientos[[#This Row],[Contabilizado]], 0)</f>
        <v>-1119</v>
      </c>
      <c r="I1241" s="5" t="s">
        <v>188</v>
      </c>
    </row>
    <row r="1242" spans="1:13" x14ac:dyDescent="0.2">
      <c r="A1242" s="4">
        <v>44875</v>
      </c>
      <c r="B1242" s="17">
        <v>-4607</v>
      </c>
      <c r="C1242" s="11" t="s">
        <v>27</v>
      </c>
      <c r="D1242" s="2"/>
      <c r="E1242" s="17">
        <f>IF(AND(Movimientos[[#This Row],[Importe]] &lt; 0, OR(Movimientos[[#This Row],[Concepto]] = "Luz", Movimientos[[#This Row],[Concepto]] = "Cuota", Movimientos[[#This Row],[Concepto]] = "Invitado")), 0, Movimientos[[#This Row],[Importe]])</f>
        <v>-4607</v>
      </c>
      <c r="F1242" s="17">
        <f>IF(Movimientos[[#This Row],[Contabilizado]] &gt; 0, Movimientos[[#This Row],[Contabilizado]], 0)</f>
        <v>0</v>
      </c>
      <c r="G1242" s="31">
        <f>IF(Movimientos[[#This Row],[Contabilizado]] &lt; 0, Movimientos[[#This Row],[Contabilizado]], 0)</f>
        <v>-4607</v>
      </c>
      <c r="I1242" s="5" t="s">
        <v>199</v>
      </c>
    </row>
    <row r="1243" spans="1:13" x14ac:dyDescent="0.2">
      <c r="A1243" s="4">
        <v>44875</v>
      </c>
      <c r="B1243" s="17">
        <v>-21454</v>
      </c>
      <c r="C1243" s="11" t="s">
        <v>27</v>
      </c>
      <c r="D1243" s="2"/>
      <c r="E1243" s="17">
        <f>IF(AND(Movimientos[[#This Row],[Importe]] &lt; 0, OR(Movimientos[[#This Row],[Concepto]] = "Luz", Movimientos[[#This Row],[Concepto]] = "Cuota", Movimientos[[#This Row],[Concepto]] = "Invitado")), 0, Movimientos[[#This Row],[Importe]])</f>
        <v>-21454</v>
      </c>
      <c r="F1243" s="17">
        <f>IF(Movimientos[[#This Row],[Contabilizado]] &gt; 0, Movimientos[[#This Row],[Contabilizado]], 0)</f>
        <v>0</v>
      </c>
      <c r="G1243" s="31">
        <f>IF(Movimientos[[#This Row],[Contabilizado]] &lt; 0, Movimientos[[#This Row],[Contabilizado]], 0)</f>
        <v>-21454</v>
      </c>
      <c r="I1243" s="5" t="s">
        <v>187</v>
      </c>
    </row>
    <row r="1244" spans="1:13" x14ac:dyDescent="0.2">
      <c r="A1244" s="4">
        <v>44875</v>
      </c>
      <c r="B1244" s="17">
        <v>-39000</v>
      </c>
      <c r="C1244" s="11" t="s">
        <v>170</v>
      </c>
      <c r="D1244" s="2"/>
      <c r="E1244" s="17">
        <f>IF(AND(Movimientos[[#This Row],[Importe]] &lt; 0, OR(Movimientos[[#This Row],[Concepto]] = "Luz", Movimientos[[#This Row],[Concepto]] = "Cuota", Movimientos[[#This Row],[Concepto]] = "Invitado")), 0, Movimientos[[#This Row],[Importe]])</f>
        <v>-39000</v>
      </c>
      <c r="F1244" s="17">
        <f>IF(Movimientos[[#This Row],[Contabilizado]] &gt; 0, Movimientos[[#This Row],[Contabilizado]], 0)</f>
        <v>0</v>
      </c>
      <c r="G1244" s="31">
        <f>IF(Movimientos[[#This Row],[Contabilizado]] &lt; 0, Movimientos[[#This Row],[Contabilizado]], 0)</f>
        <v>-39000</v>
      </c>
      <c r="I1244" s="5"/>
    </row>
    <row r="1245" spans="1:13" x14ac:dyDescent="0.2">
      <c r="A1245" s="4">
        <v>44874</v>
      </c>
      <c r="B1245" s="17">
        <v>3200</v>
      </c>
      <c r="C1245" s="14" t="s">
        <v>15</v>
      </c>
      <c r="D1245" s="15" t="s">
        <v>126</v>
      </c>
      <c r="E1245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245" s="17">
        <f>IF(Movimientos[[#This Row],[Contabilizado]] &gt; 0, Movimientos[[#This Row],[Contabilizado]], 0)</f>
        <v>3200</v>
      </c>
      <c r="G1245" s="31">
        <f>IF(Movimientos[[#This Row],[Contabilizado]] &lt; 0, Movimientos[[#This Row],[Contabilizado]], 0)</f>
        <v>0</v>
      </c>
      <c r="H1245" s="16"/>
      <c r="I1245" s="5"/>
      <c r="K1245" s="16"/>
      <c r="L1245" s="3"/>
      <c r="M1245" s="3"/>
    </row>
    <row r="1246" spans="1:13" x14ac:dyDescent="0.2">
      <c r="A1246" s="4">
        <v>44874</v>
      </c>
      <c r="B1246" s="17">
        <v>3200</v>
      </c>
      <c r="C1246" s="11" t="s">
        <v>15</v>
      </c>
      <c r="D1246" s="2" t="s">
        <v>60</v>
      </c>
      <c r="E1246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246" s="17">
        <f>IF(Movimientos[[#This Row],[Contabilizado]] &gt; 0, Movimientos[[#This Row],[Contabilizado]], 0)</f>
        <v>3200</v>
      </c>
      <c r="G1246" s="31">
        <f>IF(Movimientos[[#This Row],[Contabilizado]] &lt; 0, Movimientos[[#This Row],[Contabilizado]], 0)</f>
        <v>0</v>
      </c>
      <c r="I1246" s="5"/>
    </row>
    <row r="1247" spans="1:13" x14ac:dyDescent="0.2">
      <c r="A1247" s="4">
        <v>44874</v>
      </c>
      <c r="B1247" s="17">
        <v>2300</v>
      </c>
      <c r="C1247" s="11" t="s">
        <v>15</v>
      </c>
      <c r="D1247" s="2" t="s">
        <v>39</v>
      </c>
      <c r="E1247" s="17">
        <f>IF(AND(Movimientos[[#This Row],[Importe]] &lt; 0, OR(Movimientos[[#This Row],[Concepto]] = "Luz", Movimientos[[#This Row],[Concepto]] = "Cuota", Movimientos[[#This Row],[Concepto]] = "Invitado")), 0, Movimientos[[#This Row],[Importe]])</f>
        <v>2300</v>
      </c>
      <c r="F1247" s="17">
        <f>IF(Movimientos[[#This Row],[Contabilizado]] &gt; 0, Movimientos[[#This Row],[Contabilizado]], 0)</f>
        <v>2300</v>
      </c>
      <c r="G1247" s="31">
        <f>IF(Movimientos[[#This Row],[Contabilizado]] &lt; 0, Movimientos[[#This Row],[Contabilizado]], 0)</f>
        <v>0</v>
      </c>
      <c r="I1247" s="5"/>
    </row>
    <row r="1248" spans="1:13" x14ac:dyDescent="0.2">
      <c r="A1248" s="4">
        <v>44874</v>
      </c>
      <c r="B1248" s="17">
        <v>3200</v>
      </c>
      <c r="C1248" s="11" t="s">
        <v>15</v>
      </c>
      <c r="D1248" s="2" t="s">
        <v>41</v>
      </c>
      <c r="E1248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248" s="17">
        <f>IF(Movimientos[[#This Row],[Contabilizado]] &gt; 0, Movimientos[[#This Row],[Contabilizado]], 0)</f>
        <v>3200</v>
      </c>
      <c r="G1248" s="31">
        <f>IF(Movimientos[[#This Row],[Contabilizado]] &lt; 0, Movimientos[[#This Row],[Contabilizado]], 0)</f>
        <v>0</v>
      </c>
      <c r="I1248" s="5"/>
    </row>
    <row r="1249" spans="1:13" x14ac:dyDescent="0.2">
      <c r="A1249" s="4">
        <v>44874</v>
      </c>
      <c r="B1249" s="17">
        <v>3200</v>
      </c>
      <c r="C1249" s="11" t="s">
        <v>15</v>
      </c>
      <c r="D1249" s="2" t="s">
        <v>24</v>
      </c>
      <c r="E1249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249" s="17">
        <f>IF(Movimientos[[#This Row],[Contabilizado]] &gt; 0, Movimientos[[#This Row],[Contabilizado]], 0)</f>
        <v>3200</v>
      </c>
      <c r="G1249" s="31">
        <f>IF(Movimientos[[#This Row],[Contabilizado]] &lt; 0, Movimientos[[#This Row],[Contabilizado]], 0)</f>
        <v>0</v>
      </c>
      <c r="I1249" s="5"/>
    </row>
    <row r="1250" spans="1:13" x14ac:dyDescent="0.2">
      <c r="A1250" s="4">
        <v>44874</v>
      </c>
      <c r="B1250" s="17">
        <v>2300</v>
      </c>
      <c r="C1250" s="11" t="s">
        <v>15</v>
      </c>
      <c r="D1250" s="2" t="s">
        <v>146</v>
      </c>
      <c r="E1250" s="17">
        <f>IF(AND(Movimientos[[#This Row],[Importe]] &lt; 0, OR(Movimientos[[#This Row],[Concepto]] = "Luz", Movimientos[[#This Row],[Concepto]] = "Cuota", Movimientos[[#This Row],[Concepto]] = "Invitado")), 0, Movimientos[[#This Row],[Importe]])</f>
        <v>2300</v>
      </c>
      <c r="F1250" s="17">
        <f>IF(Movimientos[[#This Row],[Contabilizado]] &gt; 0, Movimientos[[#This Row],[Contabilizado]], 0)</f>
        <v>2300</v>
      </c>
      <c r="G1250" s="31">
        <f>IF(Movimientos[[#This Row],[Contabilizado]] &lt; 0, Movimientos[[#This Row],[Contabilizado]], 0)</f>
        <v>0</v>
      </c>
      <c r="I1250" s="5"/>
    </row>
    <row r="1251" spans="1:13" x14ac:dyDescent="0.2">
      <c r="A1251" s="4">
        <v>44874</v>
      </c>
      <c r="B1251" s="17">
        <v>3200</v>
      </c>
      <c r="C1251" s="11" t="s">
        <v>15</v>
      </c>
      <c r="D1251" s="2" t="s">
        <v>108</v>
      </c>
      <c r="E1251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251" s="17">
        <f>IF(Movimientos[[#This Row],[Contabilizado]] &gt; 0, Movimientos[[#This Row],[Contabilizado]], 0)</f>
        <v>3200</v>
      </c>
      <c r="G1251" s="31">
        <f>IF(Movimientos[[#This Row],[Contabilizado]] &lt; 0, Movimientos[[#This Row],[Contabilizado]], 0)</f>
        <v>0</v>
      </c>
      <c r="I1251" s="5"/>
    </row>
    <row r="1252" spans="1:13" x14ac:dyDescent="0.2">
      <c r="A1252" s="4">
        <v>44874</v>
      </c>
      <c r="B1252" s="17">
        <v>3200</v>
      </c>
      <c r="C1252" s="11" t="s">
        <v>15</v>
      </c>
      <c r="D1252" s="2" t="s">
        <v>55</v>
      </c>
      <c r="E1252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252" s="17">
        <f>IF(Movimientos[[#This Row],[Contabilizado]] &gt; 0, Movimientos[[#This Row],[Contabilizado]], 0)</f>
        <v>3200</v>
      </c>
      <c r="G1252" s="31">
        <f>IF(Movimientos[[#This Row],[Contabilizado]] &lt; 0, Movimientos[[#This Row],[Contabilizado]], 0)</f>
        <v>0</v>
      </c>
      <c r="I1252" s="5"/>
    </row>
    <row r="1253" spans="1:13" x14ac:dyDescent="0.2">
      <c r="A1253" s="4">
        <v>44874</v>
      </c>
      <c r="B1253" s="17">
        <v>3200</v>
      </c>
      <c r="C1253" s="11" t="s">
        <v>15</v>
      </c>
      <c r="D1253" s="2" t="s">
        <v>55</v>
      </c>
      <c r="E1253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253" s="17">
        <f>IF(Movimientos[[#This Row],[Contabilizado]] &gt; 0, Movimientos[[#This Row],[Contabilizado]], 0)</f>
        <v>3200</v>
      </c>
      <c r="G1253" s="31">
        <f>IF(Movimientos[[#This Row],[Contabilizado]] &lt; 0, Movimientos[[#This Row],[Contabilizado]], 0)</f>
        <v>0</v>
      </c>
      <c r="I1253" s="5"/>
    </row>
    <row r="1254" spans="1:13" x14ac:dyDescent="0.2">
      <c r="A1254" s="4">
        <v>44874</v>
      </c>
      <c r="B1254" s="17">
        <v>2300</v>
      </c>
      <c r="C1254" s="11" t="s">
        <v>15</v>
      </c>
      <c r="D1254" s="2" t="s">
        <v>207</v>
      </c>
      <c r="E1254" s="17">
        <f>IF(AND(Movimientos[[#This Row],[Importe]] &lt; 0, OR(Movimientos[[#This Row],[Concepto]] = "Luz", Movimientos[[#This Row],[Concepto]] = "Cuota", Movimientos[[#This Row],[Concepto]] = "Invitado")), 0, Movimientos[[#This Row],[Importe]])</f>
        <v>2300</v>
      </c>
      <c r="F1254" s="17">
        <f>IF(Movimientos[[#This Row],[Contabilizado]] &gt; 0, Movimientos[[#This Row],[Contabilizado]], 0)</f>
        <v>2300</v>
      </c>
      <c r="G1254" s="31">
        <f>IF(Movimientos[[#This Row],[Contabilizado]] &lt; 0, Movimientos[[#This Row],[Contabilizado]], 0)</f>
        <v>0</v>
      </c>
      <c r="I1254" s="5"/>
    </row>
    <row r="1255" spans="1:13" x14ac:dyDescent="0.2">
      <c r="A1255" s="4">
        <v>44874</v>
      </c>
      <c r="B1255" s="17">
        <v>3200</v>
      </c>
      <c r="C1255" s="11" t="s">
        <v>15</v>
      </c>
      <c r="D1255" s="2" t="s">
        <v>23</v>
      </c>
      <c r="E1255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255" s="17">
        <f>IF(Movimientos[[#This Row],[Contabilizado]] &gt; 0, Movimientos[[#This Row],[Contabilizado]], 0)</f>
        <v>3200</v>
      </c>
      <c r="G1255" s="31">
        <f>IF(Movimientos[[#This Row],[Contabilizado]] &lt; 0, Movimientos[[#This Row],[Contabilizado]], 0)</f>
        <v>0</v>
      </c>
      <c r="I1255" s="5"/>
    </row>
    <row r="1256" spans="1:13" x14ac:dyDescent="0.2">
      <c r="A1256" s="4">
        <v>44874</v>
      </c>
      <c r="B1256" s="17">
        <v>3200</v>
      </c>
      <c r="C1256" s="11" t="s">
        <v>15</v>
      </c>
      <c r="D1256" s="2" t="s">
        <v>22</v>
      </c>
      <c r="E1256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256" s="17">
        <f>IF(Movimientos[[#This Row],[Contabilizado]] &gt; 0, Movimientos[[#This Row],[Contabilizado]], 0)</f>
        <v>3200</v>
      </c>
      <c r="G1256" s="31">
        <f>IF(Movimientos[[#This Row],[Contabilizado]] &lt; 0, Movimientos[[#This Row],[Contabilizado]], 0)</f>
        <v>0</v>
      </c>
      <c r="I1256" s="5"/>
    </row>
    <row r="1257" spans="1:13" x14ac:dyDescent="0.2">
      <c r="A1257" s="4">
        <v>44874</v>
      </c>
      <c r="B1257" s="17">
        <v>3200</v>
      </c>
      <c r="C1257" s="11" t="s">
        <v>15</v>
      </c>
      <c r="D1257" s="2" t="s">
        <v>208</v>
      </c>
      <c r="E1257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257" s="17">
        <f>IF(Movimientos[[#This Row],[Contabilizado]] &gt; 0, Movimientos[[#This Row],[Contabilizado]], 0)</f>
        <v>3200</v>
      </c>
      <c r="G1257" s="31">
        <f>IF(Movimientos[[#This Row],[Contabilizado]] &lt; 0, Movimientos[[#This Row],[Contabilizado]], 0)</f>
        <v>0</v>
      </c>
      <c r="I1257" s="5"/>
    </row>
    <row r="1258" spans="1:13" x14ac:dyDescent="0.2">
      <c r="A1258" s="4">
        <v>44874</v>
      </c>
      <c r="B1258" s="17">
        <v>-500</v>
      </c>
      <c r="C1258" s="11" t="s">
        <v>13</v>
      </c>
      <c r="D1258" s="13" t="s">
        <v>41</v>
      </c>
      <c r="E1258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258" s="17">
        <f>IF(Movimientos[[#This Row],[Contabilizado]] &gt; 0, Movimientos[[#This Row],[Contabilizado]], 0)</f>
        <v>0</v>
      </c>
      <c r="G1258" s="31">
        <f>IF(Movimientos[[#This Row],[Contabilizado]] &lt; 0, Movimientos[[#This Row],[Contabilizado]], 0)</f>
        <v>0</v>
      </c>
      <c r="I1258" s="5"/>
    </row>
    <row r="1259" spans="1:13" x14ac:dyDescent="0.2">
      <c r="A1259" s="4">
        <v>44874</v>
      </c>
      <c r="B1259" s="17">
        <v>-500</v>
      </c>
      <c r="C1259" s="11" t="s">
        <v>13</v>
      </c>
      <c r="D1259" s="13" t="s">
        <v>73</v>
      </c>
      <c r="E1259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259" s="17">
        <f>IF(Movimientos[[#This Row],[Contabilizado]] &gt; 0, Movimientos[[#This Row],[Contabilizado]], 0)</f>
        <v>0</v>
      </c>
      <c r="G1259" s="31">
        <f>IF(Movimientos[[#This Row],[Contabilizado]] &lt; 0, Movimientos[[#This Row],[Contabilizado]], 0)</f>
        <v>0</v>
      </c>
      <c r="I1259" s="5"/>
    </row>
    <row r="1260" spans="1:13" x14ac:dyDescent="0.2">
      <c r="A1260" s="4">
        <v>44873</v>
      </c>
      <c r="B1260" s="17">
        <v>4000</v>
      </c>
      <c r="C1260" s="14" t="s">
        <v>153</v>
      </c>
      <c r="D1260" s="15"/>
      <c r="E1260" s="17">
        <f>IF(AND(Movimientos[[#This Row],[Importe]] &lt; 0, OR(Movimientos[[#This Row],[Concepto]] = "Luz", Movimientos[[#This Row],[Concepto]] = "Cuota", Movimientos[[#This Row],[Concepto]] = "Invitado")), 0, Movimientos[[#This Row],[Importe]])</f>
        <v>4000</v>
      </c>
      <c r="F1260" s="17">
        <f>IF(Movimientos[[#This Row],[Contabilizado]] &gt; 0, Movimientos[[#This Row],[Contabilizado]], 0)</f>
        <v>4000</v>
      </c>
      <c r="G1260" s="31">
        <f>IF(Movimientos[[#This Row],[Contabilizado]] &lt; 0, Movimientos[[#This Row],[Contabilizado]], 0)</f>
        <v>0</v>
      </c>
      <c r="H1260" s="16"/>
      <c r="I1260" s="5"/>
      <c r="K1260" s="16"/>
      <c r="L1260" s="3"/>
      <c r="M1260" s="3" t="s">
        <v>200</v>
      </c>
    </row>
    <row r="1261" spans="1:13" x14ac:dyDescent="0.2">
      <c r="A1261" s="4">
        <v>44873</v>
      </c>
      <c r="B1261" s="17">
        <v>6400</v>
      </c>
      <c r="C1261" s="11" t="s">
        <v>15</v>
      </c>
      <c r="D1261" s="2" t="s">
        <v>92</v>
      </c>
      <c r="E1261" s="17">
        <f>IF(AND(Movimientos[[#This Row],[Importe]] &lt; 0, OR(Movimientos[[#This Row],[Concepto]] = "Luz", Movimientos[[#This Row],[Concepto]] = "Cuota", Movimientos[[#This Row],[Concepto]] = "Invitado")), 0, Movimientos[[#This Row],[Importe]])</f>
        <v>6400</v>
      </c>
      <c r="F1261" s="17">
        <f>IF(Movimientos[[#This Row],[Contabilizado]] &gt; 0, Movimientos[[#This Row],[Contabilizado]], 0)</f>
        <v>6400</v>
      </c>
      <c r="G1261" s="31">
        <f>IF(Movimientos[[#This Row],[Contabilizado]] &lt; 0, Movimientos[[#This Row],[Contabilizado]], 0)</f>
        <v>0</v>
      </c>
      <c r="I1261" s="5"/>
    </row>
    <row r="1262" spans="1:13" x14ac:dyDescent="0.2">
      <c r="A1262" s="4">
        <v>44873</v>
      </c>
      <c r="B1262" s="17">
        <v>3200</v>
      </c>
      <c r="C1262" s="11" t="s">
        <v>15</v>
      </c>
      <c r="D1262" s="2" t="s">
        <v>25</v>
      </c>
      <c r="E1262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262" s="17">
        <f>IF(Movimientos[[#This Row],[Contabilizado]] &gt; 0, Movimientos[[#This Row],[Contabilizado]], 0)</f>
        <v>3200</v>
      </c>
      <c r="G1262" s="31">
        <f>IF(Movimientos[[#This Row],[Contabilizado]] &lt; 0, Movimientos[[#This Row],[Contabilizado]], 0)</f>
        <v>0</v>
      </c>
      <c r="I1262" s="5"/>
    </row>
    <row r="1263" spans="1:13" x14ac:dyDescent="0.2">
      <c r="A1263" s="4">
        <v>44873</v>
      </c>
      <c r="B1263" s="17">
        <v>3200</v>
      </c>
      <c r="C1263" s="11" t="s">
        <v>15</v>
      </c>
      <c r="D1263" s="2" t="s">
        <v>96</v>
      </c>
      <c r="E1263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263" s="17">
        <f>IF(Movimientos[[#This Row],[Contabilizado]] &gt; 0, Movimientos[[#This Row],[Contabilizado]], 0)</f>
        <v>3200</v>
      </c>
      <c r="G1263" s="31">
        <f>IF(Movimientos[[#This Row],[Contabilizado]] &lt; 0, Movimientos[[#This Row],[Contabilizado]], 0)</f>
        <v>0</v>
      </c>
      <c r="I1263" s="5"/>
    </row>
    <row r="1264" spans="1:13" x14ac:dyDescent="0.2">
      <c r="A1264" s="4">
        <v>44873</v>
      </c>
      <c r="B1264" s="17">
        <v>3200</v>
      </c>
      <c r="C1264" s="11" t="s">
        <v>15</v>
      </c>
      <c r="D1264" s="2" t="s">
        <v>29</v>
      </c>
      <c r="E1264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264" s="17">
        <f>IF(Movimientos[[#This Row],[Contabilizado]] &gt; 0, Movimientos[[#This Row],[Contabilizado]], 0)</f>
        <v>3200</v>
      </c>
      <c r="G1264" s="31">
        <f>IF(Movimientos[[#This Row],[Contabilizado]] &lt; 0, Movimientos[[#This Row],[Contabilizado]], 0)</f>
        <v>0</v>
      </c>
      <c r="I1264" s="5"/>
    </row>
    <row r="1265" spans="1:13" x14ac:dyDescent="0.2">
      <c r="A1265" s="4">
        <v>44873</v>
      </c>
      <c r="B1265" s="17">
        <v>3200</v>
      </c>
      <c r="C1265" s="11" t="s">
        <v>15</v>
      </c>
      <c r="D1265" s="2" t="s">
        <v>101</v>
      </c>
      <c r="E1265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265" s="17">
        <f>IF(Movimientos[[#This Row],[Contabilizado]] &gt; 0, Movimientos[[#This Row],[Contabilizado]], 0)</f>
        <v>3200</v>
      </c>
      <c r="G1265" s="31">
        <f>IF(Movimientos[[#This Row],[Contabilizado]] &lt; 0, Movimientos[[#This Row],[Contabilizado]], 0)</f>
        <v>0</v>
      </c>
      <c r="I1265" s="5"/>
    </row>
    <row r="1266" spans="1:13" x14ac:dyDescent="0.2">
      <c r="A1266" s="4">
        <v>44873</v>
      </c>
      <c r="B1266" s="17">
        <v>3200</v>
      </c>
      <c r="C1266" s="11" t="s">
        <v>15</v>
      </c>
      <c r="D1266" s="2" t="s">
        <v>109</v>
      </c>
      <c r="E1266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266" s="17">
        <f>IF(Movimientos[[#This Row],[Contabilizado]] &gt; 0, Movimientos[[#This Row],[Contabilizado]], 0)</f>
        <v>3200</v>
      </c>
      <c r="G1266" s="31">
        <f>IF(Movimientos[[#This Row],[Contabilizado]] &lt; 0, Movimientos[[#This Row],[Contabilizado]], 0)</f>
        <v>0</v>
      </c>
      <c r="I1266" s="5"/>
    </row>
    <row r="1267" spans="1:13" x14ac:dyDescent="0.2">
      <c r="A1267" s="4">
        <v>44873</v>
      </c>
      <c r="B1267" s="17">
        <v>3200</v>
      </c>
      <c r="C1267" s="11" t="s">
        <v>15</v>
      </c>
      <c r="D1267" s="2" t="s">
        <v>31</v>
      </c>
      <c r="E1267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267" s="17">
        <f>IF(Movimientos[[#This Row],[Contabilizado]] &gt; 0, Movimientos[[#This Row],[Contabilizado]], 0)</f>
        <v>3200</v>
      </c>
      <c r="G1267" s="31">
        <f>IF(Movimientos[[#This Row],[Contabilizado]] &lt; 0, Movimientos[[#This Row],[Contabilizado]], 0)</f>
        <v>0</v>
      </c>
      <c r="I1267" s="5"/>
    </row>
    <row r="1268" spans="1:13" x14ac:dyDescent="0.2">
      <c r="A1268" s="4">
        <v>44873</v>
      </c>
      <c r="B1268" s="17">
        <v>3200</v>
      </c>
      <c r="C1268" s="11" t="s">
        <v>15</v>
      </c>
      <c r="D1268" s="2" t="s">
        <v>14</v>
      </c>
      <c r="E1268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268" s="17">
        <f>IF(Movimientos[[#This Row],[Contabilizado]] &gt; 0, Movimientos[[#This Row],[Contabilizado]], 0)</f>
        <v>3200</v>
      </c>
      <c r="G1268" s="31">
        <f>IF(Movimientos[[#This Row],[Contabilizado]] &lt; 0, Movimientos[[#This Row],[Contabilizado]], 0)</f>
        <v>0</v>
      </c>
      <c r="I1268" s="5"/>
    </row>
    <row r="1269" spans="1:13" x14ac:dyDescent="0.2">
      <c r="A1269" s="4">
        <v>44873</v>
      </c>
      <c r="B1269" s="17">
        <v>3200</v>
      </c>
      <c r="C1269" s="11" t="s">
        <v>15</v>
      </c>
      <c r="D1269" s="2" t="s">
        <v>127</v>
      </c>
      <c r="E1269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269" s="17">
        <f>IF(Movimientos[[#This Row],[Contabilizado]] &gt; 0, Movimientos[[#This Row],[Contabilizado]], 0)</f>
        <v>3200</v>
      </c>
      <c r="G1269" s="31">
        <f>IF(Movimientos[[#This Row],[Contabilizado]] &lt; 0, Movimientos[[#This Row],[Contabilizado]], 0)</f>
        <v>0</v>
      </c>
      <c r="H1269" s="3"/>
      <c r="I1269" s="5"/>
      <c r="K1269" s="3"/>
      <c r="L1269" s="3"/>
      <c r="M1269" s="3"/>
    </row>
    <row r="1270" spans="1:13" x14ac:dyDescent="0.2">
      <c r="A1270" s="4">
        <v>44873</v>
      </c>
      <c r="B1270" s="17">
        <v>2300</v>
      </c>
      <c r="C1270" s="11" t="s">
        <v>15</v>
      </c>
      <c r="D1270" s="2" t="s">
        <v>145</v>
      </c>
      <c r="E1270" s="17">
        <f>IF(AND(Movimientos[[#This Row],[Importe]] &lt; 0, OR(Movimientos[[#This Row],[Concepto]] = "Luz", Movimientos[[#This Row],[Concepto]] = "Cuota", Movimientos[[#This Row],[Concepto]] = "Invitado")), 0, Movimientos[[#This Row],[Importe]])</f>
        <v>2300</v>
      </c>
      <c r="F1270" s="17">
        <f>IF(Movimientos[[#This Row],[Contabilizado]] &gt; 0, Movimientos[[#This Row],[Contabilizado]], 0)</f>
        <v>2300</v>
      </c>
      <c r="G1270" s="31">
        <f>IF(Movimientos[[#This Row],[Contabilizado]] &lt; 0, Movimientos[[#This Row],[Contabilizado]], 0)</f>
        <v>0</v>
      </c>
      <c r="I1270" s="5"/>
    </row>
    <row r="1271" spans="1:13" x14ac:dyDescent="0.2">
      <c r="A1271" s="4">
        <v>44873</v>
      </c>
      <c r="B1271" s="17">
        <v>1000</v>
      </c>
      <c r="C1271" s="11" t="s">
        <v>32</v>
      </c>
      <c r="D1271" s="2" t="s">
        <v>92</v>
      </c>
      <c r="E1271" s="17">
        <f>IF(AND(Movimientos[[#This Row],[Importe]] &lt; 0, OR(Movimientos[[#This Row],[Concepto]] = "Luz", Movimientos[[#This Row],[Concepto]] = "Cuota", Movimientos[[#This Row],[Concepto]] = "Invitado")), 0, Movimientos[[#This Row],[Importe]])</f>
        <v>1000</v>
      </c>
      <c r="F1271" s="17">
        <f>IF(Movimientos[[#This Row],[Contabilizado]] &gt; 0, Movimientos[[#This Row],[Contabilizado]], 0)</f>
        <v>1000</v>
      </c>
      <c r="G1271" s="31">
        <f>IF(Movimientos[[#This Row],[Contabilizado]] &lt; 0, Movimientos[[#This Row],[Contabilizado]], 0)</f>
        <v>0</v>
      </c>
      <c r="I1271" s="5"/>
    </row>
    <row r="1272" spans="1:13" x14ac:dyDescent="0.2">
      <c r="A1272" s="4">
        <v>44873</v>
      </c>
      <c r="B1272" s="17">
        <v>2300</v>
      </c>
      <c r="C1272" s="14" t="s">
        <v>15</v>
      </c>
      <c r="D1272" s="3" t="s">
        <v>221</v>
      </c>
      <c r="E1272" s="17">
        <f>IF(AND(Movimientos[[#This Row],[Importe]] &lt; 0, OR(Movimientos[[#This Row],[Concepto]] = "Luz", Movimientos[[#This Row],[Concepto]] = "Cuota", Movimientos[[#This Row],[Concepto]] = "Invitado")), 0, Movimientos[[#This Row],[Importe]])</f>
        <v>2300</v>
      </c>
      <c r="F1272" s="17">
        <f>IF(Movimientos[[#This Row],[Contabilizado]] &gt; 0, Movimientos[[#This Row],[Contabilizado]], 0)</f>
        <v>2300</v>
      </c>
      <c r="G1272" s="31">
        <f>IF(Movimientos[[#This Row],[Contabilizado]] &lt; 0, Movimientos[[#This Row],[Contabilizado]], 0)</f>
        <v>0</v>
      </c>
      <c r="H1272" s="16"/>
      <c r="I1272" s="5"/>
      <c r="K1272" s="16"/>
      <c r="L1272" s="3"/>
      <c r="M1272" s="3"/>
    </row>
    <row r="1273" spans="1:13" x14ac:dyDescent="0.2">
      <c r="A1273" s="4">
        <v>44872</v>
      </c>
      <c r="B1273" s="17">
        <v>32000</v>
      </c>
      <c r="C1273" s="11" t="s">
        <v>162</v>
      </c>
      <c r="D1273" s="2"/>
      <c r="E1273" s="17">
        <f>IF(AND(Movimientos[[#This Row],[Importe]] &lt; 0, OR(Movimientos[[#This Row],[Concepto]] = "Luz", Movimientos[[#This Row],[Concepto]] = "Cuota", Movimientos[[#This Row],[Concepto]] = "Invitado")), 0, Movimientos[[#This Row],[Importe]])</f>
        <v>32000</v>
      </c>
      <c r="F1273" s="17">
        <f>IF(Movimientos[[#This Row],[Contabilizado]] &gt; 0, Movimientos[[#This Row],[Contabilizado]], 0)</f>
        <v>32000</v>
      </c>
      <c r="G1273" s="31">
        <f>IF(Movimientos[[#This Row],[Contabilizado]] &lt; 0, Movimientos[[#This Row],[Contabilizado]], 0)</f>
        <v>0</v>
      </c>
      <c r="I1273" s="5"/>
      <c r="L1273" s="2" t="s">
        <v>173</v>
      </c>
    </row>
    <row r="1274" spans="1:13" x14ac:dyDescent="0.2">
      <c r="A1274" s="4">
        <v>44872</v>
      </c>
      <c r="B1274" s="17">
        <v>3200</v>
      </c>
      <c r="C1274" s="11" t="s">
        <v>15</v>
      </c>
      <c r="D1274" s="2" t="s">
        <v>50</v>
      </c>
      <c r="E1274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274" s="17">
        <f>IF(Movimientos[[#This Row],[Contabilizado]] &gt; 0, Movimientos[[#This Row],[Contabilizado]], 0)</f>
        <v>3200</v>
      </c>
      <c r="G1274" s="31">
        <f>IF(Movimientos[[#This Row],[Contabilizado]] &lt; 0, Movimientos[[#This Row],[Contabilizado]], 0)</f>
        <v>0</v>
      </c>
      <c r="I1274" s="5"/>
    </row>
    <row r="1275" spans="1:13" x14ac:dyDescent="0.2">
      <c r="A1275" s="4">
        <v>44872</v>
      </c>
      <c r="B1275" s="17">
        <v>3200</v>
      </c>
      <c r="C1275" s="11" t="s">
        <v>15</v>
      </c>
      <c r="D1275" s="2" t="s">
        <v>65</v>
      </c>
      <c r="E1275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275" s="17">
        <f>IF(Movimientos[[#This Row],[Contabilizado]] &gt; 0, Movimientos[[#This Row],[Contabilizado]], 0)</f>
        <v>3200</v>
      </c>
      <c r="G1275" s="31">
        <f>IF(Movimientos[[#This Row],[Contabilizado]] &lt; 0, Movimientos[[#This Row],[Contabilizado]], 0)</f>
        <v>0</v>
      </c>
      <c r="I1275" s="5"/>
    </row>
    <row r="1276" spans="1:13" x14ac:dyDescent="0.2">
      <c r="A1276" s="4">
        <v>44872</v>
      </c>
      <c r="B1276" s="17">
        <v>3200</v>
      </c>
      <c r="C1276" s="11" t="s">
        <v>15</v>
      </c>
      <c r="D1276" s="2" t="s">
        <v>34</v>
      </c>
      <c r="E1276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276" s="17">
        <f>IF(Movimientos[[#This Row],[Contabilizado]] &gt; 0, Movimientos[[#This Row],[Contabilizado]], 0)</f>
        <v>3200</v>
      </c>
      <c r="G1276" s="31">
        <f>IF(Movimientos[[#This Row],[Contabilizado]] &lt; 0, Movimientos[[#This Row],[Contabilizado]], 0)</f>
        <v>0</v>
      </c>
      <c r="I1276" s="5"/>
    </row>
    <row r="1277" spans="1:13" x14ac:dyDescent="0.2">
      <c r="A1277" s="4">
        <v>44872</v>
      </c>
      <c r="B1277" s="17">
        <v>3200</v>
      </c>
      <c r="C1277" s="11" t="s">
        <v>15</v>
      </c>
      <c r="D1277" s="2" t="s">
        <v>118</v>
      </c>
      <c r="E1277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277" s="17">
        <f>IF(Movimientos[[#This Row],[Contabilizado]] &gt; 0, Movimientos[[#This Row],[Contabilizado]], 0)</f>
        <v>3200</v>
      </c>
      <c r="G1277" s="31">
        <f>IF(Movimientos[[#This Row],[Contabilizado]] &lt; 0, Movimientos[[#This Row],[Contabilizado]], 0)</f>
        <v>0</v>
      </c>
      <c r="I1277" s="5"/>
    </row>
    <row r="1278" spans="1:13" x14ac:dyDescent="0.2">
      <c r="A1278" s="4">
        <v>44872</v>
      </c>
      <c r="B1278" s="17">
        <v>2300</v>
      </c>
      <c r="C1278" s="11" t="s">
        <v>15</v>
      </c>
      <c r="D1278" s="2" t="s">
        <v>137</v>
      </c>
      <c r="E1278" s="17">
        <f>IF(AND(Movimientos[[#This Row],[Importe]] &lt; 0, OR(Movimientos[[#This Row],[Concepto]] = "Luz", Movimientos[[#This Row],[Concepto]] = "Cuota", Movimientos[[#This Row],[Concepto]] = "Invitado")), 0, Movimientos[[#This Row],[Importe]])</f>
        <v>2300</v>
      </c>
      <c r="F1278" s="17">
        <f>IF(Movimientos[[#This Row],[Contabilizado]] &gt; 0, Movimientos[[#This Row],[Contabilizado]], 0)</f>
        <v>2300</v>
      </c>
      <c r="G1278" s="31">
        <f>IF(Movimientos[[#This Row],[Contabilizado]] &lt; 0, Movimientos[[#This Row],[Contabilizado]], 0)</f>
        <v>0</v>
      </c>
      <c r="I1278" s="5"/>
    </row>
    <row r="1279" spans="1:13" x14ac:dyDescent="0.2">
      <c r="A1279" s="4">
        <v>44872</v>
      </c>
      <c r="B1279" s="17">
        <v>1300</v>
      </c>
      <c r="C1279" s="11" t="s">
        <v>151</v>
      </c>
      <c r="D1279" s="2"/>
      <c r="E1279" s="17">
        <f>IF(AND(Movimientos[[#This Row],[Importe]] &lt; 0, OR(Movimientos[[#This Row],[Concepto]] = "Luz", Movimientos[[#This Row],[Concepto]] = "Cuota", Movimientos[[#This Row],[Concepto]] = "Invitado")), 0, Movimientos[[#This Row],[Importe]])</f>
        <v>1300</v>
      </c>
      <c r="F1279" s="17">
        <f>IF(Movimientos[[#This Row],[Contabilizado]] &gt; 0, Movimientos[[#This Row],[Contabilizado]], 0)</f>
        <v>1300</v>
      </c>
      <c r="G1279" s="31">
        <f>IF(Movimientos[[#This Row],[Contabilizado]] &lt; 0, Movimientos[[#This Row],[Contabilizado]], 0)</f>
        <v>0</v>
      </c>
      <c r="I1279" s="5"/>
    </row>
    <row r="1280" spans="1:13" x14ac:dyDescent="0.2">
      <c r="A1280" s="4">
        <v>44872</v>
      </c>
      <c r="B1280" s="17">
        <v>1300</v>
      </c>
      <c r="C1280" s="11" t="s">
        <v>151</v>
      </c>
      <c r="D1280" s="2"/>
      <c r="E1280" s="17">
        <f>IF(AND(Movimientos[[#This Row],[Importe]] &lt; 0, OR(Movimientos[[#This Row],[Concepto]] = "Luz", Movimientos[[#This Row],[Concepto]] = "Cuota", Movimientos[[#This Row],[Concepto]] = "Invitado")), 0, Movimientos[[#This Row],[Importe]])</f>
        <v>1300</v>
      </c>
      <c r="F1280" s="17">
        <f>IF(Movimientos[[#This Row],[Contabilizado]] &gt; 0, Movimientos[[#This Row],[Contabilizado]], 0)</f>
        <v>1300</v>
      </c>
      <c r="G1280" s="31">
        <f>IF(Movimientos[[#This Row],[Contabilizado]] &lt; 0, Movimientos[[#This Row],[Contabilizado]], 0)</f>
        <v>0</v>
      </c>
      <c r="I1280" s="5"/>
    </row>
    <row r="1281" spans="1:13" x14ac:dyDescent="0.2">
      <c r="A1281" s="4">
        <v>44872</v>
      </c>
      <c r="B1281" s="17">
        <v>-250</v>
      </c>
      <c r="C1281" s="11" t="s">
        <v>13</v>
      </c>
      <c r="D1281" s="13" t="s">
        <v>20</v>
      </c>
      <c r="E1281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281" s="17">
        <f>IF(Movimientos[[#This Row],[Contabilizado]] &gt; 0, Movimientos[[#This Row],[Contabilizado]], 0)</f>
        <v>0</v>
      </c>
      <c r="G1281" s="31">
        <f>IF(Movimientos[[#This Row],[Contabilizado]] &lt; 0, Movimientos[[#This Row],[Contabilizado]], 0)</f>
        <v>0</v>
      </c>
      <c r="H1281" s="3"/>
      <c r="I1281" s="5"/>
      <c r="K1281" s="3"/>
      <c r="L1281" s="3"/>
      <c r="M1281" s="3"/>
    </row>
    <row r="1282" spans="1:13" x14ac:dyDescent="0.2">
      <c r="A1282" s="4">
        <v>44872</v>
      </c>
      <c r="B1282" s="17">
        <v>-500</v>
      </c>
      <c r="C1282" s="11" t="s">
        <v>13</v>
      </c>
      <c r="D1282" s="13" t="s">
        <v>115</v>
      </c>
      <c r="E1282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282" s="17">
        <f>IF(Movimientos[[#This Row],[Contabilizado]] &gt; 0, Movimientos[[#This Row],[Contabilizado]], 0)</f>
        <v>0</v>
      </c>
      <c r="G1282" s="31">
        <f>IF(Movimientos[[#This Row],[Contabilizado]] &lt; 0, Movimientos[[#This Row],[Contabilizado]], 0)</f>
        <v>0</v>
      </c>
      <c r="I1282" s="5"/>
    </row>
    <row r="1283" spans="1:13" x14ac:dyDescent="0.2">
      <c r="A1283" s="4">
        <v>44872</v>
      </c>
      <c r="B1283" s="17">
        <v>-1000</v>
      </c>
      <c r="C1283" s="11" t="s">
        <v>32</v>
      </c>
      <c r="D1283" s="2" t="s">
        <v>115</v>
      </c>
      <c r="E1283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283" s="17">
        <f>IF(Movimientos[[#This Row],[Contabilizado]] &gt; 0, Movimientos[[#This Row],[Contabilizado]], 0)</f>
        <v>0</v>
      </c>
      <c r="G1283" s="31">
        <f>IF(Movimientos[[#This Row],[Contabilizado]] &lt; 0, Movimientos[[#This Row],[Contabilizado]], 0)</f>
        <v>0</v>
      </c>
      <c r="I1283" s="5"/>
    </row>
    <row r="1284" spans="1:13" x14ac:dyDescent="0.2">
      <c r="A1284" s="4">
        <v>44872</v>
      </c>
      <c r="B1284" s="17">
        <v>-54156</v>
      </c>
      <c r="C1284" s="11" t="s">
        <v>170</v>
      </c>
      <c r="D1284" s="2"/>
      <c r="E1284" s="17">
        <f>IF(AND(Movimientos[[#This Row],[Importe]] &lt; 0, OR(Movimientos[[#This Row],[Concepto]] = "Luz", Movimientos[[#This Row],[Concepto]] = "Cuota", Movimientos[[#This Row],[Concepto]] = "Invitado")), 0, Movimientos[[#This Row],[Importe]])</f>
        <v>-54156</v>
      </c>
      <c r="F1284" s="17">
        <f>IF(Movimientos[[#This Row],[Contabilizado]] &gt; 0, Movimientos[[#This Row],[Contabilizado]], 0)</f>
        <v>0</v>
      </c>
      <c r="G1284" s="31">
        <f>IF(Movimientos[[#This Row],[Contabilizado]] &lt; 0, Movimientos[[#This Row],[Contabilizado]], 0)</f>
        <v>-54156</v>
      </c>
      <c r="I1284" s="5"/>
    </row>
    <row r="1285" spans="1:13" x14ac:dyDescent="0.2">
      <c r="A1285" s="4">
        <v>44870</v>
      </c>
      <c r="B1285" s="17">
        <v>3200</v>
      </c>
      <c r="C1285" s="11" t="s">
        <v>15</v>
      </c>
      <c r="D1285" s="2" t="s">
        <v>84</v>
      </c>
      <c r="E1285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285" s="17">
        <f>IF(Movimientos[[#This Row],[Contabilizado]] &gt; 0, Movimientos[[#This Row],[Contabilizado]], 0)</f>
        <v>3200</v>
      </c>
      <c r="G1285" s="31">
        <f>IF(Movimientos[[#This Row],[Contabilizado]] &lt; 0, Movimientos[[#This Row],[Contabilizado]], 0)</f>
        <v>0</v>
      </c>
      <c r="I1285" s="5"/>
    </row>
    <row r="1286" spans="1:13" x14ac:dyDescent="0.2">
      <c r="A1286" s="4">
        <v>44870</v>
      </c>
      <c r="B1286" s="17">
        <v>3200</v>
      </c>
      <c r="C1286" s="11" t="s">
        <v>15</v>
      </c>
      <c r="D1286" s="2" t="s">
        <v>104</v>
      </c>
      <c r="E1286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286" s="17">
        <f>IF(Movimientos[[#This Row],[Contabilizado]] &gt; 0, Movimientos[[#This Row],[Contabilizado]], 0)</f>
        <v>3200</v>
      </c>
      <c r="G1286" s="31">
        <f>IF(Movimientos[[#This Row],[Contabilizado]] &lt; 0, Movimientos[[#This Row],[Contabilizado]], 0)</f>
        <v>0</v>
      </c>
      <c r="I1286" s="5"/>
    </row>
    <row r="1287" spans="1:13" x14ac:dyDescent="0.2">
      <c r="A1287" s="4">
        <v>44870</v>
      </c>
      <c r="B1287" s="17">
        <v>3200</v>
      </c>
      <c r="C1287" s="11" t="s">
        <v>15</v>
      </c>
      <c r="D1287" s="2" t="s">
        <v>105</v>
      </c>
      <c r="E1287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287" s="17">
        <f>IF(Movimientos[[#This Row],[Contabilizado]] &gt; 0, Movimientos[[#This Row],[Contabilizado]], 0)</f>
        <v>3200</v>
      </c>
      <c r="G1287" s="31">
        <f>IF(Movimientos[[#This Row],[Contabilizado]] &lt; 0, Movimientos[[#This Row],[Contabilizado]], 0)</f>
        <v>0</v>
      </c>
      <c r="H1287" s="3"/>
      <c r="I1287" s="5"/>
      <c r="K1287" s="3"/>
      <c r="L1287" s="3"/>
      <c r="M1287" s="3"/>
    </row>
    <row r="1288" spans="1:13" x14ac:dyDescent="0.2">
      <c r="A1288" s="4">
        <v>44870</v>
      </c>
      <c r="B1288" s="17">
        <v>-250</v>
      </c>
      <c r="C1288" s="11" t="s">
        <v>13</v>
      </c>
      <c r="D1288" s="13" t="s">
        <v>20</v>
      </c>
      <c r="E1288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288" s="17">
        <f>IF(Movimientos[[#This Row],[Contabilizado]] &gt; 0, Movimientos[[#This Row],[Contabilizado]], 0)</f>
        <v>0</v>
      </c>
      <c r="G1288" s="31">
        <f>IF(Movimientos[[#This Row],[Contabilizado]] &lt; 0, Movimientos[[#This Row],[Contabilizado]], 0)</f>
        <v>0</v>
      </c>
      <c r="I1288" s="5"/>
    </row>
    <row r="1289" spans="1:13" x14ac:dyDescent="0.2">
      <c r="A1289" s="4">
        <v>44870</v>
      </c>
      <c r="B1289" s="17">
        <v>-1000</v>
      </c>
      <c r="C1289" s="11" t="s">
        <v>32</v>
      </c>
      <c r="D1289" s="2" t="s">
        <v>92</v>
      </c>
      <c r="E1289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289" s="17">
        <f>IF(Movimientos[[#This Row],[Contabilizado]] &gt; 0, Movimientos[[#This Row],[Contabilizado]], 0)</f>
        <v>0</v>
      </c>
      <c r="G1289" s="31">
        <f>IF(Movimientos[[#This Row],[Contabilizado]] &lt; 0, Movimientos[[#This Row],[Contabilizado]], 0)</f>
        <v>0</v>
      </c>
      <c r="I1289" s="5"/>
    </row>
    <row r="1290" spans="1:13" x14ac:dyDescent="0.2">
      <c r="A1290" s="4">
        <v>44869</v>
      </c>
      <c r="B1290" s="17">
        <v>3500</v>
      </c>
      <c r="C1290" s="11" t="s">
        <v>15</v>
      </c>
      <c r="D1290" s="2" t="s">
        <v>38</v>
      </c>
      <c r="E1290" s="17">
        <f>IF(AND(Movimientos[[#This Row],[Importe]] &lt; 0, OR(Movimientos[[#This Row],[Concepto]] = "Luz", Movimientos[[#This Row],[Concepto]] = "Cuota", Movimientos[[#This Row],[Concepto]] = "Invitado")), 0, Movimientos[[#This Row],[Importe]])</f>
        <v>3500</v>
      </c>
      <c r="F1290" s="17">
        <f>IF(Movimientos[[#This Row],[Contabilizado]] &gt; 0, Movimientos[[#This Row],[Contabilizado]], 0)</f>
        <v>3500</v>
      </c>
      <c r="G1290" s="31">
        <f>IF(Movimientos[[#This Row],[Contabilizado]] &lt; 0, Movimientos[[#This Row],[Contabilizado]], 0)</f>
        <v>0</v>
      </c>
      <c r="I1290" s="5"/>
    </row>
    <row r="1291" spans="1:13" x14ac:dyDescent="0.2">
      <c r="A1291" s="4">
        <v>44869</v>
      </c>
      <c r="B1291" s="17">
        <v>3200</v>
      </c>
      <c r="C1291" s="11" t="s">
        <v>15</v>
      </c>
      <c r="D1291" s="2" t="s">
        <v>26</v>
      </c>
      <c r="E1291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291" s="17">
        <f>IF(Movimientos[[#This Row],[Contabilizado]] &gt; 0, Movimientos[[#This Row],[Contabilizado]], 0)</f>
        <v>3200</v>
      </c>
      <c r="G1291" s="31">
        <f>IF(Movimientos[[#This Row],[Contabilizado]] &lt; 0, Movimientos[[#This Row],[Contabilizado]], 0)</f>
        <v>0</v>
      </c>
      <c r="I1291" s="5"/>
    </row>
    <row r="1292" spans="1:13" x14ac:dyDescent="0.2">
      <c r="A1292" s="4">
        <v>44869</v>
      </c>
      <c r="B1292" s="17">
        <v>3200</v>
      </c>
      <c r="C1292" s="11" t="s">
        <v>15</v>
      </c>
      <c r="D1292" s="2" t="s">
        <v>74</v>
      </c>
      <c r="E1292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292" s="17">
        <f>IF(Movimientos[[#This Row],[Contabilizado]] &gt; 0, Movimientos[[#This Row],[Contabilizado]], 0)</f>
        <v>3200</v>
      </c>
      <c r="G1292" s="31">
        <f>IF(Movimientos[[#This Row],[Contabilizado]] &lt; 0, Movimientos[[#This Row],[Contabilizado]], 0)</f>
        <v>0</v>
      </c>
      <c r="I1292" s="5"/>
    </row>
    <row r="1293" spans="1:13" x14ac:dyDescent="0.2">
      <c r="A1293" s="4">
        <v>44869</v>
      </c>
      <c r="B1293" s="17">
        <v>3200</v>
      </c>
      <c r="C1293" s="11" t="s">
        <v>15</v>
      </c>
      <c r="D1293" s="2" t="s">
        <v>76</v>
      </c>
      <c r="E1293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293" s="17">
        <f>IF(Movimientos[[#This Row],[Contabilizado]] &gt; 0, Movimientos[[#This Row],[Contabilizado]], 0)</f>
        <v>3200</v>
      </c>
      <c r="G1293" s="31">
        <f>IF(Movimientos[[#This Row],[Contabilizado]] &lt; 0, Movimientos[[#This Row],[Contabilizado]], 0)</f>
        <v>0</v>
      </c>
      <c r="I1293" s="5"/>
    </row>
    <row r="1294" spans="1:13" x14ac:dyDescent="0.2">
      <c r="A1294" s="4">
        <v>44869</v>
      </c>
      <c r="B1294" s="17">
        <v>3200</v>
      </c>
      <c r="C1294" s="11" t="s">
        <v>15</v>
      </c>
      <c r="D1294" s="2" t="s">
        <v>94</v>
      </c>
      <c r="E1294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294" s="17">
        <f>IF(Movimientos[[#This Row],[Contabilizado]] &gt; 0, Movimientos[[#This Row],[Contabilizado]], 0)</f>
        <v>3200</v>
      </c>
      <c r="G1294" s="31">
        <f>IF(Movimientos[[#This Row],[Contabilizado]] &lt; 0, Movimientos[[#This Row],[Contabilizado]], 0)</f>
        <v>0</v>
      </c>
      <c r="I1294" s="5"/>
    </row>
    <row r="1295" spans="1:13" x14ac:dyDescent="0.2">
      <c r="A1295" s="4">
        <v>44869</v>
      </c>
      <c r="B1295" s="17">
        <v>3200</v>
      </c>
      <c r="C1295" s="11" t="s">
        <v>15</v>
      </c>
      <c r="D1295" s="2" t="s">
        <v>95</v>
      </c>
      <c r="E1295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295" s="17">
        <f>IF(Movimientos[[#This Row],[Contabilizado]] &gt; 0, Movimientos[[#This Row],[Contabilizado]], 0)</f>
        <v>3200</v>
      </c>
      <c r="G1295" s="31">
        <f>IF(Movimientos[[#This Row],[Contabilizado]] &lt; 0, Movimientos[[#This Row],[Contabilizado]], 0)</f>
        <v>0</v>
      </c>
      <c r="I1295" s="5"/>
    </row>
    <row r="1296" spans="1:13" x14ac:dyDescent="0.2">
      <c r="A1296" s="4">
        <v>44869</v>
      </c>
      <c r="B1296" s="17">
        <v>3200</v>
      </c>
      <c r="C1296" s="11" t="s">
        <v>15</v>
      </c>
      <c r="D1296" s="2" t="s">
        <v>99</v>
      </c>
      <c r="E1296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296" s="17">
        <f>IF(Movimientos[[#This Row],[Contabilizado]] &gt; 0, Movimientos[[#This Row],[Contabilizado]], 0)</f>
        <v>3200</v>
      </c>
      <c r="G1296" s="31">
        <f>IF(Movimientos[[#This Row],[Contabilizado]] &lt; 0, Movimientos[[#This Row],[Contabilizado]], 0)</f>
        <v>0</v>
      </c>
      <c r="I1296" s="5"/>
    </row>
    <row r="1297" spans="1:13" x14ac:dyDescent="0.2">
      <c r="A1297" s="4">
        <v>44869</v>
      </c>
      <c r="B1297" s="17">
        <v>3200</v>
      </c>
      <c r="C1297" s="11" t="s">
        <v>15</v>
      </c>
      <c r="D1297" s="2" t="s">
        <v>51</v>
      </c>
      <c r="E1297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297" s="17">
        <f>IF(Movimientos[[#This Row],[Contabilizado]] &gt; 0, Movimientos[[#This Row],[Contabilizado]], 0)</f>
        <v>3200</v>
      </c>
      <c r="G1297" s="31">
        <f>IF(Movimientos[[#This Row],[Contabilizado]] &lt; 0, Movimientos[[#This Row],[Contabilizado]], 0)</f>
        <v>0</v>
      </c>
      <c r="I1297" s="5"/>
    </row>
    <row r="1298" spans="1:13" x14ac:dyDescent="0.2">
      <c r="A1298" s="4">
        <v>44869</v>
      </c>
      <c r="B1298" s="17">
        <v>3200</v>
      </c>
      <c r="C1298" s="11" t="s">
        <v>15</v>
      </c>
      <c r="D1298" s="2" t="s">
        <v>119</v>
      </c>
      <c r="E1298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298" s="17">
        <f>IF(Movimientos[[#This Row],[Contabilizado]] &gt; 0, Movimientos[[#This Row],[Contabilizado]], 0)</f>
        <v>3200</v>
      </c>
      <c r="G1298" s="31">
        <f>IF(Movimientos[[#This Row],[Contabilizado]] &lt; 0, Movimientos[[#This Row],[Contabilizado]], 0)</f>
        <v>0</v>
      </c>
      <c r="I1298" s="5"/>
    </row>
    <row r="1299" spans="1:13" x14ac:dyDescent="0.2">
      <c r="A1299" s="4">
        <v>44869</v>
      </c>
      <c r="B1299" s="17">
        <v>3200</v>
      </c>
      <c r="C1299" s="11" t="s">
        <v>15</v>
      </c>
      <c r="D1299" s="2" t="s">
        <v>42</v>
      </c>
      <c r="E1299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299" s="17">
        <f>IF(Movimientos[[#This Row],[Contabilizado]] &gt; 0, Movimientos[[#This Row],[Contabilizado]], 0)</f>
        <v>3200</v>
      </c>
      <c r="G1299" s="31">
        <f>IF(Movimientos[[#This Row],[Contabilizado]] &lt; 0, Movimientos[[#This Row],[Contabilizado]], 0)</f>
        <v>0</v>
      </c>
      <c r="I1299" s="5"/>
    </row>
    <row r="1300" spans="1:13" x14ac:dyDescent="0.2">
      <c r="A1300" s="4">
        <v>44869</v>
      </c>
      <c r="B1300" s="17">
        <v>3200</v>
      </c>
      <c r="C1300" s="11" t="s">
        <v>15</v>
      </c>
      <c r="D1300" s="2" t="s">
        <v>130</v>
      </c>
      <c r="E1300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300" s="17">
        <f>IF(Movimientos[[#This Row],[Contabilizado]] &gt; 0, Movimientos[[#This Row],[Contabilizado]], 0)</f>
        <v>3200</v>
      </c>
      <c r="G1300" s="31">
        <f>IF(Movimientos[[#This Row],[Contabilizado]] &lt; 0, Movimientos[[#This Row],[Contabilizado]], 0)</f>
        <v>0</v>
      </c>
      <c r="I1300" s="5"/>
    </row>
    <row r="1301" spans="1:13" x14ac:dyDescent="0.2">
      <c r="A1301" s="4">
        <v>44869</v>
      </c>
      <c r="B1301" s="17">
        <v>3200</v>
      </c>
      <c r="C1301" s="11" t="s">
        <v>15</v>
      </c>
      <c r="D1301" s="2" t="s">
        <v>131</v>
      </c>
      <c r="E1301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301" s="17">
        <f>IF(Movimientos[[#This Row],[Contabilizado]] &gt; 0, Movimientos[[#This Row],[Contabilizado]], 0)</f>
        <v>3200</v>
      </c>
      <c r="G1301" s="31">
        <f>IF(Movimientos[[#This Row],[Contabilizado]] &lt; 0, Movimientos[[#This Row],[Contabilizado]], 0)</f>
        <v>0</v>
      </c>
      <c r="I1301" s="5"/>
    </row>
    <row r="1302" spans="1:13" x14ac:dyDescent="0.2">
      <c r="A1302" s="4">
        <v>44869</v>
      </c>
      <c r="B1302" s="17">
        <v>3200</v>
      </c>
      <c r="C1302" s="11" t="s">
        <v>15</v>
      </c>
      <c r="D1302" s="2" t="s">
        <v>132</v>
      </c>
      <c r="E1302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302" s="17">
        <f>IF(Movimientos[[#This Row],[Contabilizado]] &gt; 0, Movimientos[[#This Row],[Contabilizado]], 0)</f>
        <v>3200</v>
      </c>
      <c r="G1302" s="31">
        <f>IF(Movimientos[[#This Row],[Contabilizado]] &lt; 0, Movimientos[[#This Row],[Contabilizado]], 0)</f>
        <v>0</v>
      </c>
      <c r="I1302" s="5"/>
    </row>
    <row r="1303" spans="1:13" x14ac:dyDescent="0.2">
      <c r="A1303" s="4">
        <v>44869</v>
      </c>
      <c r="B1303" s="17">
        <v>3200</v>
      </c>
      <c r="C1303" s="11" t="s">
        <v>15</v>
      </c>
      <c r="D1303" s="2" t="s">
        <v>133</v>
      </c>
      <c r="E1303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303" s="17">
        <f>IF(Movimientos[[#This Row],[Contabilizado]] &gt; 0, Movimientos[[#This Row],[Contabilizado]], 0)</f>
        <v>3200</v>
      </c>
      <c r="G1303" s="31">
        <f>IF(Movimientos[[#This Row],[Contabilizado]] &lt; 0, Movimientos[[#This Row],[Contabilizado]], 0)</f>
        <v>0</v>
      </c>
      <c r="I1303" s="5"/>
    </row>
    <row r="1304" spans="1:13" x14ac:dyDescent="0.2">
      <c r="A1304" s="4">
        <v>44869</v>
      </c>
      <c r="B1304" s="17">
        <v>3000</v>
      </c>
      <c r="C1304" s="11" t="s">
        <v>153</v>
      </c>
      <c r="D1304" s="2"/>
      <c r="E1304" s="17">
        <f>IF(AND(Movimientos[[#This Row],[Importe]] &lt; 0, OR(Movimientos[[#This Row],[Concepto]] = "Luz", Movimientos[[#This Row],[Concepto]] = "Cuota", Movimientos[[#This Row],[Concepto]] = "Invitado")), 0, Movimientos[[#This Row],[Importe]])</f>
        <v>3000</v>
      </c>
      <c r="F1304" s="17">
        <f>IF(Movimientos[[#This Row],[Contabilizado]] &gt; 0, Movimientos[[#This Row],[Contabilizado]], 0)</f>
        <v>3000</v>
      </c>
      <c r="G1304" s="31">
        <f>IF(Movimientos[[#This Row],[Contabilizado]] &lt; 0, Movimientos[[#This Row],[Contabilizado]], 0)</f>
        <v>0</v>
      </c>
      <c r="H1304" s="3"/>
      <c r="I1304" s="5"/>
      <c r="K1304" s="3"/>
      <c r="L1304" s="3"/>
      <c r="M1304" s="3"/>
    </row>
    <row r="1305" spans="1:13" x14ac:dyDescent="0.2">
      <c r="A1305" s="4">
        <v>44869</v>
      </c>
      <c r="B1305" s="17">
        <v>2300</v>
      </c>
      <c r="C1305" s="11" t="s">
        <v>15</v>
      </c>
      <c r="D1305" s="2" t="s">
        <v>43</v>
      </c>
      <c r="E1305" s="17">
        <f>IF(AND(Movimientos[[#This Row],[Importe]] &lt; 0, OR(Movimientos[[#This Row],[Concepto]] = "Luz", Movimientos[[#This Row],[Concepto]] = "Cuota", Movimientos[[#This Row],[Concepto]] = "Invitado")), 0, Movimientos[[#This Row],[Importe]])</f>
        <v>2300</v>
      </c>
      <c r="F1305" s="17">
        <f>IF(Movimientos[[#This Row],[Contabilizado]] &gt; 0, Movimientos[[#This Row],[Contabilizado]], 0)</f>
        <v>2300</v>
      </c>
      <c r="G1305" s="31">
        <f>IF(Movimientos[[#This Row],[Contabilizado]] &lt; 0, Movimientos[[#This Row],[Contabilizado]], 0)</f>
        <v>0</v>
      </c>
      <c r="H1305" s="3"/>
      <c r="I1305" s="5"/>
      <c r="K1305" s="3"/>
      <c r="L1305" s="3"/>
      <c r="M1305" s="3"/>
    </row>
    <row r="1306" spans="1:13" x14ac:dyDescent="0.2">
      <c r="A1306" s="4">
        <v>44869</v>
      </c>
      <c r="B1306" s="17">
        <v>2000</v>
      </c>
      <c r="C1306" s="11" t="s">
        <v>32</v>
      </c>
      <c r="D1306" s="2" t="s">
        <v>111</v>
      </c>
      <c r="E1306" s="17">
        <f>IF(AND(Movimientos[[#This Row],[Importe]] &lt; 0, OR(Movimientos[[#This Row],[Concepto]] = "Luz", Movimientos[[#This Row],[Concepto]] = "Cuota", Movimientos[[#This Row],[Concepto]] = "Invitado")), 0, Movimientos[[#This Row],[Importe]])</f>
        <v>2000</v>
      </c>
      <c r="F1306" s="17">
        <f>IF(Movimientos[[#This Row],[Contabilizado]] &gt; 0, Movimientos[[#This Row],[Contabilizado]], 0)</f>
        <v>2000</v>
      </c>
      <c r="G1306" s="31">
        <f>IF(Movimientos[[#This Row],[Contabilizado]] &lt; 0, Movimientos[[#This Row],[Contabilizado]], 0)</f>
        <v>0</v>
      </c>
      <c r="I1306" s="5"/>
    </row>
    <row r="1307" spans="1:13" x14ac:dyDescent="0.2">
      <c r="A1307" s="4">
        <v>44869</v>
      </c>
      <c r="B1307" s="17">
        <v>1000</v>
      </c>
      <c r="C1307" s="11" t="s">
        <v>32</v>
      </c>
      <c r="D1307" s="2" t="s">
        <v>95</v>
      </c>
      <c r="E1307" s="17">
        <f>IF(AND(Movimientos[[#This Row],[Importe]] &lt; 0, OR(Movimientos[[#This Row],[Concepto]] = "Luz", Movimientos[[#This Row],[Concepto]] = "Cuota", Movimientos[[#This Row],[Concepto]] = "Invitado")), 0, Movimientos[[#This Row],[Importe]])</f>
        <v>1000</v>
      </c>
      <c r="F1307" s="17">
        <f>IF(Movimientos[[#This Row],[Contabilizado]] &gt; 0, Movimientos[[#This Row],[Contabilizado]], 0)</f>
        <v>1000</v>
      </c>
      <c r="G1307" s="31">
        <f>IF(Movimientos[[#This Row],[Contabilizado]] &lt; 0, Movimientos[[#This Row],[Contabilizado]], 0)</f>
        <v>0</v>
      </c>
      <c r="I1307" s="5"/>
    </row>
    <row r="1308" spans="1:13" x14ac:dyDescent="0.2">
      <c r="A1308" s="4">
        <v>44869</v>
      </c>
      <c r="B1308" s="17">
        <v>-500</v>
      </c>
      <c r="C1308" s="11" t="s">
        <v>13</v>
      </c>
      <c r="D1308" s="13" t="s">
        <v>73</v>
      </c>
      <c r="E1308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308" s="17">
        <f>IF(Movimientos[[#This Row],[Contabilizado]] &gt; 0, Movimientos[[#This Row],[Contabilizado]], 0)</f>
        <v>0</v>
      </c>
      <c r="G1308" s="31">
        <f>IF(Movimientos[[#This Row],[Contabilizado]] &lt; 0, Movimientos[[#This Row],[Contabilizado]], 0)</f>
        <v>0</v>
      </c>
      <c r="H1308" s="3"/>
      <c r="I1308" s="5"/>
      <c r="K1308" s="3"/>
      <c r="L1308" s="3"/>
      <c r="M1308" s="3"/>
    </row>
    <row r="1309" spans="1:13" x14ac:dyDescent="0.2">
      <c r="A1309" s="4">
        <v>44869</v>
      </c>
      <c r="B1309" s="17">
        <v>-500</v>
      </c>
      <c r="C1309" s="11" t="s">
        <v>13</v>
      </c>
      <c r="D1309" s="13" t="s">
        <v>111</v>
      </c>
      <c r="E1309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309" s="17">
        <f>IF(Movimientos[[#This Row],[Contabilizado]] &gt; 0, Movimientos[[#This Row],[Contabilizado]], 0)</f>
        <v>0</v>
      </c>
      <c r="G1309" s="31">
        <f>IF(Movimientos[[#This Row],[Contabilizado]] &lt; 0, Movimientos[[#This Row],[Contabilizado]], 0)</f>
        <v>0</v>
      </c>
      <c r="H1309" s="3"/>
      <c r="I1309" s="5"/>
      <c r="K1309" s="3"/>
      <c r="L1309" s="3"/>
      <c r="M1309" s="3"/>
    </row>
    <row r="1310" spans="1:13" x14ac:dyDescent="0.2">
      <c r="A1310" s="4">
        <v>44869</v>
      </c>
      <c r="B1310" s="17">
        <v>-1000</v>
      </c>
      <c r="C1310" s="11" t="s">
        <v>32</v>
      </c>
      <c r="D1310" s="2" t="s">
        <v>95</v>
      </c>
      <c r="E1310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310" s="17">
        <f>IF(Movimientos[[#This Row],[Contabilizado]] &gt; 0, Movimientos[[#This Row],[Contabilizado]], 0)</f>
        <v>0</v>
      </c>
      <c r="G1310" s="31">
        <f>IF(Movimientos[[#This Row],[Contabilizado]] &lt; 0, Movimientos[[#This Row],[Contabilizado]], 0)</f>
        <v>0</v>
      </c>
      <c r="I1310" s="5"/>
    </row>
    <row r="1311" spans="1:13" x14ac:dyDescent="0.2">
      <c r="A1311" s="4">
        <v>44869</v>
      </c>
      <c r="B1311" s="17">
        <v>-1000</v>
      </c>
      <c r="C1311" s="11" t="s">
        <v>32</v>
      </c>
      <c r="D1311" s="2" t="s">
        <v>111</v>
      </c>
      <c r="E1311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311" s="17">
        <f>IF(Movimientos[[#This Row],[Contabilizado]] &gt; 0, Movimientos[[#This Row],[Contabilizado]], 0)</f>
        <v>0</v>
      </c>
      <c r="G1311" s="31">
        <f>IF(Movimientos[[#This Row],[Contabilizado]] &lt; 0, Movimientos[[#This Row],[Contabilizado]], 0)</f>
        <v>0</v>
      </c>
      <c r="I1311" s="5"/>
    </row>
    <row r="1312" spans="1:13" x14ac:dyDescent="0.2">
      <c r="A1312" s="4">
        <v>44868</v>
      </c>
      <c r="B1312" s="17">
        <v>6000</v>
      </c>
      <c r="C1312" s="11" t="s">
        <v>44</v>
      </c>
      <c r="D1312" s="2"/>
      <c r="E1312" s="17">
        <f>IF(AND(Movimientos[[#This Row],[Importe]] &lt; 0, OR(Movimientos[[#This Row],[Concepto]] = "Luz", Movimientos[[#This Row],[Concepto]] = "Cuota", Movimientos[[#This Row],[Concepto]] = "Invitado")), 0, Movimientos[[#This Row],[Importe]])</f>
        <v>6000</v>
      </c>
      <c r="F1312" s="17">
        <f>IF(Movimientos[[#This Row],[Contabilizado]] &gt; 0, Movimientos[[#This Row],[Contabilizado]], 0)</f>
        <v>6000</v>
      </c>
      <c r="G1312" s="31">
        <f>IF(Movimientos[[#This Row],[Contabilizado]] &lt; 0, Movimientos[[#This Row],[Contabilizado]], 0)</f>
        <v>0</v>
      </c>
      <c r="I1312" s="5"/>
      <c r="J1312" s="3" t="s">
        <v>196</v>
      </c>
    </row>
    <row r="1313" spans="1:13" x14ac:dyDescent="0.2">
      <c r="A1313" s="4">
        <v>44868</v>
      </c>
      <c r="B1313" s="17">
        <v>3200</v>
      </c>
      <c r="C1313" s="11" t="s">
        <v>15</v>
      </c>
      <c r="D1313" s="2" t="s">
        <v>67</v>
      </c>
      <c r="E1313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313" s="17">
        <f>IF(Movimientos[[#This Row],[Contabilizado]] &gt; 0, Movimientos[[#This Row],[Contabilizado]], 0)</f>
        <v>3200</v>
      </c>
      <c r="G1313" s="31">
        <f>IF(Movimientos[[#This Row],[Contabilizado]] &lt; 0, Movimientos[[#This Row],[Contabilizado]], 0)</f>
        <v>0</v>
      </c>
      <c r="I1313" s="5"/>
    </row>
    <row r="1314" spans="1:13" x14ac:dyDescent="0.2">
      <c r="A1314" s="4">
        <v>44868</v>
      </c>
      <c r="B1314" s="17">
        <v>3200</v>
      </c>
      <c r="C1314" s="11" t="s">
        <v>15</v>
      </c>
      <c r="D1314" s="2" t="s">
        <v>49</v>
      </c>
      <c r="E1314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314" s="17">
        <f>IF(Movimientos[[#This Row],[Contabilizado]] &gt; 0, Movimientos[[#This Row],[Contabilizado]], 0)</f>
        <v>3200</v>
      </c>
      <c r="G1314" s="31">
        <f>IF(Movimientos[[#This Row],[Contabilizado]] &lt; 0, Movimientos[[#This Row],[Contabilizado]], 0)</f>
        <v>0</v>
      </c>
      <c r="I1314" s="5"/>
    </row>
    <row r="1315" spans="1:13" x14ac:dyDescent="0.2">
      <c r="A1315" s="4">
        <v>44868</v>
      </c>
      <c r="B1315" s="17">
        <v>3200</v>
      </c>
      <c r="C1315" s="11" t="s">
        <v>15</v>
      </c>
      <c r="D1315" s="2" t="s">
        <v>54</v>
      </c>
      <c r="E1315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315" s="17">
        <f>IF(Movimientos[[#This Row],[Contabilizado]] &gt; 0, Movimientos[[#This Row],[Contabilizado]], 0)</f>
        <v>3200</v>
      </c>
      <c r="G1315" s="31">
        <f>IF(Movimientos[[#This Row],[Contabilizado]] &lt; 0, Movimientos[[#This Row],[Contabilizado]], 0)</f>
        <v>0</v>
      </c>
      <c r="I1315" s="5"/>
    </row>
    <row r="1316" spans="1:13" x14ac:dyDescent="0.2">
      <c r="A1316" s="4">
        <v>44868</v>
      </c>
      <c r="B1316" s="17">
        <v>3200</v>
      </c>
      <c r="C1316" s="11" t="s">
        <v>15</v>
      </c>
      <c r="D1316" s="2" t="s">
        <v>121</v>
      </c>
      <c r="E1316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316" s="17">
        <f>IF(Movimientos[[#This Row],[Contabilizado]] &gt; 0, Movimientos[[#This Row],[Contabilizado]], 0)</f>
        <v>3200</v>
      </c>
      <c r="G1316" s="31">
        <f>IF(Movimientos[[#This Row],[Contabilizado]] &lt; 0, Movimientos[[#This Row],[Contabilizado]], 0)</f>
        <v>0</v>
      </c>
      <c r="I1316" s="5"/>
    </row>
    <row r="1317" spans="1:13" x14ac:dyDescent="0.2">
      <c r="A1317" s="4">
        <v>44868</v>
      </c>
      <c r="B1317" s="17">
        <v>3200</v>
      </c>
      <c r="C1317" s="11" t="s">
        <v>15</v>
      </c>
      <c r="D1317" s="2" t="s">
        <v>125</v>
      </c>
      <c r="E1317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317" s="17">
        <f>IF(Movimientos[[#This Row],[Contabilizado]] &gt; 0, Movimientos[[#This Row],[Contabilizado]], 0)</f>
        <v>3200</v>
      </c>
      <c r="G1317" s="31">
        <f>IF(Movimientos[[#This Row],[Contabilizado]] &lt; 0, Movimientos[[#This Row],[Contabilizado]], 0)</f>
        <v>0</v>
      </c>
      <c r="I1317" s="5"/>
    </row>
    <row r="1318" spans="1:13" x14ac:dyDescent="0.2">
      <c r="A1318" s="4">
        <v>44868</v>
      </c>
      <c r="B1318" s="17">
        <v>3200</v>
      </c>
      <c r="C1318" s="11" t="s">
        <v>15</v>
      </c>
      <c r="D1318" s="2" t="s">
        <v>136</v>
      </c>
      <c r="E1318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318" s="17">
        <f>IF(Movimientos[[#This Row],[Contabilizado]] &gt; 0, Movimientos[[#This Row],[Contabilizado]], 0)</f>
        <v>3200</v>
      </c>
      <c r="G1318" s="31">
        <f>IF(Movimientos[[#This Row],[Contabilizado]] &lt; 0, Movimientos[[#This Row],[Contabilizado]], 0)</f>
        <v>0</v>
      </c>
      <c r="I1318" s="5"/>
    </row>
    <row r="1319" spans="1:13" x14ac:dyDescent="0.2">
      <c r="A1319" s="4">
        <v>44868</v>
      </c>
      <c r="B1319" s="17">
        <v>-500</v>
      </c>
      <c r="C1319" s="11" t="s">
        <v>13</v>
      </c>
      <c r="D1319" s="13" t="s">
        <v>50</v>
      </c>
      <c r="E1319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319" s="17">
        <f>IF(Movimientos[[#This Row],[Contabilizado]] &gt; 0, Movimientos[[#This Row],[Contabilizado]], 0)</f>
        <v>0</v>
      </c>
      <c r="G1319" s="31">
        <f>IF(Movimientos[[#This Row],[Contabilizado]] &lt; 0, Movimientos[[#This Row],[Contabilizado]], 0)</f>
        <v>0</v>
      </c>
      <c r="I1319" s="5"/>
    </row>
    <row r="1320" spans="1:13" x14ac:dyDescent="0.2">
      <c r="A1320" s="4">
        <v>44867</v>
      </c>
      <c r="B1320" s="17">
        <v>3200</v>
      </c>
      <c r="C1320" s="14" t="s">
        <v>15</v>
      </c>
      <c r="D1320" s="15" t="s">
        <v>213</v>
      </c>
      <c r="E1320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320" s="17">
        <f>IF(Movimientos[[#This Row],[Contabilizado]] &gt; 0, Movimientos[[#This Row],[Contabilizado]], 0)</f>
        <v>3200</v>
      </c>
      <c r="G1320" s="31">
        <f>IF(Movimientos[[#This Row],[Contabilizado]] &lt; 0, Movimientos[[#This Row],[Contabilizado]], 0)</f>
        <v>0</v>
      </c>
      <c r="H1320" s="16"/>
      <c r="I1320" s="5"/>
      <c r="K1320" s="16"/>
      <c r="L1320" s="3"/>
      <c r="M1320" s="3"/>
    </row>
    <row r="1321" spans="1:13" x14ac:dyDescent="0.2">
      <c r="A1321" s="4">
        <v>44867</v>
      </c>
      <c r="B1321" s="17">
        <v>1000</v>
      </c>
      <c r="C1321" s="14" t="s">
        <v>13</v>
      </c>
      <c r="D1321" s="15" t="s">
        <v>214</v>
      </c>
      <c r="E1321" s="17">
        <f>IF(AND(Movimientos[[#This Row],[Importe]] &lt; 0, OR(Movimientos[[#This Row],[Concepto]] = "Luz", Movimientos[[#This Row],[Concepto]] = "Cuota", Movimientos[[#This Row],[Concepto]] = "Invitado")), 0, Movimientos[[#This Row],[Importe]])</f>
        <v>1000</v>
      </c>
      <c r="F1321" s="17">
        <f>IF(Movimientos[[#This Row],[Contabilizado]] &gt; 0, Movimientos[[#This Row],[Contabilizado]], 0)</f>
        <v>1000</v>
      </c>
      <c r="G1321" s="31">
        <f>IF(Movimientos[[#This Row],[Contabilizado]] &lt; 0, Movimientos[[#This Row],[Contabilizado]], 0)</f>
        <v>0</v>
      </c>
      <c r="H1321" s="16"/>
      <c r="I1321" s="5"/>
      <c r="K1321" s="16"/>
      <c r="L1321" s="3"/>
      <c r="M1321" s="3"/>
    </row>
    <row r="1322" spans="1:13" x14ac:dyDescent="0.2">
      <c r="A1322" s="4">
        <v>44867</v>
      </c>
      <c r="B1322" s="17">
        <v>7000</v>
      </c>
      <c r="C1322" s="11" t="s">
        <v>151</v>
      </c>
      <c r="D1322" s="2"/>
      <c r="E1322" s="17">
        <f>IF(AND(Movimientos[[#This Row],[Importe]] &lt; 0, OR(Movimientos[[#This Row],[Concepto]] = "Luz", Movimientos[[#This Row],[Concepto]] = "Cuota", Movimientos[[#This Row],[Concepto]] = "Invitado")), 0, Movimientos[[#This Row],[Importe]])</f>
        <v>7000</v>
      </c>
      <c r="F1322" s="17">
        <f>IF(Movimientos[[#This Row],[Contabilizado]] &gt; 0, Movimientos[[#This Row],[Contabilizado]], 0)</f>
        <v>7000</v>
      </c>
      <c r="G1322" s="31">
        <f>IF(Movimientos[[#This Row],[Contabilizado]] &lt; 0, Movimientos[[#This Row],[Contabilizado]], 0)</f>
        <v>0</v>
      </c>
      <c r="I1322" s="5"/>
    </row>
    <row r="1323" spans="1:13" x14ac:dyDescent="0.2">
      <c r="A1323" s="4">
        <v>44867</v>
      </c>
      <c r="B1323" s="17">
        <v>3200</v>
      </c>
      <c r="C1323" s="11" t="s">
        <v>15</v>
      </c>
      <c r="D1323" s="2" t="s">
        <v>219</v>
      </c>
      <c r="E1323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323" s="17">
        <f>IF(Movimientos[[#This Row],[Contabilizado]] &gt; 0, Movimientos[[#This Row],[Contabilizado]], 0)</f>
        <v>3200</v>
      </c>
      <c r="G1323" s="31">
        <f>IF(Movimientos[[#This Row],[Contabilizado]] &lt; 0, Movimientos[[#This Row],[Contabilizado]], 0)</f>
        <v>0</v>
      </c>
      <c r="I1323" s="5"/>
    </row>
    <row r="1324" spans="1:13" x14ac:dyDescent="0.2">
      <c r="A1324" s="4">
        <v>44867</v>
      </c>
      <c r="B1324" s="17">
        <v>2300</v>
      </c>
      <c r="C1324" s="11" t="s">
        <v>15</v>
      </c>
      <c r="D1324" s="2" t="s">
        <v>139</v>
      </c>
      <c r="E1324" s="17">
        <f>IF(AND(Movimientos[[#This Row],[Importe]] &lt; 0, OR(Movimientos[[#This Row],[Concepto]] = "Luz", Movimientos[[#This Row],[Concepto]] = "Cuota", Movimientos[[#This Row],[Concepto]] = "Invitado")), 0, Movimientos[[#This Row],[Importe]])</f>
        <v>2300</v>
      </c>
      <c r="F1324" s="17">
        <f>IF(Movimientos[[#This Row],[Contabilizado]] &gt; 0, Movimientos[[#This Row],[Contabilizado]], 0)</f>
        <v>2300</v>
      </c>
      <c r="G1324" s="31">
        <f>IF(Movimientos[[#This Row],[Contabilizado]] &lt; 0, Movimientos[[#This Row],[Contabilizado]], 0)</f>
        <v>0</v>
      </c>
      <c r="I1324" s="5"/>
    </row>
    <row r="1325" spans="1:13" x14ac:dyDescent="0.2">
      <c r="A1325" s="4">
        <v>44867</v>
      </c>
      <c r="B1325" s="17">
        <v>-500</v>
      </c>
      <c r="C1325" s="11" t="s">
        <v>13</v>
      </c>
      <c r="D1325" s="13" t="s">
        <v>24</v>
      </c>
      <c r="E1325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325" s="17">
        <f>IF(Movimientos[[#This Row],[Contabilizado]] &gt; 0, Movimientos[[#This Row],[Contabilizado]], 0)</f>
        <v>0</v>
      </c>
      <c r="G1325" s="31">
        <f>IF(Movimientos[[#This Row],[Contabilizado]] &lt; 0, Movimientos[[#This Row],[Contabilizado]], 0)</f>
        <v>0</v>
      </c>
      <c r="I1325" s="5"/>
    </row>
    <row r="1326" spans="1:13" x14ac:dyDescent="0.2">
      <c r="A1326" s="4">
        <v>44867</v>
      </c>
      <c r="B1326" s="17">
        <v>-500</v>
      </c>
      <c r="C1326" s="11" t="s">
        <v>13</v>
      </c>
      <c r="D1326" s="13" t="s">
        <v>182</v>
      </c>
      <c r="E1326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326" s="17">
        <f>IF(Movimientos[[#This Row],[Contabilizado]] &gt; 0, Movimientos[[#This Row],[Contabilizado]], 0)</f>
        <v>0</v>
      </c>
      <c r="G1326" s="31">
        <f>IF(Movimientos[[#This Row],[Contabilizado]] &lt; 0, Movimientos[[#This Row],[Contabilizado]], 0)</f>
        <v>0</v>
      </c>
      <c r="I1326" s="5"/>
      <c r="J1326" s="5"/>
    </row>
    <row r="1327" spans="1:13" x14ac:dyDescent="0.2">
      <c r="A1327" s="4">
        <v>44867</v>
      </c>
      <c r="B1327" s="17">
        <v>-3300</v>
      </c>
      <c r="C1327" s="11" t="s">
        <v>46</v>
      </c>
      <c r="D1327" s="2"/>
      <c r="E1327" s="17">
        <f>IF(AND(Movimientos[[#This Row],[Importe]] &lt; 0, OR(Movimientos[[#This Row],[Concepto]] = "Luz", Movimientos[[#This Row],[Concepto]] = "Cuota", Movimientos[[#This Row],[Concepto]] = "Invitado")), 0, Movimientos[[#This Row],[Importe]])</f>
        <v>-3300</v>
      </c>
      <c r="F1327" s="17">
        <f>IF(Movimientos[[#This Row],[Contabilizado]] &gt; 0, Movimientos[[#This Row],[Contabilizado]], 0)</f>
        <v>0</v>
      </c>
      <c r="G1327" s="31">
        <f>IF(Movimientos[[#This Row],[Contabilizado]] &lt; 0, Movimientos[[#This Row],[Contabilizado]], 0)</f>
        <v>-3300</v>
      </c>
      <c r="I1327" s="5"/>
      <c r="J1327" s="5"/>
    </row>
    <row r="1328" spans="1:13" x14ac:dyDescent="0.2">
      <c r="A1328" s="4">
        <v>44867</v>
      </c>
      <c r="B1328" s="17">
        <v>-18400</v>
      </c>
      <c r="C1328" s="11" t="s">
        <v>17</v>
      </c>
      <c r="D1328" s="2"/>
      <c r="E1328" s="17">
        <f>IF(AND(Movimientos[[#This Row],[Importe]] &lt; 0, OR(Movimientos[[#This Row],[Concepto]] = "Luz", Movimientos[[#This Row],[Concepto]] = "Cuota", Movimientos[[#This Row],[Concepto]] = "Invitado")), 0, Movimientos[[#This Row],[Importe]])</f>
        <v>-18400</v>
      </c>
      <c r="F1328" s="17">
        <f>IF(Movimientos[[#This Row],[Contabilizado]] &gt; 0, Movimientos[[#This Row],[Contabilizado]], 0)</f>
        <v>0</v>
      </c>
      <c r="G1328" s="31">
        <f>IF(Movimientos[[#This Row],[Contabilizado]] &lt; 0, Movimientos[[#This Row],[Contabilizado]], 0)</f>
        <v>-18400</v>
      </c>
      <c r="I1328" s="5"/>
      <c r="J1328" s="5"/>
      <c r="K1328" s="2" t="s">
        <v>150</v>
      </c>
    </row>
    <row r="1329" spans="1:13" x14ac:dyDescent="0.2">
      <c r="A1329" s="4">
        <v>44867</v>
      </c>
      <c r="B1329" s="17">
        <v>-71500</v>
      </c>
      <c r="C1329" s="11" t="s">
        <v>17</v>
      </c>
      <c r="D1329" s="2"/>
      <c r="E1329" s="17">
        <f>IF(AND(Movimientos[[#This Row],[Importe]] &lt; 0, OR(Movimientos[[#This Row],[Concepto]] = "Luz", Movimientos[[#This Row],[Concepto]] = "Cuota", Movimientos[[#This Row],[Concepto]] = "Invitado")), 0, Movimientos[[#This Row],[Importe]])</f>
        <v>-71500</v>
      </c>
      <c r="F1329" s="17">
        <f>IF(Movimientos[[#This Row],[Contabilizado]] &gt; 0, Movimientos[[#This Row],[Contabilizado]], 0)</f>
        <v>0</v>
      </c>
      <c r="G1329" s="31">
        <f>IF(Movimientos[[#This Row],[Contabilizado]] &lt; 0, Movimientos[[#This Row],[Contabilizado]], 0)</f>
        <v>-71500</v>
      </c>
      <c r="I1329" s="5"/>
      <c r="K1329" s="2" t="s">
        <v>56</v>
      </c>
    </row>
    <row r="1330" spans="1:13" x14ac:dyDescent="0.2">
      <c r="A1330" s="4">
        <v>44867</v>
      </c>
      <c r="B1330" s="17">
        <v>-135000</v>
      </c>
      <c r="C1330" s="11" t="s">
        <v>17</v>
      </c>
      <c r="D1330" s="2"/>
      <c r="E1330" s="17">
        <f>IF(AND(Movimientos[[#This Row],[Importe]] &lt; 0, OR(Movimientos[[#This Row],[Concepto]] = "Luz", Movimientos[[#This Row],[Concepto]] = "Cuota", Movimientos[[#This Row],[Concepto]] = "Invitado")), 0, Movimientos[[#This Row],[Importe]])</f>
        <v>-135000</v>
      </c>
      <c r="F1330" s="17">
        <f>IF(Movimientos[[#This Row],[Contabilizado]] &gt; 0, Movimientos[[#This Row],[Contabilizado]], 0)</f>
        <v>0</v>
      </c>
      <c r="G1330" s="31">
        <f>IF(Movimientos[[#This Row],[Contabilizado]] &lt; 0, Movimientos[[#This Row],[Contabilizado]], 0)</f>
        <v>-135000</v>
      </c>
      <c r="I1330" s="5"/>
      <c r="K1330" s="2" t="s">
        <v>56</v>
      </c>
    </row>
    <row r="1331" spans="1:13" x14ac:dyDescent="0.2">
      <c r="A1331" s="4">
        <v>44866</v>
      </c>
      <c r="B1331" s="17">
        <v>-3200</v>
      </c>
      <c r="C1331" s="14" t="s">
        <v>15</v>
      </c>
      <c r="D1331" s="15" t="s">
        <v>97</v>
      </c>
      <c r="E1331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331" s="17">
        <f>IF(Movimientos[[#This Row],[Contabilizado]] &gt; 0, Movimientos[[#This Row],[Contabilizado]], 0)</f>
        <v>0</v>
      </c>
      <c r="G1331" s="31">
        <f>IF(Movimientos[[#This Row],[Contabilizado]] &lt; 0, Movimientos[[#This Row],[Contabilizado]], 0)</f>
        <v>0</v>
      </c>
      <c r="H1331" s="16"/>
      <c r="I1331" s="5"/>
      <c r="K1331" s="16"/>
      <c r="L1331" s="3"/>
      <c r="M1331" s="3"/>
    </row>
    <row r="1332" spans="1:13" x14ac:dyDescent="0.2">
      <c r="A1332" s="4">
        <v>44866</v>
      </c>
      <c r="B1332" s="17">
        <v>-3200</v>
      </c>
      <c r="C1332" s="14" t="s">
        <v>15</v>
      </c>
      <c r="D1332" s="13" t="s">
        <v>63</v>
      </c>
      <c r="E1332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332" s="17">
        <f>IF(Movimientos[[#This Row],[Contabilizado]] &gt; 0, Movimientos[[#This Row],[Contabilizado]], 0)</f>
        <v>0</v>
      </c>
      <c r="G1332" s="31">
        <f>IF(Movimientos[[#This Row],[Contabilizado]] &lt; 0, Movimientos[[#This Row],[Contabilizado]], 0)</f>
        <v>0</v>
      </c>
      <c r="H1332" s="16"/>
      <c r="I1332" s="5"/>
      <c r="K1332" s="16"/>
      <c r="L1332" s="3"/>
      <c r="M1332" s="3"/>
    </row>
    <row r="1333" spans="1:13" x14ac:dyDescent="0.2">
      <c r="A1333" s="4">
        <v>44866</v>
      </c>
      <c r="B1333" s="17">
        <v>3200</v>
      </c>
      <c r="C1333" s="11" t="s">
        <v>15</v>
      </c>
      <c r="D1333" s="2" t="s">
        <v>30</v>
      </c>
      <c r="E1333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333" s="17">
        <f>IF(Movimientos[[#This Row],[Contabilizado]] &gt; 0, Movimientos[[#This Row],[Contabilizado]], 0)</f>
        <v>3200</v>
      </c>
      <c r="G1333" s="31">
        <f>IF(Movimientos[[#This Row],[Contabilizado]] &lt; 0, Movimientos[[#This Row],[Contabilizado]], 0)</f>
        <v>0</v>
      </c>
      <c r="I1333" s="5"/>
    </row>
    <row r="1334" spans="1:13" x14ac:dyDescent="0.2">
      <c r="A1334" s="4">
        <v>44866</v>
      </c>
      <c r="B1334" s="17">
        <v>3200</v>
      </c>
      <c r="C1334" s="11" t="s">
        <v>15</v>
      </c>
      <c r="D1334" s="2" t="s">
        <v>112</v>
      </c>
      <c r="E1334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334" s="17">
        <f>IF(Movimientos[[#This Row],[Contabilizado]] &gt; 0, Movimientos[[#This Row],[Contabilizado]], 0)</f>
        <v>3200</v>
      </c>
      <c r="G1334" s="31">
        <f>IF(Movimientos[[#This Row],[Contabilizado]] &lt; 0, Movimientos[[#This Row],[Contabilizado]], 0)</f>
        <v>0</v>
      </c>
      <c r="I1334" s="5"/>
    </row>
    <row r="1335" spans="1:13" x14ac:dyDescent="0.2">
      <c r="A1335" s="4">
        <v>44866</v>
      </c>
      <c r="B1335" s="17">
        <v>3200</v>
      </c>
      <c r="C1335" s="11" t="s">
        <v>15</v>
      </c>
      <c r="D1335" s="2" t="s">
        <v>53</v>
      </c>
      <c r="E1335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335" s="17">
        <f>IF(Movimientos[[#This Row],[Contabilizado]] &gt; 0, Movimientos[[#This Row],[Contabilizado]], 0)</f>
        <v>3200</v>
      </c>
      <c r="G1335" s="31">
        <f>IF(Movimientos[[#This Row],[Contabilizado]] &lt; 0, Movimientos[[#This Row],[Contabilizado]], 0)</f>
        <v>0</v>
      </c>
      <c r="I1335" s="5"/>
    </row>
    <row r="1336" spans="1:13" x14ac:dyDescent="0.2">
      <c r="A1336" s="4">
        <v>44866</v>
      </c>
      <c r="B1336" s="17">
        <v>-2300</v>
      </c>
      <c r="C1336" s="11" t="s">
        <v>15</v>
      </c>
      <c r="D1336" s="2" t="s">
        <v>137</v>
      </c>
      <c r="E1336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336" s="17">
        <f>IF(Movimientos[[#This Row],[Contabilizado]] &gt; 0, Movimientos[[#This Row],[Contabilizado]], 0)</f>
        <v>0</v>
      </c>
      <c r="G1336" s="31">
        <f>IF(Movimientos[[#This Row],[Contabilizado]] &lt; 0, Movimientos[[#This Row],[Contabilizado]], 0)</f>
        <v>0</v>
      </c>
      <c r="I1336" s="5"/>
    </row>
    <row r="1337" spans="1:13" x14ac:dyDescent="0.2">
      <c r="A1337" s="4">
        <v>44866</v>
      </c>
      <c r="B1337" s="17">
        <v>-2300</v>
      </c>
      <c r="C1337" s="11" t="s">
        <v>15</v>
      </c>
      <c r="D1337" s="2" t="s">
        <v>43</v>
      </c>
      <c r="E1337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337" s="17">
        <f>IF(Movimientos[[#This Row],[Contabilizado]] &gt; 0, Movimientos[[#This Row],[Contabilizado]], 0)</f>
        <v>0</v>
      </c>
      <c r="G1337" s="31">
        <f>IF(Movimientos[[#This Row],[Contabilizado]] &lt; 0, Movimientos[[#This Row],[Contabilizado]], 0)</f>
        <v>0</v>
      </c>
      <c r="I1337" s="5"/>
    </row>
    <row r="1338" spans="1:13" x14ac:dyDescent="0.2">
      <c r="A1338" s="4">
        <v>44866</v>
      </c>
      <c r="B1338" s="17">
        <v>-2300</v>
      </c>
      <c r="C1338" s="11" t="s">
        <v>15</v>
      </c>
      <c r="D1338" s="2" t="s">
        <v>39</v>
      </c>
      <c r="E1338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338" s="17">
        <f>IF(Movimientos[[#This Row],[Contabilizado]] &gt; 0, Movimientos[[#This Row],[Contabilizado]], 0)</f>
        <v>0</v>
      </c>
      <c r="G1338" s="31">
        <f>IF(Movimientos[[#This Row],[Contabilizado]] &lt; 0, Movimientos[[#This Row],[Contabilizado]], 0)</f>
        <v>0</v>
      </c>
      <c r="I1338" s="5"/>
    </row>
    <row r="1339" spans="1:13" x14ac:dyDescent="0.2">
      <c r="A1339" s="4">
        <v>44866</v>
      </c>
      <c r="B1339" s="17">
        <v>-2300</v>
      </c>
      <c r="C1339" s="11" t="s">
        <v>15</v>
      </c>
      <c r="D1339" s="2" t="s">
        <v>138</v>
      </c>
      <c r="E1339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339" s="17">
        <f>IF(Movimientos[[#This Row],[Contabilizado]] &gt; 0, Movimientos[[#This Row],[Contabilizado]], 0)</f>
        <v>0</v>
      </c>
      <c r="G1339" s="31">
        <f>IF(Movimientos[[#This Row],[Contabilizado]] &lt; 0, Movimientos[[#This Row],[Contabilizado]], 0)</f>
        <v>0</v>
      </c>
      <c r="I1339" s="5"/>
    </row>
    <row r="1340" spans="1:13" x14ac:dyDescent="0.2">
      <c r="A1340" s="4">
        <v>44866</v>
      </c>
      <c r="B1340" s="17">
        <v>-2300</v>
      </c>
      <c r="C1340" s="11" t="s">
        <v>15</v>
      </c>
      <c r="D1340" s="2" t="s">
        <v>139</v>
      </c>
      <c r="E1340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340" s="17">
        <f>IF(Movimientos[[#This Row],[Contabilizado]] &gt; 0, Movimientos[[#This Row],[Contabilizado]], 0)</f>
        <v>0</v>
      </c>
      <c r="G1340" s="31">
        <f>IF(Movimientos[[#This Row],[Contabilizado]] &lt; 0, Movimientos[[#This Row],[Contabilizado]], 0)</f>
        <v>0</v>
      </c>
      <c r="I1340" s="5"/>
    </row>
    <row r="1341" spans="1:13" x14ac:dyDescent="0.2">
      <c r="A1341" s="4">
        <v>44866</v>
      </c>
      <c r="B1341" s="17">
        <v>-2300</v>
      </c>
      <c r="C1341" s="11" t="s">
        <v>15</v>
      </c>
      <c r="D1341" s="2" t="s">
        <v>140</v>
      </c>
      <c r="E1341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341" s="17">
        <f>IF(Movimientos[[#This Row],[Contabilizado]] &gt; 0, Movimientos[[#This Row],[Contabilizado]], 0)</f>
        <v>0</v>
      </c>
      <c r="G1341" s="31">
        <f>IF(Movimientos[[#This Row],[Contabilizado]] &lt; 0, Movimientos[[#This Row],[Contabilizado]], 0)</f>
        <v>0</v>
      </c>
      <c r="I1341" s="5"/>
    </row>
    <row r="1342" spans="1:13" x14ac:dyDescent="0.2">
      <c r="A1342" s="4">
        <v>44866</v>
      </c>
      <c r="B1342" s="17">
        <v>-2300</v>
      </c>
      <c r="C1342" s="11" t="s">
        <v>15</v>
      </c>
      <c r="D1342" s="2" t="s">
        <v>141</v>
      </c>
      <c r="E1342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342" s="17">
        <f>IF(Movimientos[[#This Row],[Contabilizado]] &gt; 0, Movimientos[[#This Row],[Contabilizado]], 0)</f>
        <v>0</v>
      </c>
      <c r="G1342" s="31">
        <f>IF(Movimientos[[#This Row],[Contabilizado]] &lt; 0, Movimientos[[#This Row],[Contabilizado]], 0)</f>
        <v>0</v>
      </c>
      <c r="I1342" s="5"/>
    </row>
    <row r="1343" spans="1:13" x14ac:dyDescent="0.2">
      <c r="A1343" s="4">
        <v>44866</v>
      </c>
      <c r="B1343" s="17">
        <v>-2300</v>
      </c>
      <c r="C1343" s="11" t="s">
        <v>15</v>
      </c>
      <c r="D1343" s="2" t="s">
        <v>142</v>
      </c>
      <c r="E1343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343" s="17">
        <f>IF(Movimientos[[#This Row],[Contabilizado]] &gt; 0, Movimientos[[#This Row],[Contabilizado]], 0)</f>
        <v>0</v>
      </c>
      <c r="G1343" s="31">
        <f>IF(Movimientos[[#This Row],[Contabilizado]] &lt; 0, Movimientos[[#This Row],[Contabilizado]], 0)</f>
        <v>0</v>
      </c>
      <c r="I1343" s="5"/>
    </row>
    <row r="1344" spans="1:13" x14ac:dyDescent="0.2">
      <c r="A1344" s="4">
        <v>44866</v>
      </c>
      <c r="B1344" s="17">
        <v>-2300</v>
      </c>
      <c r="C1344" s="11" t="s">
        <v>15</v>
      </c>
      <c r="D1344" s="2" t="s">
        <v>143</v>
      </c>
      <c r="E1344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344" s="17">
        <f>IF(Movimientos[[#This Row],[Contabilizado]] &gt; 0, Movimientos[[#This Row],[Contabilizado]], 0)</f>
        <v>0</v>
      </c>
      <c r="G1344" s="31">
        <f>IF(Movimientos[[#This Row],[Contabilizado]] &lt; 0, Movimientos[[#This Row],[Contabilizado]], 0)</f>
        <v>0</v>
      </c>
      <c r="I1344" s="5"/>
    </row>
    <row r="1345" spans="1:9" x14ac:dyDescent="0.2">
      <c r="A1345" s="4">
        <v>44866</v>
      </c>
      <c r="B1345" s="17">
        <v>-2300</v>
      </c>
      <c r="C1345" s="11" t="s">
        <v>15</v>
      </c>
      <c r="D1345" s="2" t="s">
        <v>20</v>
      </c>
      <c r="E1345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345" s="17">
        <f>IF(Movimientos[[#This Row],[Contabilizado]] &gt; 0, Movimientos[[#This Row],[Contabilizado]], 0)</f>
        <v>0</v>
      </c>
      <c r="G1345" s="31">
        <f>IF(Movimientos[[#This Row],[Contabilizado]] &lt; 0, Movimientos[[#This Row],[Contabilizado]], 0)</f>
        <v>0</v>
      </c>
      <c r="I1345" s="5"/>
    </row>
    <row r="1346" spans="1:9" x14ac:dyDescent="0.2">
      <c r="A1346" s="4">
        <v>44866</v>
      </c>
      <c r="B1346" s="17">
        <v>-2300</v>
      </c>
      <c r="C1346" s="11" t="s">
        <v>15</v>
      </c>
      <c r="D1346" s="2" t="s">
        <v>144</v>
      </c>
      <c r="E1346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346" s="17">
        <f>IF(Movimientos[[#This Row],[Contabilizado]] &gt; 0, Movimientos[[#This Row],[Contabilizado]], 0)</f>
        <v>0</v>
      </c>
      <c r="G1346" s="31">
        <f>IF(Movimientos[[#This Row],[Contabilizado]] &lt; 0, Movimientos[[#This Row],[Contabilizado]], 0)</f>
        <v>0</v>
      </c>
      <c r="I1346" s="5"/>
    </row>
    <row r="1347" spans="1:9" x14ac:dyDescent="0.2">
      <c r="A1347" s="4">
        <v>44866</v>
      </c>
      <c r="B1347" s="17">
        <v>-2300</v>
      </c>
      <c r="C1347" s="11" t="s">
        <v>15</v>
      </c>
      <c r="D1347" s="2" t="s">
        <v>145</v>
      </c>
      <c r="E1347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347" s="17">
        <f>IF(Movimientos[[#This Row],[Contabilizado]] &gt; 0, Movimientos[[#This Row],[Contabilizado]], 0)</f>
        <v>0</v>
      </c>
      <c r="G1347" s="31">
        <f>IF(Movimientos[[#This Row],[Contabilizado]] &lt; 0, Movimientos[[#This Row],[Contabilizado]], 0)</f>
        <v>0</v>
      </c>
      <c r="I1347" s="5"/>
    </row>
    <row r="1348" spans="1:9" x14ac:dyDescent="0.2">
      <c r="A1348" s="4">
        <v>44866</v>
      </c>
      <c r="B1348" s="17">
        <v>-2300</v>
      </c>
      <c r="C1348" s="11" t="s">
        <v>15</v>
      </c>
      <c r="D1348" s="2" t="s">
        <v>146</v>
      </c>
      <c r="E1348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348" s="17">
        <f>IF(Movimientos[[#This Row],[Contabilizado]] &gt; 0, Movimientos[[#This Row],[Contabilizado]], 0)</f>
        <v>0</v>
      </c>
      <c r="G1348" s="31">
        <f>IF(Movimientos[[#This Row],[Contabilizado]] &lt; 0, Movimientos[[#This Row],[Contabilizado]], 0)</f>
        <v>0</v>
      </c>
      <c r="I1348" s="5"/>
    </row>
    <row r="1349" spans="1:9" x14ac:dyDescent="0.2">
      <c r="A1349" s="4">
        <v>44866</v>
      </c>
      <c r="B1349" s="17">
        <v>-2300</v>
      </c>
      <c r="C1349" s="11" t="s">
        <v>15</v>
      </c>
      <c r="D1349" s="2" t="s">
        <v>177</v>
      </c>
      <c r="E1349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349" s="17">
        <f>IF(Movimientos[[#This Row],[Contabilizado]] &gt; 0, Movimientos[[#This Row],[Contabilizado]], 0)</f>
        <v>0</v>
      </c>
      <c r="G1349" s="31">
        <f>IF(Movimientos[[#This Row],[Contabilizado]] &lt; 0, Movimientos[[#This Row],[Contabilizado]], 0)</f>
        <v>0</v>
      </c>
      <c r="I1349" s="5"/>
    </row>
    <row r="1350" spans="1:9" x14ac:dyDescent="0.2">
      <c r="A1350" s="4">
        <v>44866</v>
      </c>
      <c r="B1350" s="17">
        <v>-2300</v>
      </c>
      <c r="C1350" s="11" t="s">
        <v>15</v>
      </c>
      <c r="D1350" s="2" t="s">
        <v>147</v>
      </c>
      <c r="E1350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350" s="17">
        <f>IF(Movimientos[[#This Row],[Contabilizado]] &gt; 0, Movimientos[[#This Row],[Contabilizado]], 0)</f>
        <v>0</v>
      </c>
      <c r="G1350" s="31">
        <f>IF(Movimientos[[#This Row],[Contabilizado]] &lt; 0, Movimientos[[#This Row],[Contabilizado]], 0)</f>
        <v>0</v>
      </c>
      <c r="I1350" s="5"/>
    </row>
    <row r="1351" spans="1:9" x14ac:dyDescent="0.2">
      <c r="A1351" s="4">
        <v>44866</v>
      </c>
      <c r="B1351" s="17">
        <v>-2300</v>
      </c>
      <c r="C1351" s="11" t="s">
        <v>15</v>
      </c>
      <c r="D1351" s="2" t="s">
        <v>207</v>
      </c>
      <c r="E1351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351" s="17">
        <f>IF(Movimientos[[#This Row],[Contabilizado]] &gt; 0, Movimientos[[#This Row],[Contabilizado]], 0)</f>
        <v>0</v>
      </c>
      <c r="G1351" s="31">
        <f>IF(Movimientos[[#This Row],[Contabilizado]] &lt; 0, Movimientos[[#This Row],[Contabilizado]], 0)</f>
        <v>0</v>
      </c>
      <c r="I1351" s="5"/>
    </row>
    <row r="1352" spans="1:9" x14ac:dyDescent="0.2">
      <c r="A1352" s="4">
        <v>44866</v>
      </c>
      <c r="B1352" s="17">
        <v>-3200</v>
      </c>
      <c r="C1352" s="11" t="s">
        <v>15</v>
      </c>
      <c r="D1352" s="2" t="s">
        <v>50</v>
      </c>
      <c r="E1352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352" s="17">
        <f>IF(Movimientos[[#This Row],[Contabilizado]] &gt; 0, Movimientos[[#This Row],[Contabilizado]], 0)</f>
        <v>0</v>
      </c>
      <c r="G1352" s="31">
        <f>IF(Movimientos[[#This Row],[Contabilizado]] &lt; 0, Movimientos[[#This Row],[Contabilizado]], 0)</f>
        <v>0</v>
      </c>
      <c r="I1352" s="5"/>
    </row>
    <row r="1353" spans="1:9" x14ac:dyDescent="0.2">
      <c r="A1353" s="4">
        <v>44866</v>
      </c>
      <c r="B1353" s="17">
        <v>-3200</v>
      </c>
      <c r="C1353" s="11" t="s">
        <v>15</v>
      </c>
      <c r="D1353" s="2" t="s">
        <v>59</v>
      </c>
      <c r="E1353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353" s="17">
        <f>IF(Movimientos[[#This Row],[Contabilizado]] &gt; 0, Movimientos[[#This Row],[Contabilizado]], 0)</f>
        <v>0</v>
      </c>
      <c r="G1353" s="31">
        <f>IF(Movimientos[[#This Row],[Contabilizado]] &lt; 0, Movimientos[[#This Row],[Contabilizado]], 0)</f>
        <v>0</v>
      </c>
      <c r="I1353" s="5"/>
    </row>
    <row r="1354" spans="1:9" x14ac:dyDescent="0.2">
      <c r="A1354" s="4">
        <v>44866</v>
      </c>
      <c r="B1354" s="17">
        <v>-3200</v>
      </c>
      <c r="C1354" s="11" t="s">
        <v>15</v>
      </c>
      <c r="D1354" s="2" t="s">
        <v>60</v>
      </c>
      <c r="E1354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354" s="17">
        <f>IF(Movimientos[[#This Row],[Contabilizado]] &gt; 0, Movimientos[[#This Row],[Contabilizado]], 0)</f>
        <v>0</v>
      </c>
      <c r="G1354" s="31">
        <f>IF(Movimientos[[#This Row],[Contabilizado]] &lt; 0, Movimientos[[#This Row],[Contabilizado]], 0)</f>
        <v>0</v>
      </c>
      <c r="I1354" s="5"/>
    </row>
    <row r="1355" spans="1:9" x14ac:dyDescent="0.2">
      <c r="A1355" s="4">
        <v>44866</v>
      </c>
      <c r="B1355" s="17">
        <v>-3200</v>
      </c>
      <c r="C1355" s="11" t="s">
        <v>15</v>
      </c>
      <c r="D1355" s="2" t="s">
        <v>26</v>
      </c>
      <c r="E1355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355" s="17">
        <f>IF(Movimientos[[#This Row],[Contabilizado]] &gt; 0, Movimientos[[#This Row],[Contabilizado]], 0)</f>
        <v>0</v>
      </c>
      <c r="G1355" s="31">
        <f>IF(Movimientos[[#This Row],[Contabilizado]] &lt; 0, Movimientos[[#This Row],[Contabilizado]], 0)</f>
        <v>0</v>
      </c>
      <c r="I1355" s="5"/>
    </row>
    <row r="1356" spans="1:9" x14ac:dyDescent="0.2">
      <c r="A1356" s="4">
        <v>44866</v>
      </c>
      <c r="B1356" s="17">
        <v>-3200</v>
      </c>
      <c r="C1356" s="11" t="s">
        <v>15</v>
      </c>
      <c r="D1356" s="2" t="s">
        <v>61</v>
      </c>
      <c r="E1356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356" s="17">
        <f>IF(Movimientos[[#This Row],[Contabilizado]] &gt; 0, Movimientos[[#This Row],[Contabilizado]], 0)</f>
        <v>0</v>
      </c>
      <c r="G1356" s="31">
        <f>IF(Movimientos[[#This Row],[Contabilizado]] &lt; 0, Movimientos[[#This Row],[Contabilizado]], 0)</f>
        <v>0</v>
      </c>
      <c r="I1356" s="5"/>
    </row>
    <row r="1357" spans="1:9" x14ac:dyDescent="0.2">
      <c r="A1357" s="4">
        <v>44866</v>
      </c>
      <c r="B1357" s="17">
        <v>-3200</v>
      </c>
      <c r="C1357" s="11" t="s">
        <v>15</v>
      </c>
      <c r="D1357" s="2" t="s">
        <v>25</v>
      </c>
      <c r="E1357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357" s="17">
        <f>IF(Movimientos[[#This Row],[Contabilizado]] &gt; 0, Movimientos[[#This Row],[Contabilizado]], 0)</f>
        <v>0</v>
      </c>
      <c r="G1357" s="31">
        <f>IF(Movimientos[[#This Row],[Contabilizado]] &lt; 0, Movimientos[[#This Row],[Contabilizado]], 0)</f>
        <v>0</v>
      </c>
      <c r="I1357" s="5"/>
    </row>
    <row r="1358" spans="1:9" x14ac:dyDescent="0.2">
      <c r="A1358" s="4">
        <v>44866</v>
      </c>
      <c r="B1358" s="17">
        <v>-3200</v>
      </c>
      <c r="C1358" s="11" t="s">
        <v>15</v>
      </c>
      <c r="D1358" s="2" t="s">
        <v>64</v>
      </c>
      <c r="E1358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358" s="17">
        <f>IF(Movimientos[[#This Row],[Contabilizado]] &gt; 0, Movimientos[[#This Row],[Contabilizado]], 0)</f>
        <v>0</v>
      </c>
      <c r="G1358" s="31">
        <f>IF(Movimientos[[#This Row],[Contabilizado]] &lt; 0, Movimientos[[#This Row],[Contabilizado]], 0)</f>
        <v>0</v>
      </c>
      <c r="I1358" s="5"/>
    </row>
    <row r="1359" spans="1:9" x14ac:dyDescent="0.2">
      <c r="A1359" s="4">
        <v>44866</v>
      </c>
      <c r="B1359" s="17">
        <v>-3200</v>
      </c>
      <c r="C1359" s="11" t="s">
        <v>15</v>
      </c>
      <c r="D1359" s="2" t="s">
        <v>16</v>
      </c>
      <c r="E1359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359" s="17">
        <f>IF(Movimientos[[#This Row],[Contabilizado]] &gt; 0, Movimientos[[#This Row],[Contabilizado]], 0)</f>
        <v>0</v>
      </c>
      <c r="G1359" s="31">
        <f>IF(Movimientos[[#This Row],[Contabilizado]] &lt; 0, Movimientos[[#This Row],[Contabilizado]], 0)</f>
        <v>0</v>
      </c>
      <c r="I1359" s="5"/>
    </row>
    <row r="1360" spans="1:9" x14ac:dyDescent="0.2">
      <c r="A1360" s="4">
        <v>44866</v>
      </c>
      <c r="B1360" s="17">
        <v>-3200</v>
      </c>
      <c r="C1360" s="11" t="s">
        <v>15</v>
      </c>
      <c r="D1360" s="2" t="s">
        <v>65</v>
      </c>
      <c r="E1360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360" s="17">
        <f>IF(Movimientos[[#This Row],[Contabilizado]] &gt; 0, Movimientos[[#This Row],[Contabilizado]], 0)</f>
        <v>0</v>
      </c>
      <c r="G1360" s="31">
        <f>IF(Movimientos[[#This Row],[Contabilizado]] &lt; 0, Movimientos[[#This Row],[Contabilizado]], 0)</f>
        <v>0</v>
      </c>
      <c r="I1360" s="5"/>
    </row>
    <row r="1361" spans="1:9" x14ac:dyDescent="0.2">
      <c r="A1361" s="4">
        <v>44866</v>
      </c>
      <c r="B1361" s="17">
        <v>-3200</v>
      </c>
      <c r="C1361" s="11" t="s">
        <v>15</v>
      </c>
      <c r="D1361" s="2" t="s">
        <v>41</v>
      </c>
      <c r="E1361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361" s="17">
        <f>IF(Movimientos[[#This Row],[Contabilizado]] &gt; 0, Movimientos[[#This Row],[Contabilizado]], 0)</f>
        <v>0</v>
      </c>
      <c r="G1361" s="31">
        <f>IF(Movimientos[[#This Row],[Contabilizado]] &lt; 0, Movimientos[[#This Row],[Contabilizado]], 0)</f>
        <v>0</v>
      </c>
      <c r="I1361" s="5"/>
    </row>
    <row r="1362" spans="1:9" x14ac:dyDescent="0.2">
      <c r="A1362" s="4">
        <v>44866</v>
      </c>
      <c r="B1362" s="17">
        <v>-3200</v>
      </c>
      <c r="C1362" s="11" t="s">
        <v>15</v>
      </c>
      <c r="D1362" s="2" t="s">
        <v>67</v>
      </c>
      <c r="E1362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362" s="17">
        <f>IF(Movimientos[[#This Row],[Contabilizado]] &gt; 0, Movimientos[[#This Row],[Contabilizado]], 0)</f>
        <v>0</v>
      </c>
      <c r="G1362" s="31">
        <f>IF(Movimientos[[#This Row],[Contabilizado]] &lt; 0, Movimientos[[#This Row],[Contabilizado]], 0)</f>
        <v>0</v>
      </c>
      <c r="I1362" s="5"/>
    </row>
    <row r="1363" spans="1:9" x14ac:dyDescent="0.2">
      <c r="A1363" s="4">
        <v>44866</v>
      </c>
      <c r="B1363" s="17">
        <v>-3200</v>
      </c>
      <c r="C1363" s="11" t="s">
        <v>15</v>
      </c>
      <c r="D1363" s="2" t="s">
        <v>69</v>
      </c>
      <c r="E1363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363" s="17">
        <f>IF(Movimientos[[#This Row],[Contabilizado]] &gt; 0, Movimientos[[#This Row],[Contabilizado]], 0)</f>
        <v>0</v>
      </c>
      <c r="G1363" s="31">
        <f>IF(Movimientos[[#This Row],[Contabilizado]] &lt; 0, Movimientos[[#This Row],[Contabilizado]], 0)</f>
        <v>0</v>
      </c>
      <c r="I1363" s="5"/>
    </row>
    <row r="1364" spans="1:9" x14ac:dyDescent="0.2">
      <c r="A1364" s="4">
        <v>44866</v>
      </c>
      <c r="B1364" s="17">
        <v>-3200</v>
      </c>
      <c r="C1364" s="11" t="s">
        <v>15</v>
      </c>
      <c r="D1364" s="2" t="s">
        <v>201</v>
      </c>
      <c r="E1364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364" s="17">
        <f>IF(Movimientos[[#This Row],[Contabilizado]] &gt; 0, Movimientos[[#This Row],[Contabilizado]], 0)</f>
        <v>0</v>
      </c>
      <c r="G1364" s="31">
        <f>IF(Movimientos[[#This Row],[Contabilizado]] &lt; 0, Movimientos[[#This Row],[Contabilizado]], 0)</f>
        <v>0</v>
      </c>
      <c r="I1364" s="5"/>
    </row>
    <row r="1365" spans="1:9" x14ac:dyDescent="0.2">
      <c r="A1365" s="4">
        <v>44866</v>
      </c>
      <c r="B1365" s="17">
        <v>-3200</v>
      </c>
      <c r="C1365" s="11" t="s">
        <v>15</v>
      </c>
      <c r="D1365" s="2" t="s">
        <v>70</v>
      </c>
      <c r="E1365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365" s="17">
        <f>IF(Movimientos[[#This Row],[Contabilizado]] &gt; 0, Movimientos[[#This Row],[Contabilizado]], 0)</f>
        <v>0</v>
      </c>
      <c r="G1365" s="31">
        <f>IF(Movimientos[[#This Row],[Contabilizado]] &lt; 0, Movimientos[[#This Row],[Contabilizado]], 0)</f>
        <v>0</v>
      </c>
      <c r="I1365" s="5"/>
    </row>
    <row r="1366" spans="1:9" x14ac:dyDescent="0.2">
      <c r="A1366" s="4">
        <v>44866</v>
      </c>
      <c r="B1366" s="17">
        <v>-3200</v>
      </c>
      <c r="C1366" s="11" t="s">
        <v>15</v>
      </c>
      <c r="D1366" s="2" t="s">
        <v>72</v>
      </c>
      <c r="E1366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366" s="17">
        <f>IF(Movimientos[[#This Row],[Contabilizado]] &gt; 0, Movimientos[[#This Row],[Contabilizado]], 0)</f>
        <v>0</v>
      </c>
      <c r="G1366" s="31">
        <f>IF(Movimientos[[#This Row],[Contabilizado]] &lt; 0, Movimientos[[#This Row],[Contabilizado]], 0)</f>
        <v>0</v>
      </c>
      <c r="I1366" s="5"/>
    </row>
    <row r="1367" spans="1:9" x14ac:dyDescent="0.2">
      <c r="A1367" s="4">
        <v>44866</v>
      </c>
      <c r="B1367" s="17">
        <v>-3200</v>
      </c>
      <c r="C1367" s="11" t="s">
        <v>15</v>
      </c>
      <c r="D1367" s="2" t="s">
        <v>73</v>
      </c>
      <c r="E1367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367" s="17">
        <f>IF(Movimientos[[#This Row],[Contabilizado]] &gt; 0, Movimientos[[#This Row],[Contabilizado]], 0)</f>
        <v>0</v>
      </c>
      <c r="G1367" s="31">
        <f>IF(Movimientos[[#This Row],[Contabilizado]] &lt; 0, Movimientos[[#This Row],[Contabilizado]], 0)</f>
        <v>0</v>
      </c>
      <c r="I1367" s="5"/>
    </row>
    <row r="1368" spans="1:9" x14ac:dyDescent="0.2">
      <c r="A1368" s="4">
        <v>44866</v>
      </c>
      <c r="B1368" s="17">
        <v>-3200</v>
      </c>
      <c r="C1368" s="11" t="s">
        <v>15</v>
      </c>
      <c r="D1368" s="2" t="s">
        <v>203</v>
      </c>
      <c r="E1368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368" s="17">
        <f>IF(Movimientos[[#This Row],[Contabilizado]] &gt; 0, Movimientos[[#This Row],[Contabilizado]], 0)</f>
        <v>0</v>
      </c>
      <c r="G1368" s="31">
        <f>IF(Movimientos[[#This Row],[Contabilizado]] &lt; 0, Movimientos[[#This Row],[Contabilizado]], 0)</f>
        <v>0</v>
      </c>
      <c r="I1368" s="5"/>
    </row>
    <row r="1369" spans="1:9" x14ac:dyDescent="0.2">
      <c r="A1369" s="4">
        <v>44866</v>
      </c>
      <c r="B1369" s="17">
        <v>-3200</v>
      </c>
      <c r="C1369" s="11" t="s">
        <v>15</v>
      </c>
      <c r="D1369" s="2" t="s">
        <v>74</v>
      </c>
      <c r="E1369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369" s="17">
        <f>IF(Movimientos[[#This Row],[Contabilizado]] &gt; 0, Movimientos[[#This Row],[Contabilizado]], 0)</f>
        <v>0</v>
      </c>
      <c r="G1369" s="31">
        <f>IF(Movimientos[[#This Row],[Contabilizado]] &lt; 0, Movimientos[[#This Row],[Contabilizado]], 0)</f>
        <v>0</v>
      </c>
      <c r="I1369" s="5"/>
    </row>
    <row r="1370" spans="1:9" x14ac:dyDescent="0.2">
      <c r="A1370" s="4">
        <v>44866</v>
      </c>
      <c r="B1370" s="17">
        <v>-3200</v>
      </c>
      <c r="C1370" s="11" t="s">
        <v>15</v>
      </c>
      <c r="D1370" s="2" t="s">
        <v>75</v>
      </c>
      <c r="E1370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370" s="17">
        <f>IF(Movimientos[[#This Row],[Contabilizado]] &gt; 0, Movimientos[[#This Row],[Contabilizado]], 0)</f>
        <v>0</v>
      </c>
      <c r="G1370" s="31">
        <f>IF(Movimientos[[#This Row],[Contabilizado]] &lt; 0, Movimientos[[#This Row],[Contabilizado]], 0)</f>
        <v>0</v>
      </c>
      <c r="I1370" s="5"/>
    </row>
    <row r="1371" spans="1:9" x14ac:dyDescent="0.2">
      <c r="A1371" s="4">
        <v>44866</v>
      </c>
      <c r="B1371" s="17">
        <v>-3200</v>
      </c>
      <c r="C1371" s="11" t="s">
        <v>15</v>
      </c>
      <c r="D1371" s="2" t="s">
        <v>49</v>
      </c>
      <c r="E1371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371" s="17">
        <f>IF(Movimientos[[#This Row],[Contabilizado]] &gt; 0, Movimientos[[#This Row],[Contabilizado]], 0)</f>
        <v>0</v>
      </c>
      <c r="G1371" s="31">
        <f>IF(Movimientos[[#This Row],[Contabilizado]] &lt; 0, Movimientos[[#This Row],[Contabilizado]], 0)</f>
        <v>0</v>
      </c>
      <c r="I1371" s="5"/>
    </row>
    <row r="1372" spans="1:9" x14ac:dyDescent="0.2">
      <c r="A1372" s="4">
        <v>44866</v>
      </c>
      <c r="B1372" s="17">
        <v>-3200</v>
      </c>
      <c r="C1372" s="11" t="s">
        <v>15</v>
      </c>
      <c r="D1372" s="2" t="s">
        <v>76</v>
      </c>
      <c r="E1372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372" s="17">
        <f>IF(Movimientos[[#This Row],[Contabilizado]] &gt; 0, Movimientos[[#This Row],[Contabilizado]], 0)</f>
        <v>0</v>
      </c>
      <c r="G1372" s="31">
        <f>IF(Movimientos[[#This Row],[Contabilizado]] &lt; 0, Movimientos[[#This Row],[Contabilizado]], 0)</f>
        <v>0</v>
      </c>
      <c r="I1372" s="5"/>
    </row>
    <row r="1373" spans="1:9" x14ac:dyDescent="0.2">
      <c r="A1373" s="4">
        <v>44866</v>
      </c>
      <c r="B1373" s="17">
        <v>-3200</v>
      </c>
      <c r="C1373" s="11" t="s">
        <v>15</v>
      </c>
      <c r="D1373" s="2" t="s">
        <v>79</v>
      </c>
      <c r="E1373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373" s="17">
        <f>IF(Movimientos[[#This Row],[Contabilizado]] &gt; 0, Movimientos[[#This Row],[Contabilizado]], 0)</f>
        <v>0</v>
      </c>
      <c r="G1373" s="31">
        <f>IF(Movimientos[[#This Row],[Contabilizado]] &lt; 0, Movimientos[[#This Row],[Contabilizado]], 0)</f>
        <v>0</v>
      </c>
      <c r="I1373" s="5"/>
    </row>
    <row r="1374" spans="1:9" x14ac:dyDescent="0.2">
      <c r="A1374" s="4">
        <v>44866</v>
      </c>
      <c r="B1374" s="17">
        <v>-3200</v>
      </c>
      <c r="C1374" s="11" t="s">
        <v>15</v>
      </c>
      <c r="D1374" s="2" t="s">
        <v>82</v>
      </c>
      <c r="E1374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374" s="17">
        <f>IF(Movimientos[[#This Row],[Contabilizado]] &gt; 0, Movimientos[[#This Row],[Contabilizado]], 0)</f>
        <v>0</v>
      </c>
      <c r="G1374" s="31">
        <f>IF(Movimientos[[#This Row],[Contabilizado]] &lt; 0, Movimientos[[#This Row],[Contabilizado]], 0)</f>
        <v>0</v>
      </c>
      <c r="I1374" s="5"/>
    </row>
    <row r="1375" spans="1:9" x14ac:dyDescent="0.2">
      <c r="A1375" s="4">
        <v>44866</v>
      </c>
      <c r="B1375" s="17">
        <v>-3200</v>
      </c>
      <c r="C1375" s="11" t="s">
        <v>15</v>
      </c>
      <c r="D1375" s="2" t="s">
        <v>34</v>
      </c>
      <c r="E1375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375" s="17">
        <f>IF(Movimientos[[#This Row],[Contabilizado]] &gt; 0, Movimientos[[#This Row],[Contabilizado]], 0)</f>
        <v>0</v>
      </c>
      <c r="G1375" s="31">
        <f>IF(Movimientos[[#This Row],[Contabilizado]] &lt; 0, Movimientos[[#This Row],[Contabilizado]], 0)</f>
        <v>0</v>
      </c>
      <c r="I1375" s="5"/>
    </row>
    <row r="1376" spans="1:9" x14ac:dyDescent="0.2">
      <c r="A1376" s="4">
        <v>44866</v>
      </c>
      <c r="B1376" s="17">
        <v>-3200</v>
      </c>
      <c r="C1376" s="11" t="s">
        <v>15</v>
      </c>
      <c r="D1376" s="2" t="s">
        <v>83</v>
      </c>
      <c r="E1376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376" s="17">
        <f>IF(Movimientos[[#This Row],[Contabilizado]] &gt; 0, Movimientos[[#This Row],[Contabilizado]], 0)</f>
        <v>0</v>
      </c>
      <c r="G1376" s="31">
        <f>IF(Movimientos[[#This Row],[Contabilizado]] &lt; 0, Movimientos[[#This Row],[Contabilizado]], 0)</f>
        <v>0</v>
      </c>
      <c r="I1376" s="5"/>
    </row>
    <row r="1377" spans="1:9" x14ac:dyDescent="0.2">
      <c r="A1377" s="4">
        <v>44866</v>
      </c>
      <c r="B1377" s="17">
        <v>-3200</v>
      </c>
      <c r="C1377" s="11" t="s">
        <v>15</v>
      </c>
      <c r="D1377" s="2" t="s">
        <v>21</v>
      </c>
      <c r="E1377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377" s="17">
        <f>IF(Movimientos[[#This Row],[Contabilizado]] &gt; 0, Movimientos[[#This Row],[Contabilizado]], 0)</f>
        <v>0</v>
      </c>
      <c r="G1377" s="31">
        <f>IF(Movimientos[[#This Row],[Contabilizado]] &lt; 0, Movimientos[[#This Row],[Contabilizado]], 0)</f>
        <v>0</v>
      </c>
      <c r="I1377" s="5"/>
    </row>
    <row r="1378" spans="1:9" x14ac:dyDescent="0.2">
      <c r="A1378" s="4">
        <v>44866</v>
      </c>
      <c r="B1378" s="17">
        <v>-3200</v>
      </c>
      <c r="C1378" s="11" t="s">
        <v>15</v>
      </c>
      <c r="D1378" s="2" t="s">
        <v>84</v>
      </c>
      <c r="E1378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378" s="17">
        <f>IF(Movimientos[[#This Row],[Contabilizado]] &gt; 0, Movimientos[[#This Row],[Contabilizado]], 0)</f>
        <v>0</v>
      </c>
      <c r="G1378" s="31">
        <f>IF(Movimientos[[#This Row],[Contabilizado]] &lt; 0, Movimientos[[#This Row],[Contabilizado]], 0)</f>
        <v>0</v>
      </c>
      <c r="I1378" s="5"/>
    </row>
    <row r="1379" spans="1:9" x14ac:dyDescent="0.2">
      <c r="A1379" s="4">
        <v>44866</v>
      </c>
      <c r="B1379" s="17">
        <v>-3200</v>
      </c>
      <c r="C1379" s="11" t="s">
        <v>15</v>
      </c>
      <c r="D1379" s="2" t="s">
        <v>24</v>
      </c>
      <c r="E1379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379" s="17">
        <f>IF(Movimientos[[#This Row],[Contabilizado]] &gt; 0, Movimientos[[#This Row],[Contabilizado]], 0)</f>
        <v>0</v>
      </c>
      <c r="G1379" s="31">
        <f>IF(Movimientos[[#This Row],[Contabilizado]] &lt; 0, Movimientos[[#This Row],[Contabilizado]], 0)</f>
        <v>0</v>
      </c>
      <c r="I1379" s="5"/>
    </row>
    <row r="1380" spans="1:9" x14ac:dyDescent="0.2">
      <c r="A1380" s="4">
        <v>44866</v>
      </c>
      <c r="B1380" s="17">
        <v>-3200</v>
      </c>
      <c r="C1380" s="11" t="s">
        <v>15</v>
      </c>
      <c r="D1380" s="2" t="s">
        <v>85</v>
      </c>
      <c r="E1380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380" s="17">
        <f>IF(Movimientos[[#This Row],[Contabilizado]] &gt; 0, Movimientos[[#This Row],[Contabilizado]], 0)</f>
        <v>0</v>
      </c>
      <c r="G1380" s="31">
        <f>IF(Movimientos[[#This Row],[Contabilizado]] &lt; 0, Movimientos[[#This Row],[Contabilizado]], 0)</f>
        <v>0</v>
      </c>
      <c r="I1380" s="5"/>
    </row>
    <row r="1381" spans="1:9" x14ac:dyDescent="0.2">
      <c r="A1381" s="4">
        <v>44866</v>
      </c>
      <c r="B1381" s="17">
        <v>-3200</v>
      </c>
      <c r="C1381" s="11" t="s">
        <v>15</v>
      </c>
      <c r="D1381" s="2" t="s">
        <v>87</v>
      </c>
      <c r="E1381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381" s="17">
        <f>IF(Movimientos[[#This Row],[Contabilizado]] &gt; 0, Movimientos[[#This Row],[Contabilizado]], 0)</f>
        <v>0</v>
      </c>
      <c r="G1381" s="31">
        <f>IF(Movimientos[[#This Row],[Contabilizado]] &lt; 0, Movimientos[[#This Row],[Contabilizado]], 0)</f>
        <v>0</v>
      </c>
      <c r="I1381" s="5"/>
    </row>
    <row r="1382" spans="1:9" x14ac:dyDescent="0.2">
      <c r="A1382" s="4">
        <v>44866</v>
      </c>
      <c r="B1382" s="17">
        <v>-3200</v>
      </c>
      <c r="C1382" s="11" t="s">
        <v>15</v>
      </c>
      <c r="D1382" s="2" t="s">
        <v>88</v>
      </c>
      <c r="E1382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382" s="17">
        <f>IF(Movimientos[[#This Row],[Contabilizado]] &gt; 0, Movimientos[[#This Row],[Contabilizado]], 0)</f>
        <v>0</v>
      </c>
      <c r="G1382" s="31">
        <f>IF(Movimientos[[#This Row],[Contabilizado]] &lt; 0, Movimientos[[#This Row],[Contabilizado]], 0)</f>
        <v>0</v>
      </c>
      <c r="I1382" s="5"/>
    </row>
    <row r="1383" spans="1:9" x14ac:dyDescent="0.2">
      <c r="A1383" s="4">
        <v>44866</v>
      </c>
      <c r="B1383" s="17">
        <v>-3200</v>
      </c>
      <c r="C1383" s="11" t="s">
        <v>15</v>
      </c>
      <c r="D1383" s="2" t="s">
        <v>90</v>
      </c>
      <c r="E1383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383" s="17">
        <f>IF(Movimientos[[#This Row],[Contabilizado]] &gt; 0, Movimientos[[#This Row],[Contabilizado]], 0)</f>
        <v>0</v>
      </c>
      <c r="G1383" s="31">
        <f>IF(Movimientos[[#This Row],[Contabilizado]] &lt; 0, Movimientos[[#This Row],[Contabilizado]], 0)</f>
        <v>0</v>
      </c>
      <c r="I1383" s="5"/>
    </row>
    <row r="1384" spans="1:9" x14ac:dyDescent="0.2">
      <c r="A1384" s="4">
        <v>44866</v>
      </c>
      <c r="B1384" s="17">
        <v>-3200</v>
      </c>
      <c r="C1384" s="11" t="s">
        <v>15</v>
      </c>
      <c r="D1384" s="2" t="s">
        <v>219</v>
      </c>
      <c r="E1384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384" s="17">
        <f>IF(Movimientos[[#This Row],[Contabilizado]] &gt; 0, Movimientos[[#This Row],[Contabilizado]], 0)</f>
        <v>0</v>
      </c>
      <c r="G1384" s="31">
        <f>IF(Movimientos[[#This Row],[Contabilizado]] &lt; 0, Movimientos[[#This Row],[Contabilizado]], 0)</f>
        <v>0</v>
      </c>
      <c r="I1384" s="5"/>
    </row>
    <row r="1385" spans="1:9" x14ac:dyDescent="0.2">
      <c r="A1385" s="4">
        <v>44866</v>
      </c>
      <c r="B1385" s="17">
        <v>-3200</v>
      </c>
      <c r="C1385" s="11" t="s">
        <v>15</v>
      </c>
      <c r="D1385" s="2" t="s">
        <v>38</v>
      </c>
      <c r="E1385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385" s="17">
        <f>IF(Movimientos[[#This Row],[Contabilizado]] &gt; 0, Movimientos[[#This Row],[Contabilizado]], 0)</f>
        <v>0</v>
      </c>
      <c r="G1385" s="31">
        <f>IF(Movimientos[[#This Row],[Contabilizado]] &lt; 0, Movimientos[[#This Row],[Contabilizado]], 0)</f>
        <v>0</v>
      </c>
      <c r="I1385" s="5"/>
    </row>
    <row r="1386" spans="1:9" x14ac:dyDescent="0.2">
      <c r="A1386" s="4">
        <v>44866</v>
      </c>
      <c r="B1386" s="17">
        <v>-3200</v>
      </c>
      <c r="C1386" s="11" t="s">
        <v>15</v>
      </c>
      <c r="D1386" s="2" t="s">
        <v>91</v>
      </c>
      <c r="E1386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386" s="17">
        <f>IF(Movimientos[[#This Row],[Contabilizado]] &gt; 0, Movimientos[[#This Row],[Contabilizado]], 0)</f>
        <v>0</v>
      </c>
      <c r="G1386" s="31">
        <f>IF(Movimientos[[#This Row],[Contabilizado]] &lt; 0, Movimientos[[#This Row],[Contabilizado]], 0)</f>
        <v>0</v>
      </c>
      <c r="I1386" s="5"/>
    </row>
    <row r="1387" spans="1:9" x14ac:dyDescent="0.2">
      <c r="A1387" s="4">
        <v>44866</v>
      </c>
      <c r="B1387" s="17">
        <v>-3200</v>
      </c>
      <c r="C1387" s="11" t="s">
        <v>15</v>
      </c>
      <c r="D1387" s="2" t="s">
        <v>30</v>
      </c>
      <c r="E1387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387" s="17">
        <f>IF(Movimientos[[#This Row],[Contabilizado]] &gt; 0, Movimientos[[#This Row],[Contabilizado]], 0)</f>
        <v>0</v>
      </c>
      <c r="G1387" s="31">
        <f>IF(Movimientos[[#This Row],[Contabilizado]] &lt; 0, Movimientos[[#This Row],[Contabilizado]], 0)</f>
        <v>0</v>
      </c>
      <c r="I1387" s="5"/>
    </row>
    <row r="1388" spans="1:9" x14ac:dyDescent="0.2">
      <c r="A1388" s="4">
        <v>44866</v>
      </c>
      <c r="B1388" s="17">
        <v>-3200</v>
      </c>
      <c r="C1388" s="11" t="s">
        <v>15</v>
      </c>
      <c r="D1388" s="2" t="s">
        <v>92</v>
      </c>
      <c r="E1388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388" s="17">
        <f>IF(Movimientos[[#This Row],[Contabilizado]] &gt; 0, Movimientos[[#This Row],[Contabilizado]], 0)</f>
        <v>0</v>
      </c>
      <c r="G1388" s="31">
        <f>IF(Movimientos[[#This Row],[Contabilizado]] &lt; 0, Movimientos[[#This Row],[Contabilizado]], 0)</f>
        <v>0</v>
      </c>
      <c r="I1388" s="5"/>
    </row>
    <row r="1389" spans="1:9" x14ac:dyDescent="0.2">
      <c r="A1389" s="4">
        <v>44866</v>
      </c>
      <c r="B1389" s="17">
        <v>-3200</v>
      </c>
      <c r="C1389" s="11" t="s">
        <v>15</v>
      </c>
      <c r="D1389" s="2" t="s">
        <v>52</v>
      </c>
      <c r="E1389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389" s="17">
        <f>IF(Movimientos[[#This Row],[Contabilizado]] &gt; 0, Movimientos[[#This Row],[Contabilizado]], 0)</f>
        <v>0</v>
      </c>
      <c r="G1389" s="31">
        <f>IF(Movimientos[[#This Row],[Contabilizado]] &lt; 0, Movimientos[[#This Row],[Contabilizado]], 0)</f>
        <v>0</v>
      </c>
      <c r="I1389" s="5"/>
    </row>
    <row r="1390" spans="1:9" x14ac:dyDescent="0.2">
      <c r="A1390" s="4">
        <v>44866</v>
      </c>
      <c r="B1390" s="17">
        <v>-3200</v>
      </c>
      <c r="C1390" s="11" t="s">
        <v>15</v>
      </c>
      <c r="D1390" s="2" t="s">
        <v>180</v>
      </c>
      <c r="E1390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390" s="17">
        <f>IF(Movimientos[[#This Row],[Contabilizado]] &gt; 0, Movimientos[[#This Row],[Contabilizado]], 0)</f>
        <v>0</v>
      </c>
      <c r="G1390" s="31">
        <f>IF(Movimientos[[#This Row],[Contabilizado]] &lt; 0, Movimientos[[#This Row],[Contabilizado]], 0)</f>
        <v>0</v>
      </c>
      <c r="I1390" s="5"/>
    </row>
    <row r="1391" spans="1:9" x14ac:dyDescent="0.2">
      <c r="A1391" s="4">
        <v>44866</v>
      </c>
      <c r="B1391" s="17">
        <v>-3200</v>
      </c>
      <c r="C1391" s="11" t="s">
        <v>15</v>
      </c>
      <c r="D1391" s="2" t="s">
        <v>94</v>
      </c>
      <c r="E1391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391" s="17">
        <f>IF(Movimientos[[#This Row],[Contabilizado]] &gt; 0, Movimientos[[#This Row],[Contabilizado]], 0)</f>
        <v>0</v>
      </c>
      <c r="G1391" s="31">
        <f>IF(Movimientos[[#This Row],[Contabilizado]] &lt; 0, Movimientos[[#This Row],[Contabilizado]], 0)</f>
        <v>0</v>
      </c>
      <c r="I1391" s="5"/>
    </row>
    <row r="1392" spans="1:9" x14ac:dyDescent="0.2">
      <c r="A1392" s="4">
        <v>44866</v>
      </c>
      <c r="B1392" s="17">
        <v>-3200</v>
      </c>
      <c r="C1392" s="11" t="s">
        <v>15</v>
      </c>
      <c r="D1392" s="2" t="s">
        <v>95</v>
      </c>
      <c r="E1392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392" s="17">
        <f>IF(Movimientos[[#This Row],[Contabilizado]] &gt; 0, Movimientos[[#This Row],[Contabilizado]], 0)</f>
        <v>0</v>
      </c>
      <c r="G1392" s="31">
        <f>IF(Movimientos[[#This Row],[Contabilizado]] &lt; 0, Movimientos[[#This Row],[Contabilizado]], 0)</f>
        <v>0</v>
      </c>
      <c r="I1392" s="5"/>
    </row>
    <row r="1393" spans="1:9" x14ac:dyDescent="0.2">
      <c r="A1393" s="4">
        <v>44866</v>
      </c>
      <c r="B1393" s="17">
        <v>-3200</v>
      </c>
      <c r="C1393" s="11" t="s">
        <v>15</v>
      </c>
      <c r="D1393" s="2" t="s">
        <v>96</v>
      </c>
      <c r="E1393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393" s="17">
        <f>IF(Movimientos[[#This Row],[Contabilizado]] &gt; 0, Movimientos[[#This Row],[Contabilizado]], 0)</f>
        <v>0</v>
      </c>
      <c r="G1393" s="31">
        <f>IF(Movimientos[[#This Row],[Contabilizado]] &lt; 0, Movimientos[[#This Row],[Contabilizado]], 0)</f>
        <v>0</v>
      </c>
      <c r="I1393" s="5"/>
    </row>
    <row r="1394" spans="1:9" x14ac:dyDescent="0.2">
      <c r="A1394" s="4">
        <v>44866</v>
      </c>
      <c r="B1394" s="17">
        <v>-3200</v>
      </c>
      <c r="C1394" s="11" t="s">
        <v>15</v>
      </c>
      <c r="D1394" s="2" t="s">
        <v>98</v>
      </c>
      <c r="E1394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394" s="17">
        <f>IF(Movimientos[[#This Row],[Contabilizado]] &gt; 0, Movimientos[[#This Row],[Contabilizado]], 0)</f>
        <v>0</v>
      </c>
      <c r="G1394" s="31">
        <f>IF(Movimientos[[#This Row],[Contabilizado]] &lt; 0, Movimientos[[#This Row],[Contabilizado]], 0)</f>
        <v>0</v>
      </c>
      <c r="I1394" s="5"/>
    </row>
    <row r="1395" spans="1:9" x14ac:dyDescent="0.2">
      <c r="A1395" s="4">
        <v>44866</v>
      </c>
      <c r="B1395" s="17">
        <v>-3200</v>
      </c>
      <c r="C1395" s="11" t="s">
        <v>15</v>
      </c>
      <c r="D1395" s="2" t="s">
        <v>181</v>
      </c>
      <c r="E1395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395" s="17">
        <f>IF(Movimientos[[#This Row],[Contabilizado]] &gt; 0, Movimientos[[#This Row],[Contabilizado]], 0)</f>
        <v>0</v>
      </c>
      <c r="G1395" s="31">
        <f>IF(Movimientos[[#This Row],[Contabilizado]] &lt; 0, Movimientos[[#This Row],[Contabilizado]], 0)</f>
        <v>0</v>
      </c>
      <c r="I1395" s="5"/>
    </row>
    <row r="1396" spans="1:9" x14ac:dyDescent="0.2">
      <c r="A1396" s="4">
        <v>44866</v>
      </c>
      <c r="B1396" s="17">
        <v>-3200</v>
      </c>
      <c r="C1396" s="11" t="s">
        <v>15</v>
      </c>
      <c r="D1396" s="2" t="s">
        <v>54</v>
      </c>
      <c r="E1396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396" s="17">
        <f>IF(Movimientos[[#This Row],[Contabilizado]] &gt; 0, Movimientos[[#This Row],[Contabilizado]], 0)</f>
        <v>0</v>
      </c>
      <c r="G1396" s="31">
        <f>IF(Movimientos[[#This Row],[Contabilizado]] &lt; 0, Movimientos[[#This Row],[Contabilizado]], 0)</f>
        <v>0</v>
      </c>
      <c r="I1396" s="5"/>
    </row>
    <row r="1397" spans="1:9" x14ac:dyDescent="0.2">
      <c r="A1397" s="4">
        <v>44866</v>
      </c>
      <c r="B1397" s="17">
        <v>-3200</v>
      </c>
      <c r="C1397" s="11" t="s">
        <v>15</v>
      </c>
      <c r="D1397" s="2" t="s">
        <v>99</v>
      </c>
      <c r="E1397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397" s="17">
        <f>IF(Movimientos[[#This Row],[Contabilizado]] &gt; 0, Movimientos[[#This Row],[Contabilizado]], 0)</f>
        <v>0</v>
      </c>
      <c r="G1397" s="31">
        <f>IF(Movimientos[[#This Row],[Contabilizado]] &lt; 0, Movimientos[[#This Row],[Contabilizado]], 0)</f>
        <v>0</v>
      </c>
      <c r="I1397" s="5"/>
    </row>
    <row r="1398" spans="1:9" x14ac:dyDescent="0.2">
      <c r="A1398" s="4">
        <v>44866</v>
      </c>
      <c r="B1398" s="17">
        <v>-3200</v>
      </c>
      <c r="C1398" s="11" t="s">
        <v>15</v>
      </c>
      <c r="D1398" s="2" t="s">
        <v>149</v>
      </c>
      <c r="E1398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398" s="17">
        <f>IF(Movimientos[[#This Row],[Contabilizado]] &gt; 0, Movimientos[[#This Row],[Contabilizado]], 0)</f>
        <v>0</v>
      </c>
      <c r="G1398" s="31">
        <f>IF(Movimientos[[#This Row],[Contabilizado]] &lt; 0, Movimientos[[#This Row],[Contabilizado]], 0)</f>
        <v>0</v>
      </c>
      <c r="I1398" s="5"/>
    </row>
    <row r="1399" spans="1:9" x14ac:dyDescent="0.2">
      <c r="A1399" s="4">
        <v>44866</v>
      </c>
      <c r="B1399" s="17">
        <v>-3200</v>
      </c>
      <c r="C1399" s="11" t="s">
        <v>15</v>
      </c>
      <c r="D1399" s="2" t="s">
        <v>100</v>
      </c>
      <c r="E1399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399" s="17">
        <f>IF(Movimientos[[#This Row],[Contabilizado]] &gt; 0, Movimientos[[#This Row],[Contabilizado]], 0)</f>
        <v>0</v>
      </c>
      <c r="G1399" s="31">
        <f>IF(Movimientos[[#This Row],[Contabilizado]] &lt; 0, Movimientos[[#This Row],[Contabilizado]], 0)</f>
        <v>0</v>
      </c>
      <c r="I1399" s="5"/>
    </row>
    <row r="1400" spans="1:9" x14ac:dyDescent="0.2">
      <c r="A1400" s="4">
        <v>44866</v>
      </c>
      <c r="B1400" s="17">
        <v>-3200</v>
      </c>
      <c r="C1400" s="11" t="s">
        <v>15</v>
      </c>
      <c r="D1400" s="2" t="s">
        <v>182</v>
      </c>
      <c r="E1400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400" s="17">
        <f>IF(Movimientos[[#This Row],[Contabilizado]] &gt; 0, Movimientos[[#This Row],[Contabilizado]], 0)</f>
        <v>0</v>
      </c>
      <c r="G1400" s="31">
        <f>IF(Movimientos[[#This Row],[Contabilizado]] &lt; 0, Movimientos[[#This Row],[Contabilizado]], 0)</f>
        <v>0</v>
      </c>
      <c r="I1400" s="5"/>
    </row>
    <row r="1401" spans="1:9" x14ac:dyDescent="0.2">
      <c r="A1401" s="4">
        <v>44866</v>
      </c>
      <c r="B1401" s="17">
        <v>-3200</v>
      </c>
      <c r="C1401" s="11" t="s">
        <v>15</v>
      </c>
      <c r="D1401" s="2" t="s">
        <v>29</v>
      </c>
      <c r="E1401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401" s="17">
        <f>IF(Movimientos[[#This Row],[Contabilizado]] &gt; 0, Movimientos[[#This Row],[Contabilizado]], 0)</f>
        <v>0</v>
      </c>
      <c r="G1401" s="31">
        <f>IF(Movimientos[[#This Row],[Contabilizado]] &lt; 0, Movimientos[[#This Row],[Contabilizado]], 0)</f>
        <v>0</v>
      </c>
      <c r="I1401" s="5"/>
    </row>
    <row r="1402" spans="1:9" x14ac:dyDescent="0.2">
      <c r="A1402" s="4">
        <v>44866</v>
      </c>
      <c r="B1402" s="17">
        <v>-3200</v>
      </c>
      <c r="C1402" s="11" t="s">
        <v>15</v>
      </c>
      <c r="D1402" s="2" t="s">
        <v>101</v>
      </c>
      <c r="E1402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402" s="17">
        <f>IF(Movimientos[[#This Row],[Contabilizado]] &gt; 0, Movimientos[[#This Row],[Contabilizado]], 0)</f>
        <v>0</v>
      </c>
      <c r="G1402" s="31">
        <f>IF(Movimientos[[#This Row],[Contabilizado]] &lt; 0, Movimientos[[#This Row],[Contabilizado]], 0)</f>
        <v>0</v>
      </c>
      <c r="I1402" s="5"/>
    </row>
    <row r="1403" spans="1:9" x14ac:dyDescent="0.2">
      <c r="A1403" s="4">
        <v>44866</v>
      </c>
      <c r="B1403" s="17">
        <v>-3200</v>
      </c>
      <c r="C1403" s="11" t="s">
        <v>15</v>
      </c>
      <c r="D1403" s="2" t="s">
        <v>102</v>
      </c>
      <c r="E1403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403" s="17">
        <f>IF(Movimientos[[#This Row],[Contabilizado]] &gt; 0, Movimientos[[#This Row],[Contabilizado]], 0)</f>
        <v>0</v>
      </c>
      <c r="G1403" s="31">
        <f>IF(Movimientos[[#This Row],[Contabilizado]] &lt; 0, Movimientos[[#This Row],[Contabilizado]], 0)</f>
        <v>0</v>
      </c>
      <c r="I1403" s="5"/>
    </row>
    <row r="1404" spans="1:9" x14ac:dyDescent="0.2">
      <c r="A1404" s="4">
        <v>44866</v>
      </c>
      <c r="B1404" s="17">
        <v>-3200</v>
      </c>
      <c r="C1404" s="11" t="s">
        <v>15</v>
      </c>
      <c r="D1404" s="2" t="s">
        <v>104</v>
      </c>
      <c r="E1404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404" s="17">
        <f>IF(Movimientos[[#This Row],[Contabilizado]] &gt; 0, Movimientos[[#This Row],[Contabilizado]], 0)</f>
        <v>0</v>
      </c>
      <c r="G1404" s="31">
        <f>IF(Movimientos[[#This Row],[Contabilizado]] &lt; 0, Movimientos[[#This Row],[Contabilizado]], 0)</f>
        <v>0</v>
      </c>
      <c r="I1404" s="5"/>
    </row>
    <row r="1405" spans="1:9" x14ac:dyDescent="0.2">
      <c r="A1405" s="4">
        <v>44866</v>
      </c>
      <c r="B1405" s="17">
        <v>-3200</v>
      </c>
      <c r="C1405" s="11" t="s">
        <v>15</v>
      </c>
      <c r="D1405" s="2" t="s">
        <v>105</v>
      </c>
      <c r="E1405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405" s="17">
        <f>IF(Movimientos[[#This Row],[Contabilizado]] &gt; 0, Movimientos[[#This Row],[Contabilizado]], 0)</f>
        <v>0</v>
      </c>
      <c r="G1405" s="31">
        <f>IF(Movimientos[[#This Row],[Contabilizado]] &lt; 0, Movimientos[[#This Row],[Contabilizado]], 0)</f>
        <v>0</v>
      </c>
      <c r="I1405" s="5"/>
    </row>
    <row r="1406" spans="1:9" x14ac:dyDescent="0.2">
      <c r="A1406" s="4">
        <v>44866</v>
      </c>
      <c r="B1406" s="17">
        <v>-3200</v>
      </c>
      <c r="C1406" s="11" t="s">
        <v>15</v>
      </c>
      <c r="D1406" s="2" t="s">
        <v>166</v>
      </c>
      <c r="E1406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406" s="17">
        <f>IF(Movimientos[[#This Row],[Contabilizado]] &gt; 0, Movimientos[[#This Row],[Contabilizado]], 0)</f>
        <v>0</v>
      </c>
      <c r="G1406" s="31">
        <f>IF(Movimientos[[#This Row],[Contabilizado]] &lt; 0, Movimientos[[#This Row],[Contabilizado]], 0)</f>
        <v>0</v>
      </c>
      <c r="I1406" s="5"/>
    </row>
    <row r="1407" spans="1:9" x14ac:dyDescent="0.2">
      <c r="A1407" s="4">
        <v>44866</v>
      </c>
      <c r="B1407" s="17">
        <v>-3200</v>
      </c>
      <c r="C1407" s="11" t="s">
        <v>15</v>
      </c>
      <c r="D1407" s="2" t="s">
        <v>51</v>
      </c>
      <c r="E1407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407" s="17">
        <f>IF(Movimientos[[#This Row],[Contabilizado]] &gt; 0, Movimientos[[#This Row],[Contabilizado]], 0)</f>
        <v>0</v>
      </c>
      <c r="G1407" s="31">
        <f>IF(Movimientos[[#This Row],[Contabilizado]] &lt; 0, Movimientos[[#This Row],[Contabilizado]], 0)</f>
        <v>0</v>
      </c>
      <c r="I1407" s="5"/>
    </row>
    <row r="1408" spans="1:9" x14ac:dyDescent="0.2">
      <c r="A1408" s="4">
        <v>44866</v>
      </c>
      <c r="B1408" s="17">
        <v>-3200</v>
      </c>
      <c r="C1408" s="11" t="s">
        <v>15</v>
      </c>
      <c r="D1408" s="2" t="s">
        <v>106</v>
      </c>
      <c r="E1408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408" s="17">
        <f>IF(Movimientos[[#This Row],[Contabilizado]] &gt; 0, Movimientos[[#This Row],[Contabilizado]], 0)</f>
        <v>0</v>
      </c>
      <c r="G1408" s="31">
        <f>IF(Movimientos[[#This Row],[Contabilizado]] &lt; 0, Movimientos[[#This Row],[Contabilizado]], 0)</f>
        <v>0</v>
      </c>
      <c r="I1408" s="5"/>
    </row>
    <row r="1409" spans="1:9" x14ac:dyDescent="0.2">
      <c r="A1409" s="4">
        <v>44866</v>
      </c>
      <c r="B1409" s="17">
        <v>-3200</v>
      </c>
      <c r="C1409" s="11" t="s">
        <v>15</v>
      </c>
      <c r="D1409" s="2" t="s">
        <v>107</v>
      </c>
      <c r="E1409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409" s="17">
        <f>IF(Movimientos[[#This Row],[Contabilizado]] &gt; 0, Movimientos[[#This Row],[Contabilizado]], 0)</f>
        <v>0</v>
      </c>
      <c r="G1409" s="31">
        <f>IF(Movimientos[[#This Row],[Contabilizado]] &lt; 0, Movimientos[[#This Row],[Contabilizado]], 0)</f>
        <v>0</v>
      </c>
      <c r="I1409" s="5"/>
    </row>
    <row r="1410" spans="1:9" x14ac:dyDescent="0.2">
      <c r="A1410" s="4">
        <v>44866</v>
      </c>
      <c r="B1410" s="17">
        <v>-3200</v>
      </c>
      <c r="C1410" s="11" t="s">
        <v>15</v>
      </c>
      <c r="D1410" s="2" t="s">
        <v>108</v>
      </c>
      <c r="E1410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410" s="17">
        <f>IF(Movimientos[[#This Row],[Contabilizado]] &gt; 0, Movimientos[[#This Row],[Contabilizado]], 0)</f>
        <v>0</v>
      </c>
      <c r="G1410" s="31">
        <f>IF(Movimientos[[#This Row],[Contabilizado]] &lt; 0, Movimientos[[#This Row],[Contabilizado]], 0)</f>
        <v>0</v>
      </c>
      <c r="I1410" s="5"/>
    </row>
    <row r="1411" spans="1:9" x14ac:dyDescent="0.2">
      <c r="A1411" s="4">
        <v>44866</v>
      </c>
      <c r="B1411" s="17">
        <v>-3200</v>
      </c>
      <c r="C1411" s="11" t="s">
        <v>15</v>
      </c>
      <c r="D1411" s="2" t="s">
        <v>109</v>
      </c>
      <c r="E1411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411" s="17">
        <f>IF(Movimientos[[#This Row],[Contabilizado]] &gt; 0, Movimientos[[#This Row],[Contabilizado]], 0)</f>
        <v>0</v>
      </c>
      <c r="G1411" s="31">
        <f>IF(Movimientos[[#This Row],[Contabilizado]] &lt; 0, Movimientos[[#This Row],[Contabilizado]], 0)</f>
        <v>0</v>
      </c>
      <c r="I1411" s="5"/>
    </row>
    <row r="1412" spans="1:9" x14ac:dyDescent="0.2">
      <c r="A1412" s="4">
        <v>44866</v>
      </c>
      <c r="B1412" s="17">
        <v>-3200</v>
      </c>
      <c r="C1412" s="11" t="s">
        <v>15</v>
      </c>
      <c r="D1412" s="2" t="s">
        <v>31</v>
      </c>
      <c r="E1412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412" s="17">
        <f>IF(Movimientos[[#This Row],[Contabilizado]] &gt; 0, Movimientos[[#This Row],[Contabilizado]], 0)</f>
        <v>0</v>
      </c>
      <c r="G1412" s="31">
        <f>IF(Movimientos[[#This Row],[Contabilizado]] &lt; 0, Movimientos[[#This Row],[Contabilizado]], 0)</f>
        <v>0</v>
      </c>
      <c r="I1412" s="5"/>
    </row>
    <row r="1413" spans="1:9" x14ac:dyDescent="0.2">
      <c r="A1413" s="4">
        <v>44866</v>
      </c>
      <c r="B1413" s="17">
        <v>-3200</v>
      </c>
      <c r="C1413" s="11" t="s">
        <v>15</v>
      </c>
      <c r="D1413" s="2" t="s">
        <v>111</v>
      </c>
      <c r="E1413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413" s="17">
        <f>IF(Movimientos[[#This Row],[Contabilizado]] &gt; 0, Movimientos[[#This Row],[Contabilizado]], 0)</f>
        <v>0</v>
      </c>
      <c r="G1413" s="31">
        <f>IF(Movimientos[[#This Row],[Contabilizado]] &lt; 0, Movimientos[[#This Row],[Contabilizado]], 0)</f>
        <v>0</v>
      </c>
      <c r="I1413" s="5"/>
    </row>
    <row r="1414" spans="1:9" x14ac:dyDescent="0.2">
      <c r="A1414" s="4">
        <v>44866</v>
      </c>
      <c r="B1414" s="17">
        <v>-3200</v>
      </c>
      <c r="C1414" s="11" t="s">
        <v>15</v>
      </c>
      <c r="D1414" s="2" t="s">
        <v>112</v>
      </c>
      <c r="E1414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414" s="17">
        <f>IF(Movimientos[[#This Row],[Contabilizado]] &gt; 0, Movimientos[[#This Row],[Contabilizado]], 0)</f>
        <v>0</v>
      </c>
      <c r="G1414" s="31">
        <f>IF(Movimientos[[#This Row],[Contabilizado]] &lt; 0, Movimientos[[#This Row],[Contabilizado]], 0)</f>
        <v>0</v>
      </c>
      <c r="I1414" s="5"/>
    </row>
    <row r="1415" spans="1:9" x14ac:dyDescent="0.2">
      <c r="A1415" s="4">
        <v>44866</v>
      </c>
      <c r="B1415" s="17">
        <v>-3200</v>
      </c>
      <c r="C1415" s="11" t="s">
        <v>15</v>
      </c>
      <c r="D1415" s="2" t="s">
        <v>113</v>
      </c>
      <c r="E1415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415" s="17">
        <f>IF(Movimientos[[#This Row],[Contabilizado]] &gt; 0, Movimientos[[#This Row],[Contabilizado]], 0)</f>
        <v>0</v>
      </c>
      <c r="G1415" s="31">
        <f>IF(Movimientos[[#This Row],[Contabilizado]] &lt; 0, Movimientos[[#This Row],[Contabilizado]], 0)</f>
        <v>0</v>
      </c>
      <c r="I1415" s="5"/>
    </row>
    <row r="1416" spans="1:9" x14ac:dyDescent="0.2">
      <c r="A1416" s="4">
        <v>44866</v>
      </c>
      <c r="B1416" s="17">
        <v>-3200</v>
      </c>
      <c r="C1416" s="11" t="s">
        <v>15</v>
      </c>
      <c r="D1416" s="2" t="s">
        <v>18</v>
      </c>
      <c r="E1416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416" s="17">
        <f>IF(Movimientos[[#This Row],[Contabilizado]] &gt; 0, Movimientos[[#This Row],[Contabilizado]], 0)</f>
        <v>0</v>
      </c>
      <c r="G1416" s="31">
        <f>IF(Movimientos[[#This Row],[Contabilizado]] &lt; 0, Movimientos[[#This Row],[Contabilizado]], 0)</f>
        <v>0</v>
      </c>
      <c r="I1416" s="5"/>
    </row>
    <row r="1417" spans="1:9" x14ac:dyDescent="0.2">
      <c r="A1417" s="4">
        <v>44866</v>
      </c>
      <c r="B1417" s="17">
        <v>-3200</v>
      </c>
      <c r="C1417" s="11" t="s">
        <v>15</v>
      </c>
      <c r="D1417" s="2" t="s">
        <v>114</v>
      </c>
      <c r="E1417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417" s="17">
        <f>IF(Movimientos[[#This Row],[Contabilizado]] &gt; 0, Movimientos[[#This Row],[Contabilizado]], 0)</f>
        <v>0</v>
      </c>
      <c r="G1417" s="31">
        <f>IF(Movimientos[[#This Row],[Contabilizado]] &lt; 0, Movimientos[[#This Row],[Contabilizado]], 0)</f>
        <v>0</v>
      </c>
      <c r="I1417" s="5"/>
    </row>
    <row r="1418" spans="1:9" x14ac:dyDescent="0.2">
      <c r="A1418" s="4">
        <v>44866</v>
      </c>
      <c r="B1418" s="17">
        <v>-3200</v>
      </c>
      <c r="C1418" s="11" t="s">
        <v>15</v>
      </c>
      <c r="D1418" s="2" t="s">
        <v>115</v>
      </c>
      <c r="E1418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418" s="17">
        <f>IF(Movimientos[[#This Row],[Contabilizado]] &gt; 0, Movimientos[[#This Row],[Contabilizado]], 0)</f>
        <v>0</v>
      </c>
      <c r="G1418" s="31">
        <f>IF(Movimientos[[#This Row],[Contabilizado]] &lt; 0, Movimientos[[#This Row],[Contabilizado]], 0)</f>
        <v>0</v>
      </c>
      <c r="I1418" s="5"/>
    </row>
    <row r="1419" spans="1:9" x14ac:dyDescent="0.2">
      <c r="A1419" s="4">
        <v>44866</v>
      </c>
      <c r="B1419" s="17">
        <v>-3200</v>
      </c>
      <c r="C1419" s="11" t="s">
        <v>15</v>
      </c>
      <c r="D1419" s="2" t="s">
        <v>116</v>
      </c>
      <c r="E1419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419" s="17">
        <f>IF(Movimientos[[#This Row],[Contabilizado]] &gt; 0, Movimientos[[#This Row],[Contabilizado]], 0)</f>
        <v>0</v>
      </c>
      <c r="G1419" s="31">
        <f>IF(Movimientos[[#This Row],[Contabilizado]] &lt; 0, Movimientos[[#This Row],[Contabilizado]], 0)</f>
        <v>0</v>
      </c>
      <c r="I1419" s="5"/>
    </row>
    <row r="1420" spans="1:9" x14ac:dyDescent="0.2">
      <c r="A1420" s="4">
        <v>44866</v>
      </c>
      <c r="B1420" s="17">
        <v>-3200</v>
      </c>
      <c r="C1420" s="11" t="s">
        <v>15</v>
      </c>
      <c r="D1420" s="2" t="s">
        <v>117</v>
      </c>
      <c r="E1420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420" s="17">
        <f>IF(Movimientos[[#This Row],[Contabilizado]] &gt; 0, Movimientos[[#This Row],[Contabilizado]], 0)</f>
        <v>0</v>
      </c>
      <c r="G1420" s="31">
        <f>IF(Movimientos[[#This Row],[Contabilizado]] &lt; 0, Movimientos[[#This Row],[Contabilizado]], 0)</f>
        <v>0</v>
      </c>
      <c r="I1420" s="5"/>
    </row>
    <row r="1421" spans="1:9" x14ac:dyDescent="0.2">
      <c r="A1421" s="4">
        <v>44866</v>
      </c>
      <c r="B1421" s="17">
        <v>-3200</v>
      </c>
      <c r="C1421" s="11" t="s">
        <v>15</v>
      </c>
      <c r="D1421" s="2" t="s">
        <v>37</v>
      </c>
      <c r="E1421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421" s="17">
        <f>IF(Movimientos[[#This Row],[Contabilizado]] &gt; 0, Movimientos[[#This Row],[Contabilizado]], 0)</f>
        <v>0</v>
      </c>
      <c r="G1421" s="31">
        <f>IF(Movimientos[[#This Row],[Contabilizado]] &lt; 0, Movimientos[[#This Row],[Contabilizado]], 0)</f>
        <v>0</v>
      </c>
      <c r="I1421" s="5"/>
    </row>
    <row r="1422" spans="1:9" x14ac:dyDescent="0.2">
      <c r="A1422" s="4">
        <v>44866</v>
      </c>
      <c r="B1422" s="17">
        <v>-3200</v>
      </c>
      <c r="C1422" s="11" t="s">
        <v>15</v>
      </c>
      <c r="D1422" s="2" t="s">
        <v>118</v>
      </c>
      <c r="E1422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422" s="17">
        <f>IF(Movimientos[[#This Row],[Contabilizado]] &gt; 0, Movimientos[[#This Row],[Contabilizado]], 0)</f>
        <v>0</v>
      </c>
      <c r="G1422" s="31">
        <f>IF(Movimientos[[#This Row],[Contabilizado]] &lt; 0, Movimientos[[#This Row],[Contabilizado]], 0)</f>
        <v>0</v>
      </c>
      <c r="I1422" s="5"/>
    </row>
    <row r="1423" spans="1:9" x14ac:dyDescent="0.2">
      <c r="A1423" s="4">
        <v>44866</v>
      </c>
      <c r="B1423" s="17">
        <v>-3200</v>
      </c>
      <c r="C1423" s="11" t="s">
        <v>15</v>
      </c>
      <c r="D1423" s="2" t="s">
        <v>119</v>
      </c>
      <c r="E1423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423" s="17">
        <f>IF(Movimientos[[#This Row],[Contabilizado]] &gt; 0, Movimientos[[#This Row],[Contabilizado]], 0)</f>
        <v>0</v>
      </c>
      <c r="G1423" s="31">
        <f>IF(Movimientos[[#This Row],[Contabilizado]] &lt; 0, Movimientos[[#This Row],[Contabilizado]], 0)</f>
        <v>0</v>
      </c>
      <c r="I1423" s="5"/>
    </row>
    <row r="1424" spans="1:9" x14ac:dyDescent="0.2">
      <c r="A1424" s="4">
        <v>44866</v>
      </c>
      <c r="B1424" s="17">
        <v>-3200</v>
      </c>
      <c r="C1424" s="11" t="s">
        <v>15</v>
      </c>
      <c r="D1424" s="2" t="s">
        <v>121</v>
      </c>
      <c r="E1424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424" s="17">
        <f>IF(Movimientos[[#This Row],[Contabilizado]] &gt; 0, Movimientos[[#This Row],[Contabilizado]], 0)</f>
        <v>0</v>
      </c>
      <c r="G1424" s="31">
        <f>IF(Movimientos[[#This Row],[Contabilizado]] &lt; 0, Movimientos[[#This Row],[Contabilizado]], 0)</f>
        <v>0</v>
      </c>
      <c r="I1424" s="5"/>
    </row>
    <row r="1425" spans="1:13" x14ac:dyDescent="0.2">
      <c r="A1425" s="4">
        <v>44866</v>
      </c>
      <c r="B1425" s="17">
        <v>-3200</v>
      </c>
      <c r="C1425" s="11" t="s">
        <v>15</v>
      </c>
      <c r="D1425" s="2" t="s">
        <v>123</v>
      </c>
      <c r="E1425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425" s="17">
        <f>IF(Movimientos[[#This Row],[Contabilizado]] &gt; 0, Movimientos[[#This Row],[Contabilizado]], 0)</f>
        <v>0</v>
      </c>
      <c r="G1425" s="31">
        <f>IF(Movimientos[[#This Row],[Contabilizado]] &lt; 0, Movimientos[[#This Row],[Contabilizado]], 0)</f>
        <v>0</v>
      </c>
      <c r="I1425" s="5"/>
    </row>
    <row r="1426" spans="1:13" x14ac:dyDescent="0.2">
      <c r="A1426" s="4">
        <v>44866</v>
      </c>
      <c r="B1426" s="17">
        <v>-3200</v>
      </c>
      <c r="C1426" s="11" t="s">
        <v>15</v>
      </c>
      <c r="D1426" s="2" t="s">
        <v>124</v>
      </c>
      <c r="E1426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426" s="17">
        <f>IF(Movimientos[[#This Row],[Contabilizado]] &gt; 0, Movimientos[[#This Row],[Contabilizado]], 0)</f>
        <v>0</v>
      </c>
      <c r="G1426" s="31">
        <f>IF(Movimientos[[#This Row],[Contabilizado]] &lt; 0, Movimientos[[#This Row],[Contabilizado]], 0)</f>
        <v>0</v>
      </c>
      <c r="I1426" s="5"/>
    </row>
    <row r="1427" spans="1:13" x14ac:dyDescent="0.2">
      <c r="A1427" s="4">
        <v>44866</v>
      </c>
      <c r="B1427" s="17">
        <v>-3200</v>
      </c>
      <c r="C1427" s="11" t="s">
        <v>15</v>
      </c>
      <c r="D1427" s="2" t="s">
        <v>214</v>
      </c>
      <c r="E1427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427" s="17">
        <f>IF(Movimientos[[#This Row],[Contabilizado]] &gt; 0, Movimientos[[#This Row],[Contabilizado]], 0)</f>
        <v>0</v>
      </c>
      <c r="G1427" s="31">
        <f>IF(Movimientos[[#This Row],[Contabilizado]] &lt; 0, Movimientos[[#This Row],[Contabilizado]], 0)</f>
        <v>0</v>
      </c>
      <c r="I1427" s="5"/>
    </row>
    <row r="1428" spans="1:13" x14ac:dyDescent="0.2">
      <c r="A1428" s="4">
        <v>44866</v>
      </c>
      <c r="B1428" s="17">
        <v>-3200</v>
      </c>
      <c r="C1428" s="11" t="s">
        <v>15</v>
      </c>
      <c r="D1428" s="2" t="s">
        <v>213</v>
      </c>
      <c r="E1428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428" s="17">
        <f>IF(Movimientos[[#This Row],[Contabilizado]] &gt; 0, Movimientos[[#This Row],[Contabilizado]], 0)</f>
        <v>0</v>
      </c>
      <c r="G1428" s="31">
        <f>IF(Movimientos[[#This Row],[Contabilizado]] &lt; 0, Movimientos[[#This Row],[Contabilizado]], 0)</f>
        <v>0</v>
      </c>
      <c r="I1428" s="5"/>
    </row>
    <row r="1429" spans="1:13" x14ac:dyDescent="0.2">
      <c r="A1429" s="4">
        <v>44866</v>
      </c>
      <c r="B1429" s="17">
        <v>-3200</v>
      </c>
      <c r="C1429" s="11" t="s">
        <v>15</v>
      </c>
      <c r="D1429" s="2" t="s">
        <v>42</v>
      </c>
      <c r="E1429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429" s="17">
        <f>IF(Movimientos[[#This Row],[Contabilizado]] &gt; 0, Movimientos[[#This Row],[Contabilizado]], 0)</f>
        <v>0</v>
      </c>
      <c r="G1429" s="31">
        <f>IF(Movimientos[[#This Row],[Contabilizado]] &lt; 0, Movimientos[[#This Row],[Contabilizado]], 0)</f>
        <v>0</v>
      </c>
      <c r="I1429" s="5"/>
    </row>
    <row r="1430" spans="1:13" x14ac:dyDescent="0.2">
      <c r="A1430" s="4">
        <v>44866</v>
      </c>
      <c r="B1430" s="17">
        <v>-3200</v>
      </c>
      <c r="C1430" s="11" t="s">
        <v>15</v>
      </c>
      <c r="D1430" s="2" t="s">
        <v>125</v>
      </c>
      <c r="E1430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430" s="17">
        <f>IF(Movimientos[[#This Row],[Contabilizado]] &gt; 0, Movimientos[[#This Row],[Contabilizado]], 0)</f>
        <v>0</v>
      </c>
      <c r="G1430" s="31">
        <f>IF(Movimientos[[#This Row],[Contabilizado]] &lt; 0, Movimientos[[#This Row],[Contabilizado]], 0)</f>
        <v>0</v>
      </c>
      <c r="I1430" s="5"/>
    </row>
    <row r="1431" spans="1:13" x14ac:dyDescent="0.2">
      <c r="A1431" s="4">
        <v>44866</v>
      </c>
      <c r="B1431" s="17">
        <v>-3200</v>
      </c>
      <c r="C1431" s="11" t="s">
        <v>15</v>
      </c>
      <c r="D1431" s="2" t="s">
        <v>127</v>
      </c>
      <c r="E1431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431" s="17">
        <f>IF(Movimientos[[#This Row],[Contabilizado]] &gt; 0, Movimientos[[#This Row],[Contabilizado]], 0)</f>
        <v>0</v>
      </c>
      <c r="G1431" s="31">
        <f>IF(Movimientos[[#This Row],[Contabilizado]] &lt; 0, Movimientos[[#This Row],[Contabilizado]], 0)</f>
        <v>0</v>
      </c>
      <c r="I1431" s="5"/>
    </row>
    <row r="1432" spans="1:13" x14ac:dyDescent="0.2">
      <c r="A1432" s="4">
        <v>44866</v>
      </c>
      <c r="B1432" s="17">
        <v>-3200</v>
      </c>
      <c r="C1432" s="11" t="s">
        <v>15</v>
      </c>
      <c r="D1432" s="2" t="s">
        <v>55</v>
      </c>
      <c r="E1432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432" s="17">
        <f>IF(Movimientos[[#This Row],[Contabilizado]] &gt; 0, Movimientos[[#This Row],[Contabilizado]], 0)</f>
        <v>0</v>
      </c>
      <c r="G1432" s="31">
        <f>IF(Movimientos[[#This Row],[Contabilizado]] &lt; 0, Movimientos[[#This Row],[Contabilizado]], 0)</f>
        <v>0</v>
      </c>
      <c r="I1432" s="5"/>
    </row>
    <row r="1433" spans="1:13" x14ac:dyDescent="0.2">
      <c r="A1433" s="4">
        <v>44866</v>
      </c>
      <c r="B1433" s="17">
        <v>-3200</v>
      </c>
      <c r="C1433" s="11" t="s">
        <v>15</v>
      </c>
      <c r="D1433" s="2" t="s">
        <v>128</v>
      </c>
      <c r="E1433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433" s="17">
        <f>IF(Movimientos[[#This Row],[Contabilizado]] &gt; 0, Movimientos[[#This Row],[Contabilizado]], 0)</f>
        <v>0</v>
      </c>
      <c r="G1433" s="31">
        <f>IF(Movimientos[[#This Row],[Contabilizado]] &lt; 0, Movimientos[[#This Row],[Contabilizado]], 0)</f>
        <v>0</v>
      </c>
      <c r="I1433" s="5"/>
    </row>
    <row r="1434" spans="1:13" x14ac:dyDescent="0.2">
      <c r="A1434" s="4">
        <v>44866</v>
      </c>
      <c r="B1434" s="17">
        <v>-3200</v>
      </c>
      <c r="C1434" s="11" t="s">
        <v>15</v>
      </c>
      <c r="D1434" s="2" t="s">
        <v>129</v>
      </c>
      <c r="E1434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434" s="17">
        <f>IF(Movimientos[[#This Row],[Contabilizado]] &gt; 0, Movimientos[[#This Row],[Contabilizado]], 0)</f>
        <v>0</v>
      </c>
      <c r="G1434" s="31">
        <f>IF(Movimientos[[#This Row],[Contabilizado]] &lt; 0, Movimientos[[#This Row],[Contabilizado]], 0)</f>
        <v>0</v>
      </c>
      <c r="I1434" s="5"/>
    </row>
    <row r="1435" spans="1:13" x14ac:dyDescent="0.2">
      <c r="A1435" s="4">
        <v>44866</v>
      </c>
      <c r="B1435" s="17">
        <v>-3200</v>
      </c>
      <c r="C1435" s="11" t="s">
        <v>15</v>
      </c>
      <c r="D1435" s="2" t="s">
        <v>130</v>
      </c>
      <c r="E1435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435" s="17">
        <f>IF(Movimientos[[#This Row],[Contabilizado]] &gt; 0, Movimientos[[#This Row],[Contabilizado]], 0)</f>
        <v>0</v>
      </c>
      <c r="G1435" s="31">
        <f>IF(Movimientos[[#This Row],[Contabilizado]] &lt; 0, Movimientos[[#This Row],[Contabilizado]], 0)</f>
        <v>0</v>
      </c>
      <c r="I1435" s="5"/>
    </row>
    <row r="1436" spans="1:13" x14ac:dyDescent="0.2">
      <c r="A1436" s="4">
        <v>44866</v>
      </c>
      <c r="B1436" s="17">
        <v>-3200</v>
      </c>
      <c r="C1436" s="11" t="s">
        <v>15</v>
      </c>
      <c r="D1436" s="2" t="s">
        <v>132</v>
      </c>
      <c r="E1436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436" s="17">
        <f>IF(Movimientos[[#This Row],[Contabilizado]] &gt; 0, Movimientos[[#This Row],[Contabilizado]], 0)</f>
        <v>0</v>
      </c>
      <c r="G1436" s="31">
        <f>IF(Movimientos[[#This Row],[Contabilizado]] &lt; 0, Movimientos[[#This Row],[Contabilizado]], 0)</f>
        <v>0</v>
      </c>
      <c r="I1436" s="5"/>
    </row>
    <row r="1437" spans="1:13" x14ac:dyDescent="0.2">
      <c r="A1437" s="4">
        <v>44866</v>
      </c>
      <c r="B1437" s="17">
        <v>-3200</v>
      </c>
      <c r="C1437" s="11" t="s">
        <v>15</v>
      </c>
      <c r="D1437" s="2" t="s">
        <v>133</v>
      </c>
      <c r="E1437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437" s="17">
        <f>IF(Movimientos[[#This Row],[Contabilizado]] &gt; 0, Movimientos[[#This Row],[Contabilizado]], 0)</f>
        <v>0</v>
      </c>
      <c r="G1437" s="31">
        <f>IF(Movimientos[[#This Row],[Contabilizado]] &lt; 0, Movimientos[[#This Row],[Contabilizado]], 0)</f>
        <v>0</v>
      </c>
      <c r="I1437" s="5"/>
    </row>
    <row r="1438" spans="1:13" x14ac:dyDescent="0.2">
      <c r="A1438" s="4">
        <v>44866</v>
      </c>
      <c r="B1438" s="17">
        <v>-3200</v>
      </c>
      <c r="C1438" s="11" t="s">
        <v>15</v>
      </c>
      <c r="D1438" s="2" t="s">
        <v>208</v>
      </c>
      <c r="E1438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438" s="17">
        <f>IF(Movimientos[[#This Row],[Contabilizado]] &gt; 0, Movimientos[[#This Row],[Contabilizado]], 0)</f>
        <v>0</v>
      </c>
      <c r="G1438" s="31">
        <f>IF(Movimientos[[#This Row],[Contabilizado]] &lt; 0, Movimientos[[#This Row],[Contabilizado]], 0)</f>
        <v>0</v>
      </c>
      <c r="I1438" s="5"/>
    </row>
    <row r="1439" spans="1:13" x14ac:dyDescent="0.2">
      <c r="A1439" s="4">
        <v>44866</v>
      </c>
      <c r="B1439" s="17">
        <v>-3200</v>
      </c>
      <c r="C1439" s="11" t="s">
        <v>15</v>
      </c>
      <c r="D1439" s="2" t="s">
        <v>53</v>
      </c>
      <c r="E1439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439" s="17">
        <f>IF(Movimientos[[#This Row],[Contabilizado]] &gt; 0, Movimientos[[#This Row],[Contabilizado]], 0)</f>
        <v>0</v>
      </c>
      <c r="G1439" s="31">
        <f>IF(Movimientos[[#This Row],[Contabilizado]] &lt; 0, Movimientos[[#This Row],[Contabilizado]], 0)</f>
        <v>0</v>
      </c>
      <c r="I1439" s="5"/>
    </row>
    <row r="1440" spans="1:13" x14ac:dyDescent="0.2">
      <c r="A1440" s="4">
        <v>44866</v>
      </c>
      <c r="B1440" s="17">
        <v>-3200</v>
      </c>
      <c r="C1440" s="11" t="s">
        <v>15</v>
      </c>
      <c r="D1440" s="2" t="s">
        <v>134</v>
      </c>
      <c r="E1440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440" s="17">
        <f>IF(Movimientos[[#This Row],[Contabilizado]] &gt; 0, Movimientos[[#This Row],[Contabilizado]], 0)</f>
        <v>0</v>
      </c>
      <c r="G1440" s="31">
        <f>IF(Movimientos[[#This Row],[Contabilizado]] &lt; 0, Movimientos[[#This Row],[Contabilizado]], 0)</f>
        <v>0</v>
      </c>
      <c r="H1440" s="3"/>
      <c r="I1440" s="5"/>
      <c r="K1440" s="3"/>
      <c r="L1440" s="3"/>
      <c r="M1440" s="3"/>
    </row>
    <row r="1441" spans="1:13" x14ac:dyDescent="0.2">
      <c r="A1441" s="4">
        <v>44866</v>
      </c>
      <c r="B1441" s="17">
        <v>-3200</v>
      </c>
      <c r="C1441" s="11" t="s">
        <v>15</v>
      </c>
      <c r="D1441" s="2" t="s">
        <v>136</v>
      </c>
      <c r="E1441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441" s="17">
        <f>IF(Movimientos[[#This Row],[Contabilizado]] &gt; 0, Movimientos[[#This Row],[Contabilizado]], 0)</f>
        <v>0</v>
      </c>
      <c r="G1441" s="31">
        <f>IF(Movimientos[[#This Row],[Contabilizado]] &lt; 0, Movimientos[[#This Row],[Contabilizado]], 0)</f>
        <v>0</v>
      </c>
      <c r="I1441" s="5"/>
    </row>
    <row r="1442" spans="1:13" x14ac:dyDescent="0.2">
      <c r="A1442" s="4">
        <v>44866</v>
      </c>
      <c r="B1442" s="17">
        <v>-3200</v>
      </c>
      <c r="C1442" s="11" t="s">
        <v>15</v>
      </c>
      <c r="D1442" s="2" t="s">
        <v>23</v>
      </c>
      <c r="E1442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442" s="17">
        <f>IF(Movimientos[[#This Row],[Contabilizado]] &gt; 0, Movimientos[[#This Row],[Contabilizado]], 0)</f>
        <v>0</v>
      </c>
      <c r="G1442" s="31">
        <f>IF(Movimientos[[#This Row],[Contabilizado]] &lt; 0, Movimientos[[#This Row],[Contabilizado]], 0)</f>
        <v>0</v>
      </c>
      <c r="I1442" s="5"/>
    </row>
    <row r="1443" spans="1:13" x14ac:dyDescent="0.2">
      <c r="A1443" s="4">
        <v>44866</v>
      </c>
      <c r="B1443" s="17">
        <v>-3200</v>
      </c>
      <c r="C1443" s="11" t="s">
        <v>15</v>
      </c>
      <c r="D1443" s="2" t="s">
        <v>22</v>
      </c>
      <c r="E1443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443" s="17">
        <f>IF(Movimientos[[#This Row],[Contabilizado]] &gt; 0, Movimientos[[#This Row],[Contabilizado]], 0)</f>
        <v>0</v>
      </c>
      <c r="G1443" s="31">
        <f>IF(Movimientos[[#This Row],[Contabilizado]] &lt; 0, Movimientos[[#This Row],[Contabilizado]], 0)</f>
        <v>0</v>
      </c>
      <c r="H1443" s="3"/>
      <c r="I1443" s="5"/>
      <c r="K1443" s="3"/>
      <c r="L1443" s="3"/>
      <c r="M1443" s="3"/>
    </row>
    <row r="1444" spans="1:13" x14ac:dyDescent="0.2">
      <c r="A1444" s="4">
        <v>44866</v>
      </c>
      <c r="B1444" s="17">
        <v>-3200</v>
      </c>
      <c r="C1444" s="14" t="s">
        <v>15</v>
      </c>
      <c r="D1444" s="3" t="s">
        <v>89</v>
      </c>
      <c r="E1444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444" s="17">
        <f>IF(Movimientos[[#This Row],[Contabilizado]] &gt; 0, Movimientos[[#This Row],[Contabilizado]], 0)</f>
        <v>0</v>
      </c>
      <c r="G1444" s="31">
        <f>IF(Movimientos[[#This Row],[Contabilizado]] &lt; 0, Movimientos[[#This Row],[Contabilizado]], 0)</f>
        <v>0</v>
      </c>
      <c r="H1444" s="16"/>
      <c r="I1444" s="5"/>
      <c r="K1444" s="16"/>
      <c r="L1444" s="3"/>
      <c r="M1444" s="3"/>
    </row>
    <row r="1445" spans="1:13" x14ac:dyDescent="0.2">
      <c r="A1445" s="4">
        <v>44866</v>
      </c>
      <c r="B1445" s="17">
        <v>-3200</v>
      </c>
      <c r="C1445" s="14" t="s">
        <v>15</v>
      </c>
      <c r="D1445" s="3" t="s">
        <v>14</v>
      </c>
      <c r="E1445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445" s="17">
        <f>IF(Movimientos[[#This Row],[Contabilizado]] &gt; 0, Movimientos[[#This Row],[Contabilizado]], 0)</f>
        <v>0</v>
      </c>
      <c r="G1445" s="31">
        <f>IF(Movimientos[[#This Row],[Contabilizado]] &lt; 0, Movimientos[[#This Row],[Contabilizado]], 0)</f>
        <v>0</v>
      </c>
      <c r="H1445" s="16"/>
      <c r="I1445" s="5"/>
      <c r="K1445" s="16"/>
      <c r="L1445" s="3"/>
      <c r="M1445" s="3"/>
    </row>
    <row r="1446" spans="1:13" x14ac:dyDescent="0.2">
      <c r="A1446" s="4">
        <v>44866</v>
      </c>
      <c r="B1446" s="17">
        <v>-3200</v>
      </c>
      <c r="C1446" s="14" t="s">
        <v>15</v>
      </c>
      <c r="D1446" s="3" t="s">
        <v>131</v>
      </c>
      <c r="E1446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446" s="17">
        <f>IF(Movimientos[[#This Row],[Contabilizado]] &gt; 0, Movimientos[[#This Row],[Contabilizado]], 0)</f>
        <v>0</v>
      </c>
      <c r="G1446" s="31">
        <f>IF(Movimientos[[#This Row],[Contabilizado]] &lt; 0, Movimientos[[#This Row],[Contabilizado]], 0)</f>
        <v>0</v>
      </c>
      <c r="H1446" s="16"/>
      <c r="I1446" s="5"/>
      <c r="K1446" s="16"/>
      <c r="L1446" s="3"/>
      <c r="M1446" s="3"/>
    </row>
    <row r="1447" spans="1:13" x14ac:dyDescent="0.2">
      <c r="A1447" s="4">
        <v>44866</v>
      </c>
      <c r="B1447" s="17">
        <v>-2300</v>
      </c>
      <c r="C1447" s="14" t="s">
        <v>15</v>
      </c>
      <c r="D1447" s="3" t="s">
        <v>221</v>
      </c>
      <c r="E1447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447" s="17">
        <f>IF(Movimientos[[#This Row],[Contabilizado]] &gt; 0, Movimientos[[#This Row],[Contabilizado]], 0)</f>
        <v>0</v>
      </c>
      <c r="G1447" s="31">
        <f>IF(Movimientos[[#This Row],[Contabilizado]] &lt; 0, Movimientos[[#This Row],[Contabilizado]], 0)</f>
        <v>0</v>
      </c>
      <c r="H1447" s="16"/>
      <c r="I1447" s="5"/>
      <c r="K1447" s="16"/>
      <c r="L1447" s="3"/>
      <c r="M1447" s="3"/>
    </row>
    <row r="1448" spans="1:13" x14ac:dyDescent="0.2">
      <c r="A1448" s="4">
        <v>44865</v>
      </c>
      <c r="B1448" s="17">
        <v>1000</v>
      </c>
      <c r="C1448" s="11" t="s">
        <v>32</v>
      </c>
      <c r="D1448" s="2" t="s">
        <v>115</v>
      </c>
      <c r="E1448" s="17">
        <f>IF(AND(Movimientos[[#This Row],[Importe]] &lt; 0, OR(Movimientos[[#This Row],[Concepto]] = "Luz", Movimientos[[#This Row],[Concepto]] = "Cuota", Movimientos[[#This Row],[Concepto]] = "Invitado")), 0, Movimientos[[#This Row],[Importe]])</f>
        <v>1000</v>
      </c>
      <c r="F1448" s="17">
        <f>IF(Movimientos[[#This Row],[Contabilizado]] &gt; 0, Movimientos[[#This Row],[Contabilizado]], 0)</f>
        <v>1000</v>
      </c>
      <c r="G1448" s="31">
        <f>IF(Movimientos[[#This Row],[Contabilizado]] &lt; 0, Movimientos[[#This Row],[Contabilizado]], 0)</f>
        <v>0</v>
      </c>
      <c r="H1448" s="3"/>
      <c r="I1448" s="5"/>
      <c r="K1448" s="3"/>
      <c r="L1448" s="3"/>
      <c r="M1448" s="3"/>
    </row>
    <row r="1449" spans="1:13" x14ac:dyDescent="0.2">
      <c r="A1449" s="4">
        <v>44865</v>
      </c>
      <c r="B1449" s="17">
        <v>-250</v>
      </c>
      <c r="C1449" s="11" t="s">
        <v>13</v>
      </c>
      <c r="D1449" s="13" t="s">
        <v>20</v>
      </c>
      <c r="E1449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449" s="17">
        <f>IF(Movimientos[[#This Row],[Contabilizado]] &gt; 0, Movimientos[[#This Row],[Contabilizado]], 0)</f>
        <v>0</v>
      </c>
      <c r="G1449" s="31">
        <f>IF(Movimientos[[#This Row],[Contabilizado]] &lt; 0, Movimientos[[#This Row],[Contabilizado]], 0)</f>
        <v>0</v>
      </c>
      <c r="I1449" s="5"/>
    </row>
    <row r="1450" spans="1:13" x14ac:dyDescent="0.2">
      <c r="A1450" s="4">
        <v>44865</v>
      </c>
      <c r="B1450" s="17">
        <v>-500</v>
      </c>
      <c r="C1450" s="11" t="s">
        <v>13</v>
      </c>
      <c r="D1450" s="13" t="s">
        <v>115</v>
      </c>
      <c r="E1450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450" s="17">
        <f>IF(Movimientos[[#This Row],[Contabilizado]] &gt; 0, Movimientos[[#This Row],[Contabilizado]], 0)</f>
        <v>0</v>
      </c>
      <c r="G1450" s="31">
        <f>IF(Movimientos[[#This Row],[Contabilizado]] &lt; 0, Movimientos[[#This Row],[Contabilizado]], 0)</f>
        <v>0</v>
      </c>
      <c r="I1450" s="5"/>
    </row>
    <row r="1451" spans="1:13" x14ac:dyDescent="0.2">
      <c r="A1451" s="4">
        <v>44865</v>
      </c>
      <c r="B1451" s="17">
        <v>-1000</v>
      </c>
      <c r="C1451" s="11" t="s">
        <v>32</v>
      </c>
      <c r="D1451" s="2" t="s">
        <v>115</v>
      </c>
      <c r="E1451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451" s="17">
        <f>IF(Movimientos[[#This Row],[Contabilizado]] &gt; 0, Movimientos[[#This Row],[Contabilizado]], 0)</f>
        <v>0</v>
      </c>
      <c r="G1451" s="31">
        <f>IF(Movimientos[[#This Row],[Contabilizado]] &lt; 0, Movimientos[[#This Row],[Contabilizado]], 0)</f>
        <v>0</v>
      </c>
      <c r="I1451" s="5"/>
    </row>
    <row r="1452" spans="1:13" x14ac:dyDescent="0.2">
      <c r="A1452" s="4">
        <v>44863</v>
      </c>
      <c r="B1452" s="17">
        <v>1000</v>
      </c>
      <c r="C1452" s="11" t="s">
        <v>32</v>
      </c>
      <c r="D1452" s="2" t="s">
        <v>111</v>
      </c>
      <c r="E1452" s="17">
        <f>IF(AND(Movimientos[[#This Row],[Importe]] &lt; 0, OR(Movimientos[[#This Row],[Concepto]] = "Luz", Movimientos[[#This Row],[Concepto]] = "Cuota", Movimientos[[#This Row],[Concepto]] = "Invitado")), 0, Movimientos[[#This Row],[Importe]])</f>
        <v>1000</v>
      </c>
      <c r="F1452" s="17">
        <f>IF(Movimientos[[#This Row],[Contabilizado]] &gt; 0, Movimientos[[#This Row],[Contabilizado]], 0)</f>
        <v>1000</v>
      </c>
      <c r="G1452" s="31">
        <f>IF(Movimientos[[#This Row],[Contabilizado]] &lt; 0, Movimientos[[#This Row],[Contabilizado]], 0)</f>
        <v>0</v>
      </c>
      <c r="H1452" s="3"/>
      <c r="I1452" s="5"/>
      <c r="K1452" s="3"/>
      <c r="L1452" s="3"/>
      <c r="M1452" s="3"/>
    </row>
    <row r="1453" spans="1:13" x14ac:dyDescent="0.2">
      <c r="A1453" s="4">
        <v>44863</v>
      </c>
      <c r="B1453" s="17">
        <v>-500</v>
      </c>
      <c r="C1453" s="11" t="s">
        <v>13</v>
      </c>
      <c r="D1453" s="13" t="s">
        <v>73</v>
      </c>
      <c r="E1453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453" s="17">
        <f>IF(Movimientos[[#This Row],[Contabilizado]] &gt; 0, Movimientos[[#This Row],[Contabilizado]], 0)</f>
        <v>0</v>
      </c>
      <c r="G1453" s="31">
        <f>IF(Movimientos[[#This Row],[Contabilizado]] &lt; 0, Movimientos[[#This Row],[Contabilizado]], 0)</f>
        <v>0</v>
      </c>
      <c r="I1453" s="5"/>
    </row>
    <row r="1454" spans="1:13" x14ac:dyDescent="0.2">
      <c r="A1454" s="4">
        <v>44863</v>
      </c>
      <c r="B1454" s="17">
        <v>-1000</v>
      </c>
      <c r="C1454" s="11" t="s">
        <v>32</v>
      </c>
      <c r="D1454" s="2" t="s">
        <v>111</v>
      </c>
      <c r="E1454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454" s="17">
        <f>IF(Movimientos[[#This Row],[Contabilizado]] &gt; 0, Movimientos[[#This Row],[Contabilizado]], 0)</f>
        <v>0</v>
      </c>
      <c r="G1454" s="31">
        <f>IF(Movimientos[[#This Row],[Contabilizado]] &lt; 0, Movimientos[[#This Row],[Contabilizado]], 0)</f>
        <v>0</v>
      </c>
      <c r="H1454" s="3"/>
      <c r="I1454" s="5"/>
      <c r="K1454" s="3"/>
      <c r="L1454" s="3"/>
      <c r="M1454" s="3"/>
    </row>
    <row r="1455" spans="1:13" x14ac:dyDescent="0.2">
      <c r="A1455" s="4">
        <v>44862</v>
      </c>
      <c r="B1455" s="17">
        <v>500</v>
      </c>
      <c r="C1455" s="11" t="s">
        <v>13</v>
      </c>
      <c r="D1455" s="13" t="s">
        <v>105</v>
      </c>
      <c r="E1455" s="17">
        <f>IF(AND(Movimientos[[#This Row],[Importe]] &lt; 0, OR(Movimientos[[#This Row],[Concepto]] = "Luz", Movimientos[[#This Row],[Concepto]] = "Cuota", Movimientos[[#This Row],[Concepto]] = "Invitado")), 0, Movimientos[[#This Row],[Importe]])</f>
        <v>500</v>
      </c>
      <c r="F1455" s="17">
        <f>IF(Movimientos[[#This Row],[Contabilizado]] &gt; 0, Movimientos[[#This Row],[Contabilizado]], 0)</f>
        <v>500</v>
      </c>
      <c r="G1455" s="31">
        <f>IF(Movimientos[[#This Row],[Contabilizado]] &lt; 0, Movimientos[[#This Row],[Contabilizado]], 0)</f>
        <v>0</v>
      </c>
      <c r="I1455" s="5"/>
    </row>
    <row r="1456" spans="1:13" x14ac:dyDescent="0.2">
      <c r="A1456" s="4">
        <v>44862</v>
      </c>
      <c r="B1456" s="17">
        <v>-500</v>
      </c>
      <c r="C1456" s="11" t="s">
        <v>13</v>
      </c>
      <c r="D1456" s="13" t="s">
        <v>24</v>
      </c>
      <c r="E1456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456" s="17">
        <f>IF(Movimientos[[#This Row],[Contabilizado]] &gt; 0, Movimientos[[#This Row],[Contabilizado]], 0)</f>
        <v>0</v>
      </c>
      <c r="G1456" s="31">
        <f>IF(Movimientos[[#This Row],[Contabilizado]] &lt; 0, Movimientos[[#This Row],[Contabilizado]], 0)</f>
        <v>0</v>
      </c>
      <c r="I1456" s="5"/>
    </row>
    <row r="1457" spans="1:13" x14ac:dyDescent="0.2">
      <c r="A1457" s="4">
        <v>44862</v>
      </c>
      <c r="B1457" s="17">
        <v>-500</v>
      </c>
      <c r="C1457" s="11" t="s">
        <v>13</v>
      </c>
      <c r="D1457" s="13" t="s">
        <v>23</v>
      </c>
      <c r="E1457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457" s="17">
        <f>IF(Movimientos[[#This Row],[Contabilizado]] &gt; 0, Movimientos[[#This Row],[Contabilizado]], 0)</f>
        <v>0</v>
      </c>
      <c r="G1457" s="31">
        <f>IF(Movimientos[[#This Row],[Contabilizado]] &lt; 0, Movimientos[[#This Row],[Contabilizado]], 0)</f>
        <v>0</v>
      </c>
      <c r="H1457" s="3"/>
      <c r="I1457" s="5"/>
      <c r="K1457" s="3"/>
      <c r="L1457" s="3"/>
      <c r="M1457" s="3"/>
    </row>
    <row r="1458" spans="1:13" x14ac:dyDescent="0.2">
      <c r="A1458" s="4">
        <v>44861</v>
      </c>
      <c r="B1458" s="17">
        <v>8000</v>
      </c>
      <c r="C1458" s="14" t="s">
        <v>153</v>
      </c>
      <c r="D1458" s="15"/>
      <c r="E1458" s="17">
        <f>IF(AND(Movimientos[[#This Row],[Importe]] &lt; 0, OR(Movimientos[[#This Row],[Concepto]] = "Luz", Movimientos[[#This Row],[Concepto]] = "Cuota", Movimientos[[#This Row],[Concepto]] = "Invitado")), 0, Movimientos[[#This Row],[Importe]])</f>
        <v>8000</v>
      </c>
      <c r="F1458" s="17">
        <f>IF(Movimientos[[#This Row],[Contabilizado]] &gt; 0, Movimientos[[#This Row],[Contabilizado]], 0)</f>
        <v>8000</v>
      </c>
      <c r="G1458" s="31">
        <f>IF(Movimientos[[#This Row],[Contabilizado]] &lt; 0, Movimientos[[#This Row],[Contabilizado]], 0)</f>
        <v>0</v>
      </c>
      <c r="H1458" s="16"/>
      <c r="I1458" s="5"/>
      <c r="K1458" s="16"/>
      <c r="L1458" s="3"/>
      <c r="M1458" s="3" t="s">
        <v>222</v>
      </c>
    </row>
    <row r="1459" spans="1:13" x14ac:dyDescent="0.2">
      <c r="A1459" s="4">
        <v>44861</v>
      </c>
      <c r="B1459" s="17">
        <v>1300</v>
      </c>
      <c r="C1459" s="11" t="s">
        <v>151</v>
      </c>
      <c r="D1459" s="2"/>
      <c r="E1459" s="17">
        <f>IF(AND(Movimientos[[#This Row],[Importe]] &lt; 0, OR(Movimientos[[#This Row],[Concepto]] = "Luz", Movimientos[[#This Row],[Concepto]] = "Cuota", Movimientos[[#This Row],[Concepto]] = "Invitado")), 0, Movimientos[[#This Row],[Importe]])</f>
        <v>1300</v>
      </c>
      <c r="F1459" s="17">
        <f>IF(Movimientos[[#This Row],[Contabilizado]] &gt; 0, Movimientos[[#This Row],[Contabilizado]], 0)</f>
        <v>1300</v>
      </c>
      <c r="G1459" s="31">
        <f>IF(Movimientos[[#This Row],[Contabilizado]] &lt; 0, Movimientos[[#This Row],[Contabilizado]], 0)</f>
        <v>0</v>
      </c>
      <c r="I1459" s="5"/>
    </row>
    <row r="1460" spans="1:13" x14ac:dyDescent="0.2">
      <c r="A1460" s="4">
        <v>44861</v>
      </c>
      <c r="B1460" s="17">
        <v>1300</v>
      </c>
      <c r="C1460" s="11" t="s">
        <v>151</v>
      </c>
      <c r="D1460" s="2"/>
      <c r="E1460" s="17">
        <f>IF(AND(Movimientos[[#This Row],[Importe]] &lt; 0, OR(Movimientos[[#This Row],[Concepto]] = "Luz", Movimientos[[#This Row],[Concepto]] = "Cuota", Movimientos[[#This Row],[Concepto]] = "Invitado")), 0, Movimientos[[#This Row],[Importe]])</f>
        <v>1300</v>
      </c>
      <c r="F1460" s="17">
        <f>IF(Movimientos[[#This Row],[Contabilizado]] &gt; 0, Movimientos[[#This Row],[Contabilizado]], 0)</f>
        <v>1300</v>
      </c>
      <c r="G1460" s="31">
        <f>IF(Movimientos[[#This Row],[Contabilizado]] &lt; 0, Movimientos[[#This Row],[Contabilizado]], 0)</f>
        <v>0</v>
      </c>
      <c r="I1460" s="5"/>
    </row>
    <row r="1461" spans="1:13" x14ac:dyDescent="0.2">
      <c r="A1461" s="4">
        <v>44861</v>
      </c>
      <c r="B1461" s="17">
        <v>-1000</v>
      </c>
      <c r="C1461" s="11" t="s">
        <v>32</v>
      </c>
      <c r="D1461" s="2" t="s">
        <v>111</v>
      </c>
      <c r="E1461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461" s="17">
        <f>IF(Movimientos[[#This Row],[Contabilizado]] &gt; 0, Movimientos[[#This Row],[Contabilizado]], 0)</f>
        <v>0</v>
      </c>
      <c r="G1461" s="31">
        <f>IF(Movimientos[[#This Row],[Contabilizado]] &lt; 0, Movimientos[[#This Row],[Contabilizado]], 0)</f>
        <v>0</v>
      </c>
      <c r="I1461" s="5"/>
    </row>
    <row r="1462" spans="1:13" x14ac:dyDescent="0.2">
      <c r="A1462" s="4">
        <v>44858</v>
      </c>
      <c r="B1462" s="17">
        <v>-500</v>
      </c>
      <c r="C1462" s="14" t="s">
        <v>13</v>
      </c>
      <c r="D1462" s="15" t="s">
        <v>214</v>
      </c>
      <c r="E1462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462" s="17">
        <f>IF(Movimientos[[#This Row],[Contabilizado]] &gt; 0, Movimientos[[#This Row],[Contabilizado]], 0)</f>
        <v>0</v>
      </c>
      <c r="G1462" s="31">
        <f>IF(Movimientos[[#This Row],[Contabilizado]] &lt; 0, Movimientos[[#This Row],[Contabilizado]], 0)</f>
        <v>0</v>
      </c>
      <c r="H1462" s="16"/>
      <c r="I1462" s="5"/>
      <c r="K1462" s="16"/>
      <c r="L1462" s="3"/>
      <c r="M1462" s="3"/>
    </row>
    <row r="1463" spans="1:13" x14ac:dyDescent="0.2">
      <c r="A1463" s="4">
        <v>44858</v>
      </c>
      <c r="B1463" s="17">
        <v>1300</v>
      </c>
      <c r="C1463" s="11" t="s">
        <v>151</v>
      </c>
      <c r="D1463" s="2"/>
      <c r="E1463" s="17">
        <f>IF(AND(Movimientos[[#This Row],[Importe]] &lt; 0, OR(Movimientos[[#This Row],[Concepto]] = "Luz", Movimientos[[#This Row],[Concepto]] = "Cuota", Movimientos[[#This Row],[Concepto]] = "Invitado")), 0, Movimientos[[#This Row],[Importe]])</f>
        <v>1300</v>
      </c>
      <c r="F1463" s="17">
        <f>IF(Movimientos[[#This Row],[Contabilizado]] &gt; 0, Movimientos[[#This Row],[Contabilizado]], 0)</f>
        <v>1300</v>
      </c>
      <c r="G1463" s="31">
        <f>IF(Movimientos[[#This Row],[Contabilizado]] &lt; 0, Movimientos[[#This Row],[Contabilizado]], 0)</f>
        <v>0</v>
      </c>
      <c r="I1463" s="5"/>
    </row>
    <row r="1464" spans="1:13" x14ac:dyDescent="0.2">
      <c r="A1464" s="4">
        <v>44858</v>
      </c>
      <c r="B1464" s="17">
        <v>1300</v>
      </c>
      <c r="C1464" s="11" t="s">
        <v>151</v>
      </c>
      <c r="D1464" s="2"/>
      <c r="E1464" s="17">
        <f>IF(AND(Movimientos[[#This Row],[Importe]] &lt; 0, OR(Movimientos[[#This Row],[Concepto]] = "Luz", Movimientos[[#This Row],[Concepto]] = "Cuota", Movimientos[[#This Row],[Concepto]] = "Invitado")), 0, Movimientos[[#This Row],[Importe]])</f>
        <v>1300</v>
      </c>
      <c r="F1464" s="17">
        <f>IF(Movimientos[[#This Row],[Contabilizado]] &gt; 0, Movimientos[[#This Row],[Contabilizado]], 0)</f>
        <v>1300</v>
      </c>
      <c r="G1464" s="31">
        <f>IF(Movimientos[[#This Row],[Contabilizado]] &lt; 0, Movimientos[[#This Row],[Contabilizado]], 0)</f>
        <v>0</v>
      </c>
      <c r="I1464" s="5"/>
    </row>
    <row r="1465" spans="1:13" x14ac:dyDescent="0.2">
      <c r="A1465" s="4">
        <v>44857</v>
      </c>
      <c r="B1465" s="17">
        <v>-1000</v>
      </c>
      <c r="C1465" s="11" t="s">
        <v>32</v>
      </c>
      <c r="D1465" s="2" t="s">
        <v>95</v>
      </c>
      <c r="E1465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465" s="17">
        <f>IF(Movimientos[[#This Row],[Contabilizado]] &gt; 0, Movimientos[[#This Row],[Contabilizado]], 0)</f>
        <v>0</v>
      </c>
      <c r="G1465" s="31">
        <f>IF(Movimientos[[#This Row],[Contabilizado]] &lt; 0, Movimientos[[#This Row],[Contabilizado]], 0)</f>
        <v>0</v>
      </c>
      <c r="I1465" s="5"/>
    </row>
    <row r="1466" spans="1:13" x14ac:dyDescent="0.2">
      <c r="A1466" s="4">
        <v>44856</v>
      </c>
      <c r="B1466" s="17">
        <v>300</v>
      </c>
      <c r="C1466" s="11" t="s">
        <v>13</v>
      </c>
      <c r="D1466" s="13" t="s">
        <v>37</v>
      </c>
      <c r="E1466" s="17">
        <f>IF(AND(Movimientos[[#This Row],[Importe]] &lt; 0, OR(Movimientos[[#This Row],[Concepto]] = "Luz", Movimientos[[#This Row],[Concepto]] = "Cuota", Movimientos[[#This Row],[Concepto]] = "Invitado")), 0, Movimientos[[#This Row],[Importe]])</f>
        <v>300</v>
      </c>
      <c r="F1466" s="17">
        <f>IF(Movimientos[[#This Row],[Contabilizado]] &gt; 0, Movimientos[[#This Row],[Contabilizado]], 0)</f>
        <v>300</v>
      </c>
      <c r="G1466" s="31">
        <f>IF(Movimientos[[#This Row],[Contabilizado]] &lt; 0, Movimientos[[#This Row],[Contabilizado]], 0)</f>
        <v>0</v>
      </c>
      <c r="I1466" s="5"/>
    </row>
    <row r="1467" spans="1:13" x14ac:dyDescent="0.2">
      <c r="A1467" s="4">
        <v>44856</v>
      </c>
      <c r="B1467" s="17">
        <v>-300</v>
      </c>
      <c r="C1467" s="11" t="s">
        <v>13</v>
      </c>
      <c r="D1467" s="13" t="s">
        <v>37</v>
      </c>
      <c r="E1467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467" s="17">
        <f>IF(Movimientos[[#This Row],[Contabilizado]] &gt; 0, Movimientos[[#This Row],[Contabilizado]], 0)</f>
        <v>0</v>
      </c>
      <c r="G1467" s="31">
        <f>IF(Movimientos[[#This Row],[Contabilizado]] &lt; 0, Movimientos[[#This Row],[Contabilizado]], 0)</f>
        <v>0</v>
      </c>
      <c r="I1467" s="5"/>
    </row>
    <row r="1468" spans="1:13" x14ac:dyDescent="0.2">
      <c r="A1468" s="4">
        <v>44855</v>
      </c>
      <c r="B1468" s="17">
        <v>-500</v>
      </c>
      <c r="C1468" s="11" t="s">
        <v>13</v>
      </c>
      <c r="D1468" s="13" t="s">
        <v>21</v>
      </c>
      <c r="E1468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468" s="17">
        <f>IF(Movimientos[[#This Row],[Contabilizado]] &gt; 0, Movimientos[[#This Row],[Contabilizado]], 0)</f>
        <v>0</v>
      </c>
      <c r="G1468" s="31">
        <f>IF(Movimientos[[#This Row],[Contabilizado]] &lt; 0, Movimientos[[#This Row],[Contabilizado]], 0)</f>
        <v>0</v>
      </c>
      <c r="H1468" s="3"/>
      <c r="I1468" s="5"/>
      <c r="K1468" s="3"/>
      <c r="L1468" s="3"/>
      <c r="M1468" s="3"/>
    </row>
    <row r="1469" spans="1:13" x14ac:dyDescent="0.2">
      <c r="A1469" s="4">
        <v>44855</v>
      </c>
      <c r="B1469" s="17">
        <v>-500</v>
      </c>
      <c r="C1469" s="11" t="s">
        <v>13</v>
      </c>
      <c r="D1469" s="13" t="s">
        <v>182</v>
      </c>
      <c r="E1469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469" s="17">
        <f>IF(Movimientos[[#This Row],[Contabilizado]] &gt; 0, Movimientos[[#This Row],[Contabilizado]], 0)</f>
        <v>0</v>
      </c>
      <c r="G1469" s="31">
        <f>IF(Movimientos[[#This Row],[Contabilizado]] &lt; 0, Movimientos[[#This Row],[Contabilizado]], 0)</f>
        <v>0</v>
      </c>
      <c r="I1469" s="5"/>
    </row>
    <row r="1470" spans="1:13" x14ac:dyDescent="0.2">
      <c r="A1470" s="4">
        <v>44854</v>
      </c>
      <c r="B1470" s="17">
        <v>3200</v>
      </c>
      <c r="C1470" s="11" t="s">
        <v>15</v>
      </c>
      <c r="D1470" s="2" t="s">
        <v>16</v>
      </c>
      <c r="E1470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470" s="17">
        <f>IF(Movimientos[[#This Row],[Contabilizado]] &gt; 0, Movimientos[[#This Row],[Contabilizado]], 0)</f>
        <v>3200</v>
      </c>
      <c r="G1470" s="31">
        <f>IF(Movimientos[[#This Row],[Contabilizado]] &lt; 0, Movimientos[[#This Row],[Contabilizado]], 0)</f>
        <v>0</v>
      </c>
      <c r="H1470" s="3"/>
      <c r="I1470" s="5"/>
      <c r="K1470" s="3"/>
      <c r="L1470" s="3"/>
      <c r="M1470" s="3"/>
    </row>
    <row r="1471" spans="1:13" x14ac:dyDescent="0.2">
      <c r="A1471" s="4">
        <v>44854</v>
      </c>
      <c r="B1471" s="17">
        <v>3200</v>
      </c>
      <c r="C1471" s="11" t="s">
        <v>15</v>
      </c>
      <c r="D1471" s="2" t="s">
        <v>203</v>
      </c>
      <c r="E1471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471" s="17">
        <f>IF(Movimientos[[#This Row],[Contabilizado]] &gt; 0, Movimientos[[#This Row],[Contabilizado]], 0)</f>
        <v>3200</v>
      </c>
      <c r="G1471" s="31">
        <f>IF(Movimientos[[#This Row],[Contabilizado]] &lt; 0, Movimientos[[#This Row],[Contabilizado]], 0)</f>
        <v>0</v>
      </c>
      <c r="H1471" s="3"/>
      <c r="I1471" s="5"/>
      <c r="K1471" s="3"/>
      <c r="L1471" s="3"/>
      <c r="M1471" s="3"/>
    </row>
    <row r="1472" spans="1:13" x14ac:dyDescent="0.2">
      <c r="A1472" s="4">
        <v>44854</v>
      </c>
      <c r="B1472" s="17">
        <v>1000</v>
      </c>
      <c r="C1472" s="11" t="s">
        <v>32</v>
      </c>
      <c r="D1472" s="2" t="s">
        <v>41</v>
      </c>
      <c r="E1472" s="17">
        <f>IF(AND(Movimientos[[#This Row],[Importe]] &lt; 0, OR(Movimientos[[#This Row],[Concepto]] = "Luz", Movimientos[[#This Row],[Concepto]] = "Cuota", Movimientos[[#This Row],[Concepto]] = "Invitado")), 0, Movimientos[[#This Row],[Importe]])</f>
        <v>1000</v>
      </c>
      <c r="F1472" s="17">
        <f>IF(Movimientos[[#This Row],[Contabilizado]] &gt; 0, Movimientos[[#This Row],[Contabilizado]], 0)</f>
        <v>1000</v>
      </c>
      <c r="G1472" s="31">
        <f>IF(Movimientos[[#This Row],[Contabilizado]] &lt; 0, Movimientos[[#This Row],[Contabilizado]], 0)</f>
        <v>0</v>
      </c>
      <c r="I1472" s="5"/>
    </row>
    <row r="1473" spans="1:10" x14ac:dyDescent="0.2">
      <c r="A1473" s="4">
        <v>44854</v>
      </c>
      <c r="B1473" s="17">
        <v>1000</v>
      </c>
      <c r="C1473" s="11" t="s">
        <v>151</v>
      </c>
      <c r="D1473" s="2"/>
      <c r="E1473" s="17">
        <f>IF(AND(Movimientos[[#This Row],[Importe]] &lt; 0, OR(Movimientos[[#This Row],[Concepto]] = "Luz", Movimientos[[#This Row],[Concepto]] = "Cuota", Movimientos[[#This Row],[Concepto]] = "Invitado")), 0, Movimientos[[#This Row],[Importe]])</f>
        <v>1000</v>
      </c>
      <c r="F1473" s="17">
        <f>IF(Movimientos[[#This Row],[Contabilizado]] &gt; 0, Movimientos[[#This Row],[Contabilizado]], 0)</f>
        <v>1000</v>
      </c>
      <c r="G1473" s="31">
        <f>IF(Movimientos[[#This Row],[Contabilizado]] &lt; 0, Movimientos[[#This Row],[Contabilizado]], 0)</f>
        <v>0</v>
      </c>
      <c r="I1473" s="5"/>
    </row>
    <row r="1474" spans="1:10" x14ac:dyDescent="0.2">
      <c r="A1474" s="4">
        <v>44854</v>
      </c>
      <c r="B1474" s="17">
        <v>-500</v>
      </c>
      <c r="C1474" s="11" t="s">
        <v>13</v>
      </c>
      <c r="D1474" s="13" t="s">
        <v>24</v>
      </c>
      <c r="E1474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474" s="17">
        <f>IF(Movimientos[[#This Row],[Contabilizado]] &gt; 0, Movimientos[[#This Row],[Contabilizado]], 0)</f>
        <v>0</v>
      </c>
      <c r="G1474" s="31">
        <f>IF(Movimientos[[#This Row],[Contabilizado]] &lt; 0, Movimientos[[#This Row],[Contabilizado]], 0)</f>
        <v>0</v>
      </c>
      <c r="I1474" s="5"/>
    </row>
    <row r="1475" spans="1:10" x14ac:dyDescent="0.2">
      <c r="A1475" s="4">
        <v>44854</v>
      </c>
      <c r="B1475" s="17">
        <v>-1000</v>
      </c>
      <c r="C1475" s="11" t="s">
        <v>32</v>
      </c>
      <c r="D1475" s="2" t="s">
        <v>41</v>
      </c>
      <c r="E1475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475" s="17">
        <f>IF(Movimientos[[#This Row],[Contabilizado]] &gt; 0, Movimientos[[#This Row],[Contabilizado]], 0)</f>
        <v>0</v>
      </c>
      <c r="G1475" s="31">
        <f>IF(Movimientos[[#This Row],[Contabilizado]] &lt; 0, Movimientos[[#This Row],[Contabilizado]], 0)</f>
        <v>0</v>
      </c>
      <c r="I1475" s="5"/>
    </row>
    <row r="1476" spans="1:10" x14ac:dyDescent="0.2">
      <c r="A1476" s="4">
        <v>44854</v>
      </c>
      <c r="B1476" s="17">
        <v>-1000</v>
      </c>
      <c r="C1476" s="11" t="s">
        <v>32</v>
      </c>
      <c r="D1476" s="2" t="s">
        <v>111</v>
      </c>
      <c r="E1476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476" s="17">
        <f>IF(Movimientos[[#This Row],[Contabilizado]] &gt; 0, Movimientos[[#This Row],[Contabilizado]], 0)</f>
        <v>0</v>
      </c>
      <c r="G1476" s="31">
        <f>IF(Movimientos[[#This Row],[Contabilizado]] &lt; 0, Movimientos[[#This Row],[Contabilizado]], 0)</f>
        <v>0</v>
      </c>
      <c r="I1476" s="5"/>
    </row>
    <row r="1477" spans="1:10" x14ac:dyDescent="0.2">
      <c r="A1477" s="4">
        <v>44853</v>
      </c>
      <c r="B1477" s="17">
        <v>3200</v>
      </c>
      <c r="C1477" s="11" t="s">
        <v>15</v>
      </c>
      <c r="D1477" s="2" t="s">
        <v>64</v>
      </c>
      <c r="E1477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477" s="17">
        <f>IF(Movimientos[[#This Row],[Contabilizado]] &gt; 0, Movimientos[[#This Row],[Contabilizado]], 0)</f>
        <v>3200</v>
      </c>
      <c r="G1477" s="31">
        <f>IF(Movimientos[[#This Row],[Contabilizado]] &lt; 0, Movimientos[[#This Row],[Contabilizado]], 0)</f>
        <v>0</v>
      </c>
      <c r="I1477" s="5"/>
    </row>
    <row r="1478" spans="1:10" x14ac:dyDescent="0.2">
      <c r="A1478" s="4">
        <v>44853</v>
      </c>
      <c r="B1478" s="17">
        <v>3200</v>
      </c>
      <c r="C1478" s="11" t="s">
        <v>15</v>
      </c>
      <c r="D1478" s="2" t="s">
        <v>115</v>
      </c>
      <c r="E1478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478" s="17">
        <f>IF(Movimientos[[#This Row],[Contabilizado]] &gt; 0, Movimientos[[#This Row],[Contabilizado]], 0)</f>
        <v>3200</v>
      </c>
      <c r="G1478" s="31">
        <f>IF(Movimientos[[#This Row],[Contabilizado]] &lt; 0, Movimientos[[#This Row],[Contabilizado]], 0)</f>
        <v>0</v>
      </c>
      <c r="I1478" s="5"/>
    </row>
    <row r="1479" spans="1:10" x14ac:dyDescent="0.2">
      <c r="A1479" s="4">
        <v>44853</v>
      </c>
      <c r="B1479" s="17">
        <v>1300</v>
      </c>
      <c r="C1479" s="11" t="s">
        <v>151</v>
      </c>
      <c r="D1479" s="2"/>
      <c r="E1479" s="17">
        <f>IF(AND(Movimientos[[#This Row],[Importe]] &lt; 0, OR(Movimientos[[#This Row],[Concepto]] = "Luz", Movimientos[[#This Row],[Concepto]] = "Cuota", Movimientos[[#This Row],[Concepto]] = "Invitado")), 0, Movimientos[[#This Row],[Importe]])</f>
        <v>1300</v>
      </c>
      <c r="F1479" s="17">
        <f>IF(Movimientos[[#This Row],[Contabilizado]] &gt; 0, Movimientos[[#This Row],[Contabilizado]], 0)</f>
        <v>1300</v>
      </c>
      <c r="G1479" s="31">
        <f>IF(Movimientos[[#This Row],[Contabilizado]] &lt; 0, Movimientos[[#This Row],[Contabilizado]], 0)</f>
        <v>0</v>
      </c>
      <c r="I1479" s="5"/>
    </row>
    <row r="1480" spans="1:10" x14ac:dyDescent="0.2">
      <c r="A1480" s="4">
        <v>44853</v>
      </c>
      <c r="B1480" s="17">
        <v>-500</v>
      </c>
      <c r="C1480" s="11" t="s">
        <v>13</v>
      </c>
      <c r="D1480" s="13" t="s">
        <v>73</v>
      </c>
      <c r="E1480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480" s="17">
        <f>IF(Movimientos[[#This Row],[Contabilizado]] &gt; 0, Movimientos[[#This Row],[Contabilizado]], 0)</f>
        <v>0</v>
      </c>
      <c r="G1480" s="31">
        <f>IF(Movimientos[[#This Row],[Contabilizado]] &lt; 0, Movimientos[[#This Row],[Contabilizado]], 0)</f>
        <v>0</v>
      </c>
      <c r="I1480" s="5"/>
    </row>
    <row r="1481" spans="1:10" x14ac:dyDescent="0.2">
      <c r="A1481" s="4">
        <v>44853</v>
      </c>
      <c r="B1481" s="17">
        <v>-500</v>
      </c>
      <c r="C1481" s="11" t="s">
        <v>13</v>
      </c>
      <c r="D1481" s="13" t="s">
        <v>82</v>
      </c>
      <c r="E1481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481" s="17">
        <f>IF(Movimientos[[#This Row],[Contabilizado]] &gt; 0, Movimientos[[#This Row],[Contabilizado]], 0)</f>
        <v>0</v>
      </c>
      <c r="G1481" s="31">
        <f>IF(Movimientos[[#This Row],[Contabilizado]] &lt; 0, Movimientos[[#This Row],[Contabilizado]], 0)</f>
        <v>0</v>
      </c>
      <c r="I1481" s="5"/>
    </row>
    <row r="1482" spans="1:10" x14ac:dyDescent="0.2">
      <c r="A1482" s="4">
        <v>44853</v>
      </c>
      <c r="B1482" s="17">
        <v>-500</v>
      </c>
      <c r="C1482" s="11" t="s">
        <v>13</v>
      </c>
      <c r="D1482" s="13" t="s">
        <v>82</v>
      </c>
      <c r="E1482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482" s="17">
        <f>IF(Movimientos[[#This Row],[Contabilizado]] &gt; 0, Movimientos[[#This Row],[Contabilizado]], 0)</f>
        <v>0</v>
      </c>
      <c r="G1482" s="31">
        <f>IF(Movimientos[[#This Row],[Contabilizado]] &lt; 0, Movimientos[[#This Row],[Contabilizado]], 0)</f>
        <v>0</v>
      </c>
      <c r="I1482" s="5"/>
    </row>
    <row r="1483" spans="1:10" x14ac:dyDescent="0.2">
      <c r="A1483" s="4">
        <v>44853</v>
      </c>
      <c r="B1483" s="17">
        <v>-500</v>
      </c>
      <c r="C1483" s="11" t="s">
        <v>13</v>
      </c>
      <c r="D1483" s="13" t="s">
        <v>24</v>
      </c>
      <c r="E1483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483" s="17">
        <f>IF(Movimientos[[#This Row],[Contabilizado]] &gt; 0, Movimientos[[#This Row],[Contabilizado]], 0)</f>
        <v>0</v>
      </c>
      <c r="G1483" s="31">
        <f>IF(Movimientos[[#This Row],[Contabilizado]] &lt; 0, Movimientos[[#This Row],[Contabilizado]], 0)</f>
        <v>0</v>
      </c>
      <c r="I1483" s="5"/>
    </row>
    <row r="1484" spans="1:10" x14ac:dyDescent="0.2">
      <c r="A1484" s="4">
        <v>44853</v>
      </c>
      <c r="B1484" s="17">
        <v>-500</v>
      </c>
      <c r="C1484" s="11" t="s">
        <v>13</v>
      </c>
      <c r="D1484" s="13" t="s">
        <v>113</v>
      </c>
      <c r="E1484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484" s="17">
        <f>IF(Movimientos[[#This Row],[Contabilizado]] &gt; 0, Movimientos[[#This Row],[Contabilizado]], 0)</f>
        <v>0</v>
      </c>
      <c r="G1484" s="31">
        <f>IF(Movimientos[[#This Row],[Contabilizado]] &lt; 0, Movimientos[[#This Row],[Contabilizado]], 0)</f>
        <v>0</v>
      </c>
      <c r="I1484" s="5"/>
    </row>
    <row r="1485" spans="1:10" x14ac:dyDescent="0.2">
      <c r="A1485" s="4">
        <v>44853</v>
      </c>
      <c r="B1485" s="17">
        <v>-500</v>
      </c>
      <c r="C1485" s="11" t="s">
        <v>13</v>
      </c>
      <c r="D1485" s="13" t="s">
        <v>23</v>
      </c>
      <c r="E1485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485" s="17">
        <f>IF(Movimientos[[#This Row],[Contabilizado]] &gt; 0, Movimientos[[#This Row],[Contabilizado]], 0)</f>
        <v>0</v>
      </c>
      <c r="G1485" s="31">
        <f>IF(Movimientos[[#This Row],[Contabilizado]] &lt; 0, Movimientos[[#This Row],[Contabilizado]], 0)</f>
        <v>0</v>
      </c>
      <c r="I1485" s="5"/>
    </row>
    <row r="1486" spans="1:10" x14ac:dyDescent="0.2">
      <c r="A1486" s="4">
        <v>44852</v>
      </c>
      <c r="B1486" s="17">
        <v>-500</v>
      </c>
      <c r="C1486" s="11" t="s">
        <v>13</v>
      </c>
      <c r="D1486" s="13" t="s">
        <v>61</v>
      </c>
      <c r="E1486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486" s="17">
        <f>IF(Movimientos[[#This Row],[Contabilizado]] &gt; 0, Movimientos[[#This Row],[Contabilizado]], 0)</f>
        <v>0</v>
      </c>
      <c r="G1486" s="31">
        <f>IF(Movimientos[[#This Row],[Contabilizado]] &lt; 0, Movimientos[[#This Row],[Contabilizado]], 0)</f>
        <v>0</v>
      </c>
      <c r="I1486" s="5"/>
    </row>
    <row r="1487" spans="1:10" x14ac:dyDescent="0.2">
      <c r="A1487" s="4">
        <v>44851</v>
      </c>
      <c r="B1487" s="17">
        <v>3200</v>
      </c>
      <c r="C1487" s="11" t="s">
        <v>15</v>
      </c>
      <c r="D1487" s="2" t="s">
        <v>85</v>
      </c>
      <c r="E1487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487" s="17">
        <f>IF(Movimientos[[#This Row],[Contabilizado]] &gt; 0, Movimientos[[#This Row],[Contabilizado]], 0)</f>
        <v>3200</v>
      </c>
      <c r="G1487" s="31">
        <f>IF(Movimientos[[#This Row],[Contabilizado]] &lt; 0, Movimientos[[#This Row],[Contabilizado]], 0)</f>
        <v>0</v>
      </c>
      <c r="I1487" s="5"/>
    </row>
    <row r="1488" spans="1:10" x14ac:dyDescent="0.2">
      <c r="A1488" s="4">
        <v>44851</v>
      </c>
      <c r="B1488" s="17">
        <v>3200</v>
      </c>
      <c r="C1488" s="11" t="s">
        <v>15</v>
      </c>
      <c r="D1488" s="2" t="s">
        <v>149</v>
      </c>
      <c r="E1488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488" s="17">
        <f>IF(Movimientos[[#This Row],[Contabilizado]] &gt; 0, Movimientos[[#This Row],[Contabilizado]], 0)</f>
        <v>3200</v>
      </c>
      <c r="G1488" s="31">
        <f>IF(Movimientos[[#This Row],[Contabilizado]] &lt; 0, Movimientos[[#This Row],[Contabilizado]], 0)</f>
        <v>0</v>
      </c>
      <c r="I1488" s="5"/>
      <c r="J1488" s="5"/>
    </row>
    <row r="1489" spans="1:13" x14ac:dyDescent="0.2">
      <c r="A1489" s="4">
        <v>44851</v>
      </c>
      <c r="B1489" s="17">
        <v>3200</v>
      </c>
      <c r="C1489" s="11" t="s">
        <v>15</v>
      </c>
      <c r="D1489" s="2" t="s">
        <v>100</v>
      </c>
      <c r="E1489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489" s="17">
        <f>IF(Movimientos[[#This Row],[Contabilizado]] &gt; 0, Movimientos[[#This Row],[Contabilizado]], 0)</f>
        <v>3200</v>
      </c>
      <c r="G1489" s="31">
        <f>IF(Movimientos[[#This Row],[Contabilizado]] &lt; 0, Movimientos[[#This Row],[Contabilizado]], 0)</f>
        <v>0</v>
      </c>
      <c r="I1489" s="5"/>
    </row>
    <row r="1490" spans="1:13" x14ac:dyDescent="0.2">
      <c r="A1490" s="4">
        <v>44851</v>
      </c>
      <c r="B1490" s="17">
        <v>-500</v>
      </c>
      <c r="C1490" s="11" t="s">
        <v>13</v>
      </c>
      <c r="D1490" s="13" t="s">
        <v>24</v>
      </c>
      <c r="E1490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490" s="17">
        <f>IF(Movimientos[[#This Row],[Contabilizado]] &gt; 0, Movimientos[[#This Row],[Contabilizado]], 0)</f>
        <v>0</v>
      </c>
      <c r="G1490" s="31">
        <f>IF(Movimientos[[#This Row],[Contabilizado]] &lt; 0, Movimientos[[#This Row],[Contabilizado]], 0)</f>
        <v>0</v>
      </c>
      <c r="I1490" s="5"/>
    </row>
    <row r="1491" spans="1:13" x14ac:dyDescent="0.2">
      <c r="A1491" s="4">
        <v>44851</v>
      </c>
      <c r="B1491" s="17">
        <v>-500</v>
      </c>
      <c r="C1491" s="11" t="s">
        <v>13</v>
      </c>
      <c r="D1491" s="13" t="s">
        <v>23</v>
      </c>
      <c r="E1491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491" s="17">
        <f>IF(Movimientos[[#This Row],[Contabilizado]] &gt; 0, Movimientos[[#This Row],[Contabilizado]], 0)</f>
        <v>0</v>
      </c>
      <c r="G1491" s="31">
        <f>IF(Movimientos[[#This Row],[Contabilizado]] &lt; 0, Movimientos[[#This Row],[Contabilizado]], 0)</f>
        <v>0</v>
      </c>
      <c r="I1491" s="5"/>
    </row>
    <row r="1492" spans="1:13" x14ac:dyDescent="0.2">
      <c r="A1492" s="4">
        <v>44851</v>
      </c>
      <c r="B1492" s="17">
        <v>-8200</v>
      </c>
      <c r="C1492" s="11" t="s">
        <v>160</v>
      </c>
      <c r="D1492" s="2"/>
      <c r="E1492" s="17">
        <f>IF(AND(Movimientos[[#This Row],[Importe]] &lt; 0, OR(Movimientos[[#This Row],[Concepto]] = "Luz", Movimientos[[#This Row],[Concepto]] = "Cuota", Movimientos[[#This Row],[Concepto]] = "Invitado")), 0, Movimientos[[#This Row],[Importe]])</f>
        <v>-8200</v>
      </c>
      <c r="F1492" s="17">
        <f>IF(Movimientos[[#This Row],[Contabilizado]] &gt; 0, Movimientos[[#This Row],[Contabilizado]], 0)</f>
        <v>0</v>
      </c>
      <c r="G1492" s="31">
        <f>IF(Movimientos[[#This Row],[Contabilizado]] &lt; 0, Movimientos[[#This Row],[Contabilizado]], 0)</f>
        <v>-8200</v>
      </c>
      <c r="I1492" s="5"/>
      <c r="M1492" s="2" t="s">
        <v>223</v>
      </c>
    </row>
    <row r="1493" spans="1:13" x14ac:dyDescent="0.2">
      <c r="A1493" s="4">
        <v>44851</v>
      </c>
      <c r="B1493" s="17">
        <v>-170000</v>
      </c>
      <c r="C1493" s="11" t="s">
        <v>160</v>
      </c>
      <c r="D1493" s="2"/>
      <c r="E1493" s="17">
        <f>IF(AND(Movimientos[[#This Row],[Importe]] &lt; 0, OR(Movimientos[[#This Row],[Concepto]] = "Luz", Movimientos[[#This Row],[Concepto]] = "Cuota", Movimientos[[#This Row],[Concepto]] = "Invitado")), 0, Movimientos[[#This Row],[Importe]])</f>
        <v>-170000</v>
      </c>
      <c r="F1493" s="17">
        <f>IF(Movimientos[[#This Row],[Contabilizado]] &gt; 0, Movimientos[[#This Row],[Contabilizado]], 0)</f>
        <v>0</v>
      </c>
      <c r="G1493" s="31">
        <f>IF(Movimientos[[#This Row],[Contabilizado]] &lt; 0, Movimientos[[#This Row],[Contabilizado]], 0)</f>
        <v>-170000</v>
      </c>
      <c r="I1493" s="5"/>
      <c r="M1493" s="2" t="s">
        <v>224</v>
      </c>
    </row>
    <row r="1494" spans="1:13" x14ac:dyDescent="0.2">
      <c r="A1494" s="4">
        <v>44848</v>
      </c>
      <c r="B1494" s="17">
        <v>-500</v>
      </c>
      <c r="C1494" s="14" t="s">
        <v>13</v>
      </c>
      <c r="D1494" s="15" t="s">
        <v>214</v>
      </c>
      <c r="E1494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494" s="17">
        <f>IF(Movimientos[[#This Row],[Contabilizado]] &gt; 0, Movimientos[[#This Row],[Contabilizado]], 0)</f>
        <v>0</v>
      </c>
      <c r="G1494" s="31">
        <f>IF(Movimientos[[#This Row],[Contabilizado]] &lt; 0, Movimientos[[#This Row],[Contabilizado]], 0)</f>
        <v>0</v>
      </c>
      <c r="H1494" s="16"/>
      <c r="I1494" s="5"/>
      <c r="K1494" s="16"/>
      <c r="L1494" s="3"/>
      <c r="M1494" s="3"/>
    </row>
    <row r="1495" spans="1:13" x14ac:dyDescent="0.2">
      <c r="A1495" s="4">
        <v>44848</v>
      </c>
      <c r="B1495" s="17">
        <v>13400</v>
      </c>
      <c r="C1495" s="11" t="s">
        <v>44</v>
      </c>
      <c r="D1495" s="2"/>
      <c r="E1495" s="17">
        <f>IF(AND(Movimientos[[#This Row],[Importe]] &lt; 0, OR(Movimientos[[#This Row],[Concepto]] = "Luz", Movimientos[[#This Row],[Concepto]] = "Cuota", Movimientos[[#This Row],[Concepto]] = "Invitado")), 0, Movimientos[[#This Row],[Importe]])</f>
        <v>13400</v>
      </c>
      <c r="F1495" s="17">
        <f>IF(Movimientos[[#This Row],[Contabilizado]] &gt; 0, Movimientos[[#This Row],[Contabilizado]], 0)</f>
        <v>13400</v>
      </c>
      <c r="G1495" s="31">
        <f>IF(Movimientos[[#This Row],[Contabilizado]] &lt; 0, Movimientos[[#This Row],[Contabilizado]], 0)</f>
        <v>0</v>
      </c>
      <c r="I1495" s="5"/>
      <c r="J1495" s="3" t="s">
        <v>116</v>
      </c>
    </row>
    <row r="1496" spans="1:13" x14ac:dyDescent="0.2">
      <c r="A1496" s="4">
        <v>44848</v>
      </c>
      <c r="B1496" s="17">
        <v>3200</v>
      </c>
      <c r="C1496" s="11" t="s">
        <v>15</v>
      </c>
      <c r="D1496" s="2" t="s">
        <v>59</v>
      </c>
      <c r="E1496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496" s="17">
        <f>IF(Movimientos[[#This Row],[Contabilizado]] &gt; 0, Movimientos[[#This Row],[Contabilizado]], 0)</f>
        <v>3200</v>
      </c>
      <c r="G1496" s="31">
        <f>IF(Movimientos[[#This Row],[Contabilizado]] &lt; 0, Movimientos[[#This Row],[Contabilizado]], 0)</f>
        <v>0</v>
      </c>
      <c r="I1496" s="5"/>
    </row>
    <row r="1497" spans="1:13" x14ac:dyDescent="0.2">
      <c r="A1497" s="4">
        <v>44848</v>
      </c>
      <c r="B1497" s="17">
        <v>3200</v>
      </c>
      <c r="C1497" s="11" t="s">
        <v>15</v>
      </c>
      <c r="D1497" s="2" t="s">
        <v>75</v>
      </c>
      <c r="E1497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497" s="17">
        <f>IF(Movimientos[[#This Row],[Contabilizado]] &gt; 0, Movimientos[[#This Row],[Contabilizado]], 0)</f>
        <v>3200</v>
      </c>
      <c r="G1497" s="31">
        <f>IF(Movimientos[[#This Row],[Contabilizado]] &lt; 0, Movimientos[[#This Row],[Contabilizado]], 0)</f>
        <v>0</v>
      </c>
      <c r="I1497" s="5"/>
    </row>
    <row r="1498" spans="1:13" x14ac:dyDescent="0.2">
      <c r="A1498" s="4">
        <v>44848</v>
      </c>
      <c r="B1498" s="17">
        <v>3200</v>
      </c>
      <c r="C1498" s="11" t="s">
        <v>15</v>
      </c>
      <c r="D1498" s="2" t="s">
        <v>83</v>
      </c>
      <c r="E1498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498" s="17">
        <f>IF(Movimientos[[#This Row],[Contabilizado]] &gt; 0, Movimientos[[#This Row],[Contabilizado]], 0)</f>
        <v>3200</v>
      </c>
      <c r="G1498" s="31">
        <f>IF(Movimientos[[#This Row],[Contabilizado]] &lt; 0, Movimientos[[#This Row],[Contabilizado]], 0)</f>
        <v>0</v>
      </c>
      <c r="I1498" s="5"/>
    </row>
    <row r="1499" spans="1:13" x14ac:dyDescent="0.2">
      <c r="A1499" s="4">
        <v>44848</v>
      </c>
      <c r="B1499" s="17">
        <v>3200</v>
      </c>
      <c r="C1499" s="11" t="s">
        <v>15</v>
      </c>
      <c r="D1499" s="2" t="s">
        <v>24</v>
      </c>
      <c r="E1499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499" s="17">
        <f>IF(Movimientos[[#This Row],[Contabilizado]] &gt; 0, Movimientos[[#This Row],[Contabilizado]], 0)</f>
        <v>3200</v>
      </c>
      <c r="G1499" s="31">
        <f>IF(Movimientos[[#This Row],[Contabilizado]] &lt; 0, Movimientos[[#This Row],[Contabilizado]], 0)</f>
        <v>0</v>
      </c>
      <c r="I1499" s="5"/>
    </row>
    <row r="1500" spans="1:13" x14ac:dyDescent="0.2">
      <c r="A1500" s="4">
        <v>44848</v>
      </c>
      <c r="B1500" s="17">
        <v>3200</v>
      </c>
      <c r="C1500" s="11" t="s">
        <v>15</v>
      </c>
      <c r="D1500" s="2" t="s">
        <v>91</v>
      </c>
      <c r="E1500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500" s="17">
        <f>IF(Movimientos[[#This Row],[Contabilizado]] &gt; 0, Movimientos[[#This Row],[Contabilizado]], 0)</f>
        <v>3200</v>
      </c>
      <c r="G1500" s="31">
        <f>IF(Movimientos[[#This Row],[Contabilizado]] &lt; 0, Movimientos[[#This Row],[Contabilizado]], 0)</f>
        <v>0</v>
      </c>
      <c r="I1500" s="5"/>
    </row>
    <row r="1501" spans="1:13" x14ac:dyDescent="0.2">
      <c r="A1501" s="4">
        <v>44848</v>
      </c>
      <c r="B1501" s="17">
        <v>3200</v>
      </c>
      <c r="C1501" s="11" t="s">
        <v>15</v>
      </c>
      <c r="D1501" s="2" t="s">
        <v>18</v>
      </c>
      <c r="E1501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501" s="17">
        <f>IF(Movimientos[[#This Row],[Contabilizado]] &gt; 0, Movimientos[[#This Row],[Contabilizado]], 0)</f>
        <v>3200</v>
      </c>
      <c r="G1501" s="31">
        <f>IF(Movimientos[[#This Row],[Contabilizado]] &lt; 0, Movimientos[[#This Row],[Contabilizado]], 0)</f>
        <v>0</v>
      </c>
      <c r="I1501" s="5"/>
    </row>
    <row r="1502" spans="1:13" x14ac:dyDescent="0.2">
      <c r="A1502" s="4">
        <v>44848</v>
      </c>
      <c r="B1502" s="17">
        <v>3200</v>
      </c>
      <c r="C1502" s="11" t="s">
        <v>15</v>
      </c>
      <c r="D1502" s="2" t="s">
        <v>124</v>
      </c>
      <c r="E1502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502" s="17">
        <f>IF(Movimientos[[#This Row],[Contabilizado]] &gt; 0, Movimientos[[#This Row],[Contabilizado]], 0)</f>
        <v>3200</v>
      </c>
      <c r="G1502" s="31">
        <f>IF(Movimientos[[#This Row],[Contabilizado]] &lt; 0, Movimientos[[#This Row],[Contabilizado]], 0)</f>
        <v>0</v>
      </c>
      <c r="I1502" s="5"/>
    </row>
    <row r="1503" spans="1:13" x14ac:dyDescent="0.2">
      <c r="A1503" s="4">
        <v>44848</v>
      </c>
      <c r="B1503" s="17">
        <v>3200</v>
      </c>
      <c r="C1503" s="11" t="s">
        <v>15</v>
      </c>
      <c r="D1503" s="2" t="s">
        <v>23</v>
      </c>
      <c r="E1503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503" s="17">
        <f>IF(Movimientos[[#This Row],[Contabilizado]] &gt; 0, Movimientos[[#This Row],[Contabilizado]], 0)</f>
        <v>3200</v>
      </c>
      <c r="G1503" s="31">
        <f>IF(Movimientos[[#This Row],[Contabilizado]] &lt; 0, Movimientos[[#This Row],[Contabilizado]], 0)</f>
        <v>0</v>
      </c>
      <c r="I1503" s="5"/>
    </row>
    <row r="1504" spans="1:13" x14ac:dyDescent="0.2">
      <c r="A1504" s="4">
        <v>44848</v>
      </c>
      <c r="B1504" s="17">
        <v>3200</v>
      </c>
      <c r="C1504" s="11" t="s">
        <v>15</v>
      </c>
      <c r="D1504" s="2" t="s">
        <v>22</v>
      </c>
      <c r="E1504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504" s="17">
        <f>IF(Movimientos[[#This Row],[Contabilizado]] &gt; 0, Movimientos[[#This Row],[Contabilizado]], 0)</f>
        <v>3200</v>
      </c>
      <c r="G1504" s="31">
        <f>IF(Movimientos[[#This Row],[Contabilizado]] &lt; 0, Movimientos[[#This Row],[Contabilizado]], 0)</f>
        <v>0</v>
      </c>
      <c r="I1504" s="5"/>
    </row>
    <row r="1505" spans="1:13" x14ac:dyDescent="0.2">
      <c r="A1505" s="4">
        <v>44848</v>
      </c>
      <c r="B1505" s="17">
        <v>2300</v>
      </c>
      <c r="C1505" s="11" t="s">
        <v>15</v>
      </c>
      <c r="D1505" s="2" t="s">
        <v>146</v>
      </c>
      <c r="E1505" s="17">
        <f>IF(AND(Movimientos[[#This Row],[Importe]] &lt; 0, OR(Movimientos[[#This Row],[Concepto]] = "Luz", Movimientos[[#This Row],[Concepto]] = "Cuota", Movimientos[[#This Row],[Concepto]] = "Invitado")), 0, Movimientos[[#This Row],[Importe]])</f>
        <v>2300</v>
      </c>
      <c r="F1505" s="17">
        <f>IF(Movimientos[[#This Row],[Contabilizado]] &gt; 0, Movimientos[[#This Row],[Contabilizado]], 0)</f>
        <v>2300</v>
      </c>
      <c r="G1505" s="31">
        <f>IF(Movimientos[[#This Row],[Contabilizado]] &lt; 0, Movimientos[[#This Row],[Contabilizado]], 0)</f>
        <v>0</v>
      </c>
      <c r="I1505" s="5"/>
    </row>
    <row r="1506" spans="1:13" x14ac:dyDescent="0.2">
      <c r="A1506" s="4">
        <v>44848</v>
      </c>
      <c r="B1506" s="17">
        <v>1600</v>
      </c>
      <c r="C1506" s="11" t="s">
        <v>15</v>
      </c>
      <c r="D1506" s="2" t="s">
        <v>225</v>
      </c>
      <c r="E1506" s="17">
        <f>IF(AND(Movimientos[[#This Row],[Importe]] &lt; 0, OR(Movimientos[[#This Row],[Concepto]] = "Luz", Movimientos[[#This Row],[Concepto]] = "Cuota", Movimientos[[#This Row],[Concepto]] = "Invitado")), 0, Movimientos[[#This Row],[Importe]])</f>
        <v>1600</v>
      </c>
      <c r="F1506" s="17">
        <f>IF(Movimientos[[#This Row],[Contabilizado]] &gt; 0, Movimientos[[#This Row],[Contabilizado]], 0)</f>
        <v>1600</v>
      </c>
      <c r="G1506" s="31">
        <f>IF(Movimientos[[#This Row],[Contabilizado]] &lt; 0, Movimientos[[#This Row],[Contabilizado]], 0)</f>
        <v>0</v>
      </c>
      <c r="I1506" s="5"/>
    </row>
    <row r="1507" spans="1:13" x14ac:dyDescent="0.2">
      <c r="A1507" s="4">
        <v>44848</v>
      </c>
      <c r="B1507" s="17">
        <v>1600</v>
      </c>
      <c r="C1507" s="11" t="s">
        <v>15</v>
      </c>
      <c r="D1507" s="2" t="s">
        <v>77</v>
      </c>
      <c r="E1507" s="17">
        <f>IF(AND(Movimientos[[#This Row],[Importe]] &lt; 0, OR(Movimientos[[#This Row],[Concepto]] = "Luz", Movimientos[[#This Row],[Concepto]] = "Cuota", Movimientos[[#This Row],[Concepto]] = "Invitado")), 0, Movimientos[[#This Row],[Importe]])</f>
        <v>1600</v>
      </c>
      <c r="F1507" s="17">
        <f>IF(Movimientos[[#This Row],[Contabilizado]] &gt; 0, Movimientos[[#This Row],[Contabilizado]], 0)</f>
        <v>1600</v>
      </c>
      <c r="G1507" s="31">
        <f>IF(Movimientos[[#This Row],[Contabilizado]] &lt; 0, Movimientos[[#This Row],[Contabilizado]], 0)</f>
        <v>0</v>
      </c>
      <c r="I1507" s="5"/>
    </row>
    <row r="1508" spans="1:13" x14ac:dyDescent="0.2">
      <c r="A1508" s="4">
        <v>44848</v>
      </c>
      <c r="B1508" s="17">
        <v>1500</v>
      </c>
      <c r="C1508" s="11" t="s">
        <v>13</v>
      </c>
      <c r="D1508" s="13" t="s">
        <v>24</v>
      </c>
      <c r="E1508" s="17">
        <f>IF(AND(Movimientos[[#This Row],[Importe]] &lt; 0, OR(Movimientos[[#This Row],[Concepto]] = "Luz", Movimientos[[#This Row],[Concepto]] = "Cuota", Movimientos[[#This Row],[Concepto]] = "Invitado")), 0, Movimientos[[#This Row],[Importe]])</f>
        <v>1500</v>
      </c>
      <c r="F1508" s="17">
        <f>IF(Movimientos[[#This Row],[Contabilizado]] &gt; 0, Movimientos[[#This Row],[Contabilizado]], 0)</f>
        <v>1500</v>
      </c>
      <c r="G1508" s="31">
        <f>IF(Movimientos[[#This Row],[Contabilizado]] &lt; 0, Movimientos[[#This Row],[Contabilizado]], 0)</f>
        <v>0</v>
      </c>
      <c r="I1508" s="5"/>
    </row>
    <row r="1509" spans="1:13" x14ac:dyDescent="0.2">
      <c r="A1509" s="4">
        <v>44848</v>
      </c>
      <c r="B1509" s="17">
        <v>1500</v>
      </c>
      <c r="C1509" s="11" t="s">
        <v>13</v>
      </c>
      <c r="D1509" s="13" t="s">
        <v>24</v>
      </c>
      <c r="E1509" s="17">
        <f>IF(AND(Movimientos[[#This Row],[Importe]] &lt; 0, OR(Movimientos[[#This Row],[Concepto]] = "Luz", Movimientos[[#This Row],[Concepto]] = "Cuota", Movimientos[[#This Row],[Concepto]] = "Invitado")), 0, Movimientos[[#This Row],[Importe]])</f>
        <v>1500</v>
      </c>
      <c r="F1509" s="17">
        <f>IF(Movimientos[[#This Row],[Contabilizado]] &gt; 0, Movimientos[[#This Row],[Contabilizado]], 0)</f>
        <v>1500</v>
      </c>
      <c r="G1509" s="31">
        <f>IF(Movimientos[[#This Row],[Contabilizado]] &lt; 0, Movimientos[[#This Row],[Contabilizado]], 0)</f>
        <v>0</v>
      </c>
      <c r="I1509" s="5"/>
    </row>
    <row r="1510" spans="1:13" x14ac:dyDescent="0.2">
      <c r="A1510" s="4">
        <v>44848</v>
      </c>
      <c r="B1510" s="17">
        <v>-500</v>
      </c>
      <c r="C1510" s="11" t="s">
        <v>13</v>
      </c>
      <c r="D1510" s="13" t="s">
        <v>24</v>
      </c>
      <c r="E1510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510" s="17">
        <f>IF(Movimientos[[#This Row],[Contabilizado]] &gt; 0, Movimientos[[#This Row],[Contabilizado]], 0)</f>
        <v>0</v>
      </c>
      <c r="G1510" s="31">
        <f>IF(Movimientos[[#This Row],[Contabilizado]] &lt; 0, Movimientos[[#This Row],[Contabilizado]], 0)</f>
        <v>0</v>
      </c>
      <c r="I1510" s="5"/>
    </row>
    <row r="1511" spans="1:13" x14ac:dyDescent="0.2">
      <c r="A1511" s="4">
        <v>44848</v>
      </c>
      <c r="B1511" s="17">
        <v>-500</v>
      </c>
      <c r="C1511" s="11" t="s">
        <v>13</v>
      </c>
      <c r="D1511" s="13" t="s">
        <v>182</v>
      </c>
      <c r="E1511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511" s="17">
        <f>IF(Movimientos[[#This Row],[Contabilizado]] &gt; 0, Movimientos[[#This Row],[Contabilizado]], 0)</f>
        <v>0</v>
      </c>
      <c r="G1511" s="31">
        <f>IF(Movimientos[[#This Row],[Contabilizado]] &lt; 0, Movimientos[[#This Row],[Contabilizado]], 0)</f>
        <v>0</v>
      </c>
      <c r="I1511" s="5"/>
    </row>
    <row r="1512" spans="1:13" x14ac:dyDescent="0.2">
      <c r="A1512" s="4">
        <v>44848</v>
      </c>
      <c r="B1512" s="17">
        <v>-500</v>
      </c>
      <c r="C1512" s="11" t="s">
        <v>13</v>
      </c>
      <c r="D1512" s="13" t="s">
        <v>18</v>
      </c>
      <c r="E1512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512" s="17">
        <f>IF(Movimientos[[#This Row],[Contabilizado]] &gt; 0, Movimientos[[#This Row],[Contabilizado]], 0)</f>
        <v>0</v>
      </c>
      <c r="G1512" s="31">
        <f>IF(Movimientos[[#This Row],[Contabilizado]] &lt; 0, Movimientos[[#This Row],[Contabilizado]], 0)</f>
        <v>0</v>
      </c>
      <c r="I1512" s="5"/>
    </row>
    <row r="1513" spans="1:13" x14ac:dyDescent="0.2">
      <c r="A1513" s="4">
        <v>44848</v>
      </c>
      <c r="B1513" s="17">
        <v>-500</v>
      </c>
      <c r="C1513" s="11" t="s">
        <v>13</v>
      </c>
      <c r="D1513" s="13" t="s">
        <v>23</v>
      </c>
      <c r="E1513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513" s="17">
        <f>IF(Movimientos[[#This Row],[Contabilizado]] &gt; 0, Movimientos[[#This Row],[Contabilizado]], 0)</f>
        <v>0</v>
      </c>
      <c r="G1513" s="31">
        <f>IF(Movimientos[[#This Row],[Contabilizado]] &lt; 0, Movimientos[[#This Row],[Contabilizado]], 0)</f>
        <v>0</v>
      </c>
      <c r="I1513" s="5"/>
    </row>
    <row r="1514" spans="1:13" x14ac:dyDescent="0.2">
      <c r="A1514" s="4">
        <v>44848</v>
      </c>
      <c r="B1514" s="17">
        <v>-900</v>
      </c>
      <c r="C1514" s="11" t="s">
        <v>170</v>
      </c>
      <c r="D1514" s="2"/>
      <c r="E1514" s="17">
        <f>IF(AND(Movimientos[[#This Row],[Importe]] &lt; 0, OR(Movimientos[[#This Row],[Concepto]] = "Luz", Movimientos[[#This Row],[Concepto]] = "Cuota", Movimientos[[#This Row],[Concepto]] = "Invitado")), 0, Movimientos[[#This Row],[Importe]])</f>
        <v>-900</v>
      </c>
      <c r="F1514" s="17">
        <f>IF(Movimientos[[#This Row],[Contabilizado]] &gt; 0, Movimientos[[#This Row],[Contabilizado]], 0)</f>
        <v>0</v>
      </c>
      <c r="G1514" s="31">
        <f>IF(Movimientos[[#This Row],[Contabilizado]] &lt; 0, Movimientos[[#This Row],[Contabilizado]], 0)</f>
        <v>-900</v>
      </c>
      <c r="I1514" s="5"/>
    </row>
    <row r="1515" spans="1:13" x14ac:dyDescent="0.2">
      <c r="A1515" s="4">
        <v>44848</v>
      </c>
      <c r="B1515" s="17">
        <v>-1500</v>
      </c>
      <c r="C1515" s="11" t="s">
        <v>13</v>
      </c>
      <c r="D1515" s="13" t="s">
        <v>24</v>
      </c>
      <c r="E1515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515" s="17">
        <f>IF(Movimientos[[#This Row],[Contabilizado]] &gt; 0, Movimientos[[#This Row],[Contabilizado]], 0)</f>
        <v>0</v>
      </c>
      <c r="G1515" s="31">
        <f>IF(Movimientos[[#This Row],[Contabilizado]] &lt; 0, Movimientos[[#This Row],[Contabilizado]], 0)</f>
        <v>0</v>
      </c>
      <c r="I1515" s="5"/>
    </row>
    <row r="1516" spans="1:13" x14ac:dyDescent="0.2">
      <c r="A1516" s="4">
        <v>44847</v>
      </c>
      <c r="B1516" s="17">
        <v>3200</v>
      </c>
      <c r="C1516" s="11" t="s">
        <v>15</v>
      </c>
      <c r="D1516" s="2" t="s">
        <v>88</v>
      </c>
      <c r="E1516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516" s="17">
        <f>IF(Movimientos[[#This Row],[Contabilizado]] &gt; 0, Movimientos[[#This Row],[Contabilizado]], 0)</f>
        <v>3200</v>
      </c>
      <c r="G1516" s="31">
        <f>IF(Movimientos[[#This Row],[Contabilizado]] &lt; 0, Movimientos[[#This Row],[Contabilizado]], 0)</f>
        <v>0</v>
      </c>
      <c r="I1516" s="5"/>
    </row>
    <row r="1517" spans="1:13" x14ac:dyDescent="0.2">
      <c r="A1517" s="4">
        <v>44847</v>
      </c>
      <c r="B1517" s="17">
        <v>3200</v>
      </c>
      <c r="C1517" s="11" t="s">
        <v>15</v>
      </c>
      <c r="D1517" s="2" t="s">
        <v>89</v>
      </c>
      <c r="E1517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517" s="17">
        <f>IF(Movimientos[[#This Row],[Contabilizado]] &gt; 0, Movimientos[[#This Row],[Contabilizado]], 0)</f>
        <v>3200</v>
      </c>
      <c r="G1517" s="31">
        <f>IF(Movimientos[[#This Row],[Contabilizado]] &lt; 0, Movimientos[[#This Row],[Contabilizado]], 0)</f>
        <v>0</v>
      </c>
      <c r="H1517" s="3"/>
      <c r="I1517" s="5"/>
      <c r="K1517" s="3"/>
      <c r="L1517" s="3"/>
      <c r="M1517" s="3"/>
    </row>
    <row r="1518" spans="1:13" x14ac:dyDescent="0.2">
      <c r="A1518" s="4">
        <v>44847</v>
      </c>
      <c r="B1518" s="17">
        <v>3200</v>
      </c>
      <c r="C1518" s="11" t="s">
        <v>15</v>
      </c>
      <c r="D1518" s="2" t="s">
        <v>90</v>
      </c>
      <c r="E1518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518" s="17">
        <f>IF(Movimientos[[#This Row],[Contabilizado]] &gt; 0, Movimientos[[#This Row],[Contabilizado]], 0)</f>
        <v>3200</v>
      </c>
      <c r="G1518" s="31">
        <f>IF(Movimientos[[#This Row],[Contabilizado]] &lt; 0, Movimientos[[#This Row],[Contabilizado]], 0)</f>
        <v>0</v>
      </c>
      <c r="I1518" s="5"/>
    </row>
    <row r="1519" spans="1:13" x14ac:dyDescent="0.2">
      <c r="A1519" s="4">
        <v>44847</v>
      </c>
      <c r="B1519" s="17">
        <v>2300</v>
      </c>
      <c r="C1519" s="11" t="s">
        <v>15</v>
      </c>
      <c r="D1519" s="2" t="s">
        <v>141</v>
      </c>
      <c r="E1519" s="17">
        <f>IF(AND(Movimientos[[#This Row],[Importe]] &lt; 0, OR(Movimientos[[#This Row],[Concepto]] = "Luz", Movimientos[[#This Row],[Concepto]] = "Cuota", Movimientos[[#This Row],[Concepto]] = "Invitado")), 0, Movimientos[[#This Row],[Importe]])</f>
        <v>2300</v>
      </c>
      <c r="F1519" s="17">
        <f>IF(Movimientos[[#This Row],[Contabilizado]] &gt; 0, Movimientos[[#This Row],[Contabilizado]], 0)</f>
        <v>2300</v>
      </c>
      <c r="G1519" s="31">
        <f>IF(Movimientos[[#This Row],[Contabilizado]] &lt; 0, Movimientos[[#This Row],[Contabilizado]], 0)</f>
        <v>0</v>
      </c>
      <c r="H1519" s="3"/>
      <c r="I1519" s="5"/>
      <c r="K1519" s="3"/>
      <c r="L1519" s="3"/>
      <c r="M1519" s="3"/>
    </row>
    <row r="1520" spans="1:13" x14ac:dyDescent="0.2">
      <c r="A1520" s="4">
        <v>44847</v>
      </c>
      <c r="B1520" s="17">
        <v>2300</v>
      </c>
      <c r="C1520" s="11" t="s">
        <v>15</v>
      </c>
      <c r="D1520" s="2" t="s">
        <v>142</v>
      </c>
      <c r="E1520" s="17">
        <f>IF(AND(Movimientos[[#This Row],[Importe]] &lt; 0, OR(Movimientos[[#This Row],[Concepto]] = "Luz", Movimientos[[#This Row],[Concepto]] = "Cuota", Movimientos[[#This Row],[Concepto]] = "Invitado")), 0, Movimientos[[#This Row],[Importe]])</f>
        <v>2300</v>
      </c>
      <c r="F1520" s="17">
        <f>IF(Movimientos[[#This Row],[Contabilizado]] &gt; 0, Movimientos[[#This Row],[Contabilizado]], 0)</f>
        <v>2300</v>
      </c>
      <c r="G1520" s="31">
        <f>IF(Movimientos[[#This Row],[Contabilizado]] &lt; 0, Movimientos[[#This Row],[Contabilizado]], 0)</f>
        <v>0</v>
      </c>
      <c r="H1520" s="3"/>
      <c r="I1520" s="5"/>
      <c r="K1520" s="3"/>
      <c r="L1520" s="3"/>
      <c r="M1520" s="3"/>
    </row>
    <row r="1521" spans="1:11" x14ac:dyDescent="0.2">
      <c r="A1521" s="4">
        <v>44847</v>
      </c>
      <c r="B1521" s="17">
        <v>2300</v>
      </c>
      <c r="C1521" s="11" t="s">
        <v>15</v>
      </c>
      <c r="D1521" s="2" t="s">
        <v>143</v>
      </c>
      <c r="E1521" s="17">
        <f>IF(AND(Movimientos[[#This Row],[Importe]] &lt; 0, OR(Movimientos[[#This Row],[Concepto]] = "Luz", Movimientos[[#This Row],[Concepto]] = "Cuota", Movimientos[[#This Row],[Concepto]] = "Invitado")), 0, Movimientos[[#This Row],[Importe]])</f>
        <v>2300</v>
      </c>
      <c r="F1521" s="17">
        <f>IF(Movimientos[[#This Row],[Contabilizado]] &gt; 0, Movimientos[[#This Row],[Contabilizado]], 0)</f>
        <v>2300</v>
      </c>
      <c r="G1521" s="31">
        <f>IF(Movimientos[[#This Row],[Contabilizado]] &lt; 0, Movimientos[[#This Row],[Contabilizado]], 0)</f>
        <v>0</v>
      </c>
      <c r="I1521" s="5"/>
    </row>
    <row r="1522" spans="1:11" x14ac:dyDescent="0.2">
      <c r="A1522" s="4">
        <v>44847</v>
      </c>
      <c r="B1522" s="17">
        <v>1300</v>
      </c>
      <c r="C1522" s="11" t="s">
        <v>151</v>
      </c>
      <c r="D1522" s="2"/>
      <c r="E1522" s="17">
        <f>IF(AND(Movimientos[[#This Row],[Importe]] &lt; 0, OR(Movimientos[[#This Row],[Concepto]] = "Luz", Movimientos[[#This Row],[Concepto]] = "Cuota", Movimientos[[#This Row],[Concepto]] = "Invitado")), 0, Movimientos[[#This Row],[Importe]])</f>
        <v>1300</v>
      </c>
      <c r="F1522" s="17">
        <f>IF(Movimientos[[#This Row],[Contabilizado]] &gt; 0, Movimientos[[#This Row],[Contabilizado]], 0)</f>
        <v>1300</v>
      </c>
      <c r="G1522" s="31">
        <f>IF(Movimientos[[#This Row],[Contabilizado]] &lt; 0, Movimientos[[#This Row],[Contabilizado]], 0)</f>
        <v>0</v>
      </c>
      <c r="I1522" s="5"/>
    </row>
    <row r="1523" spans="1:11" x14ac:dyDescent="0.2">
      <c r="A1523" s="4">
        <v>44847</v>
      </c>
      <c r="B1523" s="17">
        <v>1000</v>
      </c>
      <c r="C1523" s="11" t="s">
        <v>32</v>
      </c>
      <c r="D1523" s="2" t="s">
        <v>111</v>
      </c>
      <c r="E1523" s="17">
        <f>IF(AND(Movimientos[[#This Row],[Importe]] &lt; 0, OR(Movimientos[[#This Row],[Concepto]] = "Luz", Movimientos[[#This Row],[Concepto]] = "Cuota", Movimientos[[#This Row],[Concepto]] = "Invitado")), 0, Movimientos[[#This Row],[Importe]])</f>
        <v>1000</v>
      </c>
      <c r="F1523" s="17">
        <f>IF(Movimientos[[#This Row],[Contabilizado]] &gt; 0, Movimientos[[#This Row],[Contabilizado]], 0)</f>
        <v>1000</v>
      </c>
      <c r="G1523" s="31">
        <f>IF(Movimientos[[#This Row],[Contabilizado]] &lt; 0, Movimientos[[#This Row],[Contabilizado]], 0)</f>
        <v>0</v>
      </c>
      <c r="I1523" s="5"/>
      <c r="J1523" s="5"/>
    </row>
    <row r="1524" spans="1:11" x14ac:dyDescent="0.2">
      <c r="A1524" s="4">
        <v>44847</v>
      </c>
      <c r="B1524" s="17">
        <v>-500</v>
      </c>
      <c r="C1524" s="11" t="s">
        <v>13</v>
      </c>
      <c r="D1524" s="13" t="s">
        <v>33</v>
      </c>
      <c r="E1524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524" s="17">
        <f>IF(Movimientos[[#This Row],[Contabilizado]] &gt; 0, Movimientos[[#This Row],[Contabilizado]], 0)</f>
        <v>0</v>
      </c>
      <c r="G1524" s="31">
        <f>IF(Movimientos[[#This Row],[Contabilizado]] &lt; 0, Movimientos[[#This Row],[Contabilizado]], 0)</f>
        <v>0</v>
      </c>
      <c r="I1524" s="5"/>
    </row>
    <row r="1525" spans="1:11" x14ac:dyDescent="0.2">
      <c r="A1525" s="4">
        <v>44847</v>
      </c>
      <c r="B1525" s="17">
        <v>-1000</v>
      </c>
      <c r="C1525" s="11" t="s">
        <v>32</v>
      </c>
      <c r="D1525" s="2" t="s">
        <v>33</v>
      </c>
      <c r="E1525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525" s="17">
        <f>IF(Movimientos[[#This Row],[Contabilizado]] &gt; 0, Movimientos[[#This Row],[Contabilizado]], 0)</f>
        <v>0</v>
      </c>
      <c r="G1525" s="31">
        <f>IF(Movimientos[[#This Row],[Contabilizado]] &lt; 0, Movimientos[[#This Row],[Contabilizado]], 0)</f>
        <v>0</v>
      </c>
      <c r="I1525" s="5"/>
    </row>
    <row r="1526" spans="1:11" x14ac:dyDescent="0.2">
      <c r="A1526" s="4">
        <v>44847</v>
      </c>
      <c r="B1526" s="17">
        <v>-1000</v>
      </c>
      <c r="C1526" s="11" t="s">
        <v>32</v>
      </c>
      <c r="D1526" s="2" t="s">
        <v>111</v>
      </c>
      <c r="E1526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526" s="17">
        <f>IF(Movimientos[[#This Row],[Contabilizado]] &gt; 0, Movimientos[[#This Row],[Contabilizado]], 0)</f>
        <v>0</v>
      </c>
      <c r="G1526" s="31">
        <f>IF(Movimientos[[#This Row],[Contabilizado]] &lt; 0, Movimientos[[#This Row],[Contabilizado]], 0)</f>
        <v>0</v>
      </c>
      <c r="I1526" s="5"/>
    </row>
    <row r="1527" spans="1:11" x14ac:dyDescent="0.2">
      <c r="A1527" s="4">
        <v>44847</v>
      </c>
      <c r="B1527" s="17">
        <v>-1780</v>
      </c>
      <c r="C1527" s="11" t="s">
        <v>170</v>
      </c>
      <c r="D1527" s="2"/>
      <c r="E1527" s="17">
        <f>IF(AND(Movimientos[[#This Row],[Importe]] &lt; 0, OR(Movimientos[[#This Row],[Concepto]] = "Luz", Movimientos[[#This Row],[Concepto]] = "Cuota", Movimientos[[#This Row],[Concepto]] = "Invitado")), 0, Movimientos[[#This Row],[Importe]])</f>
        <v>-1780</v>
      </c>
      <c r="F1527" s="17">
        <f>IF(Movimientos[[#This Row],[Contabilizado]] &gt; 0, Movimientos[[#This Row],[Contabilizado]], 0)</f>
        <v>0</v>
      </c>
      <c r="G1527" s="31">
        <f>IF(Movimientos[[#This Row],[Contabilizado]] &lt; 0, Movimientos[[#This Row],[Contabilizado]], 0)</f>
        <v>-1780</v>
      </c>
      <c r="I1527" s="5"/>
    </row>
    <row r="1528" spans="1:11" x14ac:dyDescent="0.2">
      <c r="A1528" s="4">
        <v>44847</v>
      </c>
      <c r="B1528" s="17">
        <v>-3390</v>
      </c>
      <c r="C1528" s="11" t="s">
        <v>170</v>
      </c>
      <c r="D1528" s="2"/>
      <c r="E1528" s="17">
        <f>IF(AND(Movimientos[[#This Row],[Importe]] &lt; 0, OR(Movimientos[[#This Row],[Concepto]] = "Luz", Movimientos[[#This Row],[Concepto]] = "Cuota", Movimientos[[#This Row],[Concepto]] = "Invitado")), 0, Movimientos[[#This Row],[Importe]])</f>
        <v>-3390</v>
      </c>
      <c r="F1528" s="17">
        <f>IF(Movimientos[[#This Row],[Contabilizado]] &gt; 0, Movimientos[[#This Row],[Contabilizado]], 0)</f>
        <v>0</v>
      </c>
      <c r="G1528" s="31">
        <f>IF(Movimientos[[#This Row],[Contabilizado]] &lt; 0, Movimientos[[#This Row],[Contabilizado]], 0)</f>
        <v>-3390</v>
      </c>
      <c r="I1528" s="5"/>
    </row>
    <row r="1529" spans="1:11" x14ac:dyDescent="0.2">
      <c r="A1529" s="4">
        <v>44847</v>
      </c>
      <c r="B1529" s="17">
        <v>-76500</v>
      </c>
      <c r="C1529" s="11" t="s">
        <v>17</v>
      </c>
      <c r="D1529" s="2"/>
      <c r="E1529" s="17">
        <f>IF(AND(Movimientos[[#This Row],[Importe]] &lt; 0, OR(Movimientos[[#This Row],[Concepto]] = "Luz", Movimientos[[#This Row],[Concepto]] = "Cuota", Movimientos[[#This Row],[Concepto]] = "Invitado")), 0, Movimientos[[#This Row],[Importe]])</f>
        <v>-76500</v>
      </c>
      <c r="F1529" s="17">
        <f>IF(Movimientos[[#This Row],[Contabilizado]] &gt; 0, Movimientos[[#This Row],[Contabilizado]], 0)</f>
        <v>0</v>
      </c>
      <c r="G1529" s="31">
        <f>IF(Movimientos[[#This Row],[Contabilizado]] &lt; 0, Movimientos[[#This Row],[Contabilizado]], 0)</f>
        <v>-76500</v>
      </c>
      <c r="I1529" s="5"/>
      <c r="K1529" s="2" t="s">
        <v>56</v>
      </c>
    </row>
    <row r="1530" spans="1:11" x14ac:dyDescent="0.2">
      <c r="A1530" s="4">
        <v>44846</v>
      </c>
      <c r="B1530" s="17">
        <v>16100</v>
      </c>
      <c r="C1530" s="11" t="s">
        <v>44</v>
      </c>
      <c r="D1530" s="2"/>
      <c r="E1530" s="17">
        <f>IF(AND(Movimientos[[#This Row],[Importe]] &lt; 0, OR(Movimientos[[#This Row],[Concepto]] = "Luz", Movimientos[[#This Row],[Concepto]] = "Cuota", Movimientos[[#This Row],[Concepto]] = "Invitado")), 0, Movimientos[[#This Row],[Importe]])</f>
        <v>16100</v>
      </c>
      <c r="F1530" s="17">
        <f>IF(Movimientos[[#This Row],[Contabilizado]] &gt; 0, Movimientos[[#This Row],[Contabilizado]], 0)</f>
        <v>16100</v>
      </c>
      <c r="G1530" s="31">
        <f>IF(Movimientos[[#This Row],[Contabilizado]] &lt; 0, Movimientos[[#This Row],[Contabilizado]], 0)</f>
        <v>0</v>
      </c>
      <c r="I1530" s="5"/>
      <c r="J1530" s="3" t="s">
        <v>45</v>
      </c>
    </row>
    <row r="1531" spans="1:11" x14ac:dyDescent="0.2">
      <c r="A1531" s="4">
        <v>44846</v>
      </c>
      <c r="B1531" s="17">
        <v>3200</v>
      </c>
      <c r="C1531" s="11" t="s">
        <v>15</v>
      </c>
      <c r="D1531" s="2" t="s">
        <v>61</v>
      </c>
      <c r="E1531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531" s="17">
        <f>IF(Movimientos[[#This Row],[Contabilizado]] &gt; 0, Movimientos[[#This Row],[Contabilizado]], 0)</f>
        <v>3200</v>
      </c>
      <c r="G1531" s="31">
        <f>IF(Movimientos[[#This Row],[Contabilizado]] &lt; 0, Movimientos[[#This Row],[Contabilizado]], 0)</f>
        <v>0</v>
      </c>
      <c r="I1531" s="5"/>
    </row>
    <row r="1532" spans="1:11" x14ac:dyDescent="0.2">
      <c r="A1532" s="4">
        <v>44846</v>
      </c>
      <c r="B1532" s="17">
        <v>3200</v>
      </c>
      <c r="C1532" s="11" t="s">
        <v>15</v>
      </c>
      <c r="D1532" s="2" t="s">
        <v>40</v>
      </c>
      <c r="E1532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532" s="17">
        <f>IF(Movimientos[[#This Row],[Contabilizado]] &gt; 0, Movimientos[[#This Row],[Contabilizado]], 0)</f>
        <v>3200</v>
      </c>
      <c r="G1532" s="31">
        <f>IF(Movimientos[[#This Row],[Contabilizado]] &lt; 0, Movimientos[[#This Row],[Contabilizado]], 0)</f>
        <v>0</v>
      </c>
      <c r="I1532" s="5"/>
    </row>
    <row r="1533" spans="1:11" x14ac:dyDescent="0.2">
      <c r="A1533" s="4">
        <v>44846</v>
      </c>
      <c r="B1533" s="17">
        <v>3200</v>
      </c>
      <c r="C1533" s="11" t="s">
        <v>15</v>
      </c>
      <c r="D1533" s="2" t="s">
        <v>66</v>
      </c>
      <c r="E1533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533" s="17">
        <f>IF(Movimientos[[#This Row],[Contabilizado]] &gt; 0, Movimientos[[#This Row],[Contabilizado]], 0)</f>
        <v>3200</v>
      </c>
      <c r="G1533" s="31">
        <f>IF(Movimientos[[#This Row],[Contabilizado]] &lt; 0, Movimientos[[#This Row],[Contabilizado]], 0)</f>
        <v>0</v>
      </c>
      <c r="I1533" s="5"/>
    </row>
    <row r="1534" spans="1:11" x14ac:dyDescent="0.2">
      <c r="A1534" s="4">
        <v>44846</v>
      </c>
      <c r="B1534" s="17">
        <v>3200</v>
      </c>
      <c r="C1534" s="11" t="s">
        <v>15</v>
      </c>
      <c r="D1534" s="2" t="s">
        <v>68</v>
      </c>
      <c r="E1534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534" s="17">
        <f>IF(Movimientos[[#This Row],[Contabilizado]] &gt; 0, Movimientos[[#This Row],[Contabilizado]], 0)</f>
        <v>3200</v>
      </c>
      <c r="G1534" s="31">
        <f>IF(Movimientos[[#This Row],[Contabilizado]] &lt; 0, Movimientos[[#This Row],[Contabilizado]], 0)</f>
        <v>0</v>
      </c>
      <c r="I1534" s="5"/>
    </row>
    <row r="1535" spans="1:11" x14ac:dyDescent="0.2">
      <c r="A1535" s="4">
        <v>44846</v>
      </c>
      <c r="B1535" s="17">
        <v>3200</v>
      </c>
      <c r="C1535" s="11" t="s">
        <v>15</v>
      </c>
      <c r="D1535" s="2" t="s">
        <v>45</v>
      </c>
      <c r="E1535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535" s="17">
        <f>IF(Movimientos[[#This Row],[Contabilizado]] &gt; 0, Movimientos[[#This Row],[Contabilizado]], 0)</f>
        <v>3200</v>
      </c>
      <c r="G1535" s="31">
        <f>IF(Movimientos[[#This Row],[Contabilizado]] &lt; 0, Movimientos[[#This Row],[Contabilizado]], 0)</f>
        <v>0</v>
      </c>
      <c r="I1535" s="5"/>
    </row>
    <row r="1536" spans="1:11" x14ac:dyDescent="0.2">
      <c r="A1536" s="4">
        <v>44846</v>
      </c>
      <c r="B1536" s="17">
        <v>3200</v>
      </c>
      <c r="C1536" s="11" t="s">
        <v>15</v>
      </c>
      <c r="D1536" s="2" t="s">
        <v>79</v>
      </c>
      <c r="E1536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536" s="17">
        <f>IF(Movimientos[[#This Row],[Contabilizado]] &gt; 0, Movimientos[[#This Row],[Contabilizado]], 0)</f>
        <v>3200</v>
      </c>
      <c r="G1536" s="31">
        <f>IF(Movimientos[[#This Row],[Contabilizado]] &lt; 0, Movimientos[[#This Row],[Contabilizado]], 0)</f>
        <v>0</v>
      </c>
      <c r="I1536" s="5"/>
    </row>
    <row r="1537" spans="1:13" x14ac:dyDescent="0.2">
      <c r="A1537" s="4">
        <v>44846</v>
      </c>
      <c r="B1537" s="17">
        <v>3200</v>
      </c>
      <c r="C1537" s="11" t="s">
        <v>15</v>
      </c>
      <c r="D1537" s="2" t="s">
        <v>82</v>
      </c>
      <c r="E1537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537" s="17">
        <f>IF(Movimientos[[#This Row],[Contabilizado]] &gt; 0, Movimientos[[#This Row],[Contabilizado]], 0)</f>
        <v>3200</v>
      </c>
      <c r="G1537" s="31">
        <f>IF(Movimientos[[#This Row],[Contabilizado]] &lt; 0, Movimientos[[#This Row],[Contabilizado]], 0)</f>
        <v>0</v>
      </c>
      <c r="I1537" s="5"/>
    </row>
    <row r="1538" spans="1:13" x14ac:dyDescent="0.2">
      <c r="A1538" s="4">
        <v>44846</v>
      </c>
      <c r="B1538" s="17">
        <v>3200</v>
      </c>
      <c r="C1538" s="11" t="s">
        <v>15</v>
      </c>
      <c r="D1538" s="2" t="s">
        <v>93</v>
      </c>
      <c r="E1538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538" s="17">
        <f>IF(Movimientos[[#This Row],[Contabilizado]] &gt; 0, Movimientos[[#This Row],[Contabilizado]], 0)</f>
        <v>3200</v>
      </c>
      <c r="G1538" s="31">
        <f>IF(Movimientos[[#This Row],[Contabilizado]] &lt; 0, Movimientos[[#This Row],[Contabilizado]], 0)</f>
        <v>0</v>
      </c>
      <c r="I1538" s="5"/>
    </row>
    <row r="1539" spans="1:13" x14ac:dyDescent="0.2">
      <c r="A1539" s="4">
        <v>44846</v>
      </c>
      <c r="B1539" s="17">
        <v>3200</v>
      </c>
      <c r="C1539" s="11" t="s">
        <v>15</v>
      </c>
      <c r="D1539" s="2" t="s">
        <v>52</v>
      </c>
      <c r="E1539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539" s="17">
        <f>IF(Movimientos[[#This Row],[Contabilizado]] &gt; 0, Movimientos[[#This Row],[Contabilizado]], 0)</f>
        <v>3200</v>
      </c>
      <c r="G1539" s="31">
        <f>IF(Movimientos[[#This Row],[Contabilizado]] &lt; 0, Movimientos[[#This Row],[Contabilizado]], 0)</f>
        <v>0</v>
      </c>
      <c r="I1539" s="5"/>
    </row>
    <row r="1540" spans="1:13" x14ac:dyDescent="0.2">
      <c r="A1540" s="4">
        <v>44846</v>
      </c>
      <c r="B1540" s="17">
        <v>3200</v>
      </c>
      <c r="C1540" s="11" t="s">
        <v>15</v>
      </c>
      <c r="D1540" s="2" t="s">
        <v>214</v>
      </c>
      <c r="E1540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540" s="17">
        <f>IF(Movimientos[[#This Row],[Contabilizado]] &gt; 0, Movimientos[[#This Row],[Contabilizado]], 0)</f>
        <v>3200</v>
      </c>
      <c r="G1540" s="31">
        <f>IF(Movimientos[[#This Row],[Contabilizado]] &lt; 0, Movimientos[[#This Row],[Contabilizado]], 0)</f>
        <v>0</v>
      </c>
      <c r="I1540" s="5"/>
    </row>
    <row r="1541" spans="1:13" x14ac:dyDescent="0.2">
      <c r="A1541" s="4">
        <v>44846</v>
      </c>
      <c r="B1541" s="17">
        <v>3200</v>
      </c>
      <c r="C1541" s="11" t="s">
        <v>15</v>
      </c>
      <c r="D1541" s="2" t="s">
        <v>213</v>
      </c>
      <c r="E1541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541" s="17">
        <f>IF(Movimientos[[#This Row],[Contabilizado]] &gt; 0, Movimientos[[#This Row],[Contabilizado]], 0)</f>
        <v>3200</v>
      </c>
      <c r="G1541" s="31">
        <f>IF(Movimientos[[#This Row],[Contabilizado]] &lt; 0, Movimientos[[#This Row],[Contabilizado]], 0)</f>
        <v>0</v>
      </c>
      <c r="I1541" s="5"/>
    </row>
    <row r="1542" spans="1:13" x14ac:dyDescent="0.2">
      <c r="A1542" s="4">
        <v>44846</v>
      </c>
      <c r="B1542" s="17">
        <v>3200</v>
      </c>
      <c r="C1542" s="11" t="s">
        <v>15</v>
      </c>
      <c r="D1542" s="2" t="s">
        <v>208</v>
      </c>
      <c r="E1542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542" s="17">
        <f>IF(Movimientos[[#This Row],[Contabilizado]] &gt; 0, Movimientos[[#This Row],[Contabilizado]], 0)</f>
        <v>3200</v>
      </c>
      <c r="G1542" s="31">
        <f>IF(Movimientos[[#This Row],[Contabilizado]] &lt; 0, Movimientos[[#This Row],[Contabilizado]], 0)</f>
        <v>0</v>
      </c>
      <c r="I1542" s="5"/>
    </row>
    <row r="1543" spans="1:13" x14ac:dyDescent="0.2">
      <c r="A1543" s="4">
        <v>44846</v>
      </c>
      <c r="B1543" s="17">
        <v>2300</v>
      </c>
      <c r="C1543" s="11" t="s">
        <v>15</v>
      </c>
      <c r="D1543" s="2" t="s">
        <v>39</v>
      </c>
      <c r="E1543" s="17">
        <f>IF(AND(Movimientos[[#This Row],[Importe]] &lt; 0, OR(Movimientos[[#This Row],[Concepto]] = "Luz", Movimientos[[#This Row],[Concepto]] = "Cuota", Movimientos[[#This Row],[Concepto]] = "Invitado")), 0, Movimientos[[#This Row],[Importe]])</f>
        <v>2300</v>
      </c>
      <c r="F1543" s="17">
        <f>IF(Movimientos[[#This Row],[Contabilizado]] &gt; 0, Movimientos[[#This Row],[Contabilizado]], 0)</f>
        <v>2300</v>
      </c>
      <c r="G1543" s="31">
        <f>IF(Movimientos[[#This Row],[Contabilizado]] &lt; 0, Movimientos[[#This Row],[Contabilizado]], 0)</f>
        <v>0</v>
      </c>
      <c r="I1543" s="5"/>
    </row>
    <row r="1544" spans="1:13" x14ac:dyDescent="0.2">
      <c r="A1544" s="4">
        <v>44846</v>
      </c>
      <c r="B1544" s="17">
        <v>2300</v>
      </c>
      <c r="C1544" s="11" t="s">
        <v>15</v>
      </c>
      <c r="D1544" s="2" t="s">
        <v>221</v>
      </c>
      <c r="E1544" s="17">
        <f>IF(AND(Movimientos[[#This Row],[Importe]] &lt; 0, OR(Movimientos[[#This Row],[Concepto]] = "Luz", Movimientos[[#This Row],[Concepto]] = "Cuota", Movimientos[[#This Row],[Concepto]] = "Invitado")), 0, Movimientos[[#This Row],[Importe]])</f>
        <v>2300</v>
      </c>
      <c r="F1544" s="17">
        <f>IF(Movimientos[[#This Row],[Contabilizado]] &gt; 0, Movimientos[[#This Row],[Contabilizado]], 0)</f>
        <v>2300</v>
      </c>
      <c r="G1544" s="31">
        <f>IF(Movimientos[[#This Row],[Contabilizado]] &lt; 0, Movimientos[[#This Row],[Contabilizado]], 0)</f>
        <v>0</v>
      </c>
      <c r="I1544" s="5"/>
    </row>
    <row r="1545" spans="1:13" x14ac:dyDescent="0.2">
      <c r="A1545" s="4">
        <v>44846</v>
      </c>
      <c r="B1545" s="17">
        <v>2300</v>
      </c>
      <c r="C1545" s="11" t="s">
        <v>15</v>
      </c>
      <c r="D1545" s="2" t="s">
        <v>207</v>
      </c>
      <c r="E1545" s="17">
        <f>IF(AND(Movimientos[[#This Row],[Importe]] &lt; 0, OR(Movimientos[[#This Row],[Concepto]] = "Luz", Movimientos[[#This Row],[Concepto]] = "Cuota", Movimientos[[#This Row],[Concepto]] = "Invitado")), 0, Movimientos[[#This Row],[Importe]])</f>
        <v>2300</v>
      </c>
      <c r="F1545" s="17">
        <f>IF(Movimientos[[#This Row],[Contabilizado]] &gt; 0, Movimientos[[#This Row],[Contabilizado]], 0)</f>
        <v>2300</v>
      </c>
      <c r="G1545" s="31">
        <f>IF(Movimientos[[#This Row],[Contabilizado]] &lt; 0, Movimientos[[#This Row],[Contabilizado]], 0)</f>
        <v>0</v>
      </c>
      <c r="I1545" s="5"/>
    </row>
    <row r="1546" spans="1:13" x14ac:dyDescent="0.2">
      <c r="A1546" s="4">
        <v>44846</v>
      </c>
      <c r="B1546" s="17">
        <v>1300</v>
      </c>
      <c r="C1546" s="11" t="s">
        <v>151</v>
      </c>
      <c r="D1546" s="2"/>
      <c r="E1546" s="17">
        <f>IF(AND(Movimientos[[#This Row],[Importe]] &lt; 0, OR(Movimientos[[#This Row],[Concepto]] = "Luz", Movimientos[[#This Row],[Concepto]] = "Cuota", Movimientos[[#This Row],[Concepto]] = "Invitado")), 0, Movimientos[[#This Row],[Importe]])</f>
        <v>1300</v>
      </c>
      <c r="F1546" s="17">
        <f>IF(Movimientos[[#This Row],[Contabilizado]] &gt; 0, Movimientos[[#This Row],[Contabilizado]], 0)</f>
        <v>1300</v>
      </c>
      <c r="G1546" s="31">
        <f>IF(Movimientos[[#This Row],[Contabilizado]] &lt; 0, Movimientos[[#This Row],[Contabilizado]], 0)</f>
        <v>0</v>
      </c>
      <c r="I1546" s="5"/>
    </row>
    <row r="1547" spans="1:13" x14ac:dyDescent="0.2">
      <c r="A1547" s="4">
        <v>44846</v>
      </c>
      <c r="B1547" s="17">
        <v>500</v>
      </c>
      <c r="C1547" s="11" t="s">
        <v>13</v>
      </c>
      <c r="D1547" s="13" t="s">
        <v>61</v>
      </c>
      <c r="E1547" s="17">
        <f>IF(AND(Movimientos[[#This Row],[Importe]] &lt; 0, OR(Movimientos[[#This Row],[Concepto]] = "Luz", Movimientos[[#This Row],[Concepto]] = "Cuota", Movimientos[[#This Row],[Concepto]] = "Invitado")), 0, Movimientos[[#This Row],[Importe]])</f>
        <v>500</v>
      </c>
      <c r="F1547" s="17">
        <f>IF(Movimientos[[#This Row],[Contabilizado]] &gt; 0, Movimientos[[#This Row],[Contabilizado]], 0)</f>
        <v>500</v>
      </c>
      <c r="G1547" s="31">
        <f>IF(Movimientos[[#This Row],[Contabilizado]] &lt; 0, Movimientos[[#This Row],[Contabilizado]], 0)</f>
        <v>0</v>
      </c>
      <c r="I1547" s="5"/>
    </row>
    <row r="1548" spans="1:13" x14ac:dyDescent="0.2">
      <c r="A1548" s="4">
        <v>44846</v>
      </c>
      <c r="B1548" s="17">
        <v>500</v>
      </c>
      <c r="C1548" s="11" t="s">
        <v>13</v>
      </c>
      <c r="D1548" s="13" t="s">
        <v>16</v>
      </c>
      <c r="E1548" s="17">
        <f>IF(AND(Movimientos[[#This Row],[Importe]] &lt; 0, OR(Movimientos[[#This Row],[Concepto]] = "Luz", Movimientos[[#This Row],[Concepto]] = "Cuota", Movimientos[[#This Row],[Concepto]] = "Invitado")), 0, Movimientos[[#This Row],[Importe]])</f>
        <v>500</v>
      </c>
      <c r="F1548" s="17">
        <f>IF(Movimientos[[#This Row],[Contabilizado]] &gt; 0, Movimientos[[#This Row],[Contabilizado]], 0)</f>
        <v>500</v>
      </c>
      <c r="G1548" s="31">
        <f>IF(Movimientos[[#This Row],[Contabilizado]] &lt; 0, Movimientos[[#This Row],[Contabilizado]], 0)</f>
        <v>0</v>
      </c>
      <c r="I1548" s="5"/>
    </row>
    <row r="1549" spans="1:13" x14ac:dyDescent="0.2">
      <c r="A1549" s="4">
        <v>44846</v>
      </c>
      <c r="B1549" s="17">
        <v>-500</v>
      </c>
      <c r="C1549" s="11" t="s">
        <v>13</v>
      </c>
      <c r="D1549" s="13" t="s">
        <v>43</v>
      </c>
      <c r="E1549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549" s="17">
        <f>IF(Movimientos[[#This Row],[Contabilizado]] &gt; 0, Movimientos[[#This Row],[Contabilizado]], 0)</f>
        <v>0</v>
      </c>
      <c r="G1549" s="31">
        <f>IF(Movimientos[[#This Row],[Contabilizado]] &lt; 0, Movimientos[[#This Row],[Contabilizado]], 0)</f>
        <v>0</v>
      </c>
      <c r="I1549" s="5"/>
    </row>
    <row r="1550" spans="1:13" x14ac:dyDescent="0.2">
      <c r="A1550" s="4">
        <v>44846</v>
      </c>
      <c r="B1550" s="17">
        <v>-500</v>
      </c>
      <c r="C1550" s="11" t="s">
        <v>13</v>
      </c>
      <c r="D1550" s="13" t="s">
        <v>16</v>
      </c>
      <c r="E1550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550" s="17">
        <f>IF(Movimientos[[#This Row],[Contabilizado]] &gt; 0, Movimientos[[#This Row],[Contabilizado]], 0)</f>
        <v>0</v>
      </c>
      <c r="G1550" s="31">
        <f>IF(Movimientos[[#This Row],[Contabilizado]] &lt; 0, Movimientos[[#This Row],[Contabilizado]], 0)</f>
        <v>0</v>
      </c>
      <c r="I1550" s="5"/>
    </row>
    <row r="1551" spans="1:13" x14ac:dyDescent="0.2">
      <c r="A1551" s="4">
        <v>44846</v>
      </c>
      <c r="B1551" s="17">
        <v>-500</v>
      </c>
      <c r="C1551" s="11" t="s">
        <v>13</v>
      </c>
      <c r="D1551" s="13" t="s">
        <v>73</v>
      </c>
      <c r="E1551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551" s="17">
        <f>IF(Movimientos[[#This Row],[Contabilizado]] &gt; 0, Movimientos[[#This Row],[Contabilizado]], 0)</f>
        <v>0</v>
      </c>
      <c r="G1551" s="31">
        <f>IF(Movimientos[[#This Row],[Contabilizado]] &lt; 0, Movimientos[[#This Row],[Contabilizado]], 0)</f>
        <v>0</v>
      </c>
      <c r="I1551" s="5"/>
    </row>
    <row r="1552" spans="1:13" x14ac:dyDescent="0.2">
      <c r="A1552" s="4">
        <v>44846</v>
      </c>
      <c r="B1552" s="17">
        <v>-940</v>
      </c>
      <c r="C1552" s="11" t="s">
        <v>160</v>
      </c>
      <c r="D1552" s="2"/>
      <c r="E1552" s="17">
        <f>IF(AND(Movimientos[[#This Row],[Importe]] &lt; 0, OR(Movimientos[[#This Row],[Concepto]] = "Luz", Movimientos[[#This Row],[Concepto]] = "Cuota", Movimientos[[#This Row],[Concepto]] = "Invitado")), 0, Movimientos[[#This Row],[Importe]])</f>
        <v>-940</v>
      </c>
      <c r="F1552" s="17">
        <f>IF(Movimientos[[#This Row],[Contabilizado]] &gt; 0, Movimientos[[#This Row],[Contabilizado]], 0)</f>
        <v>0</v>
      </c>
      <c r="G1552" s="31">
        <f>IF(Movimientos[[#This Row],[Contabilizado]] &lt; 0, Movimientos[[#This Row],[Contabilizado]], 0)</f>
        <v>-940</v>
      </c>
      <c r="I1552" s="5"/>
      <c r="M1552" s="2" t="s">
        <v>223</v>
      </c>
    </row>
    <row r="1553" spans="1:13" x14ac:dyDescent="0.2">
      <c r="A1553" s="4">
        <v>44845</v>
      </c>
      <c r="B1553" s="17">
        <v>3200</v>
      </c>
      <c r="C1553" s="11" t="s">
        <v>15</v>
      </c>
      <c r="D1553" s="2" t="s">
        <v>25</v>
      </c>
      <c r="E1553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553" s="17">
        <f>IF(Movimientos[[#This Row],[Contabilizado]] &gt; 0, Movimientos[[#This Row],[Contabilizado]], 0)</f>
        <v>3200</v>
      </c>
      <c r="G1553" s="31">
        <f>IF(Movimientos[[#This Row],[Contabilizado]] &lt; 0, Movimientos[[#This Row],[Contabilizado]], 0)</f>
        <v>0</v>
      </c>
      <c r="I1553" s="5"/>
    </row>
    <row r="1554" spans="1:13" x14ac:dyDescent="0.2">
      <c r="A1554" s="4">
        <v>44845</v>
      </c>
      <c r="B1554" s="17">
        <v>3200</v>
      </c>
      <c r="C1554" s="11" t="s">
        <v>15</v>
      </c>
      <c r="D1554" s="2" t="s">
        <v>67</v>
      </c>
      <c r="E1554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554" s="17">
        <f>IF(Movimientos[[#This Row],[Contabilizado]] &gt; 0, Movimientos[[#This Row],[Contabilizado]], 0)</f>
        <v>3200</v>
      </c>
      <c r="G1554" s="31">
        <f>IF(Movimientos[[#This Row],[Contabilizado]] &lt; 0, Movimientos[[#This Row],[Contabilizado]], 0)</f>
        <v>0</v>
      </c>
      <c r="I1554" s="5"/>
    </row>
    <row r="1555" spans="1:13" x14ac:dyDescent="0.2">
      <c r="A1555" s="4">
        <v>44845</v>
      </c>
      <c r="B1555" s="17">
        <v>3200</v>
      </c>
      <c r="C1555" s="11" t="s">
        <v>15</v>
      </c>
      <c r="D1555" s="2" t="s">
        <v>70</v>
      </c>
      <c r="E1555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555" s="17">
        <f>IF(Movimientos[[#This Row],[Contabilizado]] &gt; 0, Movimientos[[#This Row],[Contabilizado]], 0)</f>
        <v>3200</v>
      </c>
      <c r="G1555" s="31">
        <f>IF(Movimientos[[#This Row],[Contabilizado]] &lt; 0, Movimientos[[#This Row],[Contabilizado]], 0)</f>
        <v>0</v>
      </c>
      <c r="I1555" s="5"/>
    </row>
    <row r="1556" spans="1:13" x14ac:dyDescent="0.2">
      <c r="A1556" s="4">
        <v>44845</v>
      </c>
      <c r="B1556" s="17">
        <v>3200</v>
      </c>
      <c r="C1556" s="11" t="s">
        <v>15</v>
      </c>
      <c r="D1556" s="2" t="s">
        <v>76</v>
      </c>
      <c r="E1556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556" s="17">
        <f>IF(Movimientos[[#This Row],[Contabilizado]] &gt; 0, Movimientos[[#This Row],[Contabilizado]], 0)</f>
        <v>3200</v>
      </c>
      <c r="G1556" s="31">
        <f>IF(Movimientos[[#This Row],[Contabilizado]] &lt; 0, Movimientos[[#This Row],[Contabilizado]], 0)</f>
        <v>0</v>
      </c>
      <c r="I1556" s="5"/>
    </row>
    <row r="1557" spans="1:13" x14ac:dyDescent="0.2">
      <c r="A1557" s="4">
        <v>44845</v>
      </c>
      <c r="B1557" s="17">
        <v>3200</v>
      </c>
      <c r="C1557" s="11" t="s">
        <v>15</v>
      </c>
      <c r="D1557" s="2" t="s">
        <v>21</v>
      </c>
      <c r="E1557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557" s="17">
        <f>IF(Movimientos[[#This Row],[Contabilizado]] &gt; 0, Movimientos[[#This Row],[Contabilizado]], 0)</f>
        <v>3200</v>
      </c>
      <c r="G1557" s="31">
        <f>IF(Movimientos[[#This Row],[Contabilizado]] &lt; 0, Movimientos[[#This Row],[Contabilizado]], 0)</f>
        <v>0</v>
      </c>
      <c r="H1557" s="3"/>
      <c r="I1557" s="5"/>
      <c r="K1557" s="3"/>
      <c r="L1557" s="3"/>
      <c r="M1557" s="3"/>
    </row>
    <row r="1558" spans="1:13" x14ac:dyDescent="0.2">
      <c r="A1558" s="4">
        <v>44845</v>
      </c>
      <c r="B1558" s="17">
        <v>3200</v>
      </c>
      <c r="C1558" s="11" t="s">
        <v>15</v>
      </c>
      <c r="D1558" s="2" t="s">
        <v>166</v>
      </c>
      <c r="E1558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558" s="17">
        <f>IF(Movimientos[[#This Row],[Contabilizado]] &gt; 0, Movimientos[[#This Row],[Contabilizado]], 0)</f>
        <v>3200</v>
      </c>
      <c r="G1558" s="31">
        <f>IF(Movimientos[[#This Row],[Contabilizado]] &lt; 0, Movimientos[[#This Row],[Contabilizado]], 0)</f>
        <v>0</v>
      </c>
      <c r="H1558" s="3"/>
      <c r="I1558" s="5"/>
      <c r="K1558" s="3"/>
      <c r="L1558" s="3"/>
      <c r="M1558" s="3"/>
    </row>
    <row r="1559" spans="1:13" x14ac:dyDescent="0.2">
      <c r="A1559" s="4">
        <v>44845</v>
      </c>
      <c r="B1559" s="17">
        <v>3200</v>
      </c>
      <c r="C1559" s="11" t="s">
        <v>15</v>
      </c>
      <c r="D1559" s="2" t="s">
        <v>118</v>
      </c>
      <c r="E1559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559" s="17">
        <f>IF(Movimientos[[#This Row],[Contabilizado]] &gt; 0, Movimientos[[#This Row],[Contabilizado]], 0)</f>
        <v>3200</v>
      </c>
      <c r="G1559" s="31">
        <f>IF(Movimientos[[#This Row],[Contabilizado]] &lt; 0, Movimientos[[#This Row],[Contabilizado]], 0)</f>
        <v>0</v>
      </c>
      <c r="I1559" s="5"/>
    </row>
    <row r="1560" spans="1:13" x14ac:dyDescent="0.2">
      <c r="A1560" s="4">
        <v>44845</v>
      </c>
      <c r="B1560" s="17">
        <v>3200</v>
      </c>
      <c r="C1560" s="11" t="s">
        <v>15</v>
      </c>
      <c r="D1560" s="2" t="s">
        <v>123</v>
      </c>
      <c r="E1560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560" s="17">
        <f>IF(Movimientos[[#This Row],[Contabilizado]] &gt; 0, Movimientos[[#This Row],[Contabilizado]], 0)</f>
        <v>3200</v>
      </c>
      <c r="G1560" s="31">
        <f>IF(Movimientos[[#This Row],[Contabilizado]] &lt; 0, Movimientos[[#This Row],[Contabilizado]], 0)</f>
        <v>0</v>
      </c>
      <c r="H1560" s="3"/>
      <c r="I1560" s="5"/>
      <c r="K1560" s="3"/>
      <c r="L1560" s="3"/>
      <c r="M1560" s="3"/>
    </row>
    <row r="1561" spans="1:13" x14ac:dyDescent="0.2">
      <c r="A1561" s="4">
        <v>44845</v>
      </c>
      <c r="B1561" s="17">
        <v>3200</v>
      </c>
      <c r="C1561" s="11" t="s">
        <v>15</v>
      </c>
      <c r="D1561" s="2" t="s">
        <v>127</v>
      </c>
      <c r="E1561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561" s="17">
        <f>IF(Movimientos[[#This Row],[Contabilizado]] &gt; 0, Movimientos[[#This Row],[Contabilizado]], 0)</f>
        <v>3200</v>
      </c>
      <c r="G1561" s="31">
        <f>IF(Movimientos[[#This Row],[Contabilizado]] &lt; 0, Movimientos[[#This Row],[Contabilizado]], 0)</f>
        <v>0</v>
      </c>
      <c r="I1561" s="5"/>
    </row>
    <row r="1562" spans="1:13" x14ac:dyDescent="0.2">
      <c r="A1562" s="4">
        <v>44845</v>
      </c>
      <c r="B1562" s="17">
        <v>2300</v>
      </c>
      <c r="C1562" s="11" t="s">
        <v>15</v>
      </c>
      <c r="D1562" s="2" t="s">
        <v>147</v>
      </c>
      <c r="E1562" s="17">
        <f>IF(AND(Movimientos[[#This Row],[Importe]] &lt; 0, OR(Movimientos[[#This Row],[Concepto]] = "Luz", Movimientos[[#This Row],[Concepto]] = "Cuota", Movimientos[[#This Row],[Concepto]] = "Invitado")), 0, Movimientos[[#This Row],[Importe]])</f>
        <v>2300</v>
      </c>
      <c r="F1562" s="17">
        <f>IF(Movimientos[[#This Row],[Contabilizado]] &gt; 0, Movimientos[[#This Row],[Contabilizado]], 0)</f>
        <v>2300</v>
      </c>
      <c r="G1562" s="31">
        <f>IF(Movimientos[[#This Row],[Contabilizado]] &lt; 0, Movimientos[[#This Row],[Contabilizado]], 0)</f>
        <v>0</v>
      </c>
      <c r="I1562" s="5"/>
    </row>
    <row r="1563" spans="1:13" x14ac:dyDescent="0.2">
      <c r="A1563" s="4">
        <v>44845</v>
      </c>
      <c r="B1563" s="17">
        <v>2300</v>
      </c>
      <c r="C1563" s="11" t="s">
        <v>15</v>
      </c>
      <c r="D1563" s="2" t="s">
        <v>20</v>
      </c>
      <c r="E1563" s="17">
        <f>IF(AND(Movimientos[[#This Row],[Importe]] &lt; 0, OR(Movimientos[[#This Row],[Concepto]] = "Luz", Movimientos[[#This Row],[Concepto]] = "Cuota", Movimientos[[#This Row],[Concepto]] = "Invitado")), 0, Movimientos[[#This Row],[Importe]])</f>
        <v>2300</v>
      </c>
      <c r="F1563" s="17">
        <f>IF(Movimientos[[#This Row],[Contabilizado]] &gt; 0, Movimientos[[#This Row],[Contabilizado]], 0)</f>
        <v>2300</v>
      </c>
      <c r="G1563" s="31">
        <f>IF(Movimientos[[#This Row],[Contabilizado]] &lt; 0, Movimientos[[#This Row],[Contabilizado]], 0)</f>
        <v>0</v>
      </c>
      <c r="I1563" s="5"/>
      <c r="J1563" s="5"/>
    </row>
    <row r="1564" spans="1:13" x14ac:dyDescent="0.2">
      <c r="A1564" s="4">
        <v>44845</v>
      </c>
      <c r="B1564" s="17">
        <v>1000</v>
      </c>
      <c r="C1564" s="11" t="s">
        <v>32</v>
      </c>
      <c r="D1564" s="2" t="s">
        <v>123</v>
      </c>
      <c r="E1564" s="17">
        <f>IF(AND(Movimientos[[#This Row],[Importe]] &lt; 0, OR(Movimientos[[#This Row],[Concepto]] = "Luz", Movimientos[[#This Row],[Concepto]] = "Cuota", Movimientos[[#This Row],[Concepto]] = "Invitado")), 0, Movimientos[[#This Row],[Importe]])</f>
        <v>1000</v>
      </c>
      <c r="F1564" s="17">
        <f>IF(Movimientos[[#This Row],[Contabilizado]] &gt; 0, Movimientos[[#This Row],[Contabilizado]], 0)</f>
        <v>1000</v>
      </c>
      <c r="G1564" s="31">
        <f>IF(Movimientos[[#This Row],[Contabilizado]] &lt; 0, Movimientos[[#This Row],[Contabilizado]], 0)</f>
        <v>0</v>
      </c>
      <c r="I1564" s="5"/>
    </row>
    <row r="1565" spans="1:13" x14ac:dyDescent="0.2">
      <c r="A1565" s="4">
        <v>44845</v>
      </c>
      <c r="B1565" s="17">
        <v>-500</v>
      </c>
      <c r="C1565" s="11" t="s">
        <v>13</v>
      </c>
      <c r="D1565" s="13" t="s">
        <v>24</v>
      </c>
      <c r="E1565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565" s="17">
        <f>IF(Movimientos[[#This Row],[Contabilizado]] &gt; 0, Movimientos[[#This Row],[Contabilizado]], 0)</f>
        <v>0</v>
      </c>
      <c r="G1565" s="31">
        <f>IF(Movimientos[[#This Row],[Contabilizado]] &lt; 0, Movimientos[[#This Row],[Contabilizado]], 0)</f>
        <v>0</v>
      </c>
      <c r="I1565" s="5"/>
    </row>
    <row r="1566" spans="1:13" x14ac:dyDescent="0.2">
      <c r="A1566" s="4">
        <v>44845</v>
      </c>
      <c r="B1566" s="17">
        <v>-1000</v>
      </c>
      <c r="C1566" s="11" t="s">
        <v>32</v>
      </c>
      <c r="D1566" s="2" t="s">
        <v>65</v>
      </c>
      <c r="E1566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566" s="17">
        <f>IF(Movimientos[[#This Row],[Contabilizado]] &gt; 0, Movimientos[[#This Row],[Contabilizado]], 0)</f>
        <v>0</v>
      </c>
      <c r="G1566" s="31">
        <f>IF(Movimientos[[#This Row],[Contabilizado]] &lt; 0, Movimientos[[#This Row],[Contabilizado]], 0)</f>
        <v>0</v>
      </c>
      <c r="H1566" s="3"/>
      <c r="I1566" s="5"/>
      <c r="K1566" s="3"/>
      <c r="L1566" s="3"/>
      <c r="M1566" s="3"/>
    </row>
    <row r="1567" spans="1:13" x14ac:dyDescent="0.2">
      <c r="A1567" s="4">
        <v>44844</v>
      </c>
      <c r="B1567" s="17">
        <v>3200</v>
      </c>
      <c r="C1567" s="11" t="s">
        <v>15</v>
      </c>
      <c r="D1567" s="2" t="s">
        <v>53</v>
      </c>
      <c r="E1567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567" s="17">
        <f>IF(Movimientos[[#This Row],[Contabilizado]] &gt; 0, Movimientos[[#This Row],[Contabilizado]], 0)</f>
        <v>3200</v>
      </c>
      <c r="G1567" s="31">
        <f>IF(Movimientos[[#This Row],[Contabilizado]] &lt; 0, Movimientos[[#This Row],[Contabilizado]], 0)</f>
        <v>0</v>
      </c>
      <c r="I1567" s="5"/>
    </row>
    <row r="1568" spans="1:13" x14ac:dyDescent="0.2">
      <c r="A1568" s="4">
        <v>44844</v>
      </c>
      <c r="B1568" s="17">
        <v>2300</v>
      </c>
      <c r="C1568" s="11" t="s">
        <v>15</v>
      </c>
      <c r="D1568" s="2" t="s">
        <v>140</v>
      </c>
      <c r="E1568" s="17">
        <f>IF(AND(Movimientos[[#This Row],[Importe]] &lt; 0, OR(Movimientos[[#This Row],[Concepto]] = "Luz", Movimientos[[#This Row],[Concepto]] = "Cuota", Movimientos[[#This Row],[Concepto]] = "Invitado")), 0, Movimientos[[#This Row],[Importe]])</f>
        <v>2300</v>
      </c>
      <c r="F1568" s="17">
        <f>IF(Movimientos[[#This Row],[Contabilizado]] &gt; 0, Movimientos[[#This Row],[Contabilizado]], 0)</f>
        <v>2300</v>
      </c>
      <c r="G1568" s="31">
        <f>IF(Movimientos[[#This Row],[Contabilizado]] &lt; 0, Movimientos[[#This Row],[Contabilizado]], 0)</f>
        <v>0</v>
      </c>
      <c r="I1568" s="5"/>
    </row>
    <row r="1569" spans="1:13" x14ac:dyDescent="0.2">
      <c r="A1569" s="4">
        <v>44844</v>
      </c>
      <c r="B1569" s="17">
        <v>-19200</v>
      </c>
      <c r="C1569" s="11" t="s">
        <v>17</v>
      </c>
      <c r="D1569" s="2"/>
      <c r="E1569" s="17">
        <f>IF(AND(Movimientos[[#This Row],[Importe]] &lt; 0, OR(Movimientos[[#This Row],[Concepto]] = "Luz", Movimientos[[#This Row],[Concepto]] = "Cuota", Movimientos[[#This Row],[Concepto]] = "Invitado")), 0, Movimientos[[#This Row],[Importe]])</f>
        <v>-19200</v>
      </c>
      <c r="F1569" s="17">
        <f>IF(Movimientos[[#This Row],[Contabilizado]] &gt; 0, Movimientos[[#This Row],[Contabilizado]], 0)</f>
        <v>0</v>
      </c>
      <c r="G1569" s="31">
        <f>IF(Movimientos[[#This Row],[Contabilizado]] &lt; 0, Movimientos[[#This Row],[Contabilizado]], 0)</f>
        <v>-19200</v>
      </c>
      <c r="I1569" s="5"/>
      <c r="K1569" s="2" t="s">
        <v>150</v>
      </c>
    </row>
    <row r="1570" spans="1:13" x14ac:dyDescent="0.2">
      <c r="A1570" s="4">
        <v>44843</v>
      </c>
      <c r="B1570" s="17">
        <v>3200</v>
      </c>
      <c r="C1570" s="11" t="s">
        <v>15</v>
      </c>
      <c r="D1570" s="2" t="s">
        <v>116</v>
      </c>
      <c r="E1570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570" s="17">
        <f>IF(Movimientos[[#This Row],[Contabilizado]] &gt; 0, Movimientos[[#This Row],[Contabilizado]], 0)</f>
        <v>3200</v>
      </c>
      <c r="G1570" s="31">
        <f>IF(Movimientos[[#This Row],[Contabilizado]] &lt; 0, Movimientos[[#This Row],[Contabilizado]], 0)</f>
        <v>0</v>
      </c>
      <c r="I1570" s="5"/>
    </row>
    <row r="1571" spans="1:13" x14ac:dyDescent="0.2">
      <c r="A1571" s="4">
        <v>44843</v>
      </c>
      <c r="B1571" s="17">
        <v>1300</v>
      </c>
      <c r="C1571" s="11" t="s">
        <v>151</v>
      </c>
      <c r="D1571" s="2"/>
      <c r="E1571" s="17">
        <f>IF(AND(Movimientos[[#This Row],[Importe]] &lt; 0, OR(Movimientos[[#This Row],[Concepto]] = "Luz", Movimientos[[#This Row],[Concepto]] = "Cuota", Movimientos[[#This Row],[Concepto]] = "Invitado")), 0, Movimientos[[#This Row],[Importe]])</f>
        <v>1300</v>
      </c>
      <c r="F1571" s="17">
        <f>IF(Movimientos[[#This Row],[Contabilizado]] &gt; 0, Movimientos[[#This Row],[Contabilizado]], 0)</f>
        <v>1300</v>
      </c>
      <c r="G1571" s="31">
        <f>IF(Movimientos[[#This Row],[Contabilizado]] &lt; 0, Movimientos[[#This Row],[Contabilizado]], 0)</f>
        <v>0</v>
      </c>
      <c r="I1571" s="5"/>
    </row>
    <row r="1572" spans="1:13" x14ac:dyDescent="0.2">
      <c r="A1572" s="4">
        <v>44843</v>
      </c>
      <c r="B1572" s="17">
        <v>-1000</v>
      </c>
      <c r="C1572" s="11" t="s">
        <v>32</v>
      </c>
      <c r="D1572" s="2" t="s">
        <v>123</v>
      </c>
      <c r="E1572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572" s="17">
        <f>IF(Movimientos[[#This Row],[Contabilizado]] &gt; 0, Movimientos[[#This Row],[Contabilizado]], 0)</f>
        <v>0</v>
      </c>
      <c r="G1572" s="31">
        <f>IF(Movimientos[[#This Row],[Contabilizado]] &lt; 0, Movimientos[[#This Row],[Contabilizado]], 0)</f>
        <v>0</v>
      </c>
      <c r="I1572" s="5"/>
    </row>
    <row r="1573" spans="1:13" x14ac:dyDescent="0.2">
      <c r="A1573" s="4">
        <v>44842</v>
      </c>
      <c r="B1573" s="17">
        <v>3200</v>
      </c>
      <c r="C1573" s="11" t="s">
        <v>15</v>
      </c>
      <c r="D1573" s="2" t="s">
        <v>38</v>
      </c>
      <c r="E1573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573" s="17">
        <f>IF(Movimientos[[#This Row],[Contabilizado]] &gt; 0, Movimientos[[#This Row],[Contabilizado]], 0)</f>
        <v>3200</v>
      </c>
      <c r="G1573" s="31">
        <f>IF(Movimientos[[#This Row],[Contabilizado]] &lt; 0, Movimientos[[#This Row],[Contabilizado]], 0)</f>
        <v>0</v>
      </c>
      <c r="I1573" s="5"/>
    </row>
    <row r="1574" spans="1:13" x14ac:dyDescent="0.2">
      <c r="A1574" s="4">
        <v>44842</v>
      </c>
      <c r="B1574" s="17">
        <v>3200</v>
      </c>
      <c r="C1574" s="11" t="s">
        <v>15</v>
      </c>
      <c r="D1574" s="2" t="s">
        <v>172</v>
      </c>
      <c r="E1574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574" s="17">
        <f>IF(Movimientos[[#This Row],[Contabilizado]] &gt; 0, Movimientos[[#This Row],[Contabilizado]], 0)</f>
        <v>3200</v>
      </c>
      <c r="G1574" s="31">
        <f>IF(Movimientos[[#This Row],[Contabilizado]] &lt; 0, Movimientos[[#This Row],[Contabilizado]], 0)</f>
        <v>0</v>
      </c>
      <c r="I1574" s="5"/>
    </row>
    <row r="1575" spans="1:13" x14ac:dyDescent="0.2">
      <c r="A1575" s="4">
        <v>44842</v>
      </c>
      <c r="B1575" s="17">
        <v>3200</v>
      </c>
      <c r="C1575" s="11" t="s">
        <v>15</v>
      </c>
      <c r="D1575" s="2" t="s">
        <v>106</v>
      </c>
      <c r="E1575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575" s="17">
        <f>IF(Movimientos[[#This Row],[Contabilizado]] &gt; 0, Movimientos[[#This Row],[Contabilizado]], 0)</f>
        <v>3200</v>
      </c>
      <c r="G1575" s="31">
        <f>IF(Movimientos[[#This Row],[Contabilizado]] &lt; 0, Movimientos[[#This Row],[Contabilizado]], 0)</f>
        <v>0</v>
      </c>
      <c r="I1575" s="5"/>
    </row>
    <row r="1576" spans="1:13" x14ac:dyDescent="0.2">
      <c r="A1576" s="4">
        <v>44842</v>
      </c>
      <c r="B1576" s="17">
        <v>3200</v>
      </c>
      <c r="C1576" s="11" t="s">
        <v>15</v>
      </c>
      <c r="D1576" s="2" t="s">
        <v>107</v>
      </c>
      <c r="E1576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576" s="17">
        <f>IF(Movimientos[[#This Row],[Contabilizado]] &gt; 0, Movimientos[[#This Row],[Contabilizado]], 0)</f>
        <v>3200</v>
      </c>
      <c r="G1576" s="31">
        <f>IF(Movimientos[[#This Row],[Contabilizado]] &lt; 0, Movimientos[[#This Row],[Contabilizado]], 0)</f>
        <v>0</v>
      </c>
      <c r="H1576" s="3"/>
      <c r="I1576" s="5"/>
      <c r="K1576" s="3"/>
      <c r="L1576" s="3"/>
      <c r="M1576" s="3"/>
    </row>
    <row r="1577" spans="1:13" x14ac:dyDescent="0.2">
      <c r="A1577" s="4">
        <v>44842</v>
      </c>
      <c r="B1577" s="17">
        <v>3200</v>
      </c>
      <c r="C1577" s="11" t="s">
        <v>15</v>
      </c>
      <c r="D1577" s="2" t="s">
        <v>42</v>
      </c>
      <c r="E1577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577" s="17">
        <f>IF(Movimientos[[#This Row],[Contabilizado]] &gt; 0, Movimientos[[#This Row],[Contabilizado]], 0)</f>
        <v>3200</v>
      </c>
      <c r="G1577" s="31">
        <f>IF(Movimientos[[#This Row],[Contabilizado]] &lt; 0, Movimientos[[#This Row],[Contabilizado]], 0)</f>
        <v>0</v>
      </c>
      <c r="H1577" s="3"/>
      <c r="I1577" s="5"/>
      <c r="K1577" s="3"/>
      <c r="L1577" s="3"/>
      <c r="M1577" s="3"/>
    </row>
    <row r="1578" spans="1:13" x14ac:dyDescent="0.2">
      <c r="A1578" s="4">
        <v>44842</v>
      </c>
      <c r="B1578" s="17">
        <v>1750</v>
      </c>
      <c r="C1578" s="11" t="s">
        <v>13</v>
      </c>
      <c r="D1578" s="13" t="s">
        <v>41</v>
      </c>
      <c r="E1578" s="17">
        <f>IF(AND(Movimientos[[#This Row],[Importe]] &lt; 0, OR(Movimientos[[#This Row],[Concepto]] = "Luz", Movimientos[[#This Row],[Concepto]] = "Cuota", Movimientos[[#This Row],[Concepto]] = "Invitado")), 0, Movimientos[[#This Row],[Importe]])</f>
        <v>1750</v>
      </c>
      <c r="F1578" s="17">
        <f>IF(Movimientos[[#This Row],[Contabilizado]] &gt; 0, Movimientos[[#This Row],[Contabilizado]], 0)</f>
        <v>1750</v>
      </c>
      <c r="G1578" s="31">
        <f>IF(Movimientos[[#This Row],[Contabilizado]] &lt; 0, Movimientos[[#This Row],[Contabilizado]], 0)</f>
        <v>0</v>
      </c>
      <c r="H1578" s="3"/>
      <c r="I1578" s="5"/>
      <c r="K1578" s="3"/>
      <c r="L1578" s="3"/>
      <c r="M1578" s="3"/>
    </row>
    <row r="1579" spans="1:13" x14ac:dyDescent="0.2">
      <c r="A1579" s="4">
        <v>44841</v>
      </c>
      <c r="B1579" s="17">
        <v>3200</v>
      </c>
      <c r="C1579" s="11" t="s">
        <v>15</v>
      </c>
      <c r="D1579" s="2" t="s">
        <v>73</v>
      </c>
      <c r="E1579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579" s="17">
        <f>IF(Movimientos[[#This Row],[Contabilizado]] &gt; 0, Movimientos[[#This Row],[Contabilizado]], 0)</f>
        <v>3200</v>
      </c>
      <c r="G1579" s="31">
        <f>IF(Movimientos[[#This Row],[Contabilizado]] &lt; 0, Movimientos[[#This Row],[Contabilizado]], 0)</f>
        <v>0</v>
      </c>
      <c r="H1579" s="3"/>
      <c r="I1579" s="5"/>
      <c r="K1579" s="3"/>
      <c r="L1579" s="3"/>
      <c r="M1579" s="3"/>
    </row>
    <row r="1580" spans="1:13" x14ac:dyDescent="0.2">
      <c r="A1580" s="4">
        <v>44841</v>
      </c>
      <c r="B1580" s="17">
        <v>3200</v>
      </c>
      <c r="C1580" s="11" t="s">
        <v>15</v>
      </c>
      <c r="D1580" s="2" t="s">
        <v>84</v>
      </c>
      <c r="E1580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580" s="17">
        <f>IF(Movimientos[[#This Row],[Contabilizado]] &gt; 0, Movimientos[[#This Row],[Contabilizado]], 0)</f>
        <v>3200</v>
      </c>
      <c r="G1580" s="31">
        <f>IF(Movimientos[[#This Row],[Contabilizado]] &lt; 0, Movimientos[[#This Row],[Contabilizado]], 0)</f>
        <v>0</v>
      </c>
      <c r="H1580" s="3"/>
      <c r="I1580" s="5"/>
      <c r="K1580" s="3"/>
      <c r="L1580" s="3"/>
      <c r="M1580" s="3"/>
    </row>
    <row r="1581" spans="1:13" x14ac:dyDescent="0.2">
      <c r="A1581" s="4">
        <v>44841</v>
      </c>
      <c r="B1581" s="17">
        <v>2000</v>
      </c>
      <c r="C1581" s="11" t="s">
        <v>32</v>
      </c>
      <c r="D1581" s="2" t="s">
        <v>84</v>
      </c>
      <c r="E1581" s="17">
        <f>IF(AND(Movimientos[[#This Row],[Importe]] &lt; 0, OR(Movimientos[[#This Row],[Concepto]] = "Luz", Movimientos[[#This Row],[Concepto]] = "Cuota", Movimientos[[#This Row],[Concepto]] = "Invitado")), 0, Movimientos[[#This Row],[Importe]])</f>
        <v>2000</v>
      </c>
      <c r="F1581" s="17">
        <f>IF(Movimientos[[#This Row],[Contabilizado]] &gt; 0, Movimientos[[#This Row],[Contabilizado]], 0)</f>
        <v>2000</v>
      </c>
      <c r="G1581" s="31">
        <f>IF(Movimientos[[#This Row],[Contabilizado]] &lt; 0, Movimientos[[#This Row],[Contabilizado]], 0)</f>
        <v>0</v>
      </c>
      <c r="I1581" s="5"/>
    </row>
    <row r="1582" spans="1:13" x14ac:dyDescent="0.2">
      <c r="A1582" s="4">
        <v>44841</v>
      </c>
      <c r="B1582" s="17">
        <v>1000</v>
      </c>
      <c r="C1582" s="11" t="s">
        <v>13</v>
      </c>
      <c r="D1582" s="13" t="s">
        <v>73</v>
      </c>
      <c r="E1582" s="17">
        <f>IF(AND(Movimientos[[#This Row],[Importe]] &lt; 0, OR(Movimientos[[#This Row],[Concepto]] = "Luz", Movimientos[[#This Row],[Concepto]] = "Cuota", Movimientos[[#This Row],[Concepto]] = "Invitado")), 0, Movimientos[[#This Row],[Importe]])</f>
        <v>1000</v>
      </c>
      <c r="F1582" s="17">
        <f>IF(Movimientos[[#This Row],[Contabilizado]] &gt; 0, Movimientos[[#This Row],[Contabilizado]], 0)</f>
        <v>1000</v>
      </c>
      <c r="G1582" s="31">
        <f>IF(Movimientos[[#This Row],[Contabilizado]] &lt; 0, Movimientos[[#This Row],[Contabilizado]], 0)</f>
        <v>0</v>
      </c>
      <c r="I1582" s="5"/>
    </row>
    <row r="1583" spans="1:13" x14ac:dyDescent="0.2">
      <c r="A1583" s="4">
        <v>44841</v>
      </c>
      <c r="B1583" s="17">
        <v>-1000</v>
      </c>
      <c r="C1583" s="11" t="s">
        <v>32</v>
      </c>
      <c r="D1583" s="2" t="s">
        <v>84</v>
      </c>
      <c r="E1583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583" s="17">
        <f>IF(Movimientos[[#This Row],[Contabilizado]] &gt; 0, Movimientos[[#This Row],[Contabilizado]], 0)</f>
        <v>0</v>
      </c>
      <c r="G1583" s="31">
        <f>IF(Movimientos[[#This Row],[Contabilizado]] &lt; 0, Movimientos[[#This Row],[Contabilizado]], 0)</f>
        <v>0</v>
      </c>
      <c r="I1583" s="5"/>
    </row>
    <row r="1584" spans="1:13" x14ac:dyDescent="0.2">
      <c r="A1584" s="4">
        <v>44841</v>
      </c>
      <c r="B1584" s="17">
        <v>-1000</v>
      </c>
      <c r="C1584" s="11" t="s">
        <v>32</v>
      </c>
      <c r="D1584" s="2" t="s">
        <v>172</v>
      </c>
      <c r="E1584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584" s="17">
        <f>IF(Movimientos[[#This Row],[Contabilizado]] &gt; 0, Movimientos[[#This Row],[Contabilizado]], 0)</f>
        <v>0</v>
      </c>
      <c r="G1584" s="31">
        <f>IF(Movimientos[[#This Row],[Contabilizado]] &lt; 0, Movimientos[[#This Row],[Contabilizado]], 0)</f>
        <v>0</v>
      </c>
      <c r="I1584" s="5"/>
    </row>
    <row r="1585" spans="1:13" x14ac:dyDescent="0.2">
      <c r="A1585" s="4">
        <v>44840</v>
      </c>
      <c r="B1585" s="17">
        <v>3200</v>
      </c>
      <c r="C1585" s="11" t="s">
        <v>15</v>
      </c>
      <c r="D1585" s="2" t="s">
        <v>50</v>
      </c>
      <c r="E1585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585" s="17">
        <f>IF(Movimientos[[#This Row],[Contabilizado]] &gt; 0, Movimientos[[#This Row],[Contabilizado]], 0)</f>
        <v>3200</v>
      </c>
      <c r="G1585" s="31">
        <f>IF(Movimientos[[#This Row],[Contabilizado]] &lt; 0, Movimientos[[#This Row],[Contabilizado]], 0)</f>
        <v>0</v>
      </c>
      <c r="I1585" s="5"/>
    </row>
    <row r="1586" spans="1:13" x14ac:dyDescent="0.2">
      <c r="A1586" s="4">
        <v>44840</v>
      </c>
      <c r="B1586" s="17">
        <v>3200</v>
      </c>
      <c r="C1586" s="11" t="s">
        <v>15</v>
      </c>
      <c r="D1586" s="2" t="s">
        <v>26</v>
      </c>
      <c r="E1586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586" s="17">
        <f>IF(Movimientos[[#This Row],[Contabilizado]] &gt; 0, Movimientos[[#This Row],[Contabilizado]], 0)</f>
        <v>3200</v>
      </c>
      <c r="G1586" s="31">
        <f>IF(Movimientos[[#This Row],[Contabilizado]] &lt; 0, Movimientos[[#This Row],[Contabilizado]], 0)</f>
        <v>0</v>
      </c>
      <c r="I1586" s="5"/>
    </row>
    <row r="1587" spans="1:13" x14ac:dyDescent="0.2">
      <c r="A1587" s="4">
        <v>44840</v>
      </c>
      <c r="B1587" s="17">
        <v>3200</v>
      </c>
      <c r="C1587" s="11" t="s">
        <v>15</v>
      </c>
      <c r="D1587" s="2" t="s">
        <v>41</v>
      </c>
      <c r="E1587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587" s="17">
        <f>IF(Movimientos[[#This Row],[Contabilizado]] &gt; 0, Movimientos[[#This Row],[Contabilizado]], 0)</f>
        <v>3200</v>
      </c>
      <c r="G1587" s="31">
        <f>IF(Movimientos[[#This Row],[Contabilizado]] &lt; 0, Movimientos[[#This Row],[Contabilizado]], 0)</f>
        <v>0</v>
      </c>
      <c r="H1587" s="3"/>
      <c r="I1587" s="5"/>
      <c r="K1587" s="3"/>
      <c r="L1587" s="3"/>
      <c r="M1587" s="3"/>
    </row>
    <row r="1588" spans="1:13" x14ac:dyDescent="0.2">
      <c r="A1588" s="4">
        <v>44840</v>
      </c>
      <c r="B1588" s="17">
        <v>3200</v>
      </c>
      <c r="C1588" s="11" t="s">
        <v>15</v>
      </c>
      <c r="D1588" s="2" t="s">
        <v>101</v>
      </c>
      <c r="E1588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588" s="17">
        <f>IF(Movimientos[[#This Row],[Contabilizado]] &gt; 0, Movimientos[[#This Row],[Contabilizado]], 0)</f>
        <v>3200</v>
      </c>
      <c r="G1588" s="31">
        <f>IF(Movimientos[[#This Row],[Contabilizado]] &lt; 0, Movimientos[[#This Row],[Contabilizado]], 0)</f>
        <v>0</v>
      </c>
      <c r="I1588" s="5"/>
    </row>
    <row r="1589" spans="1:13" x14ac:dyDescent="0.2">
      <c r="A1589" s="4">
        <v>44840</v>
      </c>
      <c r="B1589" s="17">
        <v>3200</v>
      </c>
      <c r="C1589" s="11" t="s">
        <v>15</v>
      </c>
      <c r="D1589" s="2" t="s">
        <v>111</v>
      </c>
      <c r="E1589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589" s="17">
        <f>IF(Movimientos[[#This Row],[Contabilizado]] &gt; 0, Movimientos[[#This Row],[Contabilizado]], 0)</f>
        <v>3200</v>
      </c>
      <c r="G1589" s="31">
        <f>IF(Movimientos[[#This Row],[Contabilizado]] &lt; 0, Movimientos[[#This Row],[Contabilizado]], 0)</f>
        <v>0</v>
      </c>
      <c r="I1589" s="5"/>
    </row>
    <row r="1590" spans="1:13" x14ac:dyDescent="0.2">
      <c r="A1590" s="4">
        <v>44840</v>
      </c>
      <c r="B1590" s="17">
        <v>2300</v>
      </c>
      <c r="C1590" s="11" t="s">
        <v>15</v>
      </c>
      <c r="D1590" s="2" t="s">
        <v>137</v>
      </c>
      <c r="E1590" s="17">
        <f>IF(AND(Movimientos[[#This Row],[Importe]] &lt; 0, OR(Movimientos[[#This Row],[Concepto]] = "Luz", Movimientos[[#This Row],[Concepto]] = "Cuota", Movimientos[[#This Row],[Concepto]] = "Invitado")), 0, Movimientos[[#This Row],[Importe]])</f>
        <v>2300</v>
      </c>
      <c r="F1590" s="17">
        <f>IF(Movimientos[[#This Row],[Contabilizado]] &gt; 0, Movimientos[[#This Row],[Contabilizado]], 0)</f>
        <v>2300</v>
      </c>
      <c r="G1590" s="31">
        <f>IF(Movimientos[[#This Row],[Contabilizado]] &lt; 0, Movimientos[[#This Row],[Contabilizado]], 0)</f>
        <v>0</v>
      </c>
      <c r="H1590" s="3"/>
      <c r="I1590" s="5"/>
      <c r="K1590" s="3"/>
      <c r="L1590" s="3"/>
      <c r="M1590" s="3"/>
    </row>
    <row r="1591" spans="1:13" x14ac:dyDescent="0.2">
      <c r="A1591" s="4">
        <v>44840</v>
      </c>
      <c r="B1591" s="17">
        <v>2300</v>
      </c>
      <c r="C1591" s="11" t="s">
        <v>15</v>
      </c>
      <c r="D1591" s="2" t="s">
        <v>138</v>
      </c>
      <c r="E1591" s="17">
        <f>IF(AND(Movimientos[[#This Row],[Importe]] &lt; 0, OR(Movimientos[[#This Row],[Concepto]] = "Luz", Movimientos[[#This Row],[Concepto]] = "Cuota", Movimientos[[#This Row],[Concepto]] = "Invitado")), 0, Movimientos[[#This Row],[Importe]])</f>
        <v>2300</v>
      </c>
      <c r="F1591" s="17">
        <f>IF(Movimientos[[#This Row],[Contabilizado]] &gt; 0, Movimientos[[#This Row],[Contabilizado]], 0)</f>
        <v>2300</v>
      </c>
      <c r="G1591" s="31">
        <f>IF(Movimientos[[#This Row],[Contabilizado]] &lt; 0, Movimientos[[#This Row],[Contabilizado]], 0)</f>
        <v>0</v>
      </c>
      <c r="I1591" s="5"/>
      <c r="J1591" s="5"/>
    </row>
    <row r="1592" spans="1:13" x14ac:dyDescent="0.2">
      <c r="A1592" s="4">
        <v>44840</v>
      </c>
      <c r="B1592" s="17">
        <v>2300</v>
      </c>
      <c r="C1592" s="11" t="s">
        <v>15</v>
      </c>
      <c r="D1592" s="2" t="s">
        <v>145</v>
      </c>
      <c r="E1592" s="17">
        <f>IF(AND(Movimientos[[#This Row],[Importe]] &lt; 0, OR(Movimientos[[#This Row],[Concepto]] = "Luz", Movimientos[[#This Row],[Concepto]] = "Cuota", Movimientos[[#This Row],[Concepto]] = "Invitado")), 0, Movimientos[[#This Row],[Importe]])</f>
        <v>2300</v>
      </c>
      <c r="F1592" s="17">
        <f>IF(Movimientos[[#This Row],[Contabilizado]] &gt; 0, Movimientos[[#This Row],[Contabilizado]], 0)</f>
        <v>2300</v>
      </c>
      <c r="G1592" s="31">
        <f>IF(Movimientos[[#This Row],[Contabilizado]] &lt; 0, Movimientos[[#This Row],[Contabilizado]], 0)</f>
        <v>0</v>
      </c>
      <c r="I1592" s="5"/>
    </row>
    <row r="1593" spans="1:13" x14ac:dyDescent="0.2">
      <c r="A1593" s="4">
        <v>44840</v>
      </c>
      <c r="B1593" s="17">
        <v>1000</v>
      </c>
      <c r="C1593" s="11" t="s">
        <v>32</v>
      </c>
      <c r="D1593" s="2" t="s">
        <v>111</v>
      </c>
      <c r="E1593" s="17">
        <f>IF(AND(Movimientos[[#This Row],[Importe]] &lt; 0, OR(Movimientos[[#This Row],[Concepto]] = "Luz", Movimientos[[#This Row],[Concepto]] = "Cuota", Movimientos[[#This Row],[Concepto]] = "Invitado")), 0, Movimientos[[#This Row],[Importe]])</f>
        <v>1000</v>
      </c>
      <c r="F1593" s="17">
        <f>IF(Movimientos[[#This Row],[Contabilizado]] &gt; 0, Movimientos[[#This Row],[Contabilizado]], 0)</f>
        <v>1000</v>
      </c>
      <c r="G1593" s="31">
        <f>IF(Movimientos[[#This Row],[Contabilizado]] &lt; 0, Movimientos[[#This Row],[Contabilizado]], 0)</f>
        <v>0</v>
      </c>
      <c r="I1593" s="5"/>
    </row>
    <row r="1594" spans="1:13" x14ac:dyDescent="0.2">
      <c r="A1594" s="4">
        <v>44840</v>
      </c>
      <c r="B1594" s="17">
        <v>-500</v>
      </c>
      <c r="C1594" s="11" t="s">
        <v>13</v>
      </c>
      <c r="D1594" s="13" t="s">
        <v>24</v>
      </c>
      <c r="E1594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594" s="17">
        <f>IF(Movimientos[[#This Row],[Contabilizado]] &gt; 0, Movimientos[[#This Row],[Contabilizado]], 0)</f>
        <v>0</v>
      </c>
      <c r="G1594" s="31">
        <f>IF(Movimientos[[#This Row],[Contabilizado]] &lt; 0, Movimientos[[#This Row],[Contabilizado]], 0)</f>
        <v>0</v>
      </c>
      <c r="I1594" s="5"/>
    </row>
    <row r="1595" spans="1:13" x14ac:dyDescent="0.2">
      <c r="A1595" s="4">
        <v>44840</v>
      </c>
      <c r="B1595" s="17">
        <v>-500</v>
      </c>
      <c r="C1595" s="11" t="s">
        <v>13</v>
      </c>
      <c r="D1595" s="13" t="s">
        <v>23</v>
      </c>
      <c r="E1595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595" s="17">
        <f>IF(Movimientos[[#This Row],[Contabilizado]] &gt; 0, Movimientos[[#This Row],[Contabilizado]], 0)</f>
        <v>0</v>
      </c>
      <c r="G1595" s="31">
        <f>IF(Movimientos[[#This Row],[Contabilizado]] &lt; 0, Movimientos[[#This Row],[Contabilizado]], 0)</f>
        <v>0</v>
      </c>
      <c r="I1595" s="5"/>
    </row>
    <row r="1596" spans="1:13" x14ac:dyDescent="0.2">
      <c r="A1596" s="4">
        <v>44840</v>
      </c>
      <c r="B1596" s="17">
        <v>-1000</v>
      </c>
      <c r="C1596" s="11" t="s">
        <v>32</v>
      </c>
      <c r="D1596" s="2" t="s">
        <v>111</v>
      </c>
      <c r="E1596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596" s="17">
        <f>IF(Movimientos[[#This Row],[Contabilizado]] &gt; 0, Movimientos[[#This Row],[Contabilizado]], 0)</f>
        <v>0</v>
      </c>
      <c r="G1596" s="31">
        <f>IF(Movimientos[[#This Row],[Contabilizado]] &lt; 0, Movimientos[[#This Row],[Contabilizado]], 0)</f>
        <v>0</v>
      </c>
      <c r="I1596" s="5"/>
    </row>
    <row r="1597" spans="1:13" x14ac:dyDescent="0.2">
      <c r="A1597" s="4">
        <v>44840</v>
      </c>
      <c r="B1597" s="17">
        <v>-145000</v>
      </c>
      <c r="C1597" s="11" t="s">
        <v>17</v>
      </c>
      <c r="D1597" s="2"/>
      <c r="E1597" s="17">
        <f>IF(AND(Movimientos[[#This Row],[Importe]] &lt; 0, OR(Movimientos[[#This Row],[Concepto]] = "Luz", Movimientos[[#This Row],[Concepto]] = "Cuota", Movimientos[[#This Row],[Concepto]] = "Invitado")), 0, Movimientos[[#This Row],[Importe]])</f>
        <v>-145000</v>
      </c>
      <c r="F1597" s="17">
        <f>IF(Movimientos[[#This Row],[Contabilizado]] &gt; 0, Movimientos[[#This Row],[Contabilizado]], 0)</f>
        <v>0</v>
      </c>
      <c r="G1597" s="31">
        <f>IF(Movimientos[[#This Row],[Contabilizado]] &lt; 0, Movimientos[[#This Row],[Contabilizado]], 0)</f>
        <v>-145000</v>
      </c>
      <c r="I1597" s="5"/>
      <c r="K1597" s="2" t="s">
        <v>56</v>
      </c>
    </row>
    <row r="1598" spans="1:13" x14ac:dyDescent="0.2">
      <c r="A1598" s="4">
        <v>44839</v>
      </c>
      <c r="B1598" s="17">
        <v>3200</v>
      </c>
      <c r="C1598" s="11" t="s">
        <v>15</v>
      </c>
      <c r="D1598" s="2" t="s">
        <v>69</v>
      </c>
      <c r="E1598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598" s="17">
        <f>IF(Movimientos[[#This Row],[Contabilizado]] &gt; 0, Movimientos[[#This Row],[Contabilizado]], 0)</f>
        <v>3200</v>
      </c>
      <c r="G1598" s="31">
        <f>IF(Movimientos[[#This Row],[Contabilizado]] &lt; 0, Movimientos[[#This Row],[Contabilizado]], 0)</f>
        <v>0</v>
      </c>
      <c r="H1598" s="3"/>
      <c r="I1598" s="5"/>
      <c r="K1598" s="3"/>
      <c r="L1598" s="3"/>
      <c r="M1598" s="3"/>
    </row>
    <row r="1599" spans="1:13" x14ac:dyDescent="0.2">
      <c r="A1599" s="4">
        <v>44839</v>
      </c>
      <c r="B1599" s="17">
        <v>3200</v>
      </c>
      <c r="C1599" s="11" t="s">
        <v>15</v>
      </c>
      <c r="D1599" s="2" t="s">
        <v>182</v>
      </c>
      <c r="E1599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599" s="17">
        <f>IF(Movimientos[[#This Row],[Contabilizado]] &gt; 0, Movimientos[[#This Row],[Contabilizado]], 0)</f>
        <v>3200</v>
      </c>
      <c r="G1599" s="31">
        <f>IF(Movimientos[[#This Row],[Contabilizado]] &lt; 0, Movimientos[[#This Row],[Contabilizado]], 0)</f>
        <v>0</v>
      </c>
      <c r="I1599" s="5"/>
    </row>
    <row r="1600" spans="1:13" x14ac:dyDescent="0.2">
      <c r="A1600" s="4">
        <v>44839</v>
      </c>
      <c r="B1600" s="17">
        <v>3200</v>
      </c>
      <c r="C1600" s="11" t="s">
        <v>15</v>
      </c>
      <c r="D1600" s="2" t="s">
        <v>108</v>
      </c>
      <c r="E1600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600" s="17">
        <f>IF(Movimientos[[#This Row],[Contabilizado]] &gt; 0, Movimientos[[#This Row],[Contabilizado]], 0)</f>
        <v>3200</v>
      </c>
      <c r="G1600" s="31">
        <f>IF(Movimientos[[#This Row],[Contabilizado]] &lt; 0, Movimientos[[#This Row],[Contabilizado]], 0)</f>
        <v>0</v>
      </c>
      <c r="I1600" s="5"/>
    </row>
    <row r="1601" spans="1:13" x14ac:dyDescent="0.2">
      <c r="A1601" s="4">
        <v>44839</v>
      </c>
      <c r="B1601" s="17">
        <v>3200</v>
      </c>
      <c r="C1601" s="11" t="s">
        <v>15</v>
      </c>
      <c r="D1601" s="2" t="s">
        <v>136</v>
      </c>
      <c r="E1601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601" s="17">
        <f>IF(Movimientos[[#This Row],[Contabilizado]] &gt; 0, Movimientos[[#This Row],[Contabilizado]], 0)</f>
        <v>3200</v>
      </c>
      <c r="G1601" s="31">
        <f>IF(Movimientos[[#This Row],[Contabilizado]] &lt; 0, Movimientos[[#This Row],[Contabilizado]], 0)</f>
        <v>0</v>
      </c>
      <c r="I1601" s="5"/>
    </row>
    <row r="1602" spans="1:13" x14ac:dyDescent="0.2">
      <c r="A1602" s="4">
        <v>44839</v>
      </c>
      <c r="B1602" s="17">
        <v>1500</v>
      </c>
      <c r="C1602" s="11" t="s">
        <v>13</v>
      </c>
      <c r="D1602" s="13" t="s">
        <v>105</v>
      </c>
      <c r="E1602" s="17">
        <f>IF(AND(Movimientos[[#This Row],[Importe]] &lt; 0, OR(Movimientos[[#This Row],[Concepto]] = "Luz", Movimientos[[#This Row],[Concepto]] = "Cuota", Movimientos[[#This Row],[Concepto]] = "Invitado")), 0, Movimientos[[#This Row],[Importe]])</f>
        <v>1500</v>
      </c>
      <c r="F1602" s="17">
        <f>IF(Movimientos[[#This Row],[Contabilizado]] &gt; 0, Movimientos[[#This Row],[Contabilizado]], 0)</f>
        <v>1500</v>
      </c>
      <c r="G1602" s="31">
        <f>IF(Movimientos[[#This Row],[Contabilizado]] &lt; 0, Movimientos[[#This Row],[Contabilizado]], 0)</f>
        <v>0</v>
      </c>
      <c r="I1602" s="5"/>
    </row>
    <row r="1603" spans="1:13" x14ac:dyDescent="0.2">
      <c r="A1603" s="4">
        <v>44839</v>
      </c>
      <c r="B1603" s="17">
        <v>1300</v>
      </c>
      <c r="C1603" s="11" t="s">
        <v>151</v>
      </c>
      <c r="D1603" s="2"/>
      <c r="E1603" s="17">
        <f>IF(AND(Movimientos[[#This Row],[Importe]] &lt; 0, OR(Movimientos[[#This Row],[Concepto]] = "Luz", Movimientos[[#This Row],[Concepto]] = "Cuota", Movimientos[[#This Row],[Concepto]] = "Invitado")), 0, Movimientos[[#This Row],[Importe]])</f>
        <v>1300</v>
      </c>
      <c r="F1603" s="17">
        <f>IF(Movimientos[[#This Row],[Contabilizado]] &gt; 0, Movimientos[[#This Row],[Contabilizado]], 0)</f>
        <v>1300</v>
      </c>
      <c r="G1603" s="31">
        <f>IF(Movimientos[[#This Row],[Contabilizado]] &lt; 0, Movimientos[[#This Row],[Contabilizado]], 0)</f>
        <v>0</v>
      </c>
      <c r="H1603" s="3"/>
      <c r="I1603" s="5"/>
      <c r="K1603" s="3"/>
      <c r="L1603" s="3"/>
      <c r="M1603" s="3"/>
    </row>
    <row r="1604" spans="1:13" x14ac:dyDescent="0.2">
      <c r="A1604" s="4">
        <v>44839</v>
      </c>
      <c r="B1604" s="17">
        <v>1000</v>
      </c>
      <c r="C1604" s="11" t="s">
        <v>32</v>
      </c>
      <c r="D1604" s="2" t="s">
        <v>182</v>
      </c>
      <c r="E1604" s="17">
        <f>IF(AND(Movimientos[[#This Row],[Importe]] &lt; 0, OR(Movimientos[[#This Row],[Concepto]] = "Luz", Movimientos[[#This Row],[Concepto]] = "Cuota", Movimientos[[#This Row],[Concepto]] = "Invitado")), 0, Movimientos[[#This Row],[Importe]])</f>
        <v>1000</v>
      </c>
      <c r="F1604" s="17">
        <f>IF(Movimientos[[#This Row],[Contabilizado]] &gt; 0, Movimientos[[#This Row],[Contabilizado]], 0)</f>
        <v>1000</v>
      </c>
      <c r="G1604" s="31">
        <f>IF(Movimientos[[#This Row],[Contabilizado]] &lt; 0, Movimientos[[#This Row],[Contabilizado]], 0)</f>
        <v>0</v>
      </c>
      <c r="I1604" s="5"/>
    </row>
    <row r="1605" spans="1:13" x14ac:dyDescent="0.2">
      <c r="A1605" s="4">
        <v>44839</v>
      </c>
      <c r="B1605" s="17">
        <v>500</v>
      </c>
      <c r="C1605" s="11" t="s">
        <v>13</v>
      </c>
      <c r="D1605" s="13" t="s">
        <v>82</v>
      </c>
      <c r="E1605" s="17">
        <f>IF(AND(Movimientos[[#This Row],[Importe]] &lt; 0, OR(Movimientos[[#This Row],[Concepto]] = "Luz", Movimientos[[#This Row],[Concepto]] = "Cuota", Movimientos[[#This Row],[Concepto]] = "Invitado")), 0, Movimientos[[#This Row],[Importe]])</f>
        <v>500</v>
      </c>
      <c r="F1605" s="17">
        <f>IF(Movimientos[[#This Row],[Contabilizado]] &gt; 0, Movimientos[[#This Row],[Contabilizado]], 0)</f>
        <v>500</v>
      </c>
      <c r="G1605" s="31">
        <f>IF(Movimientos[[#This Row],[Contabilizado]] &lt; 0, Movimientos[[#This Row],[Contabilizado]], 0)</f>
        <v>0</v>
      </c>
      <c r="I1605" s="5"/>
    </row>
    <row r="1606" spans="1:13" x14ac:dyDescent="0.2">
      <c r="A1606" s="4">
        <v>44839</v>
      </c>
      <c r="B1606" s="17">
        <v>500</v>
      </c>
      <c r="C1606" s="11" t="s">
        <v>13</v>
      </c>
      <c r="D1606" s="13" t="s">
        <v>182</v>
      </c>
      <c r="E1606" s="17">
        <f>IF(AND(Movimientos[[#This Row],[Importe]] &lt; 0, OR(Movimientos[[#This Row],[Concepto]] = "Luz", Movimientos[[#This Row],[Concepto]] = "Cuota", Movimientos[[#This Row],[Concepto]] = "Invitado")), 0, Movimientos[[#This Row],[Importe]])</f>
        <v>500</v>
      </c>
      <c r="F1606" s="17">
        <f>IF(Movimientos[[#This Row],[Contabilizado]] &gt; 0, Movimientos[[#This Row],[Contabilizado]], 0)</f>
        <v>500</v>
      </c>
      <c r="G1606" s="31">
        <f>IF(Movimientos[[#This Row],[Contabilizado]] &lt; 0, Movimientos[[#This Row],[Contabilizado]], 0)</f>
        <v>0</v>
      </c>
      <c r="I1606" s="5"/>
    </row>
    <row r="1607" spans="1:13" x14ac:dyDescent="0.2">
      <c r="A1607" s="4">
        <v>44839</v>
      </c>
      <c r="B1607" s="17">
        <v>-500</v>
      </c>
      <c r="C1607" s="11" t="s">
        <v>13</v>
      </c>
      <c r="D1607" s="13" t="s">
        <v>82</v>
      </c>
      <c r="E1607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607" s="17">
        <f>IF(Movimientos[[#This Row],[Contabilizado]] &gt; 0, Movimientos[[#This Row],[Contabilizado]], 0)</f>
        <v>0</v>
      </c>
      <c r="G1607" s="31">
        <f>IF(Movimientos[[#This Row],[Contabilizado]] &lt; 0, Movimientos[[#This Row],[Contabilizado]], 0)</f>
        <v>0</v>
      </c>
      <c r="I1607" s="5"/>
    </row>
    <row r="1608" spans="1:13" x14ac:dyDescent="0.2">
      <c r="A1608" s="4">
        <v>44839</v>
      </c>
      <c r="B1608" s="17">
        <v>-500</v>
      </c>
      <c r="C1608" s="11" t="s">
        <v>13</v>
      </c>
      <c r="D1608" s="13" t="s">
        <v>105</v>
      </c>
      <c r="E1608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608" s="17">
        <f>IF(Movimientos[[#This Row],[Contabilizado]] &gt; 0, Movimientos[[#This Row],[Contabilizado]], 0)</f>
        <v>0</v>
      </c>
      <c r="G1608" s="31">
        <f>IF(Movimientos[[#This Row],[Contabilizado]] &lt; 0, Movimientos[[#This Row],[Contabilizado]], 0)</f>
        <v>0</v>
      </c>
      <c r="I1608" s="5"/>
    </row>
    <row r="1609" spans="1:13" x14ac:dyDescent="0.2">
      <c r="A1609" s="4">
        <v>44839</v>
      </c>
      <c r="B1609" s="17">
        <v>-1000</v>
      </c>
      <c r="C1609" s="11" t="s">
        <v>32</v>
      </c>
      <c r="D1609" s="2" t="s">
        <v>105</v>
      </c>
      <c r="E1609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609" s="17">
        <f>IF(Movimientos[[#This Row],[Contabilizado]] &gt; 0, Movimientos[[#This Row],[Contabilizado]], 0)</f>
        <v>0</v>
      </c>
      <c r="G1609" s="31">
        <f>IF(Movimientos[[#This Row],[Contabilizado]] &lt; 0, Movimientos[[#This Row],[Contabilizado]], 0)</f>
        <v>0</v>
      </c>
      <c r="I1609" s="5"/>
    </row>
    <row r="1610" spans="1:13" x14ac:dyDescent="0.2">
      <c r="A1610" s="4">
        <v>44838</v>
      </c>
      <c r="B1610" s="17">
        <v>8200</v>
      </c>
      <c r="C1610" s="11" t="s">
        <v>44</v>
      </c>
      <c r="D1610" s="2"/>
      <c r="E1610" s="17">
        <f>IF(AND(Movimientos[[#This Row],[Importe]] &lt; 0, OR(Movimientos[[#This Row],[Concepto]] = "Luz", Movimientos[[#This Row],[Concepto]] = "Cuota", Movimientos[[#This Row],[Concepto]] = "Invitado")), 0, Movimientos[[#This Row],[Importe]])</f>
        <v>8200</v>
      </c>
      <c r="F1610" s="17">
        <f>IF(Movimientos[[#This Row],[Contabilizado]] &gt; 0, Movimientos[[#This Row],[Contabilizado]], 0)</f>
        <v>8200</v>
      </c>
      <c r="G1610" s="31">
        <f>IF(Movimientos[[#This Row],[Contabilizado]] &lt; 0, Movimientos[[#This Row],[Contabilizado]], 0)</f>
        <v>0</v>
      </c>
      <c r="I1610" s="5"/>
      <c r="J1610" s="3" t="s">
        <v>196</v>
      </c>
    </row>
    <row r="1611" spans="1:13" x14ac:dyDescent="0.2">
      <c r="A1611" s="4">
        <v>44838</v>
      </c>
      <c r="B1611" s="17">
        <v>4000</v>
      </c>
      <c r="C1611" s="11" t="s">
        <v>153</v>
      </c>
      <c r="D1611" s="2"/>
      <c r="E1611" s="17">
        <f>IF(AND(Movimientos[[#This Row],[Importe]] &lt; 0, OR(Movimientos[[#This Row],[Concepto]] = "Luz", Movimientos[[#This Row],[Concepto]] = "Cuota", Movimientos[[#This Row],[Concepto]] = "Invitado")), 0, Movimientos[[#This Row],[Importe]])</f>
        <v>4000</v>
      </c>
      <c r="F1611" s="17">
        <f>IF(Movimientos[[#This Row],[Contabilizado]] &gt; 0, Movimientos[[#This Row],[Contabilizado]], 0)</f>
        <v>4000</v>
      </c>
      <c r="G1611" s="31">
        <f>IF(Movimientos[[#This Row],[Contabilizado]] &lt; 0, Movimientos[[#This Row],[Contabilizado]], 0)</f>
        <v>0</v>
      </c>
      <c r="I1611" s="5"/>
    </row>
    <row r="1612" spans="1:13" x14ac:dyDescent="0.2">
      <c r="A1612" s="4">
        <v>44838</v>
      </c>
      <c r="B1612" s="17">
        <v>3200</v>
      </c>
      <c r="C1612" s="11" t="s">
        <v>15</v>
      </c>
      <c r="D1612" s="2" t="s">
        <v>60</v>
      </c>
      <c r="E1612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612" s="17">
        <f>IF(Movimientos[[#This Row],[Contabilizado]] &gt; 0, Movimientos[[#This Row],[Contabilizado]], 0)</f>
        <v>3200</v>
      </c>
      <c r="G1612" s="31">
        <f>IF(Movimientos[[#This Row],[Contabilizado]] &lt; 0, Movimientos[[#This Row],[Contabilizado]], 0)</f>
        <v>0</v>
      </c>
      <c r="I1612" s="5"/>
    </row>
    <row r="1613" spans="1:13" x14ac:dyDescent="0.2">
      <c r="A1613" s="4">
        <v>44838</v>
      </c>
      <c r="B1613" s="17">
        <v>3200</v>
      </c>
      <c r="C1613" s="11" t="s">
        <v>15</v>
      </c>
      <c r="D1613" s="2" t="s">
        <v>87</v>
      </c>
      <c r="E1613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613" s="17">
        <f>IF(Movimientos[[#This Row],[Contabilizado]] &gt; 0, Movimientos[[#This Row],[Contabilizado]], 0)</f>
        <v>3200</v>
      </c>
      <c r="G1613" s="31">
        <f>IF(Movimientos[[#This Row],[Contabilizado]] &lt; 0, Movimientos[[#This Row],[Contabilizado]], 0)</f>
        <v>0</v>
      </c>
      <c r="I1613" s="5"/>
    </row>
    <row r="1614" spans="1:13" x14ac:dyDescent="0.2">
      <c r="A1614" s="4">
        <v>44838</v>
      </c>
      <c r="B1614" s="17">
        <v>3200</v>
      </c>
      <c r="C1614" s="11" t="s">
        <v>15</v>
      </c>
      <c r="D1614" s="2" t="s">
        <v>89</v>
      </c>
      <c r="E1614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614" s="17">
        <f>IF(Movimientos[[#This Row],[Contabilizado]] &gt; 0, Movimientos[[#This Row],[Contabilizado]], 0)</f>
        <v>3200</v>
      </c>
      <c r="G1614" s="31">
        <f>IF(Movimientos[[#This Row],[Contabilizado]] &lt; 0, Movimientos[[#This Row],[Contabilizado]], 0)</f>
        <v>0</v>
      </c>
      <c r="I1614" s="5"/>
    </row>
    <row r="1615" spans="1:13" x14ac:dyDescent="0.2">
      <c r="A1615" s="4">
        <v>44838</v>
      </c>
      <c r="B1615" s="17">
        <v>3200</v>
      </c>
      <c r="C1615" s="11" t="s">
        <v>15</v>
      </c>
      <c r="D1615" s="2" t="s">
        <v>30</v>
      </c>
      <c r="E1615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615" s="17">
        <f>IF(Movimientos[[#This Row],[Contabilizado]] &gt; 0, Movimientos[[#This Row],[Contabilizado]], 0)</f>
        <v>3200</v>
      </c>
      <c r="G1615" s="31">
        <f>IF(Movimientos[[#This Row],[Contabilizado]] &lt; 0, Movimientos[[#This Row],[Contabilizado]], 0)</f>
        <v>0</v>
      </c>
      <c r="I1615" s="5"/>
    </row>
    <row r="1616" spans="1:13" x14ac:dyDescent="0.2">
      <c r="A1616" s="4">
        <v>44838</v>
      </c>
      <c r="B1616" s="17">
        <v>3200</v>
      </c>
      <c r="C1616" s="11" t="s">
        <v>15</v>
      </c>
      <c r="D1616" s="2" t="s">
        <v>94</v>
      </c>
      <c r="E1616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616" s="17">
        <f>IF(Movimientos[[#This Row],[Contabilizado]] &gt; 0, Movimientos[[#This Row],[Contabilizado]], 0)</f>
        <v>3200</v>
      </c>
      <c r="G1616" s="31">
        <f>IF(Movimientos[[#This Row],[Contabilizado]] &lt; 0, Movimientos[[#This Row],[Contabilizado]], 0)</f>
        <v>0</v>
      </c>
      <c r="I1616" s="5"/>
    </row>
    <row r="1617" spans="1:13" x14ac:dyDescent="0.2">
      <c r="A1617" s="4">
        <v>44838</v>
      </c>
      <c r="B1617" s="17">
        <v>3200</v>
      </c>
      <c r="C1617" s="11" t="s">
        <v>15</v>
      </c>
      <c r="D1617" s="2" t="s">
        <v>96</v>
      </c>
      <c r="E1617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617" s="17">
        <f>IF(Movimientos[[#This Row],[Contabilizado]] &gt; 0, Movimientos[[#This Row],[Contabilizado]], 0)</f>
        <v>3200</v>
      </c>
      <c r="G1617" s="31">
        <f>IF(Movimientos[[#This Row],[Contabilizado]] &lt; 0, Movimientos[[#This Row],[Contabilizado]], 0)</f>
        <v>0</v>
      </c>
      <c r="I1617" s="5"/>
    </row>
    <row r="1618" spans="1:13" x14ac:dyDescent="0.2">
      <c r="A1618" s="4">
        <v>44838</v>
      </c>
      <c r="B1618" s="17">
        <v>3200</v>
      </c>
      <c r="C1618" s="11" t="s">
        <v>15</v>
      </c>
      <c r="D1618" s="2" t="s">
        <v>98</v>
      </c>
      <c r="E1618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618" s="17">
        <f>IF(Movimientos[[#This Row],[Contabilizado]] &gt; 0, Movimientos[[#This Row],[Contabilizado]], 0)</f>
        <v>3200</v>
      </c>
      <c r="G1618" s="31">
        <f>IF(Movimientos[[#This Row],[Contabilizado]] &lt; 0, Movimientos[[#This Row],[Contabilizado]], 0)</f>
        <v>0</v>
      </c>
      <c r="I1618" s="5"/>
    </row>
    <row r="1619" spans="1:13" x14ac:dyDescent="0.2">
      <c r="A1619" s="4">
        <v>44838</v>
      </c>
      <c r="B1619" s="17">
        <v>3200</v>
      </c>
      <c r="C1619" s="11" t="s">
        <v>15</v>
      </c>
      <c r="D1619" s="2" t="s">
        <v>54</v>
      </c>
      <c r="E1619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619" s="17">
        <f>IF(Movimientos[[#This Row],[Contabilizado]] &gt; 0, Movimientos[[#This Row],[Contabilizado]], 0)</f>
        <v>3200</v>
      </c>
      <c r="G1619" s="31">
        <f>IF(Movimientos[[#This Row],[Contabilizado]] &lt; 0, Movimientos[[#This Row],[Contabilizado]], 0)</f>
        <v>0</v>
      </c>
      <c r="I1619" s="5"/>
    </row>
    <row r="1620" spans="1:13" x14ac:dyDescent="0.2">
      <c r="A1620" s="4">
        <v>44838</v>
      </c>
      <c r="B1620" s="17">
        <v>3200</v>
      </c>
      <c r="C1620" s="11" t="s">
        <v>15</v>
      </c>
      <c r="D1620" s="2" t="s">
        <v>99</v>
      </c>
      <c r="E1620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620" s="17">
        <f>IF(Movimientos[[#This Row],[Contabilizado]] &gt; 0, Movimientos[[#This Row],[Contabilizado]], 0)</f>
        <v>3200</v>
      </c>
      <c r="G1620" s="31">
        <f>IF(Movimientos[[#This Row],[Contabilizado]] &lt; 0, Movimientos[[#This Row],[Contabilizado]], 0)</f>
        <v>0</v>
      </c>
      <c r="I1620" s="5"/>
    </row>
    <row r="1621" spans="1:13" x14ac:dyDescent="0.2">
      <c r="A1621" s="4">
        <v>44838</v>
      </c>
      <c r="B1621" s="17">
        <v>3200</v>
      </c>
      <c r="C1621" s="11" t="s">
        <v>15</v>
      </c>
      <c r="D1621" s="2" t="s">
        <v>29</v>
      </c>
      <c r="E1621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621" s="17">
        <f>IF(Movimientos[[#This Row],[Contabilizado]] &gt; 0, Movimientos[[#This Row],[Contabilizado]], 0)</f>
        <v>3200</v>
      </c>
      <c r="G1621" s="31">
        <f>IF(Movimientos[[#This Row],[Contabilizado]] &lt; 0, Movimientos[[#This Row],[Contabilizado]], 0)</f>
        <v>0</v>
      </c>
      <c r="I1621" s="5"/>
    </row>
    <row r="1622" spans="1:13" x14ac:dyDescent="0.2">
      <c r="A1622" s="4">
        <v>44838</v>
      </c>
      <c r="B1622" s="17">
        <v>3200</v>
      </c>
      <c r="C1622" s="11" t="s">
        <v>15</v>
      </c>
      <c r="D1622" s="2" t="s">
        <v>102</v>
      </c>
      <c r="E1622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622" s="17">
        <f>IF(Movimientos[[#This Row],[Contabilizado]] &gt; 0, Movimientos[[#This Row],[Contabilizado]], 0)</f>
        <v>3200</v>
      </c>
      <c r="G1622" s="31">
        <f>IF(Movimientos[[#This Row],[Contabilizado]] &lt; 0, Movimientos[[#This Row],[Contabilizado]], 0)</f>
        <v>0</v>
      </c>
      <c r="I1622" s="5"/>
    </row>
    <row r="1623" spans="1:13" x14ac:dyDescent="0.2">
      <c r="A1623" s="4">
        <v>44838</v>
      </c>
      <c r="B1623" s="17">
        <v>3200</v>
      </c>
      <c r="C1623" s="11" t="s">
        <v>15</v>
      </c>
      <c r="D1623" s="2" t="s">
        <v>31</v>
      </c>
      <c r="E1623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623" s="17">
        <f>IF(Movimientos[[#This Row],[Contabilizado]] &gt; 0, Movimientos[[#This Row],[Contabilizado]], 0)</f>
        <v>3200</v>
      </c>
      <c r="G1623" s="31">
        <f>IF(Movimientos[[#This Row],[Contabilizado]] &lt; 0, Movimientos[[#This Row],[Contabilizado]], 0)</f>
        <v>0</v>
      </c>
      <c r="I1623" s="5"/>
    </row>
    <row r="1624" spans="1:13" x14ac:dyDescent="0.2">
      <c r="A1624" s="4">
        <v>44838</v>
      </c>
      <c r="B1624" s="17">
        <v>3200</v>
      </c>
      <c r="C1624" s="11" t="s">
        <v>15</v>
      </c>
      <c r="D1624" s="2" t="s">
        <v>112</v>
      </c>
      <c r="E1624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624" s="17">
        <f>IF(Movimientos[[#This Row],[Contabilizado]] &gt; 0, Movimientos[[#This Row],[Contabilizado]], 0)</f>
        <v>3200</v>
      </c>
      <c r="G1624" s="31">
        <f>IF(Movimientos[[#This Row],[Contabilizado]] &lt; 0, Movimientos[[#This Row],[Contabilizado]], 0)</f>
        <v>0</v>
      </c>
      <c r="I1624" s="5"/>
    </row>
    <row r="1625" spans="1:13" x14ac:dyDescent="0.2">
      <c r="A1625" s="4">
        <v>44838</v>
      </c>
      <c r="B1625" s="17">
        <v>3200</v>
      </c>
      <c r="C1625" s="11" t="s">
        <v>15</v>
      </c>
      <c r="D1625" s="2" t="s">
        <v>14</v>
      </c>
      <c r="E1625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625" s="17">
        <f>IF(Movimientos[[#This Row],[Contabilizado]] &gt; 0, Movimientos[[#This Row],[Contabilizado]], 0)</f>
        <v>3200</v>
      </c>
      <c r="G1625" s="31">
        <f>IF(Movimientos[[#This Row],[Contabilizado]] &lt; 0, Movimientos[[#This Row],[Contabilizado]], 0)</f>
        <v>0</v>
      </c>
      <c r="I1625" s="5"/>
    </row>
    <row r="1626" spans="1:13" x14ac:dyDescent="0.2">
      <c r="A1626" s="4">
        <v>44838</v>
      </c>
      <c r="B1626" s="17">
        <v>3200</v>
      </c>
      <c r="C1626" s="11" t="s">
        <v>15</v>
      </c>
      <c r="D1626" s="2" t="s">
        <v>121</v>
      </c>
      <c r="E1626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626" s="17">
        <f>IF(Movimientos[[#This Row],[Contabilizado]] &gt; 0, Movimientos[[#This Row],[Contabilizado]], 0)</f>
        <v>3200</v>
      </c>
      <c r="G1626" s="31">
        <f>IF(Movimientos[[#This Row],[Contabilizado]] &lt; 0, Movimientos[[#This Row],[Contabilizado]], 0)</f>
        <v>0</v>
      </c>
      <c r="H1626" s="3"/>
      <c r="I1626" s="5"/>
      <c r="K1626" s="3"/>
      <c r="L1626" s="3"/>
      <c r="M1626" s="3"/>
    </row>
    <row r="1627" spans="1:13" x14ac:dyDescent="0.2">
      <c r="A1627" s="4">
        <v>44838</v>
      </c>
      <c r="B1627" s="17">
        <v>3200</v>
      </c>
      <c r="C1627" s="11" t="s">
        <v>15</v>
      </c>
      <c r="D1627" s="2" t="s">
        <v>129</v>
      </c>
      <c r="E1627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627" s="17">
        <f>IF(Movimientos[[#This Row],[Contabilizado]] &gt; 0, Movimientos[[#This Row],[Contabilizado]], 0)</f>
        <v>3200</v>
      </c>
      <c r="G1627" s="31">
        <f>IF(Movimientos[[#This Row],[Contabilizado]] &lt; 0, Movimientos[[#This Row],[Contabilizado]], 0)</f>
        <v>0</v>
      </c>
      <c r="I1627" s="5"/>
    </row>
    <row r="1628" spans="1:13" x14ac:dyDescent="0.2">
      <c r="A1628" s="4">
        <v>44838</v>
      </c>
      <c r="B1628" s="17">
        <v>3200</v>
      </c>
      <c r="C1628" s="11" t="s">
        <v>15</v>
      </c>
      <c r="D1628" s="2" t="s">
        <v>131</v>
      </c>
      <c r="E1628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628" s="17">
        <f>IF(Movimientos[[#This Row],[Contabilizado]] &gt; 0, Movimientos[[#This Row],[Contabilizado]], 0)</f>
        <v>3200</v>
      </c>
      <c r="G1628" s="31">
        <f>IF(Movimientos[[#This Row],[Contabilizado]] &lt; 0, Movimientos[[#This Row],[Contabilizado]], 0)</f>
        <v>0</v>
      </c>
      <c r="I1628" s="5"/>
    </row>
    <row r="1629" spans="1:13" x14ac:dyDescent="0.2">
      <c r="A1629" s="4">
        <v>44838</v>
      </c>
      <c r="B1629" s="17">
        <v>3200</v>
      </c>
      <c r="C1629" s="11" t="s">
        <v>15</v>
      </c>
      <c r="D1629" s="2" t="s">
        <v>133</v>
      </c>
      <c r="E1629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629" s="17">
        <f>IF(Movimientos[[#This Row],[Contabilizado]] &gt; 0, Movimientos[[#This Row],[Contabilizado]], 0)</f>
        <v>3200</v>
      </c>
      <c r="G1629" s="31">
        <f>IF(Movimientos[[#This Row],[Contabilizado]] &lt; 0, Movimientos[[#This Row],[Contabilizado]], 0)</f>
        <v>0</v>
      </c>
      <c r="I1629" s="5"/>
    </row>
    <row r="1630" spans="1:13" x14ac:dyDescent="0.2">
      <c r="A1630" s="4">
        <v>44838</v>
      </c>
      <c r="B1630" s="17">
        <v>3000</v>
      </c>
      <c r="C1630" s="11" t="s">
        <v>153</v>
      </c>
      <c r="D1630" s="2"/>
      <c r="E1630" s="17">
        <f>IF(AND(Movimientos[[#This Row],[Importe]] &lt; 0, OR(Movimientos[[#This Row],[Concepto]] = "Luz", Movimientos[[#This Row],[Concepto]] = "Cuota", Movimientos[[#This Row],[Concepto]] = "Invitado")), 0, Movimientos[[#This Row],[Importe]])</f>
        <v>3000</v>
      </c>
      <c r="F1630" s="17">
        <f>IF(Movimientos[[#This Row],[Contabilizado]] &gt; 0, Movimientos[[#This Row],[Contabilizado]], 0)</f>
        <v>3000</v>
      </c>
      <c r="G1630" s="31">
        <f>IF(Movimientos[[#This Row],[Contabilizado]] &lt; 0, Movimientos[[#This Row],[Contabilizado]], 0)</f>
        <v>0</v>
      </c>
      <c r="I1630" s="5"/>
    </row>
    <row r="1631" spans="1:13" x14ac:dyDescent="0.2">
      <c r="A1631" s="4">
        <v>44838</v>
      </c>
      <c r="B1631" s="17">
        <v>-500</v>
      </c>
      <c r="C1631" s="11" t="s">
        <v>13</v>
      </c>
      <c r="D1631" s="13" t="s">
        <v>33</v>
      </c>
      <c r="E1631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631" s="17">
        <f>IF(Movimientos[[#This Row],[Contabilizado]] &gt; 0, Movimientos[[#This Row],[Contabilizado]], 0)</f>
        <v>0</v>
      </c>
      <c r="G1631" s="31">
        <f>IF(Movimientos[[#This Row],[Contabilizado]] &lt; 0, Movimientos[[#This Row],[Contabilizado]], 0)</f>
        <v>0</v>
      </c>
      <c r="I1631" s="5"/>
    </row>
    <row r="1632" spans="1:13" x14ac:dyDescent="0.2">
      <c r="A1632" s="4">
        <v>44838</v>
      </c>
      <c r="B1632" s="17">
        <v>-1000</v>
      </c>
      <c r="C1632" s="11" t="s">
        <v>32</v>
      </c>
      <c r="D1632" s="2" t="s">
        <v>33</v>
      </c>
      <c r="E1632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632" s="17">
        <f>IF(Movimientos[[#This Row],[Contabilizado]] &gt; 0, Movimientos[[#This Row],[Contabilizado]], 0)</f>
        <v>0</v>
      </c>
      <c r="G1632" s="31">
        <f>IF(Movimientos[[#This Row],[Contabilizado]] &lt; 0, Movimientos[[#This Row],[Contabilizado]], 0)</f>
        <v>0</v>
      </c>
      <c r="I1632" s="5"/>
    </row>
    <row r="1633" spans="1:13" x14ac:dyDescent="0.2">
      <c r="A1633" s="4">
        <v>44837</v>
      </c>
      <c r="B1633" s="17">
        <v>3200</v>
      </c>
      <c r="C1633" s="11" t="s">
        <v>15</v>
      </c>
      <c r="D1633" s="2" t="s">
        <v>201</v>
      </c>
      <c r="E1633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633" s="17">
        <f>IF(Movimientos[[#This Row],[Contabilizado]] &gt; 0, Movimientos[[#This Row],[Contabilizado]], 0)</f>
        <v>3200</v>
      </c>
      <c r="G1633" s="31">
        <f>IF(Movimientos[[#This Row],[Contabilizado]] &lt; 0, Movimientos[[#This Row],[Contabilizado]], 0)</f>
        <v>0</v>
      </c>
      <c r="I1633" s="5"/>
    </row>
    <row r="1634" spans="1:13" x14ac:dyDescent="0.2">
      <c r="A1634" s="4">
        <v>44837</v>
      </c>
      <c r="B1634" s="17">
        <v>3200</v>
      </c>
      <c r="C1634" s="11" t="s">
        <v>15</v>
      </c>
      <c r="D1634" s="2" t="s">
        <v>49</v>
      </c>
      <c r="E1634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634" s="17">
        <f>IF(Movimientos[[#This Row],[Contabilizado]] &gt; 0, Movimientos[[#This Row],[Contabilizado]], 0)</f>
        <v>3200</v>
      </c>
      <c r="G1634" s="31">
        <f>IF(Movimientos[[#This Row],[Contabilizado]] &lt; 0, Movimientos[[#This Row],[Contabilizado]], 0)</f>
        <v>0</v>
      </c>
      <c r="I1634" s="5"/>
    </row>
    <row r="1635" spans="1:13" x14ac:dyDescent="0.2">
      <c r="A1635" s="4">
        <v>44837</v>
      </c>
      <c r="B1635" s="17">
        <v>3200</v>
      </c>
      <c r="C1635" s="11" t="s">
        <v>15</v>
      </c>
      <c r="D1635" s="2" t="s">
        <v>34</v>
      </c>
      <c r="E1635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635" s="17">
        <f>IF(Movimientos[[#This Row],[Contabilizado]] &gt; 0, Movimientos[[#This Row],[Contabilizado]], 0)</f>
        <v>3200</v>
      </c>
      <c r="G1635" s="31">
        <f>IF(Movimientos[[#This Row],[Contabilizado]] &lt; 0, Movimientos[[#This Row],[Contabilizado]], 0)</f>
        <v>0</v>
      </c>
      <c r="I1635" s="5"/>
    </row>
    <row r="1636" spans="1:13" x14ac:dyDescent="0.2">
      <c r="A1636" s="4">
        <v>44837</v>
      </c>
      <c r="B1636" s="17">
        <v>3200</v>
      </c>
      <c r="C1636" s="11" t="s">
        <v>15</v>
      </c>
      <c r="D1636" s="2" t="s">
        <v>219</v>
      </c>
      <c r="E1636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636" s="17">
        <f>IF(Movimientos[[#This Row],[Contabilizado]] &gt; 0, Movimientos[[#This Row],[Contabilizado]], 0)</f>
        <v>3200</v>
      </c>
      <c r="G1636" s="31">
        <f>IF(Movimientos[[#This Row],[Contabilizado]] &lt; 0, Movimientos[[#This Row],[Contabilizado]], 0)</f>
        <v>0</v>
      </c>
      <c r="I1636" s="5"/>
    </row>
    <row r="1637" spans="1:13" x14ac:dyDescent="0.2">
      <c r="A1637" s="4">
        <v>44837</v>
      </c>
      <c r="B1637" s="17">
        <v>3200</v>
      </c>
      <c r="C1637" s="11" t="s">
        <v>15</v>
      </c>
      <c r="D1637" s="2" t="s">
        <v>104</v>
      </c>
      <c r="E1637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637" s="17">
        <f>IF(Movimientos[[#This Row],[Contabilizado]] &gt; 0, Movimientos[[#This Row],[Contabilizado]], 0)</f>
        <v>3200</v>
      </c>
      <c r="G1637" s="31">
        <f>IF(Movimientos[[#This Row],[Contabilizado]] &lt; 0, Movimientos[[#This Row],[Contabilizado]], 0)</f>
        <v>0</v>
      </c>
      <c r="I1637" s="5"/>
    </row>
    <row r="1638" spans="1:13" x14ac:dyDescent="0.2">
      <c r="A1638" s="4">
        <v>44837</v>
      </c>
      <c r="B1638" s="17">
        <v>3200</v>
      </c>
      <c r="C1638" s="11" t="s">
        <v>15</v>
      </c>
      <c r="D1638" s="2" t="s">
        <v>105</v>
      </c>
      <c r="E1638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638" s="17">
        <f>IF(Movimientos[[#This Row],[Contabilizado]] &gt; 0, Movimientos[[#This Row],[Contabilizado]], 0)</f>
        <v>3200</v>
      </c>
      <c r="G1638" s="31">
        <f>IF(Movimientos[[#This Row],[Contabilizado]] &lt; 0, Movimientos[[#This Row],[Contabilizado]], 0)</f>
        <v>0</v>
      </c>
      <c r="I1638" s="5"/>
    </row>
    <row r="1639" spans="1:13" x14ac:dyDescent="0.2">
      <c r="A1639" s="4">
        <v>44837</v>
      </c>
      <c r="B1639" s="17">
        <v>3200</v>
      </c>
      <c r="C1639" s="11" t="s">
        <v>15</v>
      </c>
      <c r="D1639" s="2" t="s">
        <v>37</v>
      </c>
      <c r="E1639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639" s="17">
        <f>IF(Movimientos[[#This Row],[Contabilizado]] &gt; 0, Movimientos[[#This Row],[Contabilizado]], 0)</f>
        <v>3200</v>
      </c>
      <c r="G1639" s="31">
        <f>IF(Movimientos[[#This Row],[Contabilizado]] &lt; 0, Movimientos[[#This Row],[Contabilizado]], 0)</f>
        <v>0</v>
      </c>
      <c r="I1639" s="5"/>
    </row>
    <row r="1640" spans="1:13" x14ac:dyDescent="0.2">
      <c r="A1640" s="4">
        <v>44837</v>
      </c>
      <c r="B1640" s="17">
        <v>3200</v>
      </c>
      <c r="C1640" s="11" t="s">
        <v>15</v>
      </c>
      <c r="D1640" s="2" t="s">
        <v>214</v>
      </c>
      <c r="E1640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640" s="17">
        <f>IF(Movimientos[[#This Row],[Contabilizado]] &gt; 0, Movimientos[[#This Row],[Contabilizado]], 0)</f>
        <v>3200</v>
      </c>
      <c r="G1640" s="31">
        <f>IF(Movimientos[[#This Row],[Contabilizado]] &lt; 0, Movimientos[[#This Row],[Contabilizado]], 0)</f>
        <v>0</v>
      </c>
      <c r="I1640" s="5"/>
    </row>
    <row r="1641" spans="1:13" x14ac:dyDescent="0.2">
      <c r="A1641" s="4">
        <v>44837</v>
      </c>
      <c r="B1641" s="17">
        <v>3200</v>
      </c>
      <c r="C1641" s="11" t="s">
        <v>15</v>
      </c>
      <c r="D1641" s="2" t="s">
        <v>130</v>
      </c>
      <c r="E1641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641" s="17">
        <f>IF(Movimientos[[#This Row],[Contabilizado]] &gt; 0, Movimientos[[#This Row],[Contabilizado]], 0)</f>
        <v>3200</v>
      </c>
      <c r="G1641" s="31">
        <f>IF(Movimientos[[#This Row],[Contabilizado]] &lt; 0, Movimientos[[#This Row],[Contabilizado]], 0)</f>
        <v>0</v>
      </c>
      <c r="H1641" s="3"/>
      <c r="I1641" s="5"/>
      <c r="K1641" s="3"/>
      <c r="L1641" s="3"/>
      <c r="M1641" s="3"/>
    </row>
    <row r="1642" spans="1:13" x14ac:dyDescent="0.2">
      <c r="A1642" s="4">
        <v>44837</v>
      </c>
      <c r="B1642" s="17">
        <v>500</v>
      </c>
      <c r="C1642" s="11" t="s">
        <v>13</v>
      </c>
      <c r="D1642" s="13" t="s">
        <v>131</v>
      </c>
      <c r="E1642" s="17">
        <f>IF(AND(Movimientos[[#This Row],[Importe]] &lt; 0, OR(Movimientos[[#This Row],[Concepto]] = "Luz", Movimientos[[#This Row],[Concepto]] = "Cuota", Movimientos[[#This Row],[Concepto]] = "Invitado")), 0, Movimientos[[#This Row],[Importe]])</f>
        <v>500</v>
      </c>
      <c r="F1642" s="17">
        <f>IF(Movimientos[[#This Row],[Contabilizado]] &gt; 0, Movimientos[[#This Row],[Contabilizado]], 0)</f>
        <v>500</v>
      </c>
      <c r="G1642" s="31">
        <f>IF(Movimientos[[#This Row],[Contabilizado]] &lt; 0, Movimientos[[#This Row],[Contabilizado]], 0)</f>
        <v>0</v>
      </c>
      <c r="H1642" s="3"/>
      <c r="I1642" s="5"/>
      <c r="K1642" s="3"/>
      <c r="L1642" s="3"/>
      <c r="M1642" s="3"/>
    </row>
    <row r="1643" spans="1:13" x14ac:dyDescent="0.2">
      <c r="A1643" s="4">
        <v>44837</v>
      </c>
      <c r="B1643" s="17">
        <v>250</v>
      </c>
      <c r="C1643" s="11" t="s">
        <v>13</v>
      </c>
      <c r="D1643" s="13" t="s">
        <v>105</v>
      </c>
      <c r="E1643" s="17">
        <f>IF(AND(Movimientos[[#This Row],[Importe]] &lt; 0, OR(Movimientos[[#This Row],[Concepto]] = "Luz", Movimientos[[#This Row],[Concepto]] = "Cuota", Movimientos[[#This Row],[Concepto]] = "Invitado")), 0, Movimientos[[#This Row],[Importe]])</f>
        <v>250</v>
      </c>
      <c r="F1643" s="17">
        <f>IF(Movimientos[[#This Row],[Contabilizado]] &gt; 0, Movimientos[[#This Row],[Contabilizado]], 0)</f>
        <v>250</v>
      </c>
      <c r="G1643" s="31">
        <f>IF(Movimientos[[#This Row],[Contabilizado]] &lt; 0, Movimientos[[#This Row],[Contabilizado]], 0)</f>
        <v>0</v>
      </c>
      <c r="I1643" s="5"/>
    </row>
    <row r="1644" spans="1:13" x14ac:dyDescent="0.2">
      <c r="A1644" s="4">
        <v>44837</v>
      </c>
      <c r="B1644" s="17">
        <v>-500</v>
      </c>
      <c r="C1644" s="11" t="s">
        <v>13</v>
      </c>
      <c r="D1644" s="13" t="s">
        <v>182</v>
      </c>
      <c r="E1644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644" s="17">
        <f>IF(Movimientos[[#This Row],[Contabilizado]] &gt; 0, Movimientos[[#This Row],[Contabilizado]], 0)</f>
        <v>0</v>
      </c>
      <c r="G1644" s="31">
        <f>IF(Movimientos[[#This Row],[Contabilizado]] &lt; 0, Movimientos[[#This Row],[Contabilizado]], 0)</f>
        <v>0</v>
      </c>
      <c r="H1644" s="3"/>
      <c r="I1644" s="5"/>
      <c r="K1644" s="3"/>
      <c r="L1644" s="3"/>
      <c r="M1644" s="3"/>
    </row>
    <row r="1645" spans="1:13" x14ac:dyDescent="0.2">
      <c r="A1645" s="4">
        <v>44837</v>
      </c>
      <c r="B1645" s="17">
        <v>-500</v>
      </c>
      <c r="C1645" s="11" t="s">
        <v>13</v>
      </c>
      <c r="D1645" s="13" t="s">
        <v>102</v>
      </c>
      <c r="E1645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645" s="17">
        <f>IF(Movimientos[[#This Row],[Contabilizado]] &gt; 0, Movimientos[[#This Row],[Contabilizado]], 0)</f>
        <v>0</v>
      </c>
      <c r="G1645" s="31">
        <f>IF(Movimientos[[#This Row],[Contabilizado]] &lt; 0, Movimientos[[#This Row],[Contabilizado]], 0)</f>
        <v>0</v>
      </c>
      <c r="I1645" s="5"/>
    </row>
    <row r="1646" spans="1:13" x14ac:dyDescent="0.2">
      <c r="A1646" s="4">
        <v>44837</v>
      </c>
      <c r="B1646" s="17">
        <v>-500</v>
      </c>
      <c r="C1646" s="11" t="s">
        <v>13</v>
      </c>
      <c r="D1646" s="13" t="s">
        <v>131</v>
      </c>
      <c r="E1646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646" s="17">
        <f>IF(Movimientos[[#This Row],[Contabilizado]] &gt; 0, Movimientos[[#This Row],[Contabilizado]], 0)</f>
        <v>0</v>
      </c>
      <c r="G1646" s="31">
        <f>IF(Movimientos[[#This Row],[Contabilizado]] &lt; 0, Movimientos[[#This Row],[Contabilizado]], 0)</f>
        <v>0</v>
      </c>
      <c r="I1646" s="5"/>
    </row>
    <row r="1647" spans="1:13" x14ac:dyDescent="0.2">
      <c r="A1647" s="4">
        <v>44837</v>
      </c>
      <c r="B1647" s="17">
        <v>-1000</v>
      </c>
      <c r="C1647" s="11" t="s">
        <v>32</v>
      </c>
      <c r="D1647" s="2" t="s">
        <v>182</v>
      </c>
      <c r="E1647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647" s="17">
        <f>IF(Movimientos[[#This Row],[Contabilizado]] &gt; 0, Movimientos[[#This Row],[Contabilizado]], 0)</f>
        <v>0</v>
      </c>
      <c r="G1647" s="31">
        <f>IF(Movimientos[[#This Row],[Contabilizado]] &lt; 0, Movimientos[[#This Row],[Contabilizado]], 0)</f>
        <v>0</v>
      </c>
      <c r="I1647" s="5"/>
    </row>
    <row r="1648" spans="1:13" x14ac:dyDescent="0.2">
      <c r="A1648" s="4">
        <v>44837</v>
      </c>
      <c r="B1648" s="17">
        <v>-1000</v>
      </c>
      <c r="C1648" s="11" t="s">
        <v>32</v>
      </c>
      <c r="D1648" s="2" t="s">
        <v>33</v>
      </c>
      <c r="E1648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648" s="17">
        <f>IF(Movimientos[[#This Row],[Contabilizado]] &gt; 0, Movimientos[[#This Row],[Contabilizado]], 0)</f>
        <v>0</v>
      </c>
      <c r="G1648" s="31">
        <f>IF(Movimientos[[#This Row],[Contabilizado]] &lt; 0, Movimientos[[#This Row],[Contabilizado]], 0)</f>
        <v>0</v>
      </c>
      <c r="I1648" s="5"/>
    </row>
    <row r="1649" spans="1:13" x14ac:dyDescent="0.2">
      <c r="A1649" s="4">
        <v>44836</v>
      </c>
      <c r="B1649" s="17">
        <v>32000</v>
      </c>
      <c r="C1649" s="11" t="s">
        <v>162</v>
      </c>
      <c r="D1649" s="2"/>
      <c r="E1649" s="17">
        <f>IF(AND(Movimientos[[#This Row],[Importe]] &lt; 0, OR(Movimientos[[#This Row],[Concepto]] = "Luz", Movimientos[[#This Row],[Concepto]] = "Cuota", Movimientos[[#This Row],[Concepto]] = "Invitado")), 0, Movimientos[[#This Row],[Importe]])</f>
        <v>32000</v>
      </c>
      <c r="F1649" s="17">
        <f>IF(Movimientos[[#This Row],[Contabilizado]] &gt; 0, Movimientos[[#This Row],[Contabilizado]], 0)</f>
        <v>32000</v>
      </c>
      <c r="G1649" s="31">
        <f>IF(Movimientos[[#This Row],[Contabilizado]] &lt; 0, Movimientos[[#This Row],[Contabilizado]], 0)</f>
        <v>0</v>
      </c>
      <c r="H1649" s="3"/>
      <c r="I1649" s="5"/>
      <c r="K1649" s="3"/>
      <c r="L1649" s="3" t="s">
        <v>173</v>
      </c>
      <c r="M1649" s="3"/>
    </row>
    <row r="1650" spans="1:13" x14ac:dyDescent="0.2">
      <c r="A1650" s="4">
        <v>44836</v>
      </c>
      <c r="B1650" s="17">
        <v>-1000</v>
      </c>
      <c r="C1650" s="11" t="s">
        <v>32</v>
      </c>
      <c r="D1650" s="2" t="s">
        <v>84</v>
      </c>
      <c r="E1650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650" s="17">
        <f>IF(Movimientos[[#This Row],[Contabilizado]] &gt; 0, Movimientos[[#This Row],[Contabilizado]], 0)</f>
        <v>0</v>
      </c>
      <c r="G1650" s="31">
        <f>IF(Movimientos[[#This Row],[Contabilizado]] &lt; 0, Movimientos[[#This Row],[Contabilizado]], 0)</f>
        <v>0</v>
      </c>
      <c r="H1650" s="3"/>
      <c r="I1650" s="5"/>
      <c r="K1650" s="3"/>
      <c r="L1650" s="3"/>
      <c r="M1650" s="3"/>
    </row>
    <row r="1651" spans="1:13" x14ac:dyDescent="0.2">
      <c r="A1651" s="4">
        <v>44835</v>
      </c>
      <c r="B1651" s="17">
        <v>32000</v>
      </c>
      <c r="C1651" s="11" t="s">
        <v>162</v>
      </c>
      <c r="D1651" s="2"/>
      <c r="E1651" s="17">
        <f>IF(AND(Movimientos[[#This Row],[Importe]] &lt; 0, OR(Movimientos[[#This Row],[Concepto]] = "Luz", Movimientos[[#This Row],[Concepto]] = "Cuota", Movimientos[[#This Row],[Concepto]] = "Invitado")), 0, Movimientos[[#This Row],[Importe]])</f>
        <v>32000</v>
      </c>
      <c r="F1651" s="17">
        <f>IF(Movimientos[[#This Row],[Contabilizado]] &gt; 0, Movimientos[[#This Row],[Contabilizado]], 0)</f>
        <v>32000</v>
      </c>
      <c r="G1651" s="31">
        <f>IF(Movimientos[[#This Row],[Contabilizado]] &lt; 0, Movimientos[[#This Row],[Contabilizado]], 0)</f>
        <v>0</v>
      </c>
      <c r="I1651" s="5"/>
      <c r="L1651" s="2" t="s">
        <v>173</v>
      </c>
    </row>
    <row r="1652" spans="1:13" x14ac:dyDescent="0.2">
      <c r="A1652" s="4">
        <v>44835</v>
      </c>
      <c r="B1652" s="17">
        <v>3200</v>
      </c>
      <c r="C1652" s="11" t="s">
        <v>15</v>
      </c>
      <c r="D1652" s="2" t="s">
        <v>65</v>
      </c>
      <c r="E1652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652" s="17">
        <f>IF(Movimientos[[#This Row],[Contabilizado]] &gt; 0, Movimientos[[#This Row],[Contabilizado]], 0)</f>
        <v>3200</v>
      </c>
      <c r="G1652" s="31">
        <f>IF(Movimientos[[#This Row],[Contabilizado]] &lt; 0, Movimientos[[#This Row],[Contabilizado]], 0)</f>
        <v>0</v>
      </c>
      <c r="I1652" s="5"/>
    </row>
    <row r="1653" spans="1:13" x14ac:dyDescent="0.2">
      <c r="A1653" s="4">
        <v>44835</v>
      </c>
      <c r="B1653" s="17">
        <v>2300</v>
      </c>
      <c r="C1653" s="11" t="s">
        <v>15</v>
      </c>
      <c r="D1653" s="2" t="s">
        <v>43</v>
      </c>
      <c r="E1653" s="17">
        <f>IF(AND(Movimientos[[#This Row],[Importe]] &lt; 0, OR(Movimientos[[#This Row],[Concepto]] = "Luz", Movimientos[[#This Row],[Concepto]] = "Cuota", Movimientos[[#This Row],[Concepto]] = "Invitado")), 0, Movimientos[[#This Row],[Importe]])</f>
        <v>2300</v>
      </c>
      <c r="F1653" s="17">
        <f>IF(Movimientos[[#This Row],[Contabilizado]] &gt; 0, Movimientos[[#This Row],[Contabilizado]], 0)</f>
        <v>2300</v>
      </c>
      <c r="G1653" s="31">
        <f>IF(Movimientos[[#This Row],[Contabilizado]] &lt; 0, Movimientos[[#This Row],[Contabilizado]], 0)</f>
        <v>0</v>
      </c>
      <c r="I1653" s="5"/>
    </row>
    <row r="1654" spans="1:13" x14ac:dyDescent="0.2">
      <c r="A1654" s="4">
        <v>44835</v>
      </c>
      <c r="B1654" s="17">
        <v>2300</v>
      </c>
      <c r="C1654" s="11" t="s">
        <v>15</v>
      </c>
      <c r="D1654" s="2" t="s">
        <v>139</v>
      </c>
      <c r="E1654" s="17">
        <f>IF(AND(Movimientos[[#This Row],[Importe]] &lt; 0, OR(Movimientos[[#This Row],[Concepto]] = "Luz", Movimientos[[#This Row],[Concepto]] = "Cuota", Movimientos[[#This Row],[Concepto]] = "Invitado")), 0, Movimientos[[#This Row],[Importe]])</f>
        <v>2300</v>
      </c>
      <c r="F1654" s="17">
        <f>IF(Movimientos[[#This Row],[Contabilizado]] &gt; 0, Movimientos[[#This Row],[Contabilizado]], 0)</f>
        <v>2300</v>
      </c>
      <c r="G1654" s="31">
        <f>IF(Movimientos[[#This Row],[Contabilizado]] &lt; 0, Movimientos[[#This Row],[Contabilizado]], 0)</f>
        <v>0</v>
      </c>
      <c r="I1654" s="5"/>
    </row>
    <row r="1655" spans="1:13" x14ac:dyDescent="0.2">
      <c r="A1655" s="4">
        <v>44835</v>
      </c>
      <c r="B1655" s="17">
        <v>-100</v>
      </c>
      <c r="C1655" s="11" t="s">
        <v>160</v>
      </c>
      <c r="D1655" s="2"/>
      <c r="E1655" s="17">
        <f>IF(AND(Movimientos[[#This Row],[Importe]] &lt; 0, OR(Movimientos[[#This Row],[Concepto]] = "Luz", Movimientos[[#This Row],[Concepto]] = "Cuota", Movimientos[[#This Row],[Concepto]] = "Invitado")), 0, Movimientos[[#This Row],[Importe]])</f>
        <v>-100</v>
      </c>
      <c r="F1655" s="17">
        <f>IF(Movimientos[[#This Row],[Contabilizado]] &gt; 0, Movimientos[[#This Row],[Contabilizado]], 0)</f>
        <v>0</v>
      </c>
      <c r="G1655" s="31">
        <f>IF(Movimientos[[#This Row],[Contabilizado]] &lt; 0, Movimientos[[#This Row],[Contabilizado]], 0)</f>
        <v>-100</v>
      </c>
      <c r="I1655" s="5"/>
      <c r="M1655" s="2" t="s">
        <v>223</v>
      </c>
    </row>
    <row r="1656" spans="1:13" x14ac:dyDescent="0.2">
      <c r="A1656" s="4">
        <v>44835</v>
      </c>
      <c r="B1656" s="17">
        <v>-1000</v>
      </c>
      <c r="C1656" s="11" t="s">
        <v>32</v>
      </c>
      <c r="D1656" s="2" t="s">
        <v>20</v>
      </c>
      <c r="E1656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656" s="17">
        <f>IF(Movimientos[[#This Row],[Contabilizado]] &gt; 0, Movimientos[[#This Row],[Contabilizado]], 0)</f>
        <v>0</v>
      </c>
      <c r="G1656" s="31">
        <f>IF(Movimientos[[#This Row],[Contabilizado]] &lt; 0, Movimientos[[#This Row],[Contabilizado]], 0)</f>
        <v>0</v>
      </c>
      <c r="I1656" s="5"/>
    </row>
    <row r="1657" spans="1:13" x14ac:dyDescent="0.2">
      <c r="A1657" s="4">
        <v>44835</v>
      </c>
      <c r="B1657" s="17">
        <v>-1600</v>
      </c>
      <c r="C1657" s="11" t="s">
        <v>15</v>
      </c>
      <c r="D1657" s="2" t="s">
        <v>225</v>
      </c>
      <c r="E1657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657" s="17">
        <f>IF(Movimientos[[#This Row],[Contabilizado]] &gt; 0, Movimientos[[#This Row],[Contabilizado]], 0)</f>
        <v>0</v>
      </c>
      <c r="G1657" s="31">
        <f>IF(Movimientos[[#This Row],[Contabilizado]] &lt; 0, Movimientos[[#This Row],[Contabilizado]], 0)</f>
        <v>0</v>
      </c>
      <c r="I1657" s="5"/>
    </row>
    <row r="1658" spans="1:13" x14ac:dyDescent="0.2">
      <c r="A1658" s="4">
        <v>44835</v>
      </c>
      <c r="B1658" s="17">
        <v>-1600</v>
      </c>
      <c r="C1658" s="11" t="s">
        <v>15</v>
      </c>
      <c r="D1658" s="2" t="s">
        <v>203</v>
      </c>
      <c r="E1658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658" s="17">
        <f>IF(Movimientos[[#This Row],[Contabilizado]] &gt; 0, Movimientos[[#This Row],[Contabilizado]], 0)</f>
        <v>0</v>
      </c>
      <c r="G1658" s="31">
        <f>IF(Movimientos[[#This Row],[Contabilizado]] &lt; 0, Movimientos[[#This Row],[Contabilizado]], 0)</f>
        <v>0</v>
      </c>
      <c r="I1658" s="5"/>
    </row>
    <row r="1659" spans="1:13" x14ac:dyDescent="0.2">
      <c r="A1659" s="4">
        <v>44835</v>
      </c>
      <c r="B1659" s="17">
        <v>-1600</v>
      </c>
      <c r="C1659" s="11" t="s">
        <v>15</v>
      </c>
      <c r="D1659" s="2" t="s">
        <v>77</v>
      </c>
      <c r="E1659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659" s="17">
        <f>IF(Movimientos[[#This Row],[Contabilizado]] &gt; 0, Movimientos[[#This Row],[Contabilizado]], 0)</f>
        <v>0</v>
      </c>
      <c r="G1659" s="31">
        <f>IF(Movimientos[[#This Row],[Contabilizado]] &lt; 0, Movimientos[[#This Row],[Contabilizado]], 0)</f>
        <v>0</v>
      </c>
      <c r="I1659" s="5"/>
    </row>
    <row r="1660" spans="1:13" x14ac:dyDescent="0.2">
      <c r="A1660" s="4">
        <v>44835</v>
      </c>
      <c r="B1660" s="17">
        <v>-2300</v>
      </c>
      <c r="C1660" s="11" t="s">
        <v>15</v>
      </c>
      <c r="D1660" s="2" t="s">
        <v>137</v>
      </c>
      <c r="E1660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660" s="17">
        <f>IF(Movimientos[[#This Row],[Contabilizado]] &gt; 0, Movimientos[[#This Row],[Contabilizado]], 0)</f>
        <v>0</v>
      </c>
      <c r="G1660" s="31">
        <f>IF(Movimientos[[#This Row],[Contabilizado]] &lt; 0, Movimientos[[#This Row],[Contabilizado]], 0)</f>
        <v>0</v>
      </c>
      <c r="I1660" s="5"/>
    </row>
    <row r="1661" spans="1:13" x14ac:dyDescent="0.2">
      <c r="A1661" s="4">
        <v>44835</v>
      </c>
      <c r="B1661" s="17">
        <v>-2300</v>
      </c>
      <c r="C1661" s="11" t="s">
        <v>15</v>
      </c>
      <c r="D1661" s="2" t="s">
        <v>43</v>
      </c>
      <c r="E1661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661" s="17">
        <f>IF(Movimientos[[#This Row],[Contabilizado]] &gt; 0, Movimientos[[#This Row],[Contabilizado]], 0)</f>
        <v>0</v>
      </c>
      <c r="G1661" s="31">
        <f>IF(Movimientos[[#This Row],[Contabilizado]] &lt; 0, Movimientos[[#This Row],[Contabilizado]], 0)</f>
        <v>0</v>
      </c>
      <c r="I1661" s="5"/>
    </row>
    <row r="1662" spans="1:13" x14ac:dyDescent="0.2">
      <c r="A1662" s="4">
        <v>44835</v>
      </c>
      <c r="B1662" s="17">
        <v>-2300</v>
      </c>
      <c r="C1662" s="11" t="s">
        <v>15</v>
      </c>
      <c r="D1662" s="2" t="s">
        <v>39</v>
      </c>
      <c r="E1662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662" s="17">
        <f>IF(Movimientos[[#This Row],[Contabilizado]] &gt; 0, Movimientos[[#This Row],[Contabilizado]], 0)</f>
        <v>0</v>
      </c>
      <c r="G1662" s="31">
        <f>IF(Movimientos[[#This Row],[Contabilizado]] &lt; 0, Movimientos[[#This Row],[Contabilizado]], 0)</f>
        <v>0</v>
      </c>
      <c r="I1662" s="5"/>
    </row>
    <row r="1663" spans="1:13" x14ac:dyDescent="0.2">
      <c r="A1663" s="4">
        <v>44835</v>
      </c>
      <c r="B1663" s="17">
        <v>-2300</v>
      </c>
      <c r="C1663" s="11" t="s">
        <v>15</v>
      </c>
      <c r="D1663" s="2" t="s">
        <v>138</v>
      </c>
      <c r="E1663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663" s="17">
        <f>IF(Movimientos[[#This Row],[Contabilizado]] &gt; 0, Movimientos[[#This Row],[Contabilizado]], 0)</f>
        <v>0</v>
      </c>
      <c r="G1663" s="31">
        <f>IF(Movimientos[[#This Row],[Contabilizado]] &lt; 0, Movimientos[[#This Row],[Contabilizado]], 0)</f>
        <v>0</v>
      </c>
      <c r="I1663" s="5"/>
    </row>
    <row r="1664" spans="1:13" x14ac:dyDescent="0.2">
      <c r="A1664" s="4">
        <v>44835</v>
      </c>
      <c r="B1664" s="17">
        <v>-2300</v>
      </c>
      <c r="C1664" s="11" t="s">
        <v>15</v>
      </c>
      <c r="D1664" s="2" t="s">
        <v>139</v>
      </c>
      <c r="E1664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664" s="17">
        <f>IF(Movimientos[[#This Row],[Contabilizado]] &gt; 0, Movimientos[[#This Row],[Contabilizado]], 0)</f>
        <v>0</v>
      </c>
      <c r="G1664" s="31">
        <f>IF(Movimientos[[#This Row],[Contabilizado]] &lt; 0, Movimientos[[#This Row],[Contabilizado]], 0)</f>
        <v>0</v>
      </c>
      <c r="I1664" s="5"/>
    </row>
    <row r="1665" spans="1:9" x14ac:dyDescent="0.2">
      <c r="A1665" s="4">
        <v>44835</v>
      </c>
      <c r="B1665" s="17">
        <v>-2300</v>
      </c>
      <c r="C1665" s="11" t="s">
        <v>15</v>
      </c>
      <c r="D1665" s="2" t="s">
        <v>140</v>
      </c>
      <c r="E1665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665" s="17">
        <f>IF(Movimientos[[#This Row],[Contabilizado]] &gt; 0, Movimientos[[#This Row],[Contabilizado]], 0)</f>
        <v>0</v>
      </c>
      <c r="G1665" s="31">
        <f>IF(Movimientos[[#This Row],[Contabilizado]] &lt; 0, Movimientos[[#This Row],[Contabilizado]], 0)</f>
        <v>0</v>
      </c>
      <c r="I1665" s="5"/>
    </row>
    <row r="1666" spans="1:9" x14ac:dyDescent="0.2">
      <c r="A1666" s="4">
        <v>44835</v>
      </c>
      <c r="B1666" s="17">
        <v>-2300</v>
      </c>
      <c r="C1666" s="11" t="s">
        <v>15</v>
      </c>
      <c r="D1666" s="2" t="s">
        <v>141</v>
      </c>
      <c r="E1666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666" s="17">
        <f>IF(Movimientos[[#This Row],[Contabilizado]] &gt; 0, Movimientos[[#This Row],[Contabilizado]], 0)</f>
        <v>0</v>
      </c>
      <c r="G1666" s="31">
        <f>IF(Movimientos[[#This Row],[Contabilizado]] &lt; 0, Movimientos[[#This Row],[Contabilizado]], 0)</f>
        <v>0</v>
      </c>
      <c r="I1666" s="5"/>
    </row>
    <row r="1667" spans="1:9" x14ac:dyDescent="0.2">
      <c r="A1667" s="4">
        <v>44835</v>
      </c>
      <c r="B1667" s="17">
        <v>-2300</v>
      </c>
      <c r="C1667" s="11" t="s">
        <v>15</v>
      </c>
      <c r="D1667" s="2" t="s">
        <v>142</v>
      </c>
      <c r="E1667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667" s="17">
        <f>IF(Movimientos[[#This Row],[Contabilizado]] &gt; 0, Movimientos[[#This Row],[Contabilizado]], 0)</f>
        <v>0</v>
      </c>
      <c r="G1667" s="31">
        <f>IF(Movimientos[[#This Row],[Contabilizado]] &lt; 0, Movimientos[[#This Row],[Contabilizado]], 0)</f>
        <v>0</v>
      </c>
      <c r="I1667" s="5"/>
    </row>
    <row r="1668" spans="1:9" x14ac:dyDescent="0.2">
      <c r="A1668" s="4">
        <v>44835</v>
      </c>
      <c r="B1668" s="17">
        <v>-2300</v>
      </c>
      <c r="C1668" s="11" t="s">
        <v>15</v>
      </c>
      <c r="D1668" s="2" t="s">
        <v>143</v>
      </c>
      <c r="E1668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668" s="17">
        <f>IF(Movimientos[[#This Row],[Contabilizado]] &gt; 0, Movimientos[[#This Row],[Contabilizado]], 0)</f>
        <v>0</v>
      </c>
      <c r="G1668" s="31">
        <f>IF(Movimientos[[#This Row],[Contabilizado]] &lt; 0, Movimientos[[#This Row],[Contabilizado]], 0)</f>
        <v>0</v>
      </c>
      <c r="I1668" s="5"/>
    </row>
    <row r="1669" spans="1:9" x14ac:dyDescent="0.2">
      <c r="A1669" s="4">
        <v>44835</v>
      </c>
      <c r="B1669" s="17">
        <v>-2300</v>
      </c>
      <c r="C1669" s="11" t="s">
        <v>15</v>
      </c>
      <c r="D1669" s="2" t="s">
        <v>20</v>
      </c>
      <c r="E1669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669" s="17">
        <f>IF(Movimientos[[#This Row],[Contabilizado]] &gt; 0, Movimientos[[#This Row],[Contabilizado]], 0)</f>
        <v>0</v>
      </c>
      <c r="G1669" s="31">
        <f>IF(Movimientos[[#This Row],[Contabilizado]] &lt; 0, Movimientos[[#This Row],[Contabilizado]], 0)</f>
        <v>0</v>
      </c>
      <c r="I1669" s="5"/>
    </row>
    <row r="1670" spans="1:9" x14ac:dyDescent="0.2">
      <c r="A1670" s="4">
        <v>44835</v>
      </c>
      <c r="B1670" s="17">
        <v>-2300</v>
      </c>
      <c r="C1670" s="11" t="s">
        <v>15</v>
      </c>
      <c r="D1670" s="2" t="s">
        <v>144</v>
      </c>
      <c r="E1670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670" s="17">
        <f>IF(Movimientos[[#This Row],[Contabilizado]] &gt; 0, Movimientos[[#This Row],[Contabilizado]], 0)</f>
        <v>0</v>
      </c>
      <c r="G1670" s="31">
        <f>IF(Movimientos[[#This Row],[Contabilizado]] &lt; 0, Movimientos[[#This Row],[Contabilizado]], 0)</f>
        <v>0</v>
      </c>
      <c r="I1670" s="5"/>
    </row>
    <row r="1671" spans="1:9" x14ac:dyDescent="0.2">
      <c r="A1671" s="4">
        <v>44835</v>
      </c>
      <c r="B1671" s="17">
        <v>-2300</v>
      </c>
      <c r="C1671" s="11" t="s">
        <v>15</v>
      </c>
      <c r="D1671" s="2" t="s">
        <v>145</v>
      </c>
      <c r="E1671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671" s="17">
        <f>IF(Movimientos[[#This Row],[Contabilizado]] &gt; 0, Movimientos[[#This Row],[Contabilizado]], 0)</f>
        <v>0</v>
      </c>
      <c r="G1671" s="31">
        <f>IF(Movimientos[[#This Row],[Contabilizado]] &lt; 0, Movimientos[[#This Row],[Contabilizado]], 0)</f>
        <v>0</v>
      </c>
      <c r="I1671" s="5"/>
    </row>
    <row r="1672" spans="1:9" x14ac:dyDescent="0.2">
      <c r="A1672" s="4">
        <v>44835</v>
      </c>
      <c r="B1672" s="17">
        <v>-2300</v>
      </c>
      <c r="C1672" s="11" t="s">
        <v>15</v>
      </c>
      <c r="D1672" s="2" t="s">
        <v>221</v>
      </c>
      <c r="E1672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672" s="17">
        <f>IF(Movimientos[[#This Row],[Contabilizado]] &gt; 0, Movimientos[[#This Row],[Contabilizado]], 0)</f>
        <v>0</v>
      </c>
      <c r="G1672" s="31">
        <f>IF(Movimientos[[#This Row],[Contabilizado]] &lt; 0, Movimientos[[#This Row],[Contabilizado]], 0)</f>
        <v>0</v>
      </c>
      <c r="I1672" s="5"/>
    </row>
    <row r="1673" spans="1:9" x14ac:dyDescent="0.2">
      <c r="A1673" s="4">
        <v>44835</v>
      </c>
      <c r="B1673" s="17">
        <v>-2300</v>
      </c>
      <c r="C1673" s="11" t="s">
        <v>15</v>
      </c>
      <c r="D1673" s="2" t="s">
        <v>146</v>
      </c>
      <c r="E1673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673" s="17">
        <f>IF(Movimientos[[#This Row],[Contabilizado]] &gt; 0, Movimientos[[#This Row],[Contabilizado]], 0)</f>
        <v>0</v>
      </c>
      <c r="G1673" s="31">
        <f>IF(Movimientos[[#This Row],[Contabilizado]] &lt; 0, Movimientos[[#This Row],[Contabilizado]], 0)</f>
        <v>0</v>
      </c>
      <c r="I1673" s="5"/>
    </row>
    <row r="1674" spans="1:9" x14ac:dyDescent="0.2">
      <c r="A1674" s="4">
        <v>44835</v>
      </c>
      <c r="B1674" s="17">
        <v>-2300</v>
      </c>
      <c r="C1674" s="11" t="s">
        <v>15</v>
      </c>
      <c r="D1674" s="2" t="s">
        <v>177</v>
      </c>
      <c r="E1674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674" s="17">
        <f>IF(Movimientos[[#This Row],[Contabilizado]] &gt; 0, Movimientos[[#This Row],[Contabilizado]], 0)</f>
        <v>0</v>
      </c>
      <c r="G1674" s="31">
        <f>IF(Movimientos[[#This Row],[Contabilizado]] &lt; 0, Movimientos[[#This Row],[Contabilizado]], 0)</f>
        <v>0</v>
      </c>
      <c r="I1674" s="5"/>
    </row>
    <row r="1675" spans="1:9" x14ac:dyDescent="0.2">
      <c r="A1675" s="4">
        <v>44835</v>
      </c>
      <c r="B1675" s="17">
        <v>-2300</v>
      </c>
      <c r="C1675" s="11" t="s">
        <v>15</v>
      </c>
      <c r="D1675" s="2" t="s">
        <v>147</v>
      </c>
      <c r="E1675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675" s="17">
        <f>IF(Movimientos[[#This Row],[Contabilizado]] &gt; 0, Movimientos[[#This Row],[Contabilizado]], 0)</f>
        <v>0</v>
      </c>
      <c r="G1675" s="31">
        <f>IF(Movimientos[[#This Row],[Contabilizado]] &lt; 0, Movimientos[[#This Row],[Contabilizado]], 0)</f>
        <v>0</v>
      </c>
      <c r="I1675" s="5"/>
    </row>
    <row r="1676" spans="1:9" x14ac:dyDescent="0.2">
      <c r="A1676" s="4">
        <v>44835</v>
      </c>
      <c r="B1676" s="17">
        <v>-2300</v>
      </c>
      <c r="C1676" s="11" t="s">
        <v>15</v>
      </c>
      <c r="D1676" s="2" t="s">
        <v>207</v>
      </c>
      <c r="E1676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676" s="17">
        <f>IF(Movimientos[[#This Row],[Contabilizado]] &gt; 0, Movimientos[[#This Row],[Contabilizado]], 0)</f>
        <v>0</v>
      </c>
      <c r="G1676" s="31">
        <f>IF(Movimientos[[#This Row],[Contabilizado]] &lt; 0, Movimientos[[#This Row],[Contabilizado]], 0)</f>
        <v>0</v>
      </c>
      <c r="I1676" s="5"/>
    </row>
    <row r="1677" spans="1:9" x14ac:dyDescent="0.2">
      <c r="A1677" s="4">
        <v>44835</v>
      </c>
      <c r="B1677" s="17">
        <v>-3200</v>
      </c>
      <c r="C1677" s="11" t="s">
        <v>15</v>
      </c>
      <c r="D1677" s="2" t="s">
        <v>50</v>
      </c>
      <c r="E1677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677" s="17">
        <f>IF(Movimientos[[#This Row],[Contabilizado]] &gt; 0, Movimientos[[#This Row],[Contabilizado]], 0)</f>
        <v>0</v>
      </c>
      <c r="G1677" s="31">
        <f>IF(Movimientos[[#This Row],[Contabilizado]] &lt; 0, Movimientos[[#This Row],[Contabilizado]], 0)</f>
        <v>0</v>
      </c>
      <c r="I1677" s="5"/>
    </row>
    <row r="1678" spans="1:9" x14ac:dyDescent="0.2">
      <c r="A1678" s="4">
        <v>44835</v>
      </c>
      <c r="B1678" s="17">
        <v>-3200</v>
      </c>
      <c r="C1678" s="11" t="s">
        <v>15</v>
      </c>
      <c r="D1678" s="2" t="s">
        <v>59</v>
      </c>
      <c r="E1678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678" s="17">
        <f>IF(Movimientos[[#This Row],[Contabilizado]] &gt; 0, Movimientos[[#This Row],[Contabilizado]], 0)</f>
        <v>0</v>
      </c>
      <c r="G1678" s="31">
        <f>IF(Movimientos[[#This Row],[Contabilizado]] &lt; 0, Movimientos[[#This Row],[Contabilizado]], 0)</f>
        <v>0</v>
      </c>
      <c r="I1678" s="5"/>
    </row>
    <row r="1679" spans="1:9" x14ac:dyDescent="0.2">
      <c r="A1679" s="4">
        <v>44835</v>
      </c>
      <c r="B1679" s="17">
        <v>-3200</v>
      </c>
      <c r="C1679" s="11" t="s">
        <v>15</v>
      </c>
      <c r="D1679" s="2" t="s">
        <v>60</v>
      </c>
      <c r="E1679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679" s="17">
        <f>IF(Movimientos[[#This Row],[Contabilizado]] &gt; 0, Movimientos[[#This Row],[Contabilizado]], 0)</f>
        <v>0</v>
      </c>
      <c r="G1679" s="31">
        <f>IF(Movimientos[[#This Row],[Contabilizado]] &lt; 0, Movimientos[[#This Row],[Contabilizado]], 0)</f>
        <v>0</v>
      </c>
      <c r="I1679" s="5"/>
    </row>
    <row r="1680" spans="1:9" x14ac:dyDescent="0.2">
      <c r="A1680" s="4">
        <v>44835</v>
      </c>
      <c r="B1680" s="17">
        <v>-3200</v>
      </c>
      <c r="C1680" s="11" t="s">
        <v>15</v>
      </c>
      <c r="D1680" s="2" t="s">
        <v>26</v>
      </c>
      <c r="E1680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680" s="17">
        <f>IF(Movimientos[[#This Row],[Contabilizado]] &gt; 0, Movimientos[[#This Row],[Contabilizado]], 0)</f>
        <v>0</v>
      </c>
      <c r="G1680" s="31">
        <f>IF(Movimientos[[#This Row],[Contabilizado]] &lt; 0, Movimientos[[#This Row],[Contabilizado]], 0)</f>
        <v>0</v>
      </c>
      <c r="I1680" s="5"/>
    </row>
    <row r="1681" spans="1:9" x14ac:dyDescent="0.2">
      <c r="A1681" s="4">
        <v>44835</v>
      </c>
      <c r="B1681" s="17">
        <v>-3200</v>
      </c>
      <c r="C1681" s="11" t="s">
        <v>15</v>
      </c>
      <c r="D1681" s="2" t="s">
        <v>61</v>
      </c>
      <c r="E1681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681" s="17">
        <f>IF(Movimientos[[#This Row],[Contabilizado]] &gt; 0, Movimientos[[#This Row],[Contabilizado]], 0)</f>
        <v>0</v>
      </c>
      <c r="G1681" s="31">
        <f>IF(Movimientos[[#This Row],[Contabilizado]] &lt; 0, Movimientos[[#This Row],[Contabilizado]], 0)</f>
        <v>0</v>
      </c>
      <c r="I1681" s="5"/>
    </row>
    <row r="1682" spans="1:9" x14ac:dyDescent="0.2">
      <c r="A1682" s="4">
        <v>44835</v>
      </c>
      <c r="B1682" s="17">
        <v>-3300</v>
      </c>
      <c r="C1682" s="11" t="s">
        <v>15</v>
      </c>
      <c r="D1682" s="2" t="s">
        <v>62</v>
      </c>
      <c r="E1682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682" s="17">
        <f>IF(Movimientos[[#This Row],[Contabilizado]] &gt; 0, Movimientos[[#This Row],[Contabilizado]], 0)</f>
        <v>0</v>
      </c>
      <c r="G1682" s="31">
        <f>IF(Movimientos[[#This Row],[Contabilizado]] &lt; 0, Movimientos[[#This Row],[Contabilizado]], 0)</f>
        <v>0</v>
      </c>
      <c r="I1682" s="5"/>
    </row>
    <row r="1683" spans="1:9" x14ac:dyDescent="0.2">
      <c r="A1683" s="4">
        <v>44835</v>
      </c>
      <c r="B1683" s="17">
        <v>-3200</v>
      </c>
      <c r="C1683" s="11" t="s">
        <v>15</v>
      </c>
      <c r="D1683" s="2" t="s">
        <v>25</v>
      </c>
      <c r="E1683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683" s="17">
        <f>IF(Movimientos[[#This Row],[Contabilizado]] &gt; 0, Movimientos[[#This Row],[Contabilizado]], 0)</f>
        <v>0</v>
      </c>
      <c r="G1683" s="31">
        <f>IF(Movimientos[[#This Row],[Contabilizado]] &lt; 0, Movimientos[[#This Row],[Contabilizado]], 0)</f>
        <v>0</v>
      </c>
      <c r="I1683" s="5"/>
    </row>
    <row r="1684" spans="1:9" x14ac:dyDescent="0.2">
      <c r="A1684" s="4">
        <v>44835</v>
      </c>
      <c r="B1684" s="17">
        <v>-3200</v>
      </c>
      <c r="C1684" s="11" t="s">
        <v>15</v>
      </c>
      <c r="D1684" s="2" t="s">
        <v>40</v>
      </c>
      <c r="E1684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684" s="17">
        <f>IF(Movimientos[[#This Row],[Contabilizado]] &gt; 0, Movimientos[[#This Row],[Contabilizado]], 0)</f>
        <v>0</v>
      </c>
      <c r="G1684" s="31">
        <f>IF(Movimientos[[#This Row],[Contabilizado]] &lt; 0, Movimientos[[#This Row],[Contabilizado]], 0)</f>
        <v>0</v>
      </c>
      <c r="I1684" s="5"/>
    </row>
    <row r="1685" spans="1:9" x14ac:dyDescent="0.2">
      <c r="A1685" s="4">
        <v>44835</v>
      </c>
      <c r="B1685" s="17">
        <v>-3200</v>
      </c>
      <c r="C1685" s="11" t="s">
        <v>15</v>
      </c>
      <c r="D1685" s="2" t="s">
        <v>64</v>
      </c>
      <c r="E1685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685" s="17">
        <f>IF(Movimientos[[#This Row],[Contabilizado]] &gt; 0, Movimientos[[#This Row],[Contabilizado]], 0)</f>
        <v>0</v>
      </c>
      <c r="G1685" s="31">
        <f>IF(Movimientos[[#This Row],[Contabilizado]] &lt; 0, Movimientos[[#This Row],[Contabilizado]], 0)</f>
        <v>0</v>
      </c>
      <c r="I1685" s="5"/>
    </row>
    <row r="1686" spans="1:9" x14ac:dyDescent="0.2">
      <c r="A1686" s="4">
        <v>44835</v>
      </c>
      <c r="B1686" s="17">
        <v>-3200</v>
      </c>
      <c r="C1686" s="11" t="s">
        <v>15</v>
      </c>
      <c r="D1686" s="2" t="s">
        <v>16</v>
      </c>
      <c r="E1686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686" s="17">
        <f>IF(Movimientos[[#This Row],[Contabilizado]] &gt; 0, Movimientos[[#This Row],[Contabilizado]], 0)</f>
        <v>0</v>
      </c>
      <c r="G1686" s="31">
        <f>IF(Movimientos[[#This Row],[Contabilizado]] &lt; 0, Movimientos[[#This Row],[Contabilizado]], 0)</f>
        <v>0</v>
      </c>
      <c r="I1686" s="5"/>
    </row>
    <row r="1687" spans="1:9" x14ac:dyDescent="0.2">
      <c r="A1687" s="4">
        <v>44835</v>
      </c>
      <c r="B1687" s="17">
        <v>-3200</v>
      </c>
      <c r="C1687" s="11" t="s">
        <v>15</v>
      </c>
      <c r="D1687" s="2" t="s">
        <v>65</v>
      </c>
      <c r="E1687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687" s="17">
        <f>IF(Movimientos[[#This Row],[Contabilizado]] &gt; 0, Movimientos[[#This Row],[Contabilizado]], 0)</f>
        <v>0</v>
      </c>
      <c r="G1687" s="31">
        <f>IF(Movimientos[[#This Row],[Contabilizado]] &lt; 0, Movimientos[[#This Row],[Contabilizado]], 0)</f>
        <v>0</v>
      </c>
      <c r="I1687" s="5"/>
    </row>
    <row r="1688" spans="1:9" x14ac:dyDescent="0.2">
      <c r="A1688" s="4">
        <v>44835</v>
      </c>
      <c r="B1688" s="17">
        <v>-3200</v>
      </c>
      <c r="C1688" s="11" t="s">
        <v>15</v>
      </c>
      <c r="D1688" s="2" t="s">
        <v>41</v>
      </c>
      <c r="E1688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688" s="17">
        <f>IF(Movimientos[[#This Row],[Contabilizado]] &gt; 0, Movimientos[[#This Row],[Contabilizado]], 0)</f>
        <v>0</v>
      </c>
      <c r="G1688" s="31">
        <f>IF(Movimientos[[#This Row],[Contabilizado]] &lt; 0, Movimientos[[#This Row],[Contabilizado]], 0)</f>
        <v>0</v>
      </c>
      <c r="I1688" s="5"/>
    </row>
    <row r="1689" spans="1:9" x14ac:dyDescent="0.2">
      <c r="A1689" s="4">
        <v>44835</v>
      </c>
      <c r="B1689" s="17">
        <v>-3200</v>
      </c>
      <c r="C1689" s="11" t="s">
        <v>15</v>
      </c>
      <c r="D1689" s="2" t="s">
        <v>66</v>
      </c>
      <c r="E1689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689" s="17">
        <f>IF(Movimientos[[#This Row],[Contabilizado]] &gt; 0, Movimientos[[#This Row],[Contabilizado]], 0)</f>
        <v>0</v>
      </c>
      <c r="G1689" s="31">
        <f>IF(Movimientos[[#This Row],[Contabilizado]] &lt; 0, Movimientos[[#This Row],[Contabilizado]], 0)</f>
        <v>0</v>
      </c>
      <c r="I1689" s="5"/>
    </row>
    <row r="1690" spans="1:9" x14ac:dyDescent="0.2">
      <c r="A1690" s="4">
        <v>44835</v>
      </c>
      <c r="B1690" s="17">
        <v>-3200</v>
      </c>
      <c r="C1690" s="11" t="s">
        <v>15</v>
      </c>
      <c r="D1690" s="2" t="s">
        <v>67</v>
      </c>
      <c r="E1690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690" s="17">
        <f>IF(Movimientos[[#This Row],[Contabilizado]] &gt; 0, Movimientos[[#This Row],[Contabilizado]], 0)</f>
        <v>0</v>
      </c>
      <c r="G1690" s="31">
        <f>IF(Movimientos[[#This Row],[Contabilizado]] &lt; 0, Movimientos[[#This Row],[Contabilizado]], 0)</f>
        <v>0</v>
      </c>
      <c r="I1690" s="5"/>
    </row>
    <row r="1691" spans="1:9" x14ac:dyDescent="0.2">
      <c r="A1691" s="4">
        <v>44835</v>
      </c>
      <c r="B1691" s="17">
        <v>-3200</v>
      </c>
      <c r="C1691" s="11" t="s">
        <v>15</v>
      </c>
      <c r="D1691" s="2" t="s">
        <v>68</v>
      </c>
      <c r="E1691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691" s="17">
        <f>IF(Movimientos[[#This Row],[Contabilizado]] &gt; 0, Movimientos[[#This Row],[Contabilizado]], 0)</f>
        <v>0</v>
      </c>
      <c r="G1691" s="31">
        <f>IF(Movimientos[[#This Row],[Contabilizado]] &lt; 0, Movimientos[[#This Row],[Contabilizado]], 0)</f>
        <v>0</v>
      </c>
      <c r="I1691" s="5"/>
    </row>
    <row r="1692" spans="1:9" x14ac:dyDescent="0.2">
      <c r="A1692" s="4">
        <v>44835</v>
      </c>
      <c r="B1692" s="17">
        <v>-3200</v>
      </c>
      <c r="C1692" s="11" t="s">
        <v>15</v>
      </c>
      <c r="D1692" s="2" t="s">
        <v>69</v>
      </c>
      <c r="E1692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692" s="17">
        <f>IF(Movimientos[[#This Row],[Contabilizado]] &gt; 0, Movimientos[[#This Row],[Contabilizado]], 0)</f>
        <v>0</v>
      </c>
      <c r="G1692" s="31">
        <f>IF(Movimientos[[#This Row],[Contabilizado]] &lt; 0, Movimientos[[#This Row],[Contabilizado]], 0)</f>
        <v>0</v>
      </c>
      <c r="I1692" s="5"/>
    </row>
    <row r="1693" spans="1:9" x14ac:dyDescent="0.2">
      <c r="A1693" s="4">
        <v>44835</v>
      </c>
      <c r="B1693" s="17">
        <v>-3200</v>
      </c>
      <c r="C1693" s="11" t="s">
        <v>15</v>
      </c>
      <c r="D1693" s="2" t="s">
        <v>201</v>
      </c>
      <c r="E1693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693" s="17">
        <f>IF(Movimientos[[#This Row],[Contabilizado]] &gt; 0, Movimientos[[#This Row],[Contabilizado]], 0)</f>
        <v>0</v>
      </c>
      <c r="G1693" s="31">
        <f>IF(Movimientos[[#This Row],[Contabilizado]] &lt; 0, Movimientos[[#This Row],[Contabilizado]], 0)</f>
        <v>0</v>
      </c>
      <c r="I1693" s="5"/>
    </row>
    <row r="1694" spans="1:9" x14ac:dyDescent="0.2">
      <c r="A1694" s="4">
        <v>44835</v>
      </c>
      <c r="B1694" s="17">
        <v>-3200</v>
      </c>
      <c r="C1694" s="11" t="s">
        <v>15</v>
      </c>
      <c r="D1694" s="2" t="s">
        <v>70</v>
      </c>
      <c r="E1694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694" s="17">
        <f>IF(Movimientos[[#This Row],[Contabilizado]] &gt; 0, Movimientos[[#This Row],[Contabilizado]], 0)</f>
        <v>0</v>
      </c>
      <c r="G1694" s="31">
        <f>IF(Movimientos[[#This Row],[Contabilizado]] &lt; 0, Movimientos[[#This Row],[Contabilizado]], 0)</f>
        <v>0</v>
      </c>
      <c r="I1694" s="5"/>
    </row>
    <row r="1695" spans="1:9" x14ac:dyDescent="0.2">
      <c r="A1695" s="4">
        <v>44835</v>
      </c>
      <c r="B1695" s="17">
        <v>-3200</v>
      </c>
      <c r="C1695" s="11" t="s">
        <v>15</v>
      </c>
      <c r="D1695" s="2" t="s">
        <v>72</v>
      </c>
      <c r="E1695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695" s="17">
        <f>IF(Movimientos[[#This Row],[Contabilizado]] &gt; 0, Movimientos[[#This Row],[Contabilizado]], 0)</f>
        <v>0</v>
      </c>
      <c r="G1695" s="31">
        <f>IF(Movimientos[[#This Row],[Contabilizado]] &lt; 0, Movimientos[[#This Row],[Contabilizado]], 0)</f>
        <v>0</v>
      </c>
      <c r="I1695" s="5"/>
    </row>
    <row r="1696" spans="1:9" x14ac:dyDescent="0.2">
      <c r="A1696" s="4">
        <v>44835</v>
      </c>
      <c r="B1696" s="17">
        <v>-3200</v>
      </c>
      <c r="C1696" s="11" t="s">
        <v>15</v>
      </c>
      <c r="D1696" s="2" t="s">
        <v>73</v>
      </c>
      <c r="E1696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696" s="17">
        <f>IF(Movimientos[[#This Row],[Contabilizado]] &gt; 0, Movimientos[[#This Row],[Contabilizado]], 0)</f>
        <v>0</v>
      </c>
      <c r="G1696" s="31">
        <f>IF(Movimientos[[#This Row],[Contabilizado]] &lt; 0, Movimientos[[#This Row],[Contabilizado]], 0)</f>
        <v>0</v>
      </c>
      <c r="I1696" s="5"/>
    </row>
    <row r="1697" spans="1:9" x14ac:dyDescent="0.2">
      <c r="A1697" s="4">
        <v>44835</v>
      </c>
      <c r="B1697" s="17">
        <v>-3200</v>
      </c>
      <c r="C1697" s="11" t="s">
        <v>15</v>
      </c>
      <c r="D1697" s="2" t="s">
        <v>75</v>
      </c>
      <c r="E1697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697" s="17">
        <f>IF(Movimientos[[#This Row],[Contabilizado]] &gt; 0, Movimientos[[#This Row],[Contabilizado]], 0)</f>
        <v>0</v>
      </c>
      <c r="G1697" s="31">
        <f>IF(Movimientos[[#This Row],[Contabilizado]] &lt; 0, Movimientos[[#This Row],[Contabilizado]], 0)</f>
        <v>0</v>
      </c>
      <c r="I1697" s="5"/>
    </row>
    <row r="1698" spans="1:9" x14ac:dyDescent="0.2">
      <c r="A1698" s="4">
        <v>44835</v>
      </c>
      <c r="B1698" s="17">
        <v>-3200</v>
      </c>
      <c r="C1698" s="11" t="s">
        <v>15</v>
      </c>
      <c r="D1698" s="2" t="s">
        <v>49</v>
      </c>
      <c r="E1698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698" s="17">
        <f>IF(Movimientos[[#This Row],[Contabilizado]] &gt; 0, Movimientos[[#This Row],[Contabilizado]], 0)</f>
        <v>0</v>
      </c>
      <c r="G1698" s="31">
        <f>IF(Movimientos[[#This Row],[Contabilizado]] &lt; 0, Movimientos[[#This Row],[Contabilizado]], 0)</f>
        <v>0</v>
      </c>
      <c r="I1698" s="5"/>
    </row>
    <row r="1699" spans="1:9" x14ac:dyDescent="0.2">
      <c r="A1699" s="4">
        <v>44835</v>
      </c>
      <c r="B1699" s="17">
        <v>-3200</v>
      </c>
      <c r="C1699" s="11" t="s">
        <v>15</v>
      </c>
      <c r="D1699" s="2" t="s">
        <v>76</v>
      </c>
      <c r="E1699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699" s="17">
        <f>IF(Movimientos[[#This Row],[Contabilizado]] &gt; 0, Movimientos[[#This Row],[Contabilizado]], 0)</f>
        <v>0</v>
      </c>
      <c r="G1699" s="31">
        <f>IF(Movimientos[[#This Row],[Contabilizado]] &lt; 0, Movimientos[[#This Row],[Contabilizado]], 0)</f>
        <v>0</v>
      </c>
      <c r="I1699" s="5"/>
    </row>
    <row r="1700" spans="1:9" x14ac:dyDescent="0.2">
      <c r="A1700" s="4">
        <v>44835</v>
      </c>
      <c r="B1700" s="17">
        <v>-3200</v>
      </c>
      <c r="C1700" s="11" t="s">
        <v>15</v>
      </c>
      <c r="D1700" s="2" t="s">
        <v>79</v>
      </c>
      <c r="E1700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700" s="17">
        <f>IF(Movimientos[[#This Row],[Contabilizado]] &gt; 0, Movimientos[[#This Row],[Contabilizado]], 0)</f>
        <v>0</v>
      </c>
      <c r="G1700" s="31">
        <f>IF(Movimientos[[#This Row],[Contabilizado]] &lt; 0, Movimientos[[#This Row],[Contabilizado]], 0)</f>
        <v>0</v>
      </c>
      <c r="I1700" s="5"/>
    </row>
    <row r="1701" spans="1:9" x14ac:dyDescent="0.2">
      <c r="A1701" s="4">
        <v>44835</v>
      </c>
      <c r="B1701" s="17">
        <v>-3200</v>
      </c>
      <c r="C1701" s="11" t="s">
        <v>15</v>
      </c>
      <c r="D1701" s="2" t="s">
        <v>82</v>
      </c>
      <c r="E1701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701" s="17">
        <f>IF(Movimientos[[#This Row],[Contabilizado]] &gt; 0, Movimientos[[#This Row],[Contabilizado]], 0)</f>
        <v>0</v>
      </c>
      <c r="G1701" s="31">
        <f>IF(Movimientos[[#This Row],[Contabilizado]] &lt; 0, Movimientos[[#This Row],[Contabilizado]], 0)</f>
        <v>0</v>
      </c>
      <c r="I1701" s="5"/>
    </row>
    <row r="1702" spans="1:9" x14ac:dyDescent="0.2">
      <c r="A1702" s="4">
        <v>44835</v>
      </c>
      <c r="B1702" s="17">
        <v>-3200</v>
      </c>
      <c r="C1702" s="11" t="s">
        <v>15</v>
      </c>
      <c r="D1702" s="2" t="s">
        <v>34</v>
      </c>
      <c r="E1702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702" s="17">
        <f>IF(Movimientos[[#This Row],[Contabilizado]] &gt; 0, Movimientos[[#This Row],[Contabilizado]], 0)</f>
        <v>0</v>
      </c>
      <c r="G1702" s="31">
        <f>IF(Movimientos[[#This Row],[Contabilizado]] &lt; 0, Movimientos[[#This Row],[Contabilizado]], 0)</f>
        <v>0</v>
      </c>
      <c r="I1702" s="5"/>
    </row>
    <row r="1703" spans="1:9" x14ac:dyDescent="0.2">
      <c r="A1703" s="4">
        <v>44835</v>
      </c>
      <c r="B1703" s="17">
        <v>-3200</v>
      </c>
      <c r="C1703" s="11" t="s">
        <v>15</v>
      </c>
      <c r="D1703" s="2" t="s">
        <v>83</v>
      </c>
      <c r="E1703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703" s="17">
        <f>IF(Movimientos[[#This Row],[Contabilizado]] &gt; 0, Movimientos[[#This Row],[Contabilizado]], 0)</f>
        <v>0</v>
      </c>
      <c r="G1703" s="31">
        <f>IF(Movimientos[[#This Row],[Contabilizado]] &lt; 0, Movimientos[[#This Row],[Contabilizado]], 0)</f>
        <v>0</v>
      </c>
      <c r="I1703" s="5"/>
    </row>
    <row r="1704" spans="1:9" x14ac:dyDescent="0.2">
      <c r="A1704" s="4">
        <v>44835</v>
      </c>
      <c r="B1704" s="17">
        <v>-3200</v>
      </c>
      <c r="C1704" s="11" t="s">
        <v>15</v>
      </c>
      <c r="D1704" s="2" t="s">
        <v>21</v>
      </c>
      <c r="E1704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704" s="17">
        <f>IF(Movimientos[[#This Row],[Contabilizado]] &gt; 0, Movimientos[[#This Row],[Contabilizado]], 0)</f>
        <v>0</v>
      </c>
      <c r="G1704" s="31">
        <f>IF(Movimientos[[#This Row],[Contabilizado]] &lt; 0, Movimientos[[#This Row],[Contabilizado]], 0)</f>
        <v>0</v>
      </c>
      <c r="I1704" s="5"/>
    </row>
    <row r="1705" spans="1:9" x14ac:dyDescent="0.2">
      <c r="A1705" s="4">
        <v>44835</v>
      </c>
      <c r="B1705" s="17">
        <v>-3200</v>
      </c>
      <c r="C1705" s="11" t="s">
        <v>15</v>
      </c>
      <c r="D1705" s="2" t="s">
        <v>84</v>
      </c>
      <c r="E1705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705" s="17">
        <f>IF(Movimientos[[#This Row],[Contabilizado]] &gt; 0, Movimientos[[#This Row],[Contabilizado]], 0)</f>
        <v>0</v>
      </c>
      <c r="G1705" s="31">
        <f>IF(Movimientos[[#This Row],[Contabilizado]] &lt; 0, Movimientos[[#This Row],[Contabilizado]], 0)</f>
        <v>0</v>
      </c>
      <c r="I1705" s="5"/>
    </row>
    <row r="1706" spans="1:9" x14ac:dyDescent="0.2">
      <c r="A1706" s="4">
        <v>44835</v>
      </c>
      <c r="B1706" s="17">
        <v>-3200</v>
      </c>
      <c r="C1706" s="11" t="s">
        <v>15</v>
      </c>
      <c r="D1706" s="2" t="s">
        <v>24</v>
      </c>
      <c r="E1706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706" s="17">
        <f>IF(Movimientos[[#This Row],[Contabilizado]] &gt; 0, Movimientos[[#This Row],[Contabilizado]], 0)</f>
        <v>0</v>
      </c>
      <c r="G1706" s="31">
        <f>IF(Movimientos[[#This Row],[Contabilizado]] &lt; 0, Movimientos[[#This Row],[Contabilizado]], 0)</f>
        <v>0</v>
      </c>
      <c r="I1706" s="5"/>
    </row>
    <row r="1707" spans="1:9" x14ac:dyDescent="0.2">
      <c r="A1707" s="4">
        <v>44835</v>
      </c>
      <c r="B1707" s="17">
        <v>-3200</v>
      </c>
      <c r="C1707" s="11" t="s">
        <v>15</v>
      </c>
      <c r="D1707" s="2" t="s">
        <v>85</v>
      </c>
      <c r="E1707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707" s="17">
        <f>IF(Movimientos[[#This Row],[Contabilizado]] &gt; 0, Movimientos[[#This Row],[Contabilizado]], 0)</f>
        <v>0</v>
      </c>
      <c r="G1707" s="31">
        <f>IF(Movimientos[[#This Row],[Contabilizado]] &lt; 0, Movimientos[[#This Row],[Contabilizado]], 0)</f>
        <v>0</v>
      </c>
      <c r="I1707" s="5"/>
    </row>
    <row r="1708" spans="1:9" x14ac:dyDescent="0.2">
      <c r="A1708" s="4">
        <v>44835</v>
      </c>
      <c r="B1708" s="17">
        <v>-3200</v>
      </c>
      <c r="C1708" s="11" t="s">
        <v>15</v>
      </c>
      <c r="D1708" s="2" t="s">
        <v>87</v>
      </c>
      <c r="E1708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708" s="17">
        <f>IF(Movimientos[[#This Row],[Contabilizado]] &gt; 0, Movimientos[[#This Row],[Contabilizado]], 0)</f>
        <v>0</v>
      </c>
      <c r="G1708" s="31">
        <f>IF(Movimientos[[#This Row],[Contabilizado]] &lt; 0, Movimientos[[#This Row],[Contabilizado]], 0)</f>
        <v>0</v>
      </c>
      <c r="I1708" s="5"/>
    </row>
    <row r="1709" spans="1:9" x14ac:dyDescent="0.2">
      <c r="A1709" s="4">
        <v>44835</v>
      </c>
      <c r="B1709" s="17">
        <v>-3200</v>
      </c>
      <c r="C1709" s="11" t="s">
        <v>15</v>
      </c>
      <c r="D1709" s="2" t="s">
        <v>88</v>
      </c>
      <c r="E1709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709" s="17">
        <f>IF(Movimientos[[#This Row],[Contabilizado]] &gt; 0, Movimientos[[#This Row],[Contabilizado]], 0)</f>
        <v>0</v>
      </c>
      <c r="G1709" s="31">
        <f>IF(Movimientos[[#This Row],[Contabilizado]] &lt; 0, Movimientos[[#This Row],[Contabilizado]], 0)</f>
        <v>0</v>
      </c>
      <c r="I1709" s="5"/>
    </row>
    <row r="1710" spans="1:9" x14ac:dyDescent="0.2">
      <c r="A1710" s="4">
        <v>44835</v>
      </c>
      <c r="B1710" s="17">
        <v>-3200</v>
      </c>
      <c r="C1710" s="11" t="s">
        <v>15</v>
      </c>
      <c r="D1710" s="2" t="s">
        <v>89</v>
      </c>
      <c r="E1710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710" s="17">
        <f>IF(Movimientos[[#This Row],[Contabilizado]] &gt; 0, Movimientos[[#This Row],[Contabilizado]], 0)</f>
        <v>0</v>
      </c>
      <c r="G1710" s="31">
        <f>IF(Movimientos[[#This Row],[Contabilizado]] &lt; 0, Movimientos[[#This Row],[Contabilizado]], 0)</f>
        <v>0</v>
      </c>
      <c r="I1710" s="5"/>
    </row>
    <row r="1711" spans="1:9" x14ac:dyDescent="0.2">
      <c r="A1711" s="4">
        <v>44835</v>
      </c>
      <c r="B1711" s="17">
        <v>-3200</v>
      </c>
      <c r="C1711" s="11" t="s">
        <v>15</v>
      </c>
      <c r="D1711" s="2" t="s">
        <v>90</v>
      </c>
      <c r="E1711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711" s="17">
        <f>IF(Movimientos[[#This Row],[Contabilizado]] &gt; 0, Movimientos[[#This Row],[Contabilizado]], 0)</f>
        <v>0</v>
      </c>
      <c r="G1711" s="31">
        <f>IF(Movimientos[[#This Row],[Contabilizado]] &lt; 0, Movimientos[[#This Row],[Contabilizado]], 0)</f>
        <v>0</v>
      </c>
      <c r="I1711" s="5"/>
    </row>
    <row r="1712" spans="1:9" x14ac:dyDescent="0.2">
      <c r="A1712" s="4">
        <v>44835</v>
      </c>
      <c r="B1712" s="17">
        <v>-3200</v>
      </c>
      <c r="C1712" s="11" t="s">
        <v>15</v>
      </c>
      <c r="D1712" s="2" t="s">
        <v>219</v>
      </c>
      <c r="E1712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712" s="17">
        <f>IF(Movimientos[[#This Row],[Contabilizado]] &gt; 0, Movimientos[[#This Row],[Contabilizado]], 0)</f>
        <v>0</v>
      </c>
      <c r="G1712" s="31">
        <f>IF(Movimientos[[#This Row],[Contabilizado]] &lt; 0, Movimientos[[#This Row],[Contabilizado]], 0)</f>
        <v>0</v>
      </c>
      <c r="I1712" s="5"/>
    </row>
    <row r="1713" spans="1:9" x14ac:dyDescent="0.2">
      <c r="A1713" s="4">
        <v>44835</v>
      </c>
      <c r="B1713" s="17">
        <v>-3200</v>
      </c>
      <c r="C1713" s="11" t="s">
        <v>15</v>
      </c>
      <c r="D1713" s="2" t="s">
        <v>38</v>
      </c>
      <c r="E1713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713" s="17">
        <f>IF(Movimientos[[#This Row],[Contabilizado]] &gt; 0, Movimientos[[#This Row],[Contabilizado]], 0)</f>
        <v>0</v>
      </c>
      <c r="G1713" s="31">
        <f>IF(Movimientos[[#This Row],[Contabilizado]] &lt; 0, Movimientos[[#This Row],[Contabilizado]], 0)</f>
        <v>0</v>
      </c>
      <c r="I1713" s="5"/>
    </row>
    <row r="1714" spans="1:9" x14ac:dyDescent="0.2">
      <c r="A1714" s="4">
        <v>44835</v>
      </c>
      <c r="B1714" s="17">
        <v>-3200</v>
      </c>
      <c r="C1714" s="11" t="s">
        <v>15</v>
      </c>
      <c r="D1714" s="2" t="s">
        <v>91</v>
      </c>
      <c r="E1714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714" s="17">
        <f>IF(Movimientos[[#This Row],[Contabilizado]] &gt; 0, Movimientos[[#This Row],[Contabilizado]], 0)</f>
        <v>0</v>
      </c>
      <c r="G1714" s="31">
        <f>IF(Movimientos[[#This Row],[Contabilizado]] &lt; 0, Movimientos[[#This Row],[Contabilizado]], 0)</f>
        <v>0</v>
      </c>
      <c r="I1714" s="5"/>
    </row>
    <row r="1715" spans="1:9" x14ac:dyDescent="0.2">
      <c r="A1715" s="4">
        <v>44835</v>
      </c>
      <c r="B1715" s="17">
        <v>-3200</v>
      </c>
      <c r="C1715" s="11" t="s">
        <v>15</v>
      </c>
      <c r="D1715" s="2" t="s">
        <v>30</v>
      </c>
      <c r="E1715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715" s="17">
        <f>IF(Movimientos[[#This Row],[Contabilizado]] &gt; 0, Movimientos[[#This Row],[Contabilizado]], 0)</f>
        <v>0</v>
      </c>
      <c r="G1715" s="31">
        <f>IF(Movimientos[[#This Row],[Contabilizado]] &lt; 0, Movimientos[[#This Row],[Contabilizado]], 0)</f>
        <v>0</v>
      </c>
      <c r="I1715" s="5"/>
    </row>
    <row r="1716" spans="1:9" x14ac:dyDescent="0.2">
      <c r="A1716" s="4">
        <v>44835</v>
      </c>
      <c r="B1716" s="17">
        <v>-3200</v>
      </c>
      <c r="C1716" s="11" t="s">
        <v>15</v>
      </c>
      <c r="D1716" s="2" t="s">
        <v>92</v>
      </c>
      <c r="E1716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716" s="17">
        <f>IF(Movimientos[[#This Row],[Contabilizado]] &gt; 0, Movimientos[[#This Row],[Contabilizado]], 0)</f>
        <v>0</v>
      </c>
      <c r="G1716" s="31">
        <f>IF(Movimientos[[#This Row],[Contabilizado]] &lt; 0, Movimientos[[#This Row],[Contabilizado]], 0)</f>
        <v>0</v>
      </c>
      <c r="I1716" s="5"/>
    </row>
    <row r="1717" spans="1:9" x14ac:dyDescent="0.2">
      <c r="A1717" s="4">
        <v>44835</v>
      </c>
      <c r="B1717" s="17">
        <v>-3200</v>
      </c>
      <c r="C1717" s="11" t="s">
        <v>15</v>
      </c>
      <c r="D1717" s="2" t="s">
        <v>93</v>
      </c>
      <c r="E1717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717" s="17">
        <f>IF(Movimientos[[#This Row],[Contabilizado]] &gt; 0, Movimientos[[#This Row],[Contabilizado]], 0)</f>
        <v>0</v>
      </c>
      <c r="G1717" s="31">
        <f>IF(Movimientos[[#This Row],[Contabilizado]] &lt; 0, Movimientos[[#This Row],[Contabilizado]], 0)</f>
        <v>0</v>
      </c>
      <c r="I1717" s="5"/>
    </row>
    <row r="1718" spans="1:9" x14ac:dyDescent="0.2">
      <c r="A1718" s="4">
        <v>44835</v>
      </c>
      <c r="B1718" s="17">
        <v>-3200</v>
      </c>
      <c r="C1718" s="11" t="s">
        <v>15</v>
      </c>
      <c r="D1718" s="2" t="s">
        <v>52</v>
      </c>
      <c r="E1718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718" s="17">
        <f>IF(Movimientos[[#This Row],[Contabilizado]] &gt; 0, Movimientos[[#This Row],[Contabilizado]], 0)</f>
        <v>0</v>
      </c>
      <c r="G1718" s="31">
        <f>IF(Movimientos[[#This Row],[Contabilizado]] &lt; 0, Movimientos[[#This Row],[Contabilizado]], 0)</f>
        <v>0</v>
      </c>
      <c r="I1718" s="5"/>
    </row>
    <row r="1719" spans="1:9" x14ac:dyDescent="0.2">
      <c r="A1719" s="4">
        <v>44835</v>
      </c>
      <c r="B1719" s="17">
        <v>-3200</v>
      </c>
      <c r="C1719" s="11" t="s">
        <v>15</v>
      </c>
      <c r="D1719" s="2" t="s">
        <v>180</v>
      </c>
      <c r="E1719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719" s="17">
        <f>IF(Movimientos[[#This Row],[Contabilizado]] &gt; 0, Movimientos[[#This Row],[Contabilizado]], 0)</f>
        <v>0</v>
      </c>
      <c r="G1719" s="31">
        <f>IF(Movimientos[[#This Row],[Contabilizado]] &lt; 0, Movimientos[[#This Row],[Contabilizado]], 0)</f>
        <v>0</v>
      </c>
      <c r="I1719" s="5"/>
    </row>
    <row r="1720" spans="1:9" x14ac:dyDescent="0.2">
      <c r="A1720" s="4">
        <v>44835</v>
      </c>
      <c r="B1720" s="17">
        <v>-3200</v>
      </c>
      <c r="C1720" s="11" t="s">
        <v>15</v>
      </c>
      <c r="D1720" s="2" t="s">
        <v>172</v>
      </c>
      <c r="E1720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720" s="17">
        <f>IF(Movimientos[[#This Row],[Contabilizado]] &gt; 0, Movimientos[[#This Row],[Contabilizado]], 0)</f>
        <v>0</v>
      </c>
      <c r="G1720" s="31">
        <f>IF(Movimientos[[#This Row],[Contabilizado]] &lt; 0, Movimientos[[#This Row],[Contabilizado]], 0)</f>
        <v>0</v>
      </c>
      <c r="I1720" s="5"/>
    </row>
    <row r="1721" spans="1:9" x14ac:dyDescent="0.2">
      <c r="A1721" s="4">
        <v>44835</v>
      </c>
      <c r="B1721" s="17">
        <v>-3200</v>
      </c>
      <c r="C1721" s="11" t="s">
        <v>15</v>
      </c>
      <c r="D1721" s="2" t="s">
        <v>94</v>
      </c>
      <c r="E1721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721" s="17">
        <f>IF(Movimientos[[#This Row],[Contabilizado]] &gt; 0, Movimientos[[#This Row],[Contabilizado]], 0)</f>
        <v>0</v>
      </c>
      <c r="G1721" s="31">
        <f>IF(Movimientos[[#This Row],[Contabilizado]] &lt; 0, Movimientos[[#This Row],[Contabilizado]], 0)</f>
        <v>0</v>
      </c>
      <c r="I1721" s="5"/>
    </row>
    <row r="1722" spans="1:9" x14ac:dyDescent="0.2">
      <c r="A1722" s="4">
        <v>44835</v>
      </c>
      <c r="B1722" s="17">
        <v>-3200</v>
      </c>
      <c r="C1722" s="11" t="s">
        <v>15</v>
      </c>
      <c r="D1722" s="2" t="s">
        <v>96</v>
      </c>
      <c r="E1722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722" s="17">
        <f>IF(Movimientos[[#This Row],[Contabilizado]] &gt; 0, Movimientos[[#This Row],[Contabilizado]], 0)</f>
        <v>0</v>
      </c>
      <c r="G1722" s="31">
        <f>IF(Movimientos[[#This Row],[Contabilizado]] &lt; 0, Movimientos[[#This Row],[Contabilizado]], 0)</f>
        <v>0</v>
      </c>
      <c r="I1722" s="5"/>
    </row>
    <row r="1723" spans="1:9" x14ac:dyDescent="0.2">
      <c r="A1723" s="4">
        <v>44835</v>
      </c>
      <c r="B1723" s="17">
        <v>-3200</v>
      </c>
      <c r="C1723" s="11" t="s">
        <v>15</v>
      </c>
      <c r="D1723" s="2" t="s">
        <v>98</v>
      </c>
      <c r="E1723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723" s="17">
        <f>IF(Movimientos[[#This Row],[Contabilizado]] &gt; 0, Movimientos[[#This Row],[Contabilizado]], 0)</f>
        <v>0</v>
      </c>
      <c r="G1723" s="31">
        <f>IF(Movimientos[[#This Row],[Contabilizado]] &lt; 0, Movimientos[[#This Row],[Contabilizado]], 0)</f>
        <v>0</v>
      </c>
      <c r="I1723" s="5"/>
    </row>
    <row r="1724" spans="1:9" x14ac:dyDescent="0.2">
      <c r="A1724" s="4">
        <v>44835</v>
      </c>
      <c r="B1724" s="17">
        <v>-3200</v>
      </c>
      <c r="C1724" s="11" t="s">
        <v>15</v>
      </c>
      <c r="D1724" s="2" t="s">
        <v>181</v>
      </c>
      <c r="E1724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724" s="17">
        <f>IF(Movimientos[[#This Row],[Contabilizado]] &gt; 0, Movimientos[[#This Row],[Contabilizado]], 0)</f>
        <v>0</v>
      </c>
      <c r="G1724" s="31">
        <f>IF(Movimientos[[#This Row],[Contabilizado]] &lt; 0, Movimientos[[#This Row],[Contabilizado]], 0)</f>
        <v>0</v>
      </c>
      <c r="I1724" s="5"/>
    </row>
    <row r="1725" spans="1:9" x14ac:dyDescent="0.2">
      <c r="A1725" s="4">
        <v>44835</v>
      </c>
      <c r="B1725" s="17">
        <v>-3200</v>
      </c>
      <c r="C1725" s="11" t="s">
        <v>15</v>
      </c>
      <c r="D1725" s="2" t="s">
        <v>54</v>
      </c>
      <c r="E1725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725" s="17">
        <f>IF(Movimientos[[#This Row],[Contabilizado]] &gt; 0, Movimientos[[#This Row],[Contabilizado]], 0)</f>
        <v>0</v>
      </c>
      <c r="G1725" s="31">
        <f>IF(Movimientos[[#This Row],[Contabilizado]] &lt; 0, Movimientos[[#This Row],[Contabilizado]], 0)</f>
        <v>0</v>
      </c>
      <c r="I1725" s="5"/>
    </row>
    <row r="1726" spans="1:9" x14ac:dyDescent="0.2">
      <c r="A1726" s="4">
        <v>44835</v>
      </c>
      <c r="B1726" s="17">
        <v>-3200</v>
      </c>
      <c r="C1726" s="11" t="s">
        <v>15</v>
      </c>
      <c r="D1726" s="2" t="s">
        <v>99</v>
      </c>
      <c r="E1726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726" s="17">
        <f>IF(Movimientos[[#This Row],[Contabilizado]] &gt; 0, Movimientos[[#This Row],[Contabilizado]], 0)</f>
        <v>0</v>
      </c>
      <c r="G1726" s="31">
        <f>IF(Movimientos[[#This Row],[Contabilizado]] &lt; 0, Movimientos[[#This Row],[Contabilizado]], 0)</f>
        <v>0</v>
      </c>
      <c r="I1726" s="5"/>
    </row>
    <row r="1727" spans="1:9" x14ac:dyDescent="0.2">
      <c r="A1727" s="4">
        <v>44835</v>
      </c>
      <c r="B1727" s="17">
        <v>-3200</v>
      </c>
      <c r="C1727" s="11" t="s">
        <v>15</v>
      </c>
      <c r="D1727" s="2" t="s">
        <v>149</v>
      </c>
      <c r="E1727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727" s="17">
        <f>IF(Movimientos[[#This Row],[Contabilizado]] &gt; 0, Movimientos[[#This Row],[Contabilizado]], 0)</f>
        <v>0</v>
      </c>
      <c r="G1727" s="31">
        <f>IF(Movimientos[[#This Row],[Contabilizado]] &lt; 0, Movimientos[[#This Row],[Contabilizado]], 0)</f>
        <v>0</v>
      </c>
      <c r="I1727" s="5"/>
    </row>
    <row r="1728" spans="1:9" x14ac:dyDescent="0.2">
      <c r="A1728" s="4">
        <v>44835</v>
      </c>
      <c r="B1728" s="17">
        <v>-3200</v>
      </c>
      <c r="C1728" s="11" t="s">
        <v>15</v>
      </c>
      <c r="D1728" s="2" t="s">
        <v>100</v>
      </c>
      <c r="E1728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728" s="17">
        <f>IF(Movimientos[[#This Row],[Contabilizado]] &gt; 0, Movimientos[[#This Row],[Contabilizado]], 0)</f>
        <v>0</v>
      </c>
      <c r="G1728" s="31">
        <f>IF(Movimientos[[#This Row],[Contabilizado]] &lt; 0, Movimientos[[#This Row],[Contabilizado]], 0)</f>
        <v>0</v>
      </c>
      <c r="I1728" s="5"/>
    </row>
    <row r="1729" spans="1:9" x14ac:dyDescent="0.2">
      <c r="A1729" s="4">
        <v>44835</v>
      </c>
      <c r="B1729" s="17">
        <v>-3200</v>
      </c>
      <c r="C1729" s="11" t="s">
        <v>15</v>
      </c>
      <c r="D1729" s="2" t="s">
        <v>182</v>
      </c>
      <c r="E1729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729" s="17">
        <f>IF(Movimientos[[#This Row],[Contabilizado]] &gt; 0, Movimientos[[#This Row],[Contabilizado]], 0)</f>
        <v>0</v>
      </c>
      <c r="G1729" s="31">
        <f>IF(Movimientos[[#This Row],[Contabilizado]] &lt; 0, Movimientos[[#This Row],[Contabilizado]], 0)</f>
        <v>0</v>
      </c>
      <c r="I1729" s="5"/>
    </row>
    <row r="1730" spans="1:9" x14ac:dyDescent="0.2">
      <c r="A1730" s="4">
        <v>44835</v>
      </c>
      <c r="B1730" s="17">
        <v>-3200</v>
      </c>
      <c r="C1730" s="11" t="s">
        <v>15</v>
      </c>
      <c r="D1730" s="2" t="s">
        <v>29</v>
      </c>
      <c r="E1730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730" s="17">
        <f>IF(Movimientos[[#This Row],[Contabilizado]] &gt; 0, Movimientos[[#This Row],[Contabilizado]], 0)</f>
        <v>0</v>
      </c>
      <c r="G1730" s="31">
        <f>IF(Movimientos[[#This Row],[Contabilizado]] &lt; 0, Movimientos[[#This Row],[Contabilizado]], 0)</f>
        <v>0</v>
      </c>
      <c r="I1730" s="5"/>
    </row>
    <row r="1731" spans="1:9" x14ac:dyDescent="0.2">
      <c r="A1731" s="4">
        <v>44835</v>
      </c>
      <c r="B1731" s="17">
        <v>-3200</v>
      </c>
      <c r="C1731" s="11" t="s">
        <v>15</v>
      </c>
      <c r="D1731" s="2" t="s">
        <v>101</v>
      </c>
      <c r="E1731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731" s="17">
        <f>IF(Movimientos[[#This Row],[Contabilizado]] &gt; 0, Movimientos[[#This Row],[Contabilizado]], 0)</f>
        <v>0</v>
      </c>
      <c r="G1731" s="31">
        <f>IF(Movimientos[[#This Row],[Contabilizado]] &lt; 0, Movimientos[[#This Row],[Contabilizado]], 0)</f>
        <v>0</v>
      </c>
      <c r="I1731" s="5"/>
    </row>
    <row r="1732" spans="1:9" x14ac:dyDescent="0.2">
      <c r="A1732" s="4">
        <v>44835</v>
      </c>
      <c r="B1732" s="17">
        <v>-3200</v>
      </c>
      <c r="C1732" s="11" t="s">
        <v>15</v>
      </c>
      <c r="D1732" s="2" t="s">
        <v>102</v>
      </c>
      <c r="E1732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732" s="17">
        <f>IF(Movimientos[[#This Row],[Contabilizado]] &gt; 0, Movimientos[[#This Row],[Contabilizado]], 0)</f>
        <v>0</v>
      </c>
      <c r="G1732" s="31">
        <f>IF(Movimientos[[#This Row],[Contabilizado]] &lt; 0, Movimientos[[#This Row],[Contabilizado]], 0)</f>
        <v>0</v>
      </c>
      <c r="I1732" s="5"/>
    </row>
    <row r="1733" spans="1:9" x14ac:dyDescent="0.2">
      <c r="A1733" s="4">
        <v>44835</v>
      </c>
      <c r="B1733" s="17">
        <v>-3200</v>
      </c>
      <c r="C1733" s="11" t="s">
        <v>15</v>
      </c>
      <c r="D1733" s="2" t="s">
        <v>103</v>
      </c>
      <c r="E1733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733" s="17">
        <f>IF(Movimientos[[#This Row],[Contabilizado]] &gt; 0, Movimientos[[#This Row],[Contabilizado]], 0)</f>
        <v>0</v>
      </c>
      <c r="G1733" s="31">
        <f>IF(Movimientos[[#This Row],[Contabilizado]] &lt; 0, Movimientos[[#This Row],[Contabilizado]], 0)</f>
        <v>0</v>
      </c>
      <c r="I1733" s="5"/>
    </row>
    <row r="1734" spans="1:9" x14ac:dyDescent="0.2">
      <c r="A1734" s="4">
        <v>44835</v>
      </c>
      <c r="B1734" s="17">
        <v>-3200</v>
      </c>
      <c r="C1734" s="11" t="s">
        <v>15</v>
      </c>
      <c r="D1734" s="2" t="s">
        <v>104</v>
      </c>
      <c r="E1734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734" s="17">
        <f>IF(Movimientos[[#This Row],[Contabilizado]] &gt; 0, Movimientos[[#This Row],[Contabilizado]], 0)</f>
        <v>0</v>
      </c>
      <c r="G1734" s="31">
        <f>IF(Movimientos[[#This Row],[Contabilizado]] &lt; 0, Movimientos[[#This Row],[Contabilizado]], 0)</f>
        <v>0</v>
      </c>
      <c r="I1734" s="5"/>
    </row>
    <row r="1735" spans="1:9" x14ac:dyDescent="0.2">
      <c r="A1735" s="4">
        <v>44835</v>
      </c>
      <c r="B1735" s="17">
        <v>-3200</v>
      </c>
      <c r="C1735" s="11" t="s">
        <v>15</v>
      </c>
      <c r="D1735" s="2" t="s">
        <v>105</v>
      </c>
      <c r="E1735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735" s="17">
        <f>IF(Movimientos[[#This Row],[Contabilizado]] &gt; 0, Movimientos[[#This Row],[Contabilizado]], 0)</f>
        <v>0</v>
      </c>
      <c r="G1735" s="31">
        <f>IF(Movimientos[[#This Row],[Contabilizado]] &lt; 0, Movimientos[[#This Row],[Contabilizado]], 0)</f>
        <v>0</v>
      </c>
      <c r="I1735" s="5"/>
    </row>
    <row r="1736" spans="1:9" x14ac:dyDescent="0.2">
      <c r="A1736" s="4">
        <v>44835</v>
      </c>
      <c r="B1736" s="17">
        <v>-3200</v>
      </c>
      <c r="C1736" s="11" t="s">
        <v>15</v>
      </c>
      <c r="D1736" s="2" t="s">
        <v>166</v>
      </c>
      <c r="E1736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736" s="17">
        <f>IF(Movimientos[[#This Row],[Contabilizado]] &gt; 0, Movimientos[[#This Row],[Contabilizado]], 0)</f>
        <v>0</v>
      </c>
      <c r="G1736" s="31">
        <f>IF(Movimientos[[#This Row],[Contabilizado]] &lt; 0, Movimientos[[#This Row],[Contabilizado]], 0)</f>
        <v>0</v>
      </c>
      <c r="I1736" s="5"/>
    </row>
    <row r="1737" spans="1:9" x14ac:dyDescent="0.2">
      <c r="A1737" s="4">
        <v>44835</v>
      </c>
      <c r="B1737" s="17">
        <v>-3200</v>
      </c>
      <c r="C1737" s="11" t="s">
        <v>15</v>
      </c>
      <c r="D1737" s="2" t="s">
        <v>51</v>
      </c>
      <c r="E1737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737" s="17">
        <f>IF(Movimientos[[#This Row],[Contabilizado]] &gt; 0, Movimientos[[#This Row],[Contabilizado]], 0)</f>
        <v>0</v>
      </c>
      <c r="G1737" s="31">
        <f>IF(Movimientos[[#This Row],[Contabilizado]] &lt; 0, Movimientos[[#This Row],[Contabilizado]], 0)</f>
        <v>0</v>
      </c>
      <c r="I1737" s="5"/>
    </row>
    <row r="1738" spans="1:9" x14ac:dyDescent="0.2">
      <c r="A1738" s="4">
        <v>44835</v>
      </c>
      <c r="B1738" s="17">
        <v>-3200</v>
      </c>
      <c r="C1738" s="11" t="s">
        <v>15</v>
      </c>
      <c r="D1738" s="2" t="s">
        <v>106</v>
      </c>
      <c r="E1738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738" s="17">
        <f>IF(Movimientos[[#This Row],[Contabilizado]] &gt; 0, Movimientos[[#This Row],[Contabilizado]], 0)</f>
        <v>0</v>
      </c>
      <c r="G1738" s="31">
        <f>IF(Movimientos[[#This Row],[Contabilizado]] &lt; 0, Movimientos[[#This Row],[Contabilizado]], 0)</f>
        <v>0</v>
      </c>
      <c r="I1738" s="5"/>
    </row>
    <row r="1739" spans="1:9" x14ac:dyDescent="0.2">
      <c r="A1739" s="4">
        <v>44835</v>
      </c>
      <c r="B1739" s="17">
        <v>-3200</v>
      </c>
      <c r="C1739" s="11" t="s">
        <v>15</v>
      </c>
      <c r="D1739" s="2" t="s">
        <v>107</v>
      </c>
      <c r="E1739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739" s="17">
        <f>IF(Movimientos[[#This Row],[Contabilizado]] &gt; 0, Movimientos[[#This Row],[Contabilizado]], 0)</f>
        <v>0</v>
      </c>
      <c r="G1739" s="31">
        <f>IF(Movimientos[[#This Row],[Contabilizado]] &lt; 0, Movimientos[[#This Row],[Contabilizado]], 0)</f>
        <v>0</v>
      </c>
      <c r="I1739" s="5"/>
    </row>
    <row r="1740" spans="1:9" x14ac:dyDescent="0.2">
      <c r="A1740" s="4">
        <v>44835</v>
      </c>
      <c r="B1740" s="17">
        <v>-3200</v>
      </c>
      <c r="C1740" s="11" t="s">
        <v>15</v>
      </c>
      <c r="D1740" s="2" t="s">
        <v>108</v>
      </c>
      <c r="E1740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740" s="17">
        <f>IF(Movimientos[[#This Row],[Contabilizado]] &gt; 0, Movimientos[[#This Row],[Contabilizado]], 0)</f>
        <v>0</v>
      </c>
      <c r="G1740" s="31">
        <f>IF(Movimientos[[#This Row],[Contabilizado]] &lt; 0, Movimientos[[#This Row],[Contabilizado]], 0)</f>
        <v>0</v>
      </c>
      <c r="I1740" s="5"/>
    </row>
    <row r="1741" spans="1:9" x14ac:dyDescent="0.2">
      <c r="A1741" s="4">
        <v>44835</v>
      </c>
      <c r="B1741" s="17">
        <v>-3200</v>
      </c>
      <c r="C1741" s="11" t="s">
        <v>15</v>
      </c>
      <c r="D1741" s="2" t="s">
        <v>109</v>
      </c>
      <c r="E1741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741" s="17">
        <f>IF(Movimientos[[#This Row],[Contabilizado]] &gt; 0, Movimientos[[#This Row],[Contabilizado]], 0)</f>
        <v>0</v>
      </c>
      <c r="G1741" s="31">
        <f>IF(Movimientos[[#This Row],[Contabilizado]] &lt; 0, Movimientos[[#This Row],[Contabilizado]], 0)</f>
        <v>0</v>
      </c>
      <c r="I1741" s="5"/>
    </row>
    <row r="1742" spans="1:9" x14ac:dyDescent="0.2">
      <c r="A1742" s="4">
        <v>44835</v>
      </c>
      <c r="B1742" s="17">
        <v>-3200</v>
      </c>
      <c r="C1742" s="11" t="s">
        <v>15</v>
      </c>
      <c r="D1742" s="2" t="s">
        <v>31</v>
      </c>
      <c r="E1742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742" s="17">
        <f>IF(Movimientos[[#This Row],[Contabilizado]] &gt; 0, Movimientos[[#This Row],[Contabilizado]], 0)</f>
        <v>0</v>
      </c>
      <c r="G1742" s="31">
        <f>IF(Movimientos[[#This Row],[Contabilizado]] &lt; 0, Movimientos[[#This Row],[Contabilizado]], 0)</f>
        <v>0</v>
      </c>
      <c r="I1742" s="5"/>
    </row>
    <row r="1743" spans="1:9" x14ac:dyDescent="0.2">
      <c r="A1743" s="4">
        <v>44835</v>
      </c>
      <c r="B1743" s="17">
        <v>-3200</v>
      </c>
      <c r="C1743" s="11" t="s">
        <v>15</v>
      </c>
      <c r="D1743" s="2" t="s">
        <v>111</v>
      </c>
      <c r="E1743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743" s="17">
        <f>IF(Movimientos[[#This Row],[Contabilizado]] &gt; 0, Movimientos[[#This Row],[Contabilizado]], 0)</f>
        <v>0</v>
      </c>
      <c r="G1743" s="31">
        <f>IF(Movimientos[[#This Row],[Contabilizado]] &lt; 0, Movimientos[[#This Row],[Contabilizado]], 0)</f>
        <v>0</v>
      </c>
      <c r="I1743" s="5"/>
    </row>
    <row r="1744" spans="1:9" x14ac:dyDescent="0.2">
      <c r="A1744" s="4">
        <v>44835</v>
      </c>
      <c r="B1744" s="17">
        <v>-3200</v>
      </c>
      <c r="C1744" s="11" t="s">
        <v>15</v>
      </c>
      <c r="D1744" s="2" t="s">
        <v>112</v>
      </c>
      <c r="E1744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744" s="17">
        <f>IF(Movimientos[[#This Row],[Contabilizado]] &gt; 0, Movimientos[[#This Row],[Contabilizado]], 0)</f>
        <v>0</v>
      </c>
      <c r="G1744" s="31">
        <f>IF(Movimientos[[#This Row],[Contabilizado]] &lt; 0, Movimientos[[#This Row],[Contabilizado]], 0)</f>
        <v>0</v>
      </c>
      <c r="I1744" s="5"/>
    </row>
    <row r="1745" spans="1:9" x14ac:dyDescent="0.2">
      <c r="A1745" s="4">
        <v>44835</v>
      </c>
      <c r="B1745" s="17">
        <v>-3200</v>
      </c>
      <c r="C1745" s="11" t="s">
        <v>15</v>
      </c>
      <c r="D1745" s="2" t="s">
        <v>113</v>
      </c>
      <c r="E1745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745" s="17">
        <f>IF(Movimientos[[#This Row],[Contabilizado]] &gt; 0, Movimientos[[#This Row],[Contabilizado]], 0)</f>
        <v>0</v>
      </c>
      <c r="G1745" s="31">
        <f>IF(Movimientos[[#This Row],[Contabilizado]] &lt; 0, Movimientos[[#This Row],[Contabilizado]], 0)</f>
        <v>0</v>
      </c>
      <c r="I1745" s="5"/>
    </row>
    <row r="1746" spans="1:9" x14ac:dyDescent="0.2">
      <c r="A1746" s="4">
        <v>44835</v>
      </c>
      <c r="B1746" s="17">
        <v>-3200</v>
      </c>
      <c r="C1746" s="11" t="s">
        <v>15</v>
      </c>
      <c r="D1746" s="2" t="s">
        <v>18</v>
      </c>
      <c r="E1746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746" s="17">
        <f>IF(Movimientos[[#This Row],[Contabilizado]] &gt; 0, Movimientos[[#This Row],[Contabilizado]], 0)</f>
        <v>0</v>
      </c>
      <c r="G1746" s="31">
        <f>IF(Movimientos[[#This Row],[Contabilizado]] &lt; 0, Movimientos[[#This Row],[Contabilizado]], 0)</f>
        <v>0</v>
      </c>
      <c r="I1746" s="5"/>
    </row>
    <row r="1747" spans="1:9" x14ac:dyDescent="0.2">
      <c r="A1747" s="4">
        <v>44835</v>
      </c>
      <c r="B1747" s="17">
        <v>-3200</v>
      </c>
      <c r="C1747" s="11" t="s">
        <v>15</v>
      </c>
      <c r="D1747" s="2" t="s">
        <v>114</v>
      </c>
      <c r="E1747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747" s="17">
        <f>IF(Movimientos[[#This Row],[Contabilizado]] &gt; 0, Movimientos[[#This Row],[Contabilizado]], 0)</f>
        <v>0</v>
      </c>
      <c r="G1747" s="31">
        <f>IF(Movimientos[[#This Row],[Contabilizado]] &lt; 0, Movimientos[[#This Row],[Contabilizado]], 0)</f>
        <v>0</v>
      </c>
      <c r="I1747" s="5"/>
    </row>
    <row r="1748" spans="1:9" x14ac:dyDescent="0.2">
      <c r="A1748" s="4">
        <v>44835</v>
      </c>
      <c r="B1748" s="17">
        <v>-3200</v>
      </c>
      <c r="C1748" s="11" t="s">
        <v>15</v>
      </c>
      <c r="D1748" s="2" t="s">
        <v>116</v>
      </c>
      <c r="E1748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748" s="17">
        <f>IF(Movimientos[[#This Row],[Contabilizado]] &gt; 0, Movimientos[[#This Row],[Contabilizado]], 0)</f>
        <v>0</v>
      </c>
      <c r="G1748" s="31">
        <f>IF(Movimientos[[#This Row],[Contabilizado]] &lt; 0, Movimientos[[#This Row],[Contabilizado]], 0)</f>
        <v>0</v>
      </c>
      <c r="I1748" s="5"/>
    </row>
    <row r="1749" spans="1:9" x14ac:dyDescent="0.2">
      <c r="A1749" s="4">
        <v>44835</v>
      </c>
      <c r="B1749" s="17">
        <v>-3200</v>
      </c>
      <c r="C1749" s="11" t="s">
        <v>15</v>
      </c>
      <c r="D1749" s="2" t="s">
        <v>117</v>
      </c>
      <c r="E1749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749" s="17">
        <f>IF(Movimientos[[#This Row],[Contabilizado]] &gt; 0, Movimientos[[#This Row],[Contabilizado]], 0)</f>
        <v>0</v>
      </c>
      <c r="G1749" s="31">
        <f>IF(Movimientos[[#This Row],[Contabilizado]] &lt; 0, Movimientos[[#This Row],[Contabilizado]], 0)</f>
        <v>0</v>
      </c>
      <c r="I1749" s="5"/>
    </row>
    <row r="1750" spans="1:9" x14ac:dyDescent="0.2">
      <c r="A1750" s="4">
        <v>44835</v>
      </c>
      <c r="B1750" s="17">
        <v>-3200</v>
      </c>
      <c r="C1750" s="11" t="s">
        <v>15</v>
      </c>
      <c r="D1750" s="2" t="s">
        <v>14</v>
      </c>
      <c r="E1750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750" s="17">
        <f>IF(Movimientos[[#This Row],[Contabilizado]] &gt; 0, Movimientos[[#This Row],[Contabilizado]], 0)</f>
        <v>0</v>
      </c>
      <c r="G1750" s="31">
        <f>IF(Movimientos[[#This Row],[Contabilizado]] &lt; 0, Movimientos[[#This Row],[Contabilizado]], 0)</f>
        <v>0</v>
      </c>
      <c r="I1750" s="5"/>
    </row>
    <row r="1751" spans="1:9" x14ac:dyDescent="0.2">
      <c r="A1751" s="4">
        <v>44835</v>
      </c>
      <c r="B1751" s="17">
        <v>-3200</v>
      </c>
      <c r="C1751" s="11" t="s">
        <v>15</v>
      </c>
      <c r="D1751" s="2" t="s">
        <v>37</v>
      </c>
      <c r="E1751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751" s="17">
        <f>IF(Movimientos[[#This Row],[Contabilizado]] &gt; 0, Movimientos[[#This Row],[Contabilizado]], 0)</f>
        <v>0</v>
      </c>
      <c r="G1751" s="31">
        <f>IF(Movimientos[[#This Row],[Contabilizado]] &lt; 0, Movimientos[[#This Row],[Contabilizado]], 0)</f>
        <v>0</v>
      </c>
      <c r="I1751" s="5"/>
    </row>
    <row r="1752" spans="1:9" x14ac:dyDescent="0.2">
      <c r="A1752" s="4">
        <v>44835</v>
      </c>
      <c r="B1752" s="17">
        <v>-3200</v>
      </c>
      <c r="C1752" s="11" t="s">
        <v>15</v>
      </c>
      <c r="D1752" s="2" t="s">
        <v>118</v>
      </c>
      <c r="E1752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752" s="17">
        <f>IF(Movimientos[[#This Row],[Contabilizado]] &gt; 0, Movimientos[[#This Row],[Contabilizado]], 0)</f>
        <v>0</v>
      </c>
      <c r="G1752" s="31">
        <f>IF(Movimientos[[#This Row],[Contabilizado]] &lt; 0, Movimientos[[#This Row],[Contabilizado]], 0)</f>
        <v>0</v>
      </c>
      <c r="I1752" s="5"/>
    </row>
    <row r="1753" spans="1:9" x14ac:dyDescent="0.2">
      <c r="A1753" s="4">
        <v>44835</v>
      </c>
      <c r="B1753" s="17">
        <v>-3200</v>
      </c>
      <c r="C1753" s="11" t="s">
        <v>15</v>
      </c>
      <c r="D1753" s="2" t="s">
        <v>121</v>
      </c>
      <c r="E1753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753" s="17">
        <f>IF(Movimientos[[#This Row],[Contabilizado]] &gt; 0, Movimientos[[#This Row],[Contabilizado]], 0)</f>
        <v>0</v>
      </c>
      <c r="G1753" s="31">
        <f>IF(Movimientos[[#This Row],[Contabilizado]] &lt; 0, Movimientos[[#This Row],[Contabilizado]], 0)</f>
        <v>0</v>
      </c>
      <c r="I1753" s="5"/>
    </row>
    <row r="1754" spans="1:9" x14ac:dyDescent="0.2">
      <c r="A1754" s="4">
        <v>44835</v>
      </c>
      <c r="B1754" s="17">
        <v>-3200</v>
      </c>
      <c r="C1754" s="11" t="s">
        <v>15</v>
      </c>
      <c r="D1754" s="2" t="s">
        <v>123</v>
      </c>
      <c r="E1754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754" s="17">
        <f>IF(Movimientos[[#This Row],[Contabilizado]] &gt; 0, Movimientos[[#This Row],[Contabilizado]], 0)</f>
        <v>0</v>
      </c>
      <c r="G1754" s="31">
        <f>IF(Movimientos[[#This Row],[Contabilizado]] &lt; 0, Movimientos[[#This Row],[Contabilizado]], 0)</f>
        <v>0</v>
      </c>
      <c r="I1754" s="5"/>
    </row>
    <row r="1755" spans="1:9" x14ac:dyDescent="0.2">
      <c r="A1755" s="4">
        <v>44835</v>
      </c>
      <c r="B1755" s="17">
        <v>-3200</v>
      </c>
      <c r="C1755" s="11" t="s">
        <v>15</v>
      </c>
      <c r="D1755" s="2" t="s">
        <v>124</v>
      </c>
      <c r="E1755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755" s="17">
        <f>IF(Movimientos[[#This Row],[Contabilizado]] &gt; 0, Movimientos[[#This Row],[Contabilizado]], 0)</f>
        <v>0</v>
      </c>
      <c r="G1755" s="31">
        <f>IF(Movimientos[[#This Row],[Contabilizado]] &lt; 0, Movimientos[[#This Row],[Contabilizado]], 0)</f>
        <v>0</v>
      </c>
      <c r="I1755" s="5"/>
    </row>
    <row r="1756" spans="1:9" x14ac:dyDescent="0.2">
      <c r="A1756" s="4">
        <v>44835</v>
      </c>
      <c r="B1756" s="17">
        <v>-3200</v>
      </c>
      <c r="C1756" s="11" t="s">
        <v>15</v>
      </c>
      <c r="D1756" s="2" t="s">
        <v>214</v>
      </c>
      <c r="E1756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756" s="17">
        <f>IF(Movimientos[[#This Row],[Contabilizado]] &gt; 0, Movimientos[[#This Row],[Contabilizado]], 0)</f>
        <v>0</v>
      </c>
      <c r="G1756" s="31">
        <f>IF(Movimientos[[#This Row],[Contabilizado]] &lt; 0, Movimientos[[#This Row],[Contabilizado]], 0)</f>
        <v>0</v>
      </c>
      <c r="I1756" s="5"/>
    </row>
    <row r="1757" spans="1:9" x14ac:dyDescent="0.2">
      <c r="A1757" s="4">
        <v>44835</v>
      </c>
      <c r="B1757" s="17">
        <v>-3200</v>
      </c>
      <c r="C1757" s="11" t="s">
        <v>15</v>
      </c>
      <c r="D1757" s="2" t="s">
        <v>213</v>
      </c>
      <c r="E1757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757" s="17">
        <f>IF(Movimientos[[#This Row],[Contabilizado]] &gt; 0, Movimientos[[#This Row],[Contabilizado]], 0)</f>
        <v>0</v>
      </c>
      <c r="G1757" s="31">
        <f>IF(Movimientos[[#This Row],[Contabilizado]] &lt; 0, Movimientos[[#This Row],[Contabilizado]], 0)</f>
        <v>0</v>
      </c>
      <c r="I1757" s="5"/>
    </row>
    <row r="1758" spans="1:9" x14ac:dyDescent="0.2">
      <c r="A1758" s="4">
        <v>44835</v>
      </c>
      <c r="B1758" s="17">
        <v>-3200</v>
      </c>
      <c r="C1758" s="11" t="s">
        <v>15</v>
      </c>
      <c r="D1758" s="2" t="s">
        <v>42</v>
      </c>
      <c r="E1758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758" s="17">
        <f>IF(Movimientos[[#This Row],[Contabilizado]] &gt; 0, Movimientos[[#This Row],[Contabilizado]], 0)</f>
        <v>0</v>
      </c>
      <c r="G1758" s="31">
        <f>IF(Movimientos[[#This Row],[Contabilizado]] &lt; 0, Movimientos[[#This Row],[Contabilizado]], 0)</f>
        <v>0</v>
      </c>
      <c r="I1758" s="5"/>
    </row>
    <row r="1759" spans="1:9" x14ac:dyDescent="0.2">
      <c r="A1759" s="4">
        <v>44835</v>
      </c>
      <c r="B1759" s="17">
        <v>-3200</v>
      </c>
      <c r="C1759" s="11" t="s">
        <v>15</v>
      </c>
      <c r="D1759" s="2" t="s">
        <v>125</v>
      </c>
      <c r="E1759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759" s="17">
        <f>IF(Movimientos[[#This Row],[Contabilizado]] &gt; 0, Movimientos[[#This Row],[Contabilizado]], 0)</f>
        <v>0</v>
      </c>
      <c r="G1759" s="31">
        <f>IF(Movimientos[[#This Row],[Contabilizado]] &lt; 0, Movimientos[[#This Row],[Contabilizado]], 0)</f>
        <v>0</v>
      </c>
      <c r="I1759" s="5"/>
    </row>
    <row r="1760" spans="1:9" x14ac:dyDescent="0.2">
      <c r="A1760" s="4">
        <v>44835</v>
      </c>
      <c r="B1760" s="17">
        <v>-3200</v>
      </c>
      <c r="C1760" s="11" t="s">
        <v>15</v>
      </c>
      <c r="D1760" s="2" t="s">
        <v>127</v>
      </c>
      <c r="E1760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760" s="17">
        <f>IF(Movimientos[[#This Row],[Contabilizado]] &gt; 0, Movimientos[[#This Row],[Contabilizado]], 0)</f>
        <v>0</v>
      </c>
      <c r="G1760" s="31">
        <f>IF(Movimientos[[#This Row],[Contabilizado]] &lt; 0, Movimientos[[#This Row],[Contabilizado]], 0)</f>
        <v>0</v>
      </c>
      <c r="I1760" s="5"/>
    </row>
    <row r="1761" spans="1:13" x14ac:dyDescent="0.2">
      <c r="A1761" s="4">
        <v>44835</v>
      </c>
      <c r="B1761" s="17">
        <v>-3200</v>
      </c>
      <c r="C1761" s="11" t="s">
        <v>15</v>
      </c>
      <c r="D1761" s="2" t="s">
        <v>55</v>
      </c>
      <c r="E1761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761" s="17">
        <f>IF(Movimientos[[#This Row],[Contabilizado]] &gt; 0, Movimientos[[#This Row],[Contabilizado]], 0)</f>
        <v>0</v>
      </c>
      <c r="G1761" s="31">
        <f>IF(Movimientos[[#This Row],[Contabilizado]] &lt; 0, Movimientos[[#This Row],[Contabilizado]], 0)</f>
        <v>0</v>
      </c>
      <c r="I1761" s="5"/>
    </row>
    <row r="1762" spans="1:13" x14ac:dyDescent="0.2">
      <c r="A1762" s="4">
        <v>44835</v>
      </c>
      <c r="B1762" s="17">
        <v>-3200</v>
      </c>
      <c r="C1762" s="11" t="s">
        <v>15</v>
      </c>
      <c r="D1762" s="2" t="s">
        <v>128</v>
      </c>
      <c r="E1762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762" s="17">
        <f>IF(Movimientos[[#This Row],[Contabilizado]] &gt; 0, Movimientos[[#This Row],[Contabilizado]], 0)</f>
        <v>0</v>
      </c>
      <c r="G1762" s="31">
        <f>IF(Movimientos[[#This Row],[Contabilizado]] &lt; 0, Movimientos[[#This Row],[Contabilizado]], 0)</f>
        <v>0</v>
      </c>
      <c r="I1762" s="5"/>
    </row>
    <row r="1763" spans="1:13" x14ac:dyDescent="0.2">
      <c r="A1763" s="4">
        <v>44835</v>
      </c>
      <c r="B1763" s="17">
        <v>-3200</v>
      </c>
      <c r="C1763" s="11" t="s">
        <v>15</v>
      </c>
      <c r="D1763" s="2" t="s">
        <v>129</v>
      </c>
      <c r="E1763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763" s="17">
        <f>IF(Movimientos[[#This Row],[Contabilizado]] &gt; 0, Movimientos[[#This Row],[Contabilizado]], 0)</f>
        <v>0</v>
      </c>
      <c r="G1763" s="31">
        <f>IF(Movimientos[[#This Row],[Contabilizado]] &lt; 0, Movimientos[[#This Row],[Contabilizado]], 0)</f>
        <v>0</v>
      </c>
      <c r="I1763" s="5"/>
    </row>
    <row r="1764" spans="1:13" x14ac:dyDescent="0.2">
      <c r="A1764" s="4">
        <v>44835</v>
      </c>
      <c r="B1764" s="17">
        <v>-3200</v>
      </c>
      <c r="C1764" s="11" t="s">
        <v>15</v>
      </c>
      <c r="D1764" s="2" t="s">
        <v>131</v>
      </c>
      <c r="E1764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764" s="17">
        <f>IF(Movimientos[[#This Row],[Contabilizado]] &gt; 0, Movimientos[[#This Row],[Contabilizado]], 0)</f>
        <v>0</v>
      </c>
      <c r="G1764" s="31">
        <f>IF(Movimientos[[#This Row],[Contabilizado]] &lt; 0, Movimientos[[#This Row],[Contabilizado]], 0)</f>
        <v>0</v>
      </c>
      <c r="I1764" s="5"/>
    </row>
    <row r="1765" spans="1:13" x14ac:dyDescent="0.2">
      <c r="A1765" s="4">
        <v>44835</v>
      </c>
      <c r="B1765" s="17">
        <v>-3200</v>
      </c>
      <c r="C1765" s="11" t="s">
        <v>15</v>
      </c>
      <c r="D1765" s="2" t="s">
        <v>132</v>
      </c>
      <c r="E1765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765" s="17">
        <f>IF(Movimientos[[#This Row],[Contabilizado]] &gt; 0, Movimientos[[#This Row],[Contabilizado]], 0)</f>
        <v>0</v>
      </c>
      <c r="G1765" s="31">
        <f>IF(Movimientos[[#This Row],[Contabilizado]] &lt; 0, Movimientos[[#This Row],[Contabilizado]], 0)</f>
        <v>0</v>
      </c>
      <c r="I1765" s="5"/>
    </row>
    <row r="1766" spans="1:13" x14ac:dyDescent="0.2">
      <c r="A1766" s="4">
        <v>44835</v>
      </c>
      <c r="B1766" s="17">
        <v>-3200</v>
      </c>
      <c r="C1766" s="11" t="s">
        <v>15</v>
      </c>
      <c r="D1766" s="2" t="s">
        <v>133</v>
      </c>
      <c r="E1766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766" s="17">
        <f>IF(Movimientos[[#This Row],[Contabilizado]] &gt; 0, Movimientos[[#This Row],[Contabilizado]], 0)</f>
        <v>0</v>
      </c>
      <c r="G1766" s="31">
        <f>IF(Movimientos[[#This Row],[Contabilizado]] &lt; 0, Movimientos[[#This Row],[Contabilizado]], 0)</f>
        <v>0</v>
      </c>
      <c r="I1766" s="5"/>
    </row>
    <row r="1767" spans="1:13" x14ac:dyDescent="0.2">
      <c r="A1767" s="4">
        <v>44835</v>
      </c>
      <c r="B1767" s="17">
        <v>-3200</v>
      </c>
      <c r="C1767" s="11" t="s">
        <v>15</v>
      </c>
      <c r="D1767" s="2" t="s">
        <v>208</v>
      </c>
      <c r="E1767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767" s="17">
        <f>IF(Movimientos[[#This Row],[Contabilizado]] &gt; 0, Movimientos[[#This Row],[Contabilizado]], 0)</f>
        <v>0</v>
      </c>
      <c r="G1767" s="31">
        <f>IF(Movimientos[[#This Row],[Contabilizado]] &lt; 0, Movimientos[[#This Row],[Contabilizado]], 0)</f>
        <v>0</v>
      </c>
      <c r="I1767" s="5"/>
    </row>
    <row r="1768" spans="1:13" x14ac:dyDescent="0.2">
      <c r="A1768" s="4">
        <v>44835</v>
      </c>
      <c r="B1768" s="17">
        <v>-3200</v>
      </c>
      <c r="C1768" s="11" t="s">
        <v>15</v>
      </c>
      <c r="D1768" s="2" t="s">
        <v>53</v>
      </c>
      <c r="E1768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768" s="17">
        <f>IF(Movimientos[[#This Row],[Contabilizado]] &gt; 0, Movimientos[[#This Row],[Contabilizado]], 0)</f>
        <v>0</v>
      </c>
      <c r="G1768" s="31">
        <f>IF(Movimientos[[#This Row],[Contabilizado]] &lt; 0, Movimientos[[#This Row],[Contabilizado]], 0)</f>
        <v>0</v>
      </c>
      <c r="H1768" s="3"/>
      <c r="I1768" s="5"/>
      <c r="K1768" s="3"/>
      <c r="L1768" s="3"/>
      <c r="M1768" s="3"/>
    </row>
    <row r="1769" spans="1:13" x14ac:dyDescent="0.2">
      <c r="A1769" s="4">
        <v>44835</v>
      </c>
      <c r="B1769" s="17">
        <v>-3200</v>
      </c>
      <c r="C1769" s="11" t="s">
        <v>15</v>
      </c>
      <c r="D1769" s="2" t="s">
        <v>134</v>
      </c>
      <c r="E1769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769" s="17">
        <f>IF(Movimientos[[#This Row],[Contabilizado]] &gt; 0, Movimientos[[#This Row],[Contabilizado]], 0)</f>
        <v>0</v>
      </c>
      <c r="G1769" s="31">
        <f>IF(Movimientos[[#This Row],[Contabilizado]] &lt; 0, Movimientos[[#This Row],[Contabilizado]], 0)</f>
        <v>0</v>
      </c>
      <c r="H1769" s="3"/>
      <c r="I1769" s="5"/>
      <c r="K1769" s="3"/>
      <c r="L1769" s="3"/>
      <c r="M1769" s="3"/>
    </row>
    <row r="1770" spans="1:13" x14ac:dyDescent="0.2">
      <c r="A1770" s="4">
        <v>44835</v>
      </c>
      <c r="B1770" s="17">
        <v>-3200</v>
      </c>
      <c r="C1770" s="11" t="s">
        <v>15</v>
      </c>
      <c r="D1770" s="2" t="s">
        <v>136</v>
      </c>
      <c r="E1770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770" s="17">
        <f>IF(Movimientos[[#This Row],[Contabilizado]] &gt; 0, Movimientos[[#This Row],[Contabilizado]], 0)</f>
        <v>0</v>
      </c>
      <c r="G1770" s="31">
        <f>IF(Movimientos[[#This Row],[Contabilizado]] &lt; 0, Movimientos[[#This Row],[Contabilizado]], 0)</f>
        <v>0</v>
      </c>
      <c r="H1770" s="3"/>
      <c r="I1770" s="5"/>
      <c r="K1770" s="3"/>
      <c r="L1770" s="3"/>
      <c r="M1770" s="3"/>
    </row>
    <row r="1771" spans="1:13" x14ac:dyDescent="0.2">
      <c r="A1771" s="4">
        <v>44835</v>
      </c>
      <c r="B1771" s="17">
        <v>-3200</v>
      </c>
      <c r="C1771" s="11" t="s">
        <v>15</v>
      </c>
      <c r="D1771" s="2" t="s">
        <v>23</v>
      </c>
      <c r="E1771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771" s="17">
        <f>IF(Movimientos[[#This Row],[Contabilizado]] &gt; 0, Movimientos[[#This Row],[Contabilizado]], 0)</f>
        <v>0</v>
      </c>
      <c r="G1771" s="31">
        <f>IF(Movimientos[[#This Row],[Contabilizado]] &lt; 0, Movimientos[[#This Row],[Contabilizado]], 0)</f>
        <v>0</v>
      </c>
      <c r="I1771" s="5"/>
    </row>
    <row r="1772" spans="1:13" x14ac:dyDescent="0.2">
      <c r="A1772" s="4">
        <v>44835</v>
      </c>
      <c r="B1772" s="17">
        <v>-3200</v>
      </c>
      <c r="C1772" s="11" t="s">
        <v>15</v>
      </c>
      <c r="D1772" s="2" t="s">
        <v>22</v>
      </c>
      <c r="E1772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772" s="17">
        <f>IF(Movimientos[[#This Row],[Contabilizado]] &gt; 0, Movimientos[[#This Row],[Contabilizado]], 0)</f>
        <v>0</v>
      </c>
      <c r="G1772" s="31">
        <f>IF(Movimientos[[#This Row],[Contabilizado]] &lt; 0, Movimientos[[#This Row],[Contabilizado]], 0)</f>
        <v>0</v>
      </c>
      <c r="H1772" s="3"/>
      <c r="I1772" s="5"/>
      <c r="K1772" s="3"/>
      <c r="L1772" s="3"/>
      <c r="M1772" s="3"/>
    </row>
    <row r="1773" spans="1:13" x14ac:dyDescent="0.2">
      <c r="A1773" s="4">
        <v>44834</v>
      </c>
      <c r="B1773" s="17">
        <v>3200</v>
      </c>
      <c r="C1773" s="11" t="s">
        <v>15</v>
      </c>
      <c r="D1773" s="2" t="s">
        <v>51</v>
      </c>
      <c r="E1773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773" s="17">
        <f>IF(Movimientos[[#This Row],[Contabilizado]] &gt; 0, Movimientos[[#This Row],[Contabilizado]], 0)</f>
        <v>3200</v>
      </c>
      <c r="G1773" s="31">
        <f>IF(Movimientos[[#This Row],[Contabilizado]] &lt; 0, Movimientos[[#This Row],[Contabilizado]], 0)</f>
        <v>0</v>
      </c>
      <c r="I1773" s="5"/>
    </row>
    <row r="1774" spans="1:13" x14ac:dyDescent="0.2">
      <c r="A1774" s="4">
        <v>44834</v>
      </c>
      <c r="B1774" s="17">
        <v>1800</v>
      </c>
      <c r="C1774" s="11" t="s">
        <v>151</v>
      </c>
      <c r="D1774" s="2"/>
      <c r="E1774" s="17">
        <f>IF(AND(Movimientos[[#This Row],[Importe]] &lt; 0, OR(Movimientos[[#This Row],[Concepto]] = "Luz", Movimientos[[#This Row],[Concepto]] = "Cuota", Movimientos[[#This Row],[Concepto]] = "Invitado")), 0, Movimientos[[#This Row],[Importe]])</f>
        <v>1800</v>
      </c>
      <c r="F1774" s="17">
        <f>IF(Movimientos[[#This Row],[Contabilizado]] &gt; 0, Movimientos[[#This Row],[Contabilizado]], 0)</f>
        <v>1800</v>
      </c>
      <c r="G1774" s="31">
        <f>IF(Movimientos[[#This Row],[Contabilizado]] &lt; 0, Movimientos[[#This Row],[Contabilizado]], 0)</f>
        <v>0</v>
      </c>
      <c r="I1774" s="5"/>
    </row>
    <row r="1775" spans="1:13" x14ac:dyDescent="0.2">
      <c r="A1775" s="4">
        <v>44834</v>
      </c>
      <c r="B1775" s="17">
        <v>-500</v>
      </c>
      <c r="C1775" s="11" t="s">
        <v>13</v>
      </c>
      <c r="D1775" s="13" t="s">
        <v>24</v>
      </c>
      <c r="E1775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775" s="17">
        <f>IF(Movimientos[[#This Row],[Contabilizado]] &gt; 0, Movimientos[[#This Row],[Contabilizado]], 0)</f>
        <v>0</v>
      </c>
      <c r="G1775" s="31">
        <f>IF(Movimientos[[#This Row],[Contabilizado]] &lt; 0, Movimientos[[#This Row],[Contabilizado]], 0)</f>
        <v>0</v>
      </c>
      <c r="H1775" s="3"/>
      <c r="I1775" s="5"/>
      <c r="K1775" s="3"/>
      <c r="L1775" s="3"/>
      <c r="M1775" s="3"/>
    </row>
    <row r="1776" spans="1:13" x14ac:dyDescent="0.2">
      <c r="A1776" s="4">
        <v>44834</v>
      </c>
      <c r="B1776" s="17">
        <v>-500</v>
      </c>
      <c r="C1776" s="11" t="s">
        <v>13</v>
      </c>
      <c r="D1776" s="13" t="s">
        <v>166</v>
      </c>
      <c r="E1776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776" s="17">
        <f>IF(Movimientos[[#This Row],[Contabilizado]] &gt; 0, Movimientos[[#This Row],[Contabilizado]], 0)</f>
        <v>0</v>
      </c>
      <c r="G1776" s="31">
        <f>IF(Movimientos[[#This Row],[Contabilizado]] &lt; 0, Movimientos[[#This Row],[Contabilizado]], 0)</f>
        <v>0</v>
      </c>
      <c r="H1776" s="3"/>
      <c r="I1776" s="5"/>
      <c r="K1776" s="3"/>
      <c r="L1776" s="3"/>
      <c r="M1776" s="3"/>
    </row>
    <row r="1777" spans="1:9" x14ac:dyDescent="0.2">
      <c r="A1777" s="4">
        <v>44834</v>
      </c>
      <c r="B1777" s="17">
        <v>-500</v>
      </c>
      <c r="C1777" s="11" t="s">
        <v>13</v>
      </c>
      <c r="D1777" s="13" t="s">
        <v>23</v>
      </c>
      <c r="E1777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777" s="17">
        <f>IF(Movimientos[[#This Row],[Contabilizado]] &gt; 0, Movimientos[[#This Row],[Contabilizado]], 0)</f>
        <v>0</v>
      </c>
      <c r="G1777" s="31">
        <f>IF(Movimientos[[#This Row],[Contabilizado]] &lt; 0, Movimientos[[#This Row],[Contabilizado]], 0)</f>
        <v>0</v>
      </c>
      <c r="I1777" s="5"/>
    </row>
    <row r="1778" spans="1:9" x14ac:dyDescent="0.2">
      <c r="A1778" s="4">
        <v>44834</v>
      </c>
      <c r="B1778" s="17">
        <v>-500</v>
      </c>
      <c r="C1778" s="11" t="s">
        <v>32</v>
      </c>
      <c r="D1778" s="2" t="s">
        <v>102</v>
      </c>
      <c r="E1778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778" s="17">
        <f>IF(Movimientos[[#This Row],[Contabilizado]] &gt; 0, Movimientos[[#This Row],[Contabilizado]], 0)</f>
        <v>0</v>
      </c>
      <c r="G1778" s="31">
        <f>IF(Movimientos[[#This Row],[Contabilizado]] &lt; 0, Movimientos[[#This Row],[Contabilizado]], 0)</f>
        <v>0</v>
      </c>
      <c r="I1778" s="5"/>
    </row>
    <row r="1779" spans="1:9" x14ac:dyDescent="0.2">
      <c r="A1779" s="4">
        <v>44833</v>
      </c>
      <c r="B1779" s="17">
        <v>3200</v>
      </c>
      <c r="C1779" s="11" t="s">
        <v>15</v>
      </c>
      <c r="D1779" s="2" t="s">
        <v>55</v>
      </c>
      <c r="E1779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779" s="17">
        <f>IF(Movimientos[[#This Row],[Contabilizado]] &gt; 0, Movimientos[[#This Row],[Contabilizado]], 0)</f>
        <v>3200</v>
      </c>
      <c r="G1779" s="31">
        <f>IF(Movimientos[[#This Row],[Contabilizado]] &lt; 0, Movimientos[[#This Row],[Contabilizado]], 0)</f>
        <v>0</v>
      </c>
      <c r="I1779" s="5"/>
    </row>
    <row r="1780" spans="1:9" x14ac:dyDescent="0.2">
      <c r="A1780" s="4">
        <v>44833</v>
      </c>
      <c r="B1780" s="17">
        <v>1000</v>
      </c>
      <c r="C1780" s="11" t="s">
        <v>32</v>
      </c>
      <c r="D1780" s="2" t="s">
        <v>111</v>
      </c>
      <c r="E1780" s="17">
        <f>IF(AND(Movimientos[[#This Row],[Importe]] &lt; 0, OR(Movimientos[[#This Row],[Concepto]] = "Luz", Movimientos[[#This Row],[Concepto]] = "Cuota", Movimientos[[#This Row],[Concepto]] = "Invitado")), 0, Movimientos[[#This Row],[Importe]])</f>
        <v>1000</v>
      </c>
      <c r="F1780" s="17">
        <f>IF(Movimientos[[#This Row],[Contabilizado]] &gt; 0, Movimientos[[#This Row],[Contabilizado]], 0)</f>
        <v>1000</v>
      </c>
      <c r="G1780" s="31">
        <f>IF(Movimientos[[#This Row],[Contabilizado]] &lt; 0, Movimientos[[#This Row],[Contabilizado]], 0)</f>
        <v>0</v>
      </c>
      <c r="I1780" s="5"/>
    </row>
    <row r="1781" spans="1:9" x14ac:dyDescent="0.2">
      <c r="A1781" s="4">
        <v>44833</v>
      </c>
      <c r="B1781" s="17">
        <v>-500</v>
      </c>
      <c r="C1781" s="11" t="s">
        <v>13</v>
      </c>
      <c r="D1781" s="13" t="s">
        <v>33</v>
      </c>
      <c r="E1781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781" s="17">
        <f>IF(Movimientos[[#This Row],[Contabilizado]] &gt; 0, Movimientos[[#This Row],[Contabilizado]], 0)</f>
        <v>0</v>
      </c>
      <c r="G1781" s="31">
        <f>IF(Movimientos[[#This Row],[Contabilizado]] &lt; 0, Movimientos[[#This Row],[Contabilizado]], 0)</f>
        <v>0</v>
      </c>
      <c r="I1781" s="5"/>
    </row>
    <row r="1782" spans="1:9" x14ac:dyDescent="0.2">
      <c r="A1782" s="4">
        <v>44833</v>
      </c>
      <c r="B1782" s="17">
        <v>-500</v>
      </c>
      <c r="C1782" s="11" t="s">
        <v>13</v>
      </c>
      <c r="D1782" s="13" t="s">
        <v>111</v>
      </c>
      <c r="E1782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782" s="17">
        <f>IF(Movimientos[[#This Row],[Contabilizado]] &gt; 0, Movimientos[[#This Row],[Contabilizado]], 0)</f>
        <v>0</v>
      </c>
      <c r="G1782" s="31">
        <f>IF(Movimientos[[#This Row],[Contabilizado]] &lt; 0, Movimientos[[#This Row],[Contabilizado]], 0)</f>
        <v>0</v>
      </c>
      <c r="I1782" s="5"/>
    </row>
    <row r="1783" spans="1:9" x14ac:dyDescent="0.2">
      <c r="A1783" s="4">
        <v>44833</v>
      </c>
      <c r="B1783" s="17">
        <v>-1000</v>
      </c>
      <c r="C1783" s="11" t="s">
        <v>32</v>
      </c>
      <c r="D1783" s="2" t="s">
        <v>33</v>
      </c>
      <c r="E1783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783" s="17">
        <f>IF(Movimientos[[#This Row],[Contabilizado]] &gt; 0, Movimientos[[#This Row],[Contabilizado]], 0)</f>
        <v>0</v>
      </c>
      <c r="G1783" s="31">
        <f>IF(Movimientos[[#This Row],[Contabilizado]] &lt; 0, Movimientos[[#This Row],[Contabilizado]], 0)</f>
        <v>0</v>
      </c>
      <c r="I1783" s="5"/>
    </row>
    <row r="1784" spans="1:9" x14ac:dyDescent="0.2">
      <c r="A1784" s="4">
        <v>44833</v>
      </c>
      <c r="B1784" s="17">
        <v>-1000</v>
      </c>
      <c r="C1784" s="11" t="s">
        <v>32</v>
      </c>
      <c r="D1784" s="2" t="s">
        <v>111</v>
      </c>
      <c r="E1784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784" s="17">
        <f>IF(Movimientos[[#This Row],[Contabilizado]] &gt; 0, Movimientos[[#This Row],[Contabilizado]], 0)</f>
        <v>0</v>
      </c>
      <c r="G1784" s="31">
        <f>IF(Movimientos[[#This Row],[Contabilizado]] &lt; 0, Movimientos[[#This Row],[Contabilizado]], 0)</f>
        <v>0</v>
      </c>
      <c r="I1784" s="5"/>
    </row>
    <row r="1785" spans="1:9" x14ac:dyDescent="0.2">
      <c r="A1785" s="4">
        <v>44832</v>
      </c>
      <c r="B1785" s="17">
        <v>500</v>
      </c>
      <c r="C1785" s="11" t="s">
        <v>13</v>
      </c>
      <c r="D1785" s="13" t="s">
        <v>82</v>
      </c>
      <c r="E1785" s="17">
        <f>IF(AND(Movimientos[[#This Row],[Importe]] &lt; 0, OR(Movimientos[[#This Row],[Concepto]] = "Luz", Movimientos[[#This Row],[Concepto]] = "Cuota", Movimientos[[#This Row],[Concepto]] = "Invitado")), 0, Movimientos[[#This Row],[Importe]])</f>
        <v>500</v>
      </c>
      <c r="F1785" s="17">
        <f>IF(Movimientos[[#This Row],[Contabilizado]] &gt; 0, Movimientos[[#This Row],[Contabilizado]], 0)</f>
        <v>500</v>
      </c>
      <c r="G1785" s="31">
        <f>IF(Movimientos[[#This Row],[Contabilizado]] &lt; 0, Movimientos[[#This Row],[Contabilizado]], 0)</f>
        <v>0</v>
      </c>
      <c r="I1785" s="5"/>
    </row>
    <row r="1786" spans="1:9" x14ac:dyDescent="0.2">
      <c r="A1786" s="4">
        <v>44832</v>
      </c>
      <c r="B1786" s="17">
        <v>-500</v>
      </c>
      <c r="C1786" s="11" t="s">
        <v>13</v>
      </c>
      <c r="D1786" s="13" t="s">
        <v>61</v>
      </c>
      <c r="E1786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786" s="17">
        <f>IF(Movimientos[[#This Row],[Contabilizado]] &gt; 0, Movimientos[[#This Row],[Contabilizado]], 0)</f>
        <v>0</v>
      </c>
      <c r="G1786" s="31">
        <f>IF(Movimientos[[#This Row],[Contabilizado]] &lt; 0, Movimientos[[#This Row],[Contabilizado]], 0)</f>
        <v>0</v>
      </c>
      <c r="I1786" s="5"/>
    </row>
    <row r="1787" spans="1:9" x14ac:dyDescent="0.2">
      <c r="A1787" s="4">
        <v>44832</v>
      </c>
      <c r="B1787" s="17">
        <v>-500</v>
      </c>
      <c r="C1787" s="11" t="s">
        <v>13</v>
      </c>
      <c r="D1787" s="13" t="s">
        <v>82</v>
      </c>
      <c r="E1787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787" s="17">
        <f>IF(Movimientos[[#This Row],[Contabilizado]] &gt; 0, Movimientos[[#This Row],[Contabilizado]], 0)</f>
        <v>0</v>
      </c>
      <c r="G1787" s="31">
        <f>IF(Movimientos[[#This Row],[Contabilizado]] &lt; 0, Movimientos[[#This Row],[Contabilizado]], 0)</f>
        <v>0</v>
      </c>
      <c r="I1787" s="5"/>
    </row>
    <row r="1788" spans="1:9" x14ac:dyDescent="0.2">
      <c r="A1788" s="4">
        <v>44832</v>
      </c>
      <c r="B1788" s="17">
        <v>-500</v>
      </c>
      <c r="C1788" s="11" t="s">
        <v>13</v>
      </c>
      <c r="D1788" s="13" t="s">
        <v>24</v>
      </c>
      <c r="E1788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788" s="17">
        <f>IF(Movimientos[[#This Row],[Contabilizado]] &gt; 0, Movimientos[[#This Row],[Contabilizado]], 0)</f>
        <v>0</v>
      </c>
      <c r="G1788" s="31">
        <f>IF(Movimientos[[#This Row],[Contabilizado]] &lt; 0, Movimientos[[#This Row],[Contabilizado]], 0)</f>
        <v>0</v>
      </c>
      <c r="I1788" s="5"/>
    </row>
    <row r="1789" spans="1:9" x14ac:dyDescent="0.2">
      <c r="A1789" s="4">
        <v>44832</v>
      </c>
      <c r="B1789" s="17">
        <v>-500</v>
      </c>
      <c r="C1789" s="11" t="s">
        <v>13</v>
      </c>
      <c r="D1789" s="13" t="s">
        <v>146</v>
      </c>
      <c r="E1789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789" s="17">
        <f>IF(Movimientos[[#This Row],[Contabilizado]] &gt; 0, Movimientos[[#This Row],[Contabilizado]], 0)</f>
        <v>0</v>
      </c>
      <c r="G1789" s="31">
        <f>IF(Movimientos[[#This Row],[Contabilizado]] &lt; 0, Movimientos[[#This Row],[Contabilizado]], 0)</f>
        <v>0</v>
      </c>
      <c r="I1789" s="5"/>
    </row>
    <row r="1790" spans="1:9" x14ac:dyDescent="0.2">
      <c r="A1790" s="4">
        <v>44832</v>
      </c>
      <c r="B1790" s="17">
        <v>-500</v>
      </c>
      <c r="C1790" s="11" t="s">
        <v>13</v>
      </c>
      <c r="D1790" s="13" t="s">
        <v>23</v>
      </c>
      <c r="E1790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790" s="17">
        <f>IF(Movimientos[[#This Row],[Contabilizado]] &gt; 0, Movimientos[[#This Row],[Contabilizado]], 0)</f>
        <v>0</v>
      </c>
      <c r="G1790" s="31">
        <f>IF(Movimientos[[#This Row],[Contabilizado]] &lt; 0, Movimientos[[#This Row],[Contabilizado]], 0)</f>
        <v>0</v>
      </c>
      <c r="I1790" s="5"/>
    </row>
    <row r="1791" spans="1:9" x14ac:dyDescent="0.2">
      <c r="A1791" s="4">
        <v>44831</v>
      </c>
      <c r="B1791" s="17">
        <v>3200</v>
      </c>
      <c r="C1791" s="11" t="s">
        <v>15</v>
      </c>
      <c r="D1791" s="2" t="s">
        <v>111</v>
      </c>
      <c r="E1791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791" s="17">
        <f>IF(Movimientos[[#This Row],[Contabilizado]] &gt; 0, Movimientos[[#This Row],[Contabilizado]], 0)</f>
        <v>3200</v>
      </c>
      <c r="G1791" s="31">
        <f>IF(Movimientos[[#This Row],[Contabilizado]] &lt; 0, Movimientos[[#This Row],[Contabilizado]], 0)</f>
        <v>0</v>
      </c>
      <c r="I1791" s="5"/>
    </row>
    <row r="1792" spans="1:9" x14ac:dyDescent="0.2">
      <c r="A1792" s="4">
        <v>44831</v>
      </c>
      <c r="B1792" s="17">
        <v>-500</v>
      </c>
      <c r="C1792" s="11" t="s">
        <v>13</v>
      </c>
      <c r="D1792" s="13" t="s">
        <v>73</v>
      </c>
      <c r="E1792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792" s="17">
        <f>IF(Movimientos[[#This Row],[Contabilizado]] &gt; 0, Movimientos[[#This Row],[Contabilizado]], 0)</f>
        <v>0</v>
      </c>
      <c r="G1792" s="31">
        <f>IF(Movimientos[[#This Row],[Contabilizado]] &lt; 0, Movimientos[[#This Row],[Contabilizado]], 0)</f>
        <v>0</v>
      </c>
      <c r="I1792" s="5"/>
    </row>
    <row r="1793" spans="1:13" x14ac:dyDescent="0.2">
      <c r="A1793" s="4">
        <v>44831</v>
      </c>
      <c r="B1793" s="17">
        <v>-500</v>
      </c>
      <c r="C1793" s="11" t="s">
        <v>13</v>
      </c>
      <c r="D1793" s="13" t="s">
        <v>139</v>
      </c>
      <c r="E1793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793" s="17">
        <f>IF(Movimientos[[#This Row],[Contabilizado]] &gt; 0, Movimientos[[#This Row],[Contabilizado]], 0)</f>
        <v>0</v>
      </c>
      <c r="G1793" s="31">
        <f>IF(Movimientos[[#This Row],[Contabilizado]] &lt; 0, Movimientos[[#This Row],[Contabilizado]], 0)</f>
        <v>0</v>
      </c>
      <c r="H1793" s="3"/>
      <c r="I1793" s="5"/>
      <c r="K1793" s="3"/>
      <c r="L1793" s="3"/>
      <c r="M1793" s="3"/>
    </row>
    <row r="1794" spans="1:13" x14ac:dyDescent="0.2">
      <c r="A1794" s="4">
        <v>44831</v>
      </c>
      <c r="B1794" s="17">
        <v>-500</v>
      </c>
      <c r="C1794" s="11" t="s">
        <v>13</v>
      </c>
      <c r="D1794" s="13" t="s">
        <v>83</v>
      </c>
      <c r="E1794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794" s="17">
        <f>IF(Movimientos[[#This Row],[Contabilizado]] &gt; 0, Movimientos[[#This Row],[Contabilizado]], 0)</f>
        <v>0</v>
      </c>
      <c r="G1794" s="31">
        <f>IF(Movimientos[[#This Row],[Contabilizado]] &lt; 0, Movimientos[[#This Row],[Contabilizado]], 0)</f>
        <v>0</v>
      </c>
      <c r="I1794" s="5"/>
    </row>
    <row r="1795" spans="1:13" x14ac:dyDescent="0.2">
      <c r="A1795" s="4">
        <v>44831</v>
      </c>
      <c r="B1795" s="17">
        <v>-680</v>
      </c>
      <c r="C1795" s="11" t="s">
        <v>170</v>
      </c>
      <c r="D1795" s="2"/>
      <c r="E1795" s="17">
        <f>IF(AND(Movimientos[[#This Row],[Importe]] &lt; 0, OR(Movimientos[[#This Row],[Concepto]] = "Luz", Movimientos[[#This Row],[Concepto]] = "Cuota", Movimientos[[#This Row],[Concepto]] = "Invitado")), 0, Movimientos[[#This Row],[Importe]])</f>
        <v>-680</v>
      </c>
      <c r="F1795" s="17">
        <f>IF(Movimientos[[#This Row],[Contabilizado]] &gt; 0, Movimientos[[#This Row],[Contabilizado]], 0)</f>
        <v>0</v>
      </c>
      <c r="G1795" s="31">
        <f>IF(Movimientos[[#This Row],[Contabilizado]] &lt; 0, Movimientos[[#This Row],[Contabilizado]], 0)</f>
        <v>-680</v>
      </c>
      <c r="I1795" s="5"/>
      <c r="J1795" s="5"/>
    </row>
    <row r="1796" spans="1:13" x14ac:dyDescent="0.2">
      <c r="A1796" s="4">
        <v>44830</v>
      </c>
      <c r="B1796" s="17">
        <v>3200</v>
      </c>
      <c r="C1796" s="11" t="s">
        <v>15</v>
      </c>
      <c r="D1796" s="2" t="s">
        <v>72</v>
      </c>
      <c r="E1796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796" s="17">
        <f>IF(Movimientos[[#This Row],[Contabilizado]] &gt; 0, Movimientos[[#This Row],[Contabilizado]], 0)</f>
        <v>3200</v>
      </c>
      <c r="G1796" s="31">
        <f>IF(Movimientos[[#This Row],[Contabilizado]] &lt; 0, Movimientos[[#This Row],[Contabilizado]], 0)</f>
        <v>0</v>
      </c>
      <c r="I1796" s="5"/>
    </row>
    <row r="1797" spans="1:13" x14ac:dyDescent="0.2">
      <c r="A1797" s="4">
        <v>44830</v>
      </c>
      <c r="B1797" s="17">
        <v>900</v>
      </c>
      <c r="C1797" s="11" t="s">
        <v>13</v>
      </c>
      <c r="D1797" s="13" t="s">
        <v>85</v>
      </c>
      <c r="E1797" s="17">
        <f>IF(AND(Movimientos[[#This Row],[Importe]] &lt; 0, OR(Movimientos[[#This Row],[Concepto]] = "Luz", Movimientos[[#This Row],[Concepto]] = "Cuota", Movimientos[[#This Row],[Concepto]] = "Invitado")), 0, Movimientos[[#This Row],[Importe]])</f>
        <v>900</v>
      </c>
      <c r="F1797" s="17">
        <f>IF(Movimientos[[#This Row],[Contabilizado]] &gt; 0, Movimientos[[#This Row],[Contabilizado]], 0)</f>
        <v>900</v>
      </c>
      <c r="G1797" s="31">
        <f>IF(Movimientos[[#This Row],[Contabilizado]] &lt; 0, Movimientos[[#This Row],[Contabilizado]], 0)</f>
        <v>0</v>
      </c>
      <c r="I1797" s="5"/>
    </row>
    <row r="1798" spans="1:13" x14ac:dyDescent="0.2">
      <c r="A1798" s="4">
        <v>44830</v>
      </c>
      <c r="B1798" s="17">
        <v>500</v>
      </c>
      <c r="C1798" s="11" t="s">
        <v>13</v>
      </c>
      <c r="D1798" s="13" t="s">
        <v>214</v>
      </c>
      <c r="E1798" s="17">
        <f>IF(AND(Movimientos[[#This Row],[Importe]] &lt; 0, OR(Movimientos[[#This Row],[Concepto]] = "Luz", Movimientos[[#This Row],[Concepto]] = "Cuota", Movimientos[[#This Row],[Concepto]] = "Invitado")), 0, Movimientos[[#This Row],[Importe]])</f>
        <v>500</v>
      </c>
      <c r="F1798" s="17">
        <f>IF(Movimientos[[#This Row],[Contabilizado]] &gt; 0, Movimientos[[#This Row],[Contabilizado]], 0)</f>
        <v>500</v>
      </c>
      <c r="G1798" s="31">
        <f>IF(Movimientos[[#This Row],[Contabilizado]] &lt; 0, Movimientos[[#This Row],[Contabilizado]], 0)</f>
        <v>0</v>
      </c>
      <c r="I1798" s="5"/>
    </row>
    <row r="1799" spans="1:13" x14ac:dyDescent="0.2">
      <c r="A1799" s="4">
        <v>44830</v>
      </c>
      <c r="B1799" s="17">
        <v>-500</v>
      </c>
      <c r="C1799" s="11" t="s">
        <v>13</v>
      </c>
      <c r="D1799" s="13" t="s">
        <v>214</v>
      </c>
      <c r="E1799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799" s="17">
        <f>IF(Movimientos[[#This Row],[Contabilizado]] &gt; 0, Movimientos[[#This Row],[Contabilizado]], 0)</f>
        <v>0</v>
      </c>
      <c r="G1799" s="31">
        <f>IF(Movimientos[[#This Row],[Contabilizado]] &lt; 0, Movimientos[[#This Row],[Contabilizado]], 0)</f>
        <v>0</v>
      </c>
      <c r="H1799" s="3"/>
      <c r="I1799" s="5"/>
      <c r="K1799" s="3"/>
      <c r="L1799" s="3"/>
      <c r="M1799" s="3"/>
    </row>
    <row r="1800" spans="1:13" x14ac:dyDescent="0.2">
      <c r="A1800" s="4">
        <v>44828</v>
      </c>
      <c r="B1800" s="17">
        <v>3200</v>
      </c>
      <c r="C1800" s="11" t="s">
        <v>15</v>
      </c>
      <c r="D1800" s="2" t="s">
        <v>226</v>
      </c>
      <c r="E1800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800" s="17">
        <f>IF(Movimientos[[#This Row],[Contabilizado]] &gt; 0, Movimientos[[#This Row],[Contabilizado]], 0)</f>
        <v>3200</v>
      </c>
      <c r="G1800" s="31">
        <f>IF(Movimientos[[#This Row],[Contabilizado]] &lt; 0, Movimientos[[#This Row],[Contabilizado]], 0)</f>
        <v>0</v>
      </c>
      <c r="H1800" s="3"/>
      <c r="I1800" s="5"/>
      <c r="K1800" s="3"/>
      <c r="L1800" s="3"/>
      <c r="M1800" s="3"/>
    </row>
    <row r="1801" spans="1:13" x14ac:dyDescent="0.2">
      <c r="A1801" s="4">
        <v>44828</v>
      </c>
      <c r="B1801" s="17">
        <v>3200</v>
      </c>
      <c r="C1801" s="11" t="s">
        <v>15</v>
      </c>
      <c r="D1801" s="2" t="s">
        <v>116</v>
      </c>
      <c r="E1801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801" s="17">
        <f>IF(Movimientos[[#This Row],[Contabilizado]] &gt; 0, Movimientos[[#This Row],[Contabilizado]], 0)</f>
        <v>3200</v>
      </c>
      <c r="G1801" s="31">
        <f>IF(Movimientos[[#This Row],[Contabilizado]] &lt; 0, Movimientos[[#This Row],[Contabilizado]], 0)</f>
        <v>0</v>
      </c>
      <c r="I1801" s="5"/>
    </row>
    <row r="1802" spans="1:13" x14ac:dyDescent="0.2">
      <c r="A1802" s="4">
        <v>44827</v>
      </c>
      <c r="B1802" s="17">
        <v>3200</v>
      </c>
      <c r="C1802" s="11" t="s">
        <v>15</v>
      </c>
      <c r="D1802" s="2" t="s">
        <v>51</v>
      </c>
      <c r="E1802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802" s="17">
        <f>IF(Movimientos[[#This Row],[Contabilizado]] &gt; 0, Movimientos[[#This Row],[Contabilizado]], 0)</f>
        <v>3200</v>
      </c>
      <c r="G1802" s="31">
        <f>IF(Movimientos[[#This Row],[Contabilizado]] &lt; 0, Movimientos[[#This Row],[Contabilizado]], 0)</f>
        <v>0</v>
      </c>
      <c r="H1802" s="3"/>
      <c r="I1802" s="5"/>
      <c r="K1802" s="3"/>
      <c r="L1802" s="3"/>
      <c r="M1802" s="3"/>
    </row>
    <row r="1803" spans="1:13" x14ac:dyDescent="0.2">
      <c r="A1803" s="4">
        <v>44827</v>
      </c>
      <c r="B1803" s="17">
        <v>500</v>
      </c>
      <c r="C1803" s="11" t="s">
        <v>13</v>
      </c>
      <c r="D1803" s="13" t="s">
        <v>99</v>
      </c>
      <c r="E1803" s="17">
        <f>IF(AND(Movimientos[[#This Row],[Importe]] &lt; 0, OR(Movimientos[[#This Row],[Concepto]] = "Luz", Movimientos[[#This Row],[Concepto]] = "Cuota", Movimientos[[#This Row],[Concepto]] = "Invitado")), 0, Movimientos[[#This Row],[Importe]])</f>
        <v>500</v>
      </c>
      <c r="F1803" s="17">
        <f>IF(Movimientos[[#This Row],[Contabilizado]] &gt; 0, Movimientos[[#This Row],[Contabilizado]], 0)</f>
        <v>500</v>
      </c>
      <c r="G1803" s="31">
        <f>IF(Movimientos[[#This Row],[Contabilizado]] &lt; 0, Movimientos[[#This Row],[Contabilizado]], 0)</f>
        <v>0</v>
      </c>
      <c r="H1803" s="3"/>
      <c r="I1803" s="5"/>
      <c r="K1803" s="3"/>
      <c r="L1803" s="3"/>
      <c r="M1803" s="3"/>
    </row>
    <row r="1804" spans="1:13" x14ac:dyDescent="0.2">
      <c r="A1804" s="4">
        <v>44827</v>
      </c>
      <c r="B1804" s="17">
        <v>100</v>
      </c>
      <c r="C1804" s="11" t="s">
        <v>197</v>
      </c>
      <c r="D1804" s="2"/>
      <c r="E1804" s="17">
        <f>IF(AND(Movimientos[[#This Row],[Importe]] &lt; 0, OR(Movimientos[[#This Row],[Concepto]] = "Luz", Movimientos[[#This Row],[Concepto]] = "Cuota", Movimientos[[#This Row],[Concepto]] = "Invitado")), 0, Movimientos[[#This Row],[Importe]])</f>
        <v>100</v>
      </c>
      <c r="F1804" s="17">
        <f>IF(Movimientos[[#This Row],[Contabilizado]] &gt; 0, Movimientos[[#This Row],[Contabilizado]], 0)</f>
        <v>100</v>
      </c>
      <c r="G1804" s="31">
        <f>IF(Movimientos[[#This Row],[Contabilizado]] &lt; 0, Movimientos[[#This Row],[Contabilizado]], 0)</f>
        <v>0</v>
      </c>
      <c r="H1804" s="3"/>
      <c r="I1804" s="5"/>
      <c r="K1804" s="3"/>
      <c r="L1804" s="3"/>
      <c r="M1804" s="2" t="s">
        <v>223</v>
      </c>
    </row>
    <row r="1805" spans="1:13" x14ac:dyDescent="0.2">
      <c r="A1805" s="4">
        <v>44827</v>
      </c>
      <c r="B1805" s="17">
        <v>-500</v>
      </c>
      <c r="C1805" s="11" t="s">
        <v>13</v>
      </c>
      <c r="D1805" s="13" t="s">
        <v>24</v>
      </c>
      <c r="E1805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805" s="17">
        <f>IF(Movimientos[[#This Row],[Contabilizado]] &gt; 0, Movimientos[[#This Row],[Contabilizado]], 0)</f>
        <v>0</v>
      </c>
      <c r="G1805" s="31">
        <f>IF(Movimientos[[#This Row],[Contabilizado]] &lt; 0, Movimientos[[#This Row],[Contabilizado]], 0)</f>
        <v>0</v>
      </c>
      <c r="H1805" s="3"/>
      <c r="I1805" s="5"/>
      <c r="K1805" s="3"/>
      <c r="L1805" s="3"/>
      <c r="M1805" s="3"/>
    </row>
    <row r="1806" spans="1:13" x14ac:dyDescent="0.2">
      <c r="A1806" s="4">
        <v>44827</v>
      </c>
      <c r="B1806" s="17">
        <v>-500</v>
      </c>
      <c r="C1806" s="11" t="s">
        <v>13</v>
      </c>
      <c r="D1806" s="13" t="s">
        <v>99</v>
      </c>
      <c r="E1806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806" s="17">
        <f>IF(Movimientos[[#This Row],[Contabilizado]] &gt; 0, Movimientos[[#This Row],[Contabilizado]], 0)</f>
        <v>0</v>
      </c>
      <c r="G1806" s="31">
        <f>IF(Movimientos[[#This Row],[Contabilizado]] &lt; 0, Movimientos[[#This Row],[Contabilizado]], 0)</f>
        <v>0</v>
      </c>
      <c r="H1806" s="3"/>
      <c r="I1806" s="5"/>
      <c r="K1806" s="3"/>
      <c r="L1806" s="3"/>
      <c r="M1806" s="3"/>
    </row>
    <row r="1807" spans="1:13" x14ac:dyDescent="0.2">
      <c r="A1807" s="4">
        <v>44827</v>
      </c>
      <c r="B1807" s="17">
        <v>-500</v>
      </c>
      <c r="C1807" s="11" t="s">
        <v>13</v>
      </c>
      <c r="D1807" s="13" t="s">
        <v>105</v>
      </c>
      <c r="E1807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807" s="17">
        <f>IF(Movimientos[[#This Row],[Contabilizado]] &gt; 0, Movimientos[[#This Row],[Contabilizado]], 0)</f>
        <v>0</v>
      </c>
      <c r="G1807" s="31">
        <f>IF(Movimientos[[#This Row],[Contabilizado]] &lt; 0, Movimientos[[#This Row],[Contabilizado]], 0)</f>
        <v>0</v>
      </c>
      <c r="I1807" s="5"/>
    </row>
    <row r="1808" spans="1:13" x14ac:dyDescent="0.2">
      <c r="A1808" s="4">
        <v>44826</v>
      </c>
      <c r="B1808" s="17">
        <v>3200</v>
      </c>
      <c r="C1808" s="11" t="s">
        <v>15</v>
      </c>
      <c r="D1808" s="2" t="s">
        <v>92</v>
      </c>
      <c r="E1808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808" s="17">
        <f>IF(Movimientos[[#This Row],[Contabilizado]] &gt; 0, Movimientos[[#This Row],[Contabilizado]], 0)</f>
        <v>3200</v>
      </c>
      <c r="G1808" s="31">
        <f>IF(Movimientos[[#This Row],[Contabilizado]] &lt; 0, Movimientos[[#This Row],[Contabilizado]], 0)</f>
        <v>0</v>
      </c>
      <c r="I1808" s="5"/>
    </row>
    <row r="1809" spans="1:13" x14ac:dyDescent="0.2">
      <c r="A1809" s="4">
        <v>44826</v>
      </c>
      <c r="B1809" s="17">
        <v>700</v>
      </c>
      <c r="C1809" s="11" t="s">
        <v>32</v>
      </c>
      <c r="D1809" s="2" t="s">
        <v>92</v>
      </c>
      <c r="E1809" s="17">
        <f>IF(AND(Movimientos[[#This Row],[Importe]] &lt; 0, OR(Movimientos[[#This Row],[Concepto]] = "Luz", Movimientos[[#This Row],[Concepto]] = "Cuota", Movimientos[[#This Row],[Concepto]] = "Invitado")), 0, Movimientos[[#This Row],[Importe]])</f>
        <v>700</v>
      </c>
      <c r="F1809" s="17">
        <f>IF(Movimientos[[#This Row],[Contabilizado]] &gt; 0, Movimientos[[#This Row],[Contabilizado]], 0)</f>
        <v>700</v>
      </c>
      <c r="G1809" s="31">
        <f>IF(Movimientos[[#This Row],[Contabilizado]] &lt; 0, Movimientos[[#This Row],[Contabilizado]], 0)</f>
        <v>0</v>
      </c>
      <c r="I1809" s="5"/>
    </row>
    <row r="1810" spans="1:13" x14ac:dyDescent="0.2">
      <c r="A1810" s="4">
        <v>44826</v>
      </c>
      <c r="B1810" s="17">
        <v>-350</v>
      </c>
      <c r="C1810" s="11" t="s">
        <v>170</v>
      </c>
      <c r="D1810" s="2"/>
      <c r="E1810" s="17">
        <f>IF(AND(Movimientos[[#This Row],[Importe]] &lt; 0, OR(Movimientos[[#This Row],[Concepto]] = "Luz", Movimientos[[#This Row],[Concepto]] = "Cuota", Movimientos[[#This Row],[Concepto]] = "Invitado")), 0, Movimientos[[#This Row],[Importe]])</f>
        <v>-350</v>
      </c>
      <c r="F1810" s="17">
        <f>IF(Movimientos[[#This Row],[Contabilizado]] &gt; 0, Movimientos[[#This Row],[Contabilizado]], 0)</f>
        <v>0</v>
      </c>
      <c r="G1810" s="31">
        <f>IF(Movimientos[[#This Row],[Contabilizado]] &lt; 0, Movimientos[[#This Row],[Contabilizado]], 0)</f>
        <v>-350</v>
      </c>
      <c r="I1810" s="5"/>
    </row>
    <row r="1811" spans="1:13" x14ac:dyDescent="0.2">
      <c r="A1811" s="4">
        <v>44826</v>
      </c>
      <c r="B1811" s="17">
        <v>-500</v>
      </c>
      <c r="C1811" s="11" t="s">
        <v>13</v>
      </c>
      <c r="D1811" s="13" t="s">
        <v>41</v>
      </c>
      <c r="E1811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811" s="17">
        <f>IF(Movimientos[[#This Row],[Contabilizado]] &gt; 0, Movimientos[[#This Row],[Contabilizado]], 0)</f>
        <v>0</v>
      </c>
      <c r="G1811" s="31">
        <f>IF(Movimientos[[#This Row],[Contabilizado]] &lt; 0, Movimientos[[#This Row],[Contabilizado]], 0)</f>
        <v>0</v>
      </c>
      <c r="I1811" s="5"/>
    </row>
    <row r="1812" spans="1:13" x14ac:dyDescent="0.2">
      <c r="A1812" s="4">
        <v>44826</v>
      </c>
      <c r="B1812" s="17">
        <v>-560</v>
      </c>
      <c r="C1812" s="11" t="s">
        <v>170</v>
      </c>
      <c r="D1812" s="2"/>
      <c r="E1812" s="17">
        <f>IF(AND(Movimientos[[#This Row],[Importe]] &lt; 0, OR(Movimientos[[#This Row],[Concepto]] = "Luz", Movimientos[[#This Row],[Concepto]] = "Cuota", Movimientos[[#This Row],[Concepto]] = "Invitado")), 0, Movimientos[[#This Row],[Importe]])</f>
        <v>-560</v>
      </c>
      <c r="F1812" s="17">
        <f>IF(Movimientos[[#This Row],[Contabilizado]] &gt; 0, Movimientos[[#This Row],[Contabilizado]], 0)</f>
        <v>0</v>
      </c>
      <c r="G1812" s="31">
        <f>IF(Movimientos[[#This Row],[Contabilizado]] &lt; 0, Movimientos[[#This Row],[Contabilizado]], 0)</f>
        <v>-560</v>
      </c>
      <c r="H1812" s="3"/>
      <c r="I1812" s="5"/>
      <c r="K1812" s="3"/>
      <c r="L1812" s="3"/>
      <c r="M1812" s="3"/>
    </row>
    <row r="1813" spans="1:13" x14ac:dyDescent="0.2">
      <c r="A1813" s="4">
        <v>44826</v>
      </c>
      <c r="B1813" s="17">
        <v>-1000</v>
      </c>
      <c r="C1813" s="11" t="s">
        <v>46</v>
      </c>
      <c r="D1813" s="2"/>
      <c r="E1813" s="17">
        <f>IF(AND(Movimientos[[#This Row],[Importe]] &lt; 0, OR(Movimientos[[#This Row],[Concepto]] = "Luz", Movimientos[[#This Row],[Concepto]] = "Cuota", Movimientos[[#This Row],[Concepto]] = "Invitado")), 0, Movimientos[[#This Row],[Importe]])</f>
        <v>-1000</v>
      </c>
      <c r="F1813" s="17">
        <f>IF(Movimientos[[#This Row],[Contabilizado]] &gt; 0, Movimientos[[#This Row],[Contabilizado]], 0)</f>
        <v>0</v>
      </c>
      <c r="G1813" s="31">
        <f>IF(Movimientos[[#This Row],[Contabilizado]] &lt; 0, Movimientos[[#This Row],[Contabilizado]], 0)</f>
        <v>-1000</v>
      </c>
      <c r="H1813" s="3"/>
      <c r="I1813" s="5"/>
      <c r="K1813" s="3"/>
      <c r="L1813" s="3"/>
      <c r="M1813" s="3"/>
    </row>
    <row r="1814" spans="1:13" x14ac:dyDescent="0.2">
      <c r="A1814" s="4">
        <v>44826</v>
      </c>
      <c r="B1814" s="17">
        <v>-1520</v>
      </c>
      <c r="C1814" s="11" t="s">
        <v>170</v>
      </c>
      <c r="D1814" s="2"/>
      <c r="E1814" s="17">
        <f>IF(AND(Movimientos[[#This Row],[Importe]] &lt; 0, OR(Movimientos[[#This Row],[Concepto]] = "Luz", Movimientos[[#This Row],[Concepto]] = "Cuota", Movimientos[[#This Row],[Concepto]] = "Invitado")), 0, Movimientos[[#This Row],[Importe]])</f>
        <v>-1520</v>
      </c>
      <c r="F1814" s="17">
        <f>IF(Movimientos[[#This Row],[Contabilizado]] &gt; 0, Movimientos[[#This Row],[Contabilizado]], 0)</f>
        <v>0</v>
      </c>
      <c r="G1814" s="31">
        <f>IF(Movimientos[[#This Row],[Contabilizado]] &lt; 0, Movimientos[[#This Row],[Contabilizado]], 0)</f>
        <v>-1520</v>
      </c>
      <c r="H1814" s="3"/>
      <c r="I1814" s="5"/>
      <c r="K1814" s="3"/>
      <c r="L1814" s="3"/>
      <c r="M1814" s="3"/>
    </row>
    <row r="1815" spans="1:13" x14ac:dyDescent="0.2">
      <c r="A1815" s="4">
        <v>44825</v>
      </c>
      <c r="B1815" s="17">
        <v>3200</v>
      </c>
      <c r="C1815" s="11" t="s">
        <v>15</v>
      </c>
      <c r="D1815" s="2" t="s">
        <v>95</v>
      </c>
      <c r="E1815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815" s="17">
        <f>IF(Movimientos[[#This Row],[Contabilizado]] &gt; 0, Movimientos[[#This Row],[Contabilizado]], 0)</f>
        <v>3200</v>
      </c>
      <c r="G1815" s="31">
        <f>IF(Movimientos[[#This Row],[Contabilizado]] &lt; 0, Movimientos[[#This Row],[Contabilizado]], 0)</f>
        <v>0</v>
      </c>
      <c r="H1815" s="3"/>
      <c r="I1815" s="5"/>
      <c r="K1815" s="3"/>
      <c r="L1815" s="3"/>
      <c r="M1815" s="3"/>
    </row>
    <row r="1816" spans="1:13" x14ac:dyDescent="0.2">
      <c r="A1816" s="4">
        <v>44825</v>
      </c>
      <c r="B1816" s="17">
        <v>3200</v>
      </c>
      <c r="C1816" s="11" t="s">
        <v>15</v>
      </c>
      <c r="D1816" s="2" t="s">
        <v>149</v>
      </c>
      <c r="E1816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816" s="17">
        <f>IF(Movimientos[[#This Row],[Contabilizado]] &gt; 0, Movimientos[[#This Row],[Contabilizado]], 0)</f>
        <v>3200</v>
      </c>
      <c r="G1816" s="31">
        <f>IF(Movimientos[[#This Row],[Contabilizado]] &lt; 0, Movimientos[[#This Row],[Contabilizado]], 0)</f>
        <v>0</v>
      </c>
      <c r="H1816" s="3"/>
      <c r="I1816" s="5"/>
      <c r="K1816" s="3"/>
      <c r="L1816" s="3"/>
      <c r="M1816" s="3"/>
    </row>
    <row r="1817" spans="1:13" x14ac:dyDescent="0.2">
      <c r="A1817" s="4">
        <v>44825</v>
      </c>
      <c r="B1817" s="17">
        <v>3200</v>
      </c>
      <c r="C1817" s="11" t="s">
        <v>15</v>
      </c>
      <c r="D1817" s="2" t="s">
        <v>208</v>
      </c>
      <c r="E1817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817" s="17">
        <f>IF(Movimientos[[#This Row],[Contabilizado]] &gt; 0, Movimientos[[#This Row],[Contabilizado]], 0)</f>
        <v>3200</v>
      </c>
      <c r="G1817" s="31">
        <f>IF(Movimientos[[#This Row],[Contabilizado]] &lt; 0, Movimientos[[#This Row],[Contabilizado]], 0)</f>
        <v>0</v>
      </c>
      <c r="H1817" s="3"/>
      <c r="I1817" s="5"/>
      <c r="K1817" s="3"/>
      <c r="L1817" s="3"/>
      <c r="M1817" s="3"/>
    </row>
    <row r="1818" spans="1:13" x14ac:dyDescent="0.2">
      <c r="A1818" s="4">
        <v>44825</v>
      </c>
      <c r="B1818" s="17">
        <v>2300</v>
      </c>
      <c r="C1818" s="11" t="s">
        <v>15</v>
      </c>
      <c r="D1818" s="2" t="s">
        <v>207</v>
      </c>
      <c r="E1818" s="17">
        <f>IF(AND(Movimientos[[#This Row],[Importe]] &lt; 0, OR(Movimientos[[#This Row],[Concepto]] = "Luz", Movimientos[[#This Row],[Concepto]] = "Cuota", Movimientos[[#This Row],[Concepto]] = "Invitado")), 0, Movimientos[[#This Row],[Importe]])</f>
        <v>2300</v>
      </c>
      <c r="F1818" s="17">
        <f>IF(Movimientos[[#This Row],[Contabilizado]] &gt; 0, Movimientos[[#This Row],[Contabilizado]], 0)</f>
        <v>2300</v>
      </c>
      <c r="G1818" s="31">
        <f>IF(Movimientos[[#This Row],[Contabilizado]] &lt; 0, Movimientos[[#This Row],[Contabilizado]], 0)</f>
        <v>0</v>
      </c>
      <c r="H1818" s="3"/>
      <c r="I1818" s="5"/>
      <c r="K1818" s="3"/>
      <c r="L1818" s="3"/>
      <c r="M1818" s="3"/>
    </row>
    <row r="1819" spans="1:13" x14ac:dyDescent="0.2">
      <c r="A1819" s="4">
        <v>44825</v>
      </c>
      <c r="B1819" s="17">
        <v>1600</v>
      </c>
      <c r="C1819" s="11" t="s">
        <v>15</v>
      </c>
      <c r="D1819" s="2" t="s">
        <v>203</v>
      </c>
      <c r="E1819" s="17">
        <f>IF(AND(Movimientos[[#This Row],[Importe]] &lt; 0, OR(Movimientos[[#This Row],[Concepto]] = "Luz", Movimientos[[#This Row],[Concepto]] = "Cuota", Movimientos[[#This Row],[Concepto]] = "Invitado")), 0, Movimientos[[#This Row],[Importe]])</f>
        <v>1600</v>
      </c>
      <c r="F1819" s="17">
        <f>IF(Movimientos[[#This Row],[Contabilizado]] &gt; 0, Movimientos[[#This Row],[Contabilizado]], 0)</f>
        <v>1600</v>
      </c>
      <c r="G1819" s="31">
        <f>IF(Movimientos[[#This Row],[Contabilizado]] &lt; 0, Movimientos[[#This Row],[Contabilizado]], 0)</f>
        <v>0</v>
      </c>
      <c r="I1819" s="5"/>
    </row>
    <row r="1820" spans="1:13" x14ac:dyDescent="0.2">
      <c r="A1820" s="4">
        <v>44825</v>
      </c>
      <c r="B1820" s="17">
        <v>500</v>
      </c>
      <c r="C1820" s="11" t="s">
        <v>13</v>
      </c>
      <c r="D1820" s="13" t="s">
        <v>85</v>
      </c>
      <c r="E1820" s="17">
        <f>IF(AND(Movimientos[[#This Row],[Importe]] &lt; 0, OR(Movimientos[[#This Row],[Concepto]] = "Luz", Movimientos[[#This Row],[Concepto]] = "Cuota", Movimientos[[#This Row],[Concepto]] = "Invitado")), 0, Movimientos[[#This Row],[Importe]])</f>
        <v>500</v>
      </c>
      <c r="F1820" s="17">
        <f>IF(Movimientos[[#This Row],[Contabilizado]] &gt; 0, Movimientos[[#This Row],[Contabilizado]], 0)</f>
        <v>500</v>
      </c>
      <c r="G1820" s="31">
        <f>IF(Movimientos[[#This Row],[Contabilizado]] &lt; 0, Movimientos[[#This Row],[Contabilizado]], 0)</f>
        <v>0</v>
      </c>
      <c r="H1820" s="3"/>
      <c r="I1820" s="5"/>
      <c r="K1820" s="3"/>
      <c r="L1820" s="3"/>
      <c r="M1820" s="3"/>
    </row>
    <row r="1821" spans="1:13" x14ac:dyDescent="0.2">
      <c r="A1821" s="4">
        <v>44825</v>
      </c>
      <c r="B1821" s="17">
        <v>450</v>
      </c>
      <c r="C1821" s="11" t="s">
        <v>13</v>
      </c>
      <c r="D1821" s="13" t="s">
        <v>99</v>
      </c>
      <c r="E1821" s="17">
        <f>IF(AND(Movimientos[[#This Row],[Importe]] &lt; 0, OR(Movimientos[[#This Row],[Concepto]] = "Luz", Movimientos[[#This Row],[Concepto]] = "Cuota", Movimientos[[#This Row],[Concepto]] = "Invitado")), 0, Movimientos[[#This Row],[Importe]])</f>
        <v>450</v>
      </c>
      <c r="F1821" s="17">
        <f>IF(Movimientos[[#This Row],[Contabilizado]] &gt; 0, Movimientos[[#This Row],[Contabilizado]], 0)</f>
        <v>450</v>
      </c>
      <c r="G1821" s="31">
        <f>IF(Movimientos[[#This Row],[Contabilizado]] &lt; 0, Movimientos[[#This Row],[Contabilizado]], 0)</f>
        <v>0</v>
      </c>
      <c r="I1821" s="5"/>
    </row>
    <row r="1822" spans="1:13" x14ac:dyDescent="0.2">
      <c r="A1822" s="4">
        <v>44825</v>
      </c>
      <c r="B1822" s="17">
        <v>-500</v>
      </c>
      <c r="C1822" s="11" t="s">
        <v>13</v>
      </c>
      <c r="D1822" s="13" t="s">
        <v>41</v>
      </c>
      <c r="E1822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822" s="17">
        <f>IF(Movimientos[[#This Row],[Contabilizado]] &gt; 0, Movimientos[[#This Row],[Contabilizado]], 0)</f>
        <v>0</v>
      </c>
      <c r="G1822" s="31">
        <f>IF(Movimientos[[#This Row],[Contabilizado]] &lt; 0, Movimientos[[#This Row],[Contabilizado]], 0)</f>
        <v>0</v>
      </c>
      <c r="I1822" s="5"/>
    </row>
    <row r="1823" spans="1:13" x14ac:dyDescent="0.2">
      <c r="A1823" s="4">
        <v>44825</v>
      </c>
      <c r="B1823" s="17">
        <v>-500</v>
      </c>
      <c r="C1823" s="11" t="s">
        <v>13</v>
      </c>
      <c r="D1823" s="13" t="s">
        <v>24</v>
      </c>
      <c r="E1823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823" s="17">
        <f>IF(Movimientos[[#This Row],[Contabilizado]] &gt; 0, Movimientos[[#This Row],[Contabilizado]], 0)</f>
        <v>0</v>
      </c>
      <c r="G1823" s="31">
        <f>IF(Movimientos[[#This Row],[Contabilizado]] &lt; 0, Movimientos[[#This Row],[Contabilizado]], 0)</f>
        <v>0</v>
      </c>
      <c r="I1823" s="5"/>
    </row>
    <row r="1824" spans="1:13" x14ac:dyDescent="0.2">
      <c r="A1824" s="4">
        <v>44825</v>
      </c>
      <c r="B1824" s="17">
        <v>-500</v>
      </c>
      <c r="C1824" s="12" t="s">
        <v>13</v>
      </c>
      <c r="D1824" s="13" t="s">
        <v>85</v>
      </c>
      <c r="E1824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824" s="17">
        <f>IF(Movimientos[[#This Row],[Contabilizado]] &gt; 0, Movimientos[[#This Row],[Contabilizado]], 0)</f>
        <v>0</v>
      </c>
      <c r="G1824" s="31">
        <f>IF(Movimientos[[#This Row],[Contabilizado]] &lt; 0, Movimientos[[#This Row],[Contabilizado]], 0)</f>
        <v>0</v>
      </c>
      <c r="H1824" s="3"/>
      <c r="I1824" s="5"/>
      <c r="K1824" s="3"/>
      <c r="L1824" s="3"/>
      <c r="M1824" s="3"/>
    </row>
    <row r="1825" spans="1:13" x14ac:dyDescent="0.2">
      <c r="A1825" s="4">
        <v>44824</v>
      </c>
      <c r="B1825" s="17">
        <v>3200</v>
      </c>
      <c r="C1825" s="12" t="s">
        <v>15</v>
      </c>
      <c r="D1825" s="2" t="s">
        <v>24</v>
      </c>
      <c r="E1825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825" s="17">
        <f>IF(Movimientos[[#This Row],[Contabilizado]] &gt; 0, Movimientos[[#This Row],[Contabilizado]], 0)</f>
        <v>3200</v>
      </c>
      <c r="G1825" s="31">
        <f>IF(Movimientos[[#This Row],[Contabilizado]] &lt; 0, Movimientos[[#This Row],[Contabilizado]], 0)</f>
        <v>0</v>
      </c>
      <c r="H1825" s="3"/>
      <c r="I1825" s="5"/>
      <c r="K1825" s="3"/>
      <c r="L1825" s="3"/>
      <c r="M1825" s="3"/>
    </row>
    <row r="1826" spans="1:13" x14ac:dyDescent="0.2">
      <c r="A1826" s="4">
        <v>44824</v>
      </c>
      <c r="B1826" s="17">
        <v>3200</v>
      </c>
      <c r="C1826" s="11" t="s">
        <v>15</v>
      </c>
      <c r="D1826" s="2" t="s">
        <v>91</v>
      </c>
      <c r="E1826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826" s="17">
        <f>IF(Movimientos[[#This Row],[Contabilizado]] &gt; 0, Movimientos[[#This Row],[Contabilizado]], 0)</f>
        <v>3200</v>
      </c>
      <c r="G1826" s="31">
        <f>IF(Movimientos[[#This Row],[Contabilizado]] &lt; 0, Movimientos[[#This Row],[Contabilizado]], 0)</f>
        <v>0</v>
      </c>
      <c r="H1826" s="3"/>
      <c r="I1826" s="5"/>
      <c r="K1826" s="3"/>
      <c r="L1826" s="3"/>
      <c r="M1826" s="3"/>
    </row>
    <row r="1827" spans="1:13" x14ac:dyDescent="0.2">
      <c r="A1827" s="4">
        <v>44824</v>
      </c>
      <c r="B1827" s="17">
        <v>3200</v>
      </c>
      <c r="C1827" s="11" t="s">
        <v>15</v>
      </c>
      <c r="D1827" s="2" t="s">
        <v>106</v>
      </c>
      <c r="E1827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827" s="17">
        <f>IF(Movimientos[[#This Row],[Contabilizado]] &gt; 0, Movimientos[[#This Row],[Contabilizado]], 0)</f>
        <v>3200</v>
      </c>
      <c r="G1827" s="31">
        <f>IF(Movimientos[[#This Row],[Contabilizado]] &lt; 0, Movimientos[[#This Row],[Contabilizado]], 0)</f>
        <v>0</v>
      </c>
      <c r="H1827" s="3"/>
      <c r="I1827" s="5"/>
      <c r="K1827" s="3"/>
      <c r="L1827" s="3"/>
      <c r="M1827" s="3"/>
    </row>
    <row r="1828" spans="1:13" x14ac:dyDescent="0.2">
      <c r="A1828" s="4">
        <v>44824</v>
      </c>
      <c r="B1828" s="17">
        <v>3200</v>
      </c>
      <c r="C1828" s="11" t="s">
        <v>15</v>
      </c>
      <c r="D1828" s="2" t="s">
        <v>107</v>
      </c>
      <c r="E1828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828" s="17">
        <f>IF(Movimientos[[#This Row],[Contabilizado]] &gt; 0, Movimientos[[#This Row],[Contabilizado]], 0)</f>
        <v>3200</v>
      </c>
      <c r="G1828" s="31">
        <f>IF(Movimientos[[#This Row],[Contabilizado]] &lt; 0, Movimientos[[#This Row],[Contabilizado]], 0)</f>
        <v>0</v>
      </c>
      <c r="H1828" s="3"/>
      <c r="I1828" s="5"/>
      <c r="K1828" s="3"/>
      <c r="L1828" s="3"/>
      <c r="M1828" s="3"/>
    </row>
    <row r="1829" spans="1:13" x14ac:dyDescent="0.2">
      <c r="A1829" s="4">
        <v>44824</v>
      </c>
      <c r="B1829" s="17">
        <v>3200</v>
      </c>
      <c r="C1829" s="11" t="s">
        <v>15</v>
      </c>
      <c r="D1829" s="2" t="s">
        <v>121</v>
      </c>
      <c r="E1829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829" s="17">
        <f>IF(Movimientos[[#This Row],[Contabilizado]] &gt; 0, Movimientos[[#This Row],[Contabilizado]], 0)</f>
        <v>3200</v>
      </c>
      <c r="G1829" s="31">
        <f>IF(Movimientos[[#This Row],[Contabilizado]] &lt; 0, Movimientos[[#This Row],[Contabilizado]], 0)</f>
        <v>0</v>
      </c>
      <c r="I1829" s="5"/>
    </row>
    <row r="1830" spans="1:13" x14ac:dyDescent="0.2">
      <c r="A1830" s="4">
        <v>44824</v>
      </c>
      <c r="B1830" s="17">
        <v>3200</v>
      </c>
      <c r="C1830" s="11" t="s">
        <v>15</v>
      </c>
      <c r="D1830" s="2" t="s">
        <v>23</v>
      </c>
      <c r="E1830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830" s="17">
        <f>IF(Movimientos[[#This Row],[Contabilizado]] &gt; 0, Movimientos[[#This Row],[Contabilizado]], 0)</f>
        <v>3200</v>
      </c>
      <c r="G1830" s="31">
        <f>IF(Movimientos[[#This Row],[Contabilizado]] &lt; 0, Movimientos[[#This Row],[Contabilizado]], 0)</f>
        <v>0</v>
      </c>
      <c r="I1830" s="5"/>
    </row>
    <row r="1831" spans="1:13" x14ac:dyDescent="0.2">
      <c r="A1831" s="4">
        <v>44824</v>
      </c>
      <c r="B1831" s="17">
        <v>3200</v>
      </c>
      <c r="C1831" s="11" t="s">
        <v>15</v>
      </c>
      <c r="D1831" s="2" t="s">
        <v>83</v>
      </c>
      <c r="E1831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831" s="17">
        <f>IF(Movimientos[[#This Row],[Contabilizado]] &gt; 0, Movimientos[[#This Row],[Contabilizado]], 0)</f>
        <v>3200</v>
      </c>
      <c r="G1831" s="31">
        <f>IF(Movimientos[[#This Row],[Contabilizado]] &lt; 0, Movimientos[[#This Row],[Contabilizado]], 0)</f>
        <v>0</v>
      </c>
      <c r="I1831" s="5"/>
      <c r="J1831" s="5"/>
    </row>
    <row r="1832" spans="1:13" x14ac:dyDescent="0.2">
      <c r="A1832" s="4">
        <v>44824</v>
      </c>
      <c r="B1832" s="17">
        <v>2500</v>
      </c>
      <c r="C1832" s="11" t="s">
        <v>13</v>
      </c>
      <c r="D1832" s="13" t="s">
        <v>23</v>
      </c>
      <c r="E1832" s="17">
        <f>IF(AND(Movimientos[[#This Row],[Importe]] &lt; 0, OR(Movimientos[[#This Row],[Concepto]] = "Luz", Movimientos[[#This Row],[Concepto]] = "Cuota", Movimientos[[#This Row],[Concepto]] = "Invitado")), 0, Movimientos[[#This Row],[Importe]])</f>
        <v>2500</v>
      </c>
      <c r="F1832" s="17">
        <f>IF(Movimientos[[#This Row],[Contabilizado]] &gt; 0, Movimientos[[#This Row],[Contabilizado]], 0)</f>
        <v>2500</v>
      </c>
      <c r="G1832" s="31">
        <f>IF(Movimientos[[#This Row],[Contabilizado]] &lt; 0, Movimientos[[#This Row],[Contabilizado]], 0)</f>
        <v>0</v>
      </c>
      <c r="I1832" s="5"/>
    </row>
    <row r="1833" spans="1:13" x14ac:dyDescent="0.2">
      <c r="A1833" s="4">
        <v>44824</v>
      </c>
      <c r="B1833" s="17">
        <v>2300</v>
      </c>
      <c r="C1833" s="11" t="s">
        <v>15</v>
      </c>
      <c r="D1833" s="2" t="s">
        <v>139</v>
      </c>
      <c r="E1833" s="17">
        <f>IF(AND(Movimientos[[#This Row],[Importe]] &lt; 0, OR(Movimientos[[#This Row],[Concepto]] = "Luz", Movimientos[[#This Row],[Concepto]] = "Cuota", Movimientos[[#This Row],[Concepto]] = "Invitado")), 0, Movimientos[[#This Row],[Importe]])</f>
        <v>2300</v>
      </c>
      <c r="F1833" s="17">
        <f>IF(Movimientos[[#This Row],[Contabilizado]] &gt; 0, Movimientos[[#This Row],[Contabilizado]], 0)</f>
        <v>2300</v>
      </c>
      <c r="G1833" s="31">
        <f>IF(Movimientos[[#This Row],[Contabilizado]] &lt; 0, Movimientos[[#This Row],[Contabilizado]], 0)</f>
        <v>0</v>
      </c>
      <c r="I1833" s="5"/>
      <c r="J1833" s="5"/>
    </row>
    <row r="1834" spans="1:13" x14ac:dyDescent="0.2">
      <c r="A1834" s="4">
        <v>44824</v>
      </c>
      <c r="B1834" s="17">
        <v>1800</v>
      </c>
      <c r="C1834" s="11" t="s">
        <v>13</v>
      </c>
      <c r="D1834" s="13" t="s">
        <v>24</v>
      </c>
      <c r="E1834" s="17">
        <f>IF(AND(Movimientos[[#This Row],[Importe]] &lt; 0, OR(Movimientos[[#This Row],[Concepto]] = "Luz", Movimientos[[#This Row],[Concepto]] = "Cuota", Movimientos[[#This Row],[Concepto]] = "Invitado")), 0, Movimientos[[#This Row],[Importe]])</f>
        <v>1800</v>
      </c>
      <c r="F1834" s="17">
        <f>IF(Movimientos[[#This Row],[Contabilizado]] &gt; 0, Movimientos[[#This Row],[Contabilizado]], 0)</f>
        <v>1800</v>
      </c>
      <c r="G1834" s="31">
        <f>IF(Movimientos[[#This Row],[Contabilizado]] &lt; 0, Movimientos[[#This Row],[Contabilizado]], 0)</f>
        <v>0</v>
      </c>
      <c r="I1834" s="5"/>
    </row>
    <row r="1835" spans="1:13" x14ac:dyDescent="0.2">
      <c r="A1835" s="4">
        <v>44824</v>
      </c>
      <c r="B1835" s="17">
        <v>500</v>
      </c>
      <c r="C1835" s="11" t="s">
        <v>13</v>
      </c>
      <c r="D1835" s="13" t="s">
        <v>14</v>
      </c>
      <c r="E1835" s="17">
        <f>IF(AND(Movimientos[[#This Row],[Importe]] &lt; 0, OR(Movimientos[[#This Row],[Concepto]] = "Luz", Movimientos[[#This Row],[Concepto]] = "Cuota", Movimientos[[#This Row],[Concepto]] = "Invitado")), 0, Movimientos[[#This Row],[Importe]])</f>
        <v>500</v>
      </c>
      <c r="F1835" s="17">
        <f>IF(Movimientos[[#This Row],[Contabilizado]] &gt; 0, Movimientos[[#This Row],[Contabilizado]], 0)</f>
        <v>500</v>
      </c>
      <c r="G1835" s="31">
        <f>IF(Movimientos[[#This Row],[Contabilizado]] &lt; 0, Movimientos[[#This Row],[Contabilizado]], 0)</f>
        <v>0</v>
      </c>
      <c r="I1835" s="5"/>
    </row>
    <row r="1836" spans="1:13" x14ac:dyDescent="0.2">
      <c r="A1836" s="4">
        <v>44824</v>
      </c>
      <c r="B1836" s="17">
        <v>-500</v>
      </c>
      <c r="C1836" s="11" t="s">
        <v>13</v>
      </c>
      <c r="D1836" s="13" t="s">
        <v>172</v>
      </c>
      <c r="E1836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836" s="17">
        <f>IF(Movimientos[[#This Row],[Contabilizado]] &gt; 0, Movimientos[[#This Row],[Contabilizado]], 0)</f>
        <v>0</v>
      </c>
      <c r="G1836" s="31">
        <f>IF(Movimientos[[#This Row],[Contabilizado]] &lt; 0, Movimientos[[#This Row],[Contabilizado]], 0)</f>
        <v>0</v>
      </c>
      <c r="H1836" s="3"/>
      <c r="I1836" s="5"/>
      <c r="K1836" s="3"/>
      <c r="L1836" s="3"/>
      <c r="M1836" s="3"/>
    </row>
    <row r="1837" spans="1:13" x14ac:dyDescent="0.2">
      <c r="A1837" s="4">
        <v>44823</v>
      </c>
      <c r="B1837" s="17">
        <v>37000</v>
      </c>
      <c r="C1837" s="11" t="s">
        <v>157</v>
      </c>
      <c r="D1837" s="2"/>
      <c r="E1837" s="17">
        <f>IF(AND(Movimientos[[#This Row],[Importe]] &lt; 0, OR(Movimientos[[#This Row],[Concepto]] = "Luz", Movimientos[[#This Row],[Concepto]] = "Cuota", Movimientos[[#This Row],[Concepto]] = "Invitado")), 0, Movimientos[[#This Row],[Importe]])</f>
        <v>37000</v>
      </c>
      <c r="F1837" s="17">
        <f>IF(Movimientos[[#This Row],[Contabilizado]] &gt; 0, Movimientos[[#This Row],[Contabilizado]], 0)</f>
        <v>37000</v>
      </c>
      <c r="G1837" s="31">
        <f>IF(Movimientos[[#This Row],[Contabilizado]] &lt; 0, Movimientos[[#This Row],[Contabilizado]], 0)</f>
        <v>0</v>
      </c>
      <c r="H1837" s="3" t="s">
        <v>158</v>
      </c>
      <c r="I1837" s="5"/>
      <c r="K1837" s="3"/>
      <c r="L1837" s="3"/>
      <c r="M1837" s="3"/>
    </row>
    <row r="1838" spans="1:13" x14ac:dyDescent="0.2">
      <c r="A1838" s="4">
        <v>44823</v>
      </c>
      <c r="B1838" s="17">
        <v>11428</v>
      </c>
      <c r="C1838" s="11" t="s">
        <v>157</v>
      </c>
      <c r="D1838" s="2"/>
      <c r="E1838" s="17">
        <f>IF(AND(Movimientos[[#This Row],[Importe]] &lt; 0, OR(Movimientos[[#This Row],[Concepto]] = "Luz", Movimientos[[#This Row],[Concepto]] = "Cuota", Movimientos[[#This Row],[Concepto]] = "Invitado")), 0, Movimientos[[#This Row],[Importe]])</f>
        <v>11428</v>
      </c>
      <c r="F1838" s="17">
        <f>IF(Movimientos[[#This Row],[Contabilizado]] &gt; 0, Movimientos[[#This Row],[Contabilizado]], 0)</f>
        <v>11428</v>
      </c>
      <c r="G1838" s="31">
        <f>IF(Movimientos[[#This Row],[Contabilizado]] &lt; 0, Movimientos[[#This Row],[Contabilizado]], 0)</f>
        <v>0</v>
      </c>
      <c r="H1838" s="3" t="s">
        <v>158</v>
      </c>
      <c r="I1838" s="5"/>
      <c r="K1838" s="3"/>
      <c r="L1838" s="3"/>
      <c r="M1838" s="3"/>
    </row>
    <row r="1839" spans="1:13" x14ac:dyDescent="0.2">
      <c r="A1839" s="4">
        <v>44823</v>
      </c>
      <c r="B1839" s="17">
        <v>3200</v>
      </c>
      <c r="C1839" s="11" t="s">
        <v>15</v>
      </c>
      <c r="D1839" s="2" t="s">
        <v>172</v>
      </c>
      <c r="E1839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839" s="17">
        <f>IF(Movimientos[[#This Row],[Contabilizado]] &gt; 0, Movimientos[[#This Row],[Contabilizado]], 0)</f>
        <v>3200</v>
      </c>
      <c r="G1839" s="31">
        <f>IF(Movimientos[[#This Row],[Contabilizado]] &lt; 0, Movimientos[[#This Row],[Contabilizado]], 0)</f>
        <v>0</v>
      </c>
      <c r="H1839" s="3"/>
      <c r="I1839" s="5"/>
      <c r="K1839" s="3"/>
      <c r="L1839" s="3"/>
      <c r="M1839" s="3"/>
    </row>
    <row r="1840" spans="1:13" x14ac:dyDescent="0.2">
      <c r="A1840" s="4">
        <v>44823</v>
      </c>
      <c r="B1840" s="17">
        <v>1000</v>
      </c>
      <c r="C1840" s="11" t="s">
        <v>32</v>
      </c>
      <c r="D1840" s="2" t="s">
        <v>113</v>
      </c>
      <c r="E1840" s="17">
        <f>IF(AND(Movimientos[[#This Row],[Importe]] &lt; 0, OR(Movimientos[[#This Row],[Concepto]] = "Luz", Movimientos[[#This Row],[Concepto]] = "Cuota", Movimientos[[#This Row],[Concepto]] = "Invitado")), 0, Movimientos[[#This Row],[Importe]])</f>
        <v>1000</v>
      </c>
      <c r="F1840" s="17">
        <f>IF(Movimientos[[#This Row],[Contabilizado]] &gt; 0, Movimientos[[#This Row],[Contabilizado]], 0)</f>
        <v>1000</v>
      </c>
      <c r="G1840" s="31">
        <f>IF(Movimientos[[#This Row],[Contabilizado]] &lt; 0, Movimientos[[#This Row],[Contabilizado]], 0)</f>
        <v>0</v>
      </c>
      <c r="H1840" s="3"/>
      <c r="I1840" s="5"/>
      <c r="K1840" s="3"/>
      <c r="L1840" s="3"/>
      <c r="M1840" s="3"/>
    </row>
    <row r="1841" spans="1:13" x14ac:dyDescent="0.2">
      <c r="A1841" s="4">
        <v>44823</v>
      </c>
      <c r="B1841" s="17">
        <v>72</v>
      </c>
      <c r="C1841" s="11" t="s">
        <v>157</v>
      </c>
      <c r="D1841" s="2"/>
      <c r="E1841" s="17">
        <f>IF(AND(Movimientos[[#This Row],[Importe]] &lt; 0, OR(Movimientos[[#This Row],[Concepto]] = "Luz", Movimientos[[#This Row],[Concepto]] = "Cuota", Movimientos[[#This Row],[Concepto]] = "Invitado")), 0, Movimientos[[#This Row],[Importe]])</f>
        <v>72</v>
      </c>
      <c r="F1841" s="17">
        <f>IF(Movimientos[[#This Row],[Contabilizado]] &gt; 0, Movimientos[[#This Row],[Contabilizado]], 0)</f>
        <v>72</v>
      </c>
      <c r="G1841" s="31">
        <f>IF(Movimientos[[#This Row],[Contabilizado]] &lt; 0, Movimientos[[#This Row],[Contabilizado]], 0)</f>
        <v>0</v>
      </c>
      <c r="H1841" s="3" t="s">
        <v>158</v>
      </c>
      <c r="I1841" s="5"/>
      <c r="K1841" s="3"/>
      <c r="L1841" s="3"/>
      <c r="M1841" s="3"/>
    </row>
    <row r="1842" spans="1:13" x14ac:dyDescent="0.2">
      <c r="A1842" s="4">
        <v>44823</v>
      </c>
      <c r="B1842" s="17">
        <v>-1000</v>
      </c>
      <c r="C1842" s="11" t="s">
        <v>32</v>
      </c>
      <c r="D1842" s="2" t="s">
        <v>113</v>
      </c>
      <c r="E1842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842" s="17">
        <f>IF(Movimientos[[#This Row],[Contabilizado]] &gt; 0, Movimientos[[#This Row],[Contabilizado]], 0)</f>
        <v>0</v>
      </c>
      <c r="G1842" s="31">
        <f>IF(Movimientos[[#This Row],[Contabilizado]] &lt; 0, Movimientos[[#This Row],[Contabilizado]], 0)</f>
        <v>0</v>
      </c>
      <c r="H1842" s="3"/>
      <c r="I1842" s="5"/>
      <c r="K1842" s="3"/>
      <c r="L1842" s="3"/>
      <c r="M1842" s="3"/>
    </row>
    <row r="1843" spans="1:13" x14ac:dyDescent="0.2">
      <c r="A1843" s="4">
        <v>44823</v>
      </c>
      <c r="B1843" s="17">
        <v>-3900</v>
      </c>
      <c r="C1843" s="11" t="s">
        <v>170</v>
      </c>
      <c r="D1843" s="2"/>
      <c r="E1843" s="17">
        <f>IF(AND(Movimientos[[#This Row],[Importe]] &lt; 0, OR(Movimientos[[#This Row],[Concepto]] = "Luz", Movimientos[[#This Row],[Concepto]] = "Cuota", Movimientos[[#This Row],[Concepto]] = "Invitado")), 0, Movimientos[[#This Row],[Importe]])</f>
        <v>-3900</v>
      </c>
      <c r="F1843" s="17">
        <f>IF(Movimientos[[#This Row],[Contabilizado]] &gt; 0, Movimientos[[#This Row],[Contabilizado]], 0)</f>
        <v>0</v>
      </c>
      <c r="G1843" s="31">
        <f>IF(Movimientos[[#This Row],[Contabilizado]] &lt; 0, Movimientos[[#This Row],[Contabilizado]], 0)</f>
        <v>-3900</v>
      </c>
      <c r="I1843" s="5"/>
    </row>
    <row r="1844" spans="1:13" x14ac:dyDescent="0.2">
      <c r="A1844" s="4">
        <v>44823</v>
      </c>
      <c r="B1844" s="17">
        <v>-15000</v>
      </c>
      <c r="C1844" s="11" t="s">
        <v>170</v>
      </c>
      <c r="D1844" s="2"/>
      <c r="E1844" s="17">
        <f>IF(AND(Movimientos[[#This Row],[Importe]] &lt; 0, OR(Movimientos[[#This Row],[Concepto]] = "Luz", Movimientos[[#This Row],[Concepto]] = "Cuota", Movimientos[[#This Row],[Concepto]] = "Invitado")), 0, Movimientos[[#This Row],[Importe]])</f>
        <v>-15000</v>
      </c>
      <c r="F1844" s="17">
        <f>IF(Movimientos[[#This Row],[Contabilizado]] &gt; 0, Movimientos[[#This Row],[Contabilizado]], 0)</f>
        <v>0</v>
      </c>
      <c r="G1844" s="31">
        <f>IF(Movimientos[[#This Row],[Contabilizado]] &lt; 0, Movimientos[[#This Row],[Contabilizado]], 0)</f>
        <v>-15000</v>
      </c>
      <c r="I1844" s="5"/>
    </row>
    <row r="1845" spans="1:13" x14ac:dyDescent="0.2">
      <c r="A1845" s="4">
        <v>44823</v>
      </c>
      <c r="B1845" s="17">
        <v>-80000</v>
      </c>
      <c r="C1845" s="11" t="s">
        <v>160</v>
      </c>
      <c r="D1845" s="2"/>
      <c r="E1845" s="17">
        <f>IF(AND(Movimientos[[#This Row],[Importe]] &lt; 0, OR(Movimientos[[#This Row],[Concepto]] = "Luz", Movimientos[[#This Row],[Concepto]] = "Cuota", Movimientos[[#This Row],[Concepto]] = "Invitado")), 0, Movimientos[[#This Row],[Importe]])</f>
        <v>-80000</v>
      </c>
      <c r="F1845" s="17">
        <f>IF(Movimientos[[#This Row],[Contabilizado]] &gt; 0, Movimientos[[#This Row],[Contabilizado]], 0)</f>
        <v>0</v>
      </c>
      <c r="G1845" s="31">
        <f>IF(Movimientos[[#This Row],[Contabilizado]] &lt; 0, Movimientos[[#This Row],[Contabilizado]], 0)</f>
        <v>-80000</v>
      </c>
      <c r="I1845" s="5"/>
      <c r="M1845" s="2" t="s">
        <v>224</v>
      </c>
    </row>
    <row r="1846" spans="1:13" x14ac:dyDescent="0.2">
      <c r="A1846" s="4">
        <v>44822</v>
      </c>
      <c r="B1846" s="17">
        <v>1100</v>
      </c>
      <c r="C1846" s="11" t="s">
        <v>151</v>
      </c>
      <c r="D1846" s="2"/>
      <c r="E1846" s="17">
        <f>IF(AND(Movimientos[[#This Row],[Importe]] &lt; 0, OR(Movimientos[[#This Row],[Concepto]] = "Luz", Movimientos[[#This Row],[Concepto]] = "Cuota", Movimientos[[#This Row],[Concepto]] = "Invitado")), 0, Movimientos[[#This Row],[Importe]])</f>
        <v>1100</v>
      </c>
      <c r="F1846" s="17">
        <f>IF(Movimientos[[#This Row],[Contabilizado]] &gt; 0, Movimientos[[#This Row],[Contabilizado]], 0)</f>
        <v>1100</v>
      </c>
      <c r="G1846" s="31">
        <f>IF(Movimientos[[#This Row],[Contabilizado]] &lt; 0, Movimientos[[#This Row],[Contabilizado]], 0)</f>
        <v>0</v>
      </c>
      <c r="I1846" s="5"/>
    </row>
    <row r="1847" spans="1:13" x14ac:dyDescent="0.2">
      <c r="A1847" s="4">
        <v>44822</v>
      </c>
      <c r="B1847" s="17">
        <v>500</v>
      </c>
      <c r="C1847" s="11" t="s">
        <v>197</v>
      </c>
      <c r="D1847" s="2"/>
      <c r="E1847" s="17">
        <f>IF(AND(Movimientos[[#This Row],[Importe]] &lt; 0, OR(Movimientos[[#This Row],[Concepto]] = "Luz", Movimientos[[#This Row],[Concepto]] = "Cuota", Movimientos[[#This Row],[Concepto]] = "Invitado")), 0, Movimientos[[#This Row],[Importe]])</f>
        <v>500</v>
      </c>
      <c r="F1847" s="17">
        <f>IF(Movimientos[[#This Row],[Contabilizado]] &gt; 0, Movimientos[[#This Row],[Contabilizado]], 0)</f>
        <v>500</v>
      </c>
      <c r="G1847" s="31">
        <f>IF(Movimientos[[#This Row],[Contabilizado]] &lt; 0, Movimientos[[#This Row],[Contabilizado]], 0)</f>
        <v>0</v>
      </c>
      <c r="H1847" s="3"/>
      <c r="I1847" s="5"/>
      <c r="K1847" s="3"/>
      <c r="L1847" s="3"/>
      <c r="M1847" s="2" t="s">
        <v>223</v>
      </c>
    </row>
    <row r="1848" spans="1:13" x14ac:dyDescent="0.2">
      <c r="A1848" s="4">
        <v>44821</v>
      </c>
      <c r="B1848" s="17">
        <v>1300</v>
      </c>
      <c r="C1848" s="11" t="s">
        <v>151</v>
      </c>
      <c r="D1848" s="2"/>
      <c r="E1848" s="17">
        <f>IF(AND(Movimientos[[#This Row],[Importe]] &lt; 0, OR(Movimientos[[#This Row],[Concepto]] = "Luz", Movimientos[[#This Row],[Concepto]] = "Cuota", Movimientos[[#This Row],[Concepto]] = "Invitado")), 0, Movimientos[[#This Row],[Importe]])</f>
        <v>1300</v>
      </c>
      <c r="F1848" s="17">
        <f>IF(Movimientos[[#This Row],[Contabilizado]] &gt; 0, Movimientos[[#This Row],[Contabilizado]], 0)</f>
        <v>1300</v>
      </c>
      <c r="G1848" s="31">
        <f>IF(Movimientos[[#This Row],[Contabilizado]] &lt; 0, Movimientos[[#This Row],[Contabilizado]], 0)</f>
        <v>0</v>
      </c>
      <c r="H1848" s="3"/>
      <c r="I1848" s="5"/>
      <c r="K1848" s="3"/>
      <c r="L1848" s="3"/>
      <c r="M1848" s="3"/>
    </row>
    <row r="1849" spans="1:13" x14ac:dyDescent="0.2">
      <c r="A1849" s="4">
        <v>44821</v>
      </c>
      <c r="B1849" s="17">
        <v>1300</v>
      </c>
      <c r="C1849" s="11" t="s">
        <v>151</v>
      </c>
      <c r="D1849" s="2"/>
      <c r="E1849" s="17">
        <f>IF(AND(Movimientos[[#This Row],[Importe]] &lt; 0, OR(Movimientos[[#This Row],[Concepto]] = "Luz", Movimientos[[#This Row],[Concepto]] = "Cuota", Movimientos[[#This Row],[Concepto]] = "Invitado")), 0, Movimientos[[#This Row],[Importe]])</f>
        <v>1300</v>
      </c>
      <c r="F1849" s="17">
        <f>IF(Movimientos[[#This Row],[Contabilizado]] &gt; 0, Movimientos[[#This Row],[Contabilizado]], 0)</f>
        <v>1300</v>
      </c>
      <c r="G1849" s="31">
        <f>IF(Movimientos[[#This Row],[Contabilizado]] &lt; 0, Movimientos[[#This Row],[Contabilizado]], 0)</f>
        <v>0</v>
      </c>
      <c r="H1849" s="3"/>
      <c r="I1849" s="5"/>
      <c r="K1849" s="3"/>
      <c r="L1849" s="3"/>
      <c r="M1849" s="3"/>
    </row>
    <row r="1850" spans="1:13" x14ac:dyDescent="0.2">
      <c r="A1850" s="4">
        <v>44820</v>
      </c>
      <c r="B1850" s="17">
        <v>5800</v>
      </c>
      <c r="C1850" s="11" t="s">
        <v>15</v>
      </c>
      <c r="D1850" s="2" t="s">
        <v>132</v>
      </c>
      <c r="E1850" s="17">
        <f>IF(AND(Movimientos[[#This Row],[Importe]] &lt; 0, OR(Movimientos[[#This Row],[Concepto]] = "Luz", Movimientos[[#This Row],[Concepto]] = "Cuota", Movimientos[[#This Row],[Concepto]] = "Invitado")), 0, Movimientos[[#This Row],[Importe]])</f>
        <v>5800</v>
      </c>
      <c r="F1850" s="17">
        <f>IF(Movimientos[[#This Row],[Contabilizado]] &gt; 0, Movimientos[[#This Row],[Contabilizado]], 0)</f>
        <v>5800</v>
      </c>
      <c r="G1850" s="31">
        <f>IF(Movimientos[[#This Row],[Contabilizado]] &lt; 0, Movimientos[[#This Row],[Contabilizado]], 0)</f>
        <v>0</v>
      </c>
      <c r="H1850" s="3"/>
      <c r="I1850" s="5"/>
      <c r="K1850" s="3"/>
      <c r="L1850" s="3"/>
      <c r="M1850" s="3"/>
    </row>
    <row r="1851" spans="1:13" x14ac:dyDescent="0.2">
      <c r="A1851" s="4">
        <v>44820</v>
      </c>
      <c r="B1851" s="17">
        <v>3200</v>
      </c>
      <c r="C1851" s="11" t="s">
        <v>15</v>
      </c>
      <c r="D1851" s="2" t="s">
        <v>61</v>
      </c>
      <c r="E1851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851" s="17">
        <f>IF(Movimientos[[#This Row],[Contabilizado]] &gt; 0, Movimientos[[#This Row],[Contabilizado]], 0)</f>
        <v>3200</v>
      </c>
      <c r="G1851" s="31">
        <f>IF(Movimientos[[#This Row],[Contabilizado]] &lt; 0, Movimientos[[#This Row],[Contabilizado]], 0)</f>
        <v>0</v>
      </c>
      <c r="H1851" s="3"/>
      <c r="I1851" s="5"/>
      <c r="K1851" s="3"/>
      <c r="L1851" s="3"/>
      <c r="M1851" s="3"/>
    </row>
    <row r="1852" spans="1:13" x14ac:dyDescent="0.2">
      <c r="A1852" s="4">
        <v>44820</v>
      </c>
      <c r="B1852" s="17">
        <v>3200</v>
      </c>
      <c r="C1852" s="11" t="s">
        <v>15</v>
      </c>
      <c r="D1852" s="2" t="s">
        <v>52</v>
      </c>
      <c r="E1852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852" s="17">
        <f>IF(Movimientos[[#This Row],[Contabilizado]] &gt; 0, Movimientos[[#This Row],[Contabilizado]], 0)</f>
        <v>3200</v>
      </c>
      <c r="G1852" s="31">
        <f>IF(Movimientos[[#This Row],[Contabilizado]] &lt; 0, Movimientos[[#This Row],[Contabilizado]], 0)</f>
        <v>0</v>
      </c>
      <c r="H1852" s="3"/>
      <c r="I1852" s="5"/>
      <c r="K1852" s="3"/>
      <c r="L1852" s="3"/>
      <c r="M1852" s="3"/>
    </row>
    <row r="1853" spans="1:13" x14ac:dyDescent="0.2">
      <c r="A1853" s="4">
        <v>44820</v>
      </c>
      <c r="B1853" s="17">
        <v>3200</v>
      </c>
      <c r="C1853" s="11" t="s">
        <v>15</v>
      </c>
      <c r="D1853" s="2" t="s">
        <v>99</v>
      </c>
      <c r="E1853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853" s="17">
        <f>IF(Movimientos[[#This Row],[Contabilizado]] &gt; 0, Movimientos[[#This Row],[Contabilizado]], 0)</f>
        <v>3200</v>
      </c>
      <c r="G1853" s="31">
        <f>IF(Movimientos[[#This Row],[Contabilizado]] &lt; 0, Movimientos[[#This Row],[Contabilizado]], 0)</f>
        <v>0</v>
      </c>
      <c r="I1853" s="5"/>
      <c r="J1853" s="5"/>
    </row>
    <row r="1854" spans="1:13" x14ac:dyDescent="0.2">
      <c r="A1854" s="4">
        <v>44820</v>
      </c>
      <c r="B1854" s="17">
        <v>3200</v>
      </c>
      <c r="C1854" s="11" t="s">
        <v>15</v>
      </c>
      <c r="D1854" s="2" t="s">
        <v>124</v>
      </c>
      <c r="E1854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854" s="17">
        <f>IF(Movimientos[[#This Row],[Contabilizado]] &gt; 0, Movimientos[[#This Row],[Contabilizado]], 0)</f>
        <v>3200</v>
      </c>
      <c r="G1854" s="31">
        <f>IF(Movimientos[[#This Row],[Contabilizado]] &lt; 0, Movimientos[[#This Row],[Contabilizado]], 0)</f>
        <v>0</v>
      </c>
      <c r="I1854" s="5"/>
    </row>
    <row r="1855" spans="1:13" x14ac:dyDescent="0.2">
      <c r="A1855" s="4">
        <v>44820</v>
      </c>
      <c r="B1855" s="17">
        <v>3200</v>
      </c>
      <c r="C1855" s="11" t="s">
        <v>15</v>
      </c>
      <c r="D1855" s="2" t="s">
        <v>131</v>
      </c>
      <c r="E1855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855" s="17">
        <f>IF(Movimientos[[#This Row],[Contabilizado]] &gt; 0, Movimientos[[#This Row],[Contabilizado]], 0)</f>
        <v>3200</v>
      </c>
      <c r="G1855" s="31">
        <f>IF(Movimientos[[#This Row],[Contabilizado]] &lt; 0, Movimientos[[#This Row],[Contabilizado]], 0)</f>
        <v>0</v>
      </c>
      <c r="H1855" s="3"/>
      <c r="I1855" s="5"/>
      <c r="K1855" s="3"/>
      <c r="L1855" s="3"/>
      <c r="M1855" s="3"/>
    </row>
    <row r="1856" spans="1:13" x14ac:dyDescent="0.2">
      <c r="A1856" s="4">
        <v>44820</v>
      </c>
      <c r="B1856" s="17">
        <v>1600</v>
      </c>
      <c r="C1856" s="11" t="s">
        <v>15</v>
      </c>
      <c r="D1856" s="2" t="s">
        <v>62</v>
      </c>
      <c r="E1856" s="17">
        <f>IF(AND(Movimientos[[#This Row],[Importe]] &lt; 0, OR(Movimientos[[#This Row],[Concepto]] = "Luz", Movimientos[[#This Row],[Concepto]] = "Cuota", Movimientos[[#This Row],[Concepto]] = "Invitado")), 0, Movimientos[[#This Row],[Importe]])</f>
        <v>1600</v>
      </c>
      <c r="F1856" s="17">
        <f>IF(Movimientos[[#This Row],[Contabilizado]] &gt; 0, Movimientos[[#This Row],[Contabilizado]], 0)</f>
        <v>1600</v>
      </c>
      <c r="G1856" s="31">
        <f>IF(Movimientos[[#This Row],[Contabilizado]] &lt; 0, Movimientos[[#This Row],[Contabilizado]], 0)</f>
        <v>0</v>
      </c>
      <c r="H1856" s="3"/>
      <c r="I1856" s="5"/>
      <c r="K1856" s="3"/>
      <c r="L1856" s="3"/>
      <c r="M1856" s="3"/>
    </row>
    <row r="1857" spans="1:13" x14ac:dyDescent="0.2">
      <c r="A1857" s="4">
        <v>44820</v>
      </c>
      <c r="B1857" s="17">
        <v>800</v>
      </c>
      <c r="C1857" s="11" t="s">
        <v>13</v>
      </c>
      <c r="D1857" s="13" t="s">
        <v>61</v>
      </c>
      <c r="E1857" s="17">
        <f>IF(AND(Movimientos[[#This Row],[Importe]] &lt; 0, OR(Movimientos[[#This Row],[Concepto]] = "Luz", Movimientos[[#This Row],[Concepto]] = "Cuota", Movimientos[[#This Row],[Concepto]] = "Invitado")), 0, Movimientos[[#This Row],[Importe]])</f>
        <v>800</v>
      </c>
      <c r="F1857" s="17">
        <f>IF(Movimientos[[#This Row],[Contabilizado]] &gt; 0, Movimientos[[#This Row],[Contabilizado]], 0)</f>
        <v>800</v>
      </c>
      <c r="G1857" s="31">
        <f>IF(Movimientos[[#This Row],[Contabilizado]] &lt; 0, Movimientos[[#This Row],[Contabilizado]], 0)</f>
        <v>0</v>
      </c>
      <c r="H1857" s="3"/>
      <c r="I1857" s="5"/>
      <c r="K1857" s="3"/>
      <c r="L1857" s="3"/>
      <c r="M1857" s="3"/>
    </row>
    <row r="1858" spans="1:13" x14ac:dyDescent="0.2">
      <c r="A1858" s="4">
        <v>44820</v>
      </c>
      <c r="B1858" s="17">
        <v>-500</v>
      </c>
      <c r="C1858" s="11" t="s">
        <v>13</v>
      </c>
      <c r="D1858" s="13" t="s">
        <v>82</v>
      </c>
      <c r="E1858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858" s="17">
        <f>IF(Movimientos[[#This Row],[Contabilizado]] &gt; 0, Movimientos[[#This Row],[Contabilizado]], 0)</f>
        <v>0</v>
      </c>
      <c r="G1858" s="31">
        <f>IF(Movimientos[[#This Row],[Contabilizado]] &lt; 0, Movimientos[[#This Row],[Contabilizado]], 0)</f>
        <v>0</v>
      </c>
      <c r="H1858" s="3"/>
      <c r="I1858" s="5"/>
      <c r="K1858" s="3"/>
      <c r="L1858" s="3"/>
      <c r="M1858" s="3"/>
    </row>
    <row r="1859" spans="1:13" x14ac:dyDescent="0.2">
      <c r="A1859" s="4">
        <v>44820</v>
      </c>
      <c r="B1859" s="17">
        <v>-500</v>
      </c>
      <c r="C1859" s="11" t="s">
        <v>13</v>
      </c>
      <c r="D1859" s="13" t="s">
        <v>24</v>
      </c>
      <c r="E1859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859" s="17">
        <f>IF(Movimientos[[#This Row],[Contabilizado]] &gt; 0, Movimientos[[#This Row],[Contabilizado]], 0)</f>
        <v>0</v>
      </c>
      <c r="G1859" s="31">
        <f>IF(Movimientos[[#This Row],[Contabilizado]] &lt; 0, Movimientos[[#This Row],[Contabilizado]], 0)</f>
        <v>0</v>
      </c>
      <c r="H1859" s="3"/>
      <c r="I1859" s="5"/>
      <c r="K1859" s="3"/>
      <c r="L1859" s="3"/>
      <c r="M1859" s="3"/>
    </row>
    <row r="1860" spans="1:13" x14ac:dyDescent="0.2">
      <c r="A1860" s="4">
        <v>44820</v>
      </c>
      <c r="B1860" s="17">
        <v>-500</v>
      </c>
      <c r="C1860" s="11" t="s">
        <v>13</v>
      </c>
      <c r="D1860" s="13" t="s">
        <v>123</v>
      </c>
      <c r="E1860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860" s="17">
        <f>IF(Movimientos[[#This Row],[Contabilizado]] &gt; 0, Movimientos[[#This Row],[Contabilizado]], 0)</f>
        <v>0</v>
      </c>
      <c r="G1860" s="31">
        <f>IF(Movimientos[[#This Row],[Contabilizado]] &lt; 0, Movimientos[[#This Row],[Contabilizado]], 0)</f>
        <v>0</v>
      </c>
      <c r="H1860" s="3"/>
      <c r="I1860" s="5"/>
      <c r="K1860" s="3"/>
      <c r="L1860" s="3"/>
      <c r="M1860" s="3"/>
    </row>
    <row r="1861" spans="1:13" x14ac:dyDescent="0.2">
      <c r="A1861" s="4">
        <v>44820</v>
      </c>
      <c r="B1861" s="17">
        <v>-1000</v>
      </c>
      <c r="C1861" s="11" t="s">
        <v>32</v>
      </c>
      <c r="D1861" s="2" t="s">
        <v>123</v>
      </c>
      <c r="E1861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861" s="17">
        <f>IF(Movimientos[[#This Row],[Contabilizado]] &gt; 0, Movimientos[[#This Row],[Contabilizado]], 0)</f>
        <v>0</v>
      </c>
      <c r="G1861" s="31">
        <f>IF(Movimientos[[#This Row],[Contabilizado]] &lt; 0, Movimientos[[#This Row],[Contabilizado]], 0)</f>
        <v>0</v>
      </c>
      <c r="H1861" s="3"/>
      <c r="I1861" s="5"/>
      <c r="K1861" s="3"/>
      <c r="L1861" s="3"/>
      <c r="M1861" s="3"/>
    </row>
    <row r="1862" spans="1:13" x14ac:dyDescent="0.2">
      <c r="A1862" s="4">
        <v>44819</v>
      </c>
      <c r="B1862" s="17">
        <v>4000</v>
      </c>
      <c r="C1862" s="11" t="s">
        <v>153</v>
      </c>
      <c r="D1862" s="2"/>
      <c r="E1862" s="17">
        <f>IF(AND(Movimientos[[#This Row],[Importe]] &lt; 0, OR(Movimientos[[#This Row],[Concepto]] = "Luz", Movimientos[[#This Row],[Concepto]] = "Cuota", Movimientos[[#This Row],[Concepto]] = "Invitado")), 0, Movimientos[[#This Row],[Importe]])</f>
        <v>4000</v>
      </c>
      <c r="F1862" s="17">
        <f>IF(Movimientos[[#This Row],[Contabilizado]] &gt; 0, Movimientos[[#This Row],[Contabilizado]], 0)</f>
        <v>4000</v>
      </c>
      <c r="G1862" s="31">
        <f>IF(Movimientos[[#This Row],[Contabilizado]] &lt; 0, Movimientos[[#This Row],[Contabilizado]], 0)</f>
        <v>0</v>
      </c>
      <c r="I1862" s="5"/>
    </row>
    <row r="1863" spans="1:13" x14ac:dyDescent="0.2">
      <c r="A1863" s="4">
        <v>44819</v>
      </c>
      <c r="B1863" s="17">
        <v>3200</v>
      </c>
      <c r="C1863" s="11" t="s">
        <v>15</v>
      </c>
      <c r="D1863" s="2" t="s">
        <v>98</v>
      </c>
      <c r="E1863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863" s="17">
        <f>IF(Movimientos[[#This Row],[Contabilizado]] &gt; 0, Movimientos[[#This Row],[Contabilizado]], 0)</f>
        <v>3200</v>
      </c>
      <c r="G1863" s="31">
        <f>IF(Movimientos[[#This Row],[Contabilizado]] &lt; 0, Movimientos[[#This Row],[Contabilizado]], 0)</f>
        <v>0</v>
      </c>
      <c r="I1863" s="5"/>
    </row>
    <row r="1864" spans="1:13" x14ac:dyDescent="0.2">
      <c r="A1864" s="4">
        <v>44819</v>
      </c>
      <c r="B1864" s="17">
        <v>3200</v>
      </c>
      <c r="C1864" s="11" t="s">
        <v>15</v>
      </c>
      <c r="D1864" s="2" t="s">
        <v>129</v>
      </c>
      <c r="E1864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864" s="17">
        <f>IF(Movimientos[[#This Row],[Contabilizado]] &gt; 0, Movimientos[[#This Row],[Contabilizado]], 0)</f>
        <v>3200</v>
      </c>
      <c r="G1864" s="31">
        <f>IF(Movimientos[[#This Row],[Contabilizado]] &lt; 0, Movimientos[[#This Row],[Contabilizado]], 0)</f>
        <v>0</v>
      </c>
      <c r="H1864" s="3"/>
      <c r="I1864" s="5"/>
      <c r="K1864" s="3"/>
      <c r="L1864" s="3"/>
      <c r="M1864" s="3"/>
    </row>
    <row r="1865" spans="1:13" x14ac:dyDescent="0.2">
      <c r="A1865" s="4">
        <v>44819</v>
      </c>
      <c r="B1865" s="17">
        <v>3200</v>
      </c>
      <c r="C1865" s="11" t="s">
        <v>15</v>
      </c>
      <c r="D1865" s="2" t="s">
        <v>136</v>
      </c>
      <c r="E1865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865" s="17">
        <f>IF(Movimientos[[#This Row],[Contabilizado]] &gt; 0, Movimientos[[#This Row],[Contabilizado]], 0)</f>
        <v>3200</v>
      </c>
      <c r="G1865" s="31">
        <f>IF(Movimientos[[#This Row],[Contabilizado]] &lt; 0, Movimientos[[#This Row],[Contabilizado]], 0)</f>
        <v>0</v>
      </c>
      <c r="H1865" s="3"/>
      <c r="I1865" s="5"/>
      <c r="K1865" s="3"/>
      <c r="L1865" s="3"/>
      <c r="M1865" s="3"/>
    </row>
    <row r="1866" spans="1:13" x14ac:dyDescent="0.2">
      <c r="A1866" s="4">
        <v>44819</v>
      </c>
      <c r="B1866" s="17">
        <v>3200</v>
      </c>
      <c r="C1866" s="11" t="s">
        <v>15</v>
      </c>
      <c r="D1866" s="2" t="s">
        <v>87</v>
      </c>
      <c r="E1866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866" s="17">
        <f>IF(Movimientos[[#This Row],[Contabilizado]] &gt; 0, Movimientos[[#This Row],[Contabilizado]], 0)</f>
        <v>3200</v>
      </c>
      <c r="G1866" s="31">
        <f>IF(Movimientos[[#This Row],[Contabilizado]] &lt; 0, Movimientos[[#This Row],[Contabilizado]], 0)</f>
        <v>0</v>
      </c>
      <c r="H1866" s="3"/>
      <c r="I1866" s="5"/>
      <c r="K1866" s="3"/>
      <c r="L1866" s="3"/>
      <c r="M1866" s="3"/>
    </row>
    <row r="1867" spans="1:13" x14ac:dyDescent="0.2">
      <c r="A1867" s="4">
        <v>44819</v>
      </c>
      <c r="B1867" s="17">
        <v>1600</v>
      </c>
      <c r="C1867" s="11" t="s">
        <v>15</v>
      </c>
      <c r="D1867" s="2" t="s">
        <v>225</v>
      </c>
      <c r="E1867" s="17">
        <f>IF(AND(Movimientos[[#This Row],[Importe]] &lt; 0, OR(Movimientos[[#This Row],[Concepto]] = "Luz", Movimientos[[#This Row],[Concepto]] = "Cuota", Movimientos[[#This Row],[Concepto]] = "Invitado")), 0, Movimientos[[#This Row],[Importe]])</f>
        <v>1600</v>
      </c>
      <c r="F1867" s="17">
        <f>IF(Movimientos[[#This Row],[Contabilizado]] &gt; 0, Movimientos[[#This Row],[Contabilizado]], 0)</f>
        <v>1600</v>
      </c>
      <c r="G1867" s="31">
        <f>IF(Movimientos[[#This Row],[Contabilizado]] &lt; 0, Movimientos[[#This Row],[Contabilizado]], 0)</f>
        <v>0</v>
      </c>
      <c r="H1867" s="3"/>
      <c r="I1867" s="5"/>
      <c r="K1867" s="3"/>
      <c r="L1867" s="3"/>
      <c r="M1867" s="3"/>
    </row>
    <row r="1868" spans="1:13" x14ac:dyDescent="0.2">
      <c r="A1868" s="4">
        <v>44819</v>
      </c>
      <c r="B1868" s="17">
        <v>100</v>
      </c>
      <c r="C1868" s="11" t="s">
        <v>197</v>
      </c>
      <c r="D1868" s="2"/>
      <c r="E1868" s="17">
        <f>IF(AND(Movimientos[[#This Row],[Importe]] &lt; 0, OR(Movimientos[[#This Row],[Concepto]] = "Luz", Movimientos[[#This Row],[Concepto]] = "Cuota", Movimientos[[#This Row],[Concepto]] = "Invitado")), 0, Movimientos[[#This Row],[Importe]])</f>
        <v>100</v>
      </c>
      <c r="F1868" s="17">
        <f>IF(Movimientos[[#This Row],[Contabilizado]] &gt; 0, Movimientos[[#This Row],[Contabilizado]], 0)</f>
        <v>100</v>
      </c>
      <c r="G1868" s="31">
        <f>IF(Movimientos[[#This Row],[Contabilizado]] &lt; 0, Movimientos[[#This Row],[Contabilizado]], 0)</f>
        <v>0</v>
      </c>
      <c r="H1868" s="3"/>
      <c r="I1868" s="5"/>
      <c r="K1868" s="3"/>
      <c r="L1868" s="3"/>
      <c r="M1868" s="2" t="s">
        <v>223</v>
      </c>
    </row>
    <row r="1869" spans="1:13" x14ac:dyDescent="0.2">
      <c r="A1869" s="4">
        <v>44819</v>
      </c>
      <c r="B1869" s="17">
        <v>-500</v>
      </c>
      <c r="C1869" s="11" t="s">
        <v>13</v>
      </c>
      <c r="D1869" s="13" t="s">
        <v>23</v>
      </c>
      <c r="E1869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869" s="17">
        <f>IF(Movimientos[[#This Row],[Contabilizado]] &gt; 0, Movimientos[[#This Row],[Contabilizado]], 0)</f>
        <v>0</v>
      </c>
      <c r="G1869" s="31">
        <f>IF(Movimientos[[#This Row],[Contabilizado]] &lt; 0, Movimientos[[#This Row],[Contabilizado]], 0)</f>
        <v>0</v>
      </c>
      <c r="H1869" s="3"/>
      <c r="I1869" s="5"/>
      <c r="K1869" s="3"/>
      <c r="L1869" s="3"/>
      <c r="M1869" s="3"/>
    </row>
    <row r="1870" spans="1:13" x14ac:dyDescent="0.2">
      <c r="A1870" s="4">
        <v>44818</v>
      </c>
      <c r="B1870" s="17">
        <v>3200</v>
      </c>
      <c r="C1870" s="11" t="s">
        <v>15</v>
      </c>
      <c r="D1870" s="2" t="s">
        <v>67</v>
      </c>
      <c r="E1870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870" s="17">
        <f>IF(Movimientos[[#This Row],[Contabilizado]] &gt; 0, Movimientos[[#This Row],[Contabilizado]], 0)</f>
        <v>3200</v>
      </c>
      <c r="G1870" s="31">
        <f>IF(Movimientos[[#This Row],[Contabilizado]] &lt; 0, Movimientos[[#This Row],[Contabilizado]], 0)</f>
        <v>0</v>
      </c>
      <c r="H1870" s="3"/>
      <c r="I1870" s="5"/>
      <c r="K1870" s="3"/>
      <c r="L1870" s="3"/>
      <c r="M1870" s="3"/>
    </row>
    <row r="1871" spans="1:13" x14ac:dyDescent="0.2">
      <c r="A1871" s="4">
        <v>44818</v>
      </c>
      <c r="B1871" s="17">
        <v>3200</v>
      </c>
      <c r="C1871" s="11" t="s">
        <v>15</v>
      </c>
      <c r="D1871" s="2" t="s">
        <v>69</v>
      </c>
      <c r="E1871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871" s="17">
        <f>IF(Movimientos[[#This Row],[Contabilizado]] &gt; 0, Movimientos[[#This Row],[Contabilizado]], 0)</f>
        <v>3200</v>
      </c>
      <c r="G1871" s="31">
        <f>IF(Movimientos[[#This Row],[Contabilizado]] &lt; 0, Movimientos[[#This Row],[Contabilizado]], 0)</f>
        <v>0</v>
      </c>
      <c r="H1871" s="3"/>
      <c r="I1871" s="5"/>
      <c r="K1871" s="3"/>
      <c r="L1871" s="3"/>
      <c r="M1871" s="3"/>
    </row>
    <row r="1872" spans="1:13" x14ac:dyDescent="0.2">
      <c r="A1872" s="4">
        <v>44818</v>
      </c>
      <c r="B1872" s="17">
        <v>3200</v>
      </c>
      <c r="C1872" s="11" t="s">
        <v>15</v>
      </c>
      <c r="D1872" s="2" t="s">
        <v>79</v>
      </c>
      <c r="E1872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872" s="17">
        <f>IF(Movimientos[[#This Row],[Contabilizado]] &gt; 0, Movimientos[[#This Row],[Contabilizado]], 0)</f>
        <v>3200</v>
      </c>
      <c r="G1872" s="31">
        <f>IF(Movimientos[[#This Row],[Contabilizado]] &lt; 0, Movimientos[[#This Row],[Contabilizado]], 0)</f>
        <v>0</v>
      </c>
      <c r="H1872" s="3"/>
      <c r="I1872" s="5"/>
      <c r="K1872" s="3"/>
      <c r="L1872" s="3"/>
      <c r="M1872" s="3"/>
    </row>
    <row r="1873" spans="1:13" x14ac:dyDescent="0.2">
      <c r="A1873" s="4">
        <v>44818</v>
      </c>
      <c r="B1873" s="17">
        <v>3200</v>
      </c>
      <c r="C1873" s="11" t="s">
        <v>15</v>
      </c>
      <c r="D1873" s="2" t="s">
        <v>104</v>
      </c>
      <c r="E1873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873" s="17">
        <f>IF(Movimientos[[#This Row],[Contabilizado]] &gt; 0, Movimientos[[#This Row],[Contabilizado]], 0)</f>
        <v>3200</v>
      </c>
      <c r="G1873" s="31">
        <f>IF(Movimientos[[#This Row],[Contabilizado]] &lt; 0, Movimientos[[#This Row],[Contabilizado]], 0)</f>
        <v>0</v>
      </c>
      <c r="H1873" s="3"/>
      <c r="I1873" s="5"/>
      <c r="K1873" s="3"/>
      <c r="L1873" s="3"/>
      <c r="M1873" s="3"/>
    </row>
    <row r="1874" spans="1:13" x14ac:dyDescent="0.2">
      <c r="A1874" s="4">
        <v>44818</v>
      </c>
      <c r="B1874" s="17">
        <v>3200</v>
      </c>
      <c r="C1874" s="11" t="s">
        <v>15</v>
      </c>
      <c r="D1874" s="2" t="s">
        <v>105</v>
      </c>
      <c r="E1874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874" s="17">
        <f>IF(Movimientos[[#This Row],[Contabilizado]] &gt; 0, Movimientos[[#This Row],[Contabilizado]], 0)</f>
        <v>3200</v>
      </c>
      <c r="G1874" s="31">
        <f>IF(Movimientos[[#This Row],[Contabilizado]] &lt; 0, Movimientos[[#This Row],[Contabilizado]], 0)</f>
        <v>0</v>
      </c>
      <c r="H1874" s="3"/>
      <c r="I1874" s="5"/>
      <c r="K1874" s="3"/>
      <c r="L1874" s="3"/>
      <c r="M1874" s="3"/>
    </row>
    <row r="1875" spans="1:13" x14ac:dyDescent="0.2">
      <c r="A1875" s="4">
        <v>44818</v>
      </c>
      <c r="B1875" s="17">
        <v>3200</v>
      </c>
      <c r="C1875" s="11" t="s">
        <v>15</v>
      </c>
      <c r="D1875" s="2" t="s">
        <v>214</v>
      </c>
      <c r="E1875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875" s="17">
        <f>IF(Movimientos[[#This Row],[Contabilizado]] &gt; 0, Movimientos[[#This Row],[Contabilizado]], 0)</f>
        <v>3200</v>
      </c>
      <c r="G1875" s="31">
        <f>IF(Movimientos[[#This Row],[Contabilizado]] &lt; 0, Movimientos[[#This Row],[Contabilizado]], 0)</f>
        <v>0</v>
      </c>
      <c r="H1875" s="3"/>
      <c r="I1875" s="5"/>
      <c r="K1875" s="3"/>
      <c r="L1875" s="3"/>
      <c r="M1875" s="3"/>
    </row>
    <row r="1876" spans="1:13" x14ac:dyDescent="0.2">
      <c r="A1876" s="4">
        <v>44818</v>
      </c>
      <c r="B1876" s="17">
        <v>3200</v>
      </c>
      <c r="C1876" s="11" t="s">
        <v>15</v>
      </c>
      <c r="D1876" s="2" t="s">
        <v>213</v>
      </c>
      <c r="E1876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876" s="17">
        <f>IF(Movimientos[[#This Row],[Contabilizado]] &gt; 0, Movimientos[[#This Row],[Contabilizado]], 0)</f>
        <v>3200</v>
      </c>
      <c r="G1876" s="31">
        <f>IF(Movimientos[[#This Row],[Contabilizado]] &lt; 0, Movimientos[[#This Row],[Contabilizado]], 0)</f>
        <v>0</v>
      </c>
      <c r="H1876" s="3"/>
      <c r="I1876" s="5"/>
      <c r="K1876" s="3"/>
      <c r="L1876" s="3"/>
      <c r="M1876" s="3"/>
    </row>
    <row r="1877" spans="1:13" x14ac:dyDescent="0.2">
      <c r="A1877" s="4">
        <v>44818</v>
      </c>
      <c r="B1877" s="17">
        <v>-500</v>
      </c>
      <c r="C1877" s="11" t="s">
        <v>13</v>
      </c>
      <c r="D1877" s="13" t="s">
        <v>73</v>
      </c>
      <c r="E1877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877" s="17">
        <f>IF(Movimientos[[#This Row],[Contabilizado]] &gt; 0, Movimientos[[#This Row],[Contabilizado]], 0)</f>
        <v>0</v>
      </c>
      <c r="G1877" s="31">
        <f>IF(Movimientos[[#This Row],[Contabilizado]] &lt; 0, Movimientos[[#This Row],[Contabilizado]], 0)</f>
        <v>0</v>
      </c>
      <c r="I1877" s="5"/>
    </row>
    <row r="1878" spans="1:13" x14ac:dyDescent="0.2">
      <c r="A1878" s="4">
        <v>44818</v>
      </c>
      <c r="B1878" s="17">
        <v>-500</v>
      </c>
      <c r="C1878" s="11" t="s">
        <v>13</v>
      </c>
      <c r="D1878" s="13" t="s">
        <v>18</v>
      </c>
      <c r="E1878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878" s="17">
        <f>IF(Movimientos[[#This Row],[Contabilizado]] &gt; 0, Movimientos[[#This Row],[Contabilizado]], 0)</f>
        <v>0</v>
      </c>
      <c r="G1878" s="31">
        <f>IF(Movimientos[[#This Row],[Contabilizado]] &lt; 0, Movimientos[[#This Row],[Contabilizado]], 0)</f>
        <v>0</v>
      </c>
      <c r="I1878" s="5"/>
    </row>
    <row r="1879" spans="1:13" x14ac:dyDescent="0.2">
      <c r="A1879" s="4">
        <v>44817</v>
      </c>
      <c r="B1879" s="17">
        <v>3200</v>
      </c>
      <c r="C1879" s="11" t="s">
        <v>15</v>
      </c>
      <c r="D1879" s="2" t="s">
        <v>60</v>
      </c>
      <c r="E1879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879" s="17">
        <f>IF(Movimientos[[#This Row],[Contabilizado]] &gt; 0, Movimientos[[#This Row],[Contabilizado]], 0)</f>
        <v>3200</v>
      </c>
      <c r="G1879" s="31">
        <f>IF(Movimientos[[#This Row],[Contabilizado]] &lt; 0, Movimientos[[#This Row],[Contabilizado]], 0)</f>
        <v>0</v>
      </c>
      <c r="H1879" s="3"/>
      <c r="I1879" s="5"/>
      <c r="K1879" s="3"/>
      <c r="L1879" s="3"/>
      <c r="M1879" s="3"/>
    </row>
    <row r="1880" spans="1:13" x14ac:dyDescent="0.2">
      <c r="A1880" s="4">
        <v>44817</v>
      </c>
      <c r="B1880" s="17">
        <v>3200</v>
      </c>
      <c r="C1880" s="11" t="s">
        <v>15</v>
      </c>
      <c r="D1880" s="2" t="s">
        <v>70</v>
      </c>
      <c r="E1880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880" s="17">
        <f>IF(Movimientos[[#This Row],[Contabilizado]] &gt; 0, Movimientos[[#This Row],[Contabilizado]], 0)</f>
        <v>3200</v>
      </c>
      <c r="G1880" s="31">
        <f>IF(Movimientos[[#This Row],[Contabilizado]] &lt; 0, Movimientos[[#This Row],[Contabilizado]], 0)</f>
        <v>0</v>
      </c>
      <c r="H1880" s="3"/>
      <c r="I1880" s="5"/>
      <c r="K1880" s="3"/>
      <c r="L1880" s="3"/>
      <c r="M1880" s="3"/>
    </row>
    <row r="1881" spans="1:13" x14ac:dyDescent="0.2">
      <c r="A1881" s="4">
        <v>44817</v>
      </c>
      <c r="B1881" s="17">
        <v>3200</v>
      </c>
      <c r="C1881" s="11" t="s">
        <v>15</v>
      </c>
      <c r="D1881" s="2" t="s">
        <v>76</v>
      </c>
      <c r="E1881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881" s="17">
        <f>IF(Movimientos[[#This Row],[Contabilizado]] &gt; 0, Movimientos[[#This Row],[Contabilizado]], 0)</f>
        <v>3200</v>
      </c>
      <c r="G1881" s="31">
        <f>IF(Movimientos[[#This Row],[Contabilizado]] &lt; 0, Movimientos[[#This Row],[Contabilizado]], 0)</f>
        <v>0</v>
      </c>
      <c r="H1881" s="3"/>
      <c r="I1881" s="5"/>
      <c r="K1881" s="3"/>
      <c r="L1881" s="3"/>
      <c r="M1881" s="3"/>
    </row>
    <row r="1882" spans="1:13" x14ac:dyDescent="0.2">
      <c r="A1882" s="4">
        <v>44817</v>
      </c>
      <c r="B1882" s="17">
        <v>3200</v>
      </c>
      <c r="C1882" s="11" t="s">
        <v>15</v>
      </c>
      <c r="D1882" s="2" t="s">
        <v>181</v>
      </c>
      <c r="E1882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882" s="17">
        <f>IF(Movimientos[[#This Row],[Contabilizado]] &gt; 0, Movimientos[[#This Row],[Contabilizado]], 0)</f>
        <v>3200</v>
      </c>
      <c r="G1882" s="31">
        <f>IF(Movimientos[[#This Row],[Contabilizado]] &lt; 0, Movimientos[[#This Row],[Contabilizado]], 0)</f>
        <v>0</v>
      </c>
      <c r="H1882" s="3"/>
      <c r="I1882" s="5"/>
      <c r="K1882" s="3"/>
      <c r="L1882" s="3"/>
      <c r="M1882" s="3"/>
    </row>
    <row r="1883" spans="1:13" x14ac:dyDescent="0.2">
      <c r="A1883" s="4">
        <v>44817</v>
      </c>
      <c r="B1883" s="17">
        <v>3200</v>
      </c>
      <c r="C1883" s="11" t="s">
        <v>15</v>
      </c>
      <c r="D1883" s="2" t="s">
        <v>101</v>
      </c>
      <c r="E1883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883" s="17">
        <f>IF(Movimientos[[#This Row],[Contabilizado]] &gt; 0, Movimientos[[#This Row],[Contabilizado]], 0)</f>
        <v>3200</v>
      </c>
      <c r="G1883" s="31">
        <f>IF(Movimientos[[#This Row],[Contabilizado]] &lt; 0, Movimientos[[#This Row],[Contabilizado]], 0)</f>
        <v>0</v>
      </c>
      <c r="I1883" s="5"/>
    </row>
    <row r="1884" spans="1:13" x14ac:dyDescent="0.2">
      <c r="A1884" s="4">
        <v>44817</v>
      </c>
      <c r="B1884" s="17">
        <v>3200</v>
      </c>
      <c r="C1884" s="11" t="s">
        <v>15</v>
      </c>
      <c r="D1884" s="2" t="s">
        <v>103</v>
      </c>
      <c r="E1884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884" s="17">
        <f>IF(Movimientos[[#This Row],[Contabilizado]] &gt; 0, Movimientos[[#This Row],[Contabilizado]], 0)</f>
        <v>3200</v>
      </c>
      <c r="G1884" s="31">
        <f>IF(Movimientos[[#This Row],[Contabilizado]] &lt; 0, Movimientos[[#This Row],[Contabilizado]], 0)</f>
        <v>0</v>
      </c>
      <c r="I1884" s="5"/>
    </row>
    <row r="1885" spans="1:13" x14ac:dyDescent="0.2">
      <c r="A1885" s="4">
        <v>44817</v>
      </c>
      <c r="B1885" s="17">
        <v>3200</v>
      </c>
      <c r="C1885" s="11" t="s">
        <v>15</v>
      </c>
      <c r="D1885" s="2" t="s">
        <v>166</v>
      </c>
      <c r="E1885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885" s="17">
        <f>IF(Movimientos[[#This Row],[Contabilizado]] &gt; 0, Movimientos[[#This Row],[Contabilizado]], 0)</f>
        <v>3200</v>
      </c>
      <c r="G1885" s="31">
        <f>IF(Movimientos[[#This Row],[Contabilizado]] &lt; 0, Movimientos[[#This Row],[Contabilizado]], 0)</f>
        <v>0</v>
      </c>
      <c r="I1885" s="5"/>
    </row>
    <row r="1886" spans="1:13" x14ac:dyDescent="0.2">
      <c r="A1886" s="4">
        <v>44817</v>
      </c>
      <c r="B1886" s="17">
        <v>3200</v>
      </c>
      <c r="C1886" s="11" t="s">
        <v>15</v>
      </c>
      <c r="D1886" s="2" t="s">
        <v>109</v>
      </c>
      <c r="E1886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886" s="17">
        <f>IF(Movimientos[[#This Row],[Contabilizado]] &gt; 0, Movimientos[[#This Row],[Contabilizado]], 0)</f>
        <v>3200</v>
      </c>
      <c r="G1886" s="31">
        <f>IF(Movimientos[[#This Row],[Contabilizado]] &lt; 0, Movimientos[[#This Row],[Contabilizado]], 0)</f>
        <v>0</v>
      </c>
      <c r="I1886" s="5"/>
    </row>
    <row r="1887" spans="1:13" x14ac:dyDescent="0.2">
      <c r="A1887" s="4">
        <v>44817</v>
      </c>
      <c r="B1887" s="17">
        <v>3200</v>
      </c>
      <c r="C1887" s="11" t="s">
        <v>15</v>
      </c>
      <c r="D1887" s="2" t="s">
        <v>31</v>
      </c>
      <c r="E1887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887" s="17">
        <f>IF(Movimientos[[#This Row],[Contabilizado]] &gt; 0, Movimientos[[#This Row],[Contabilizado]], 0)</f>
        <v>3200</v>
      </c>
      <c r="G1887" s="31">
        <f>IF(Movimientos[[#This Row],[Contabilizado]] &lt; 0, Movimientos[[#This Row],[Contabilizado]], 0)</f>
        <v>0</v>
      </c>
      <c r="I1887" s="5"/>
    </row>
    <row r="1888" spans="1:13" x14ac:dyDescent="0.2">
      <c r="A1888" s="4">
        <v>44817</v>
      </c>
      <c r="B1888" s="17">
        <v>3200</v>
      </c>
      <c r="C1888" s="11" t="s">
        <v>15</v>
      </c>
      <c r="D1888" s="2" t="s">
        <v>123</v>
      </c>
      <c r="E1888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888" s="17">
        <f>IF(Movimientos[[#This Row],[Contabilizado]] &gt; 0, Movimientos[[#This Row],[Contabilizado]], 0)</f>
        <v>3200</v>
      </c>
      <c r="G1888" s="31">
        <f>IF(Movimientos[[#This Row],[Contabilizado]] &lt; 0, Movimientos[[#This Row],[Contabilizado]], 0)</f>
        <v>0</v>
      </c>
      <c r="I1888" s="5"/>
      <c r="J1888" s="5"/>
    </row>
    <row r="1889" spans="1:13" x14ac:dyDescent="0.2">
      <c r="A1889" s="4">
        <v>44817</v>
      </c>
      <c r="B1889" s="17">
        <v>2300</v>
      </c>
      <c r="C1889" s="11" t="s">
        <v>15</v>
      </c>
      <c r="D1889" s="2" t="s">
        <v>140</v>
      </c>
      <c r="E1889" s="17">
        <f>IF(AND(Movimientos[[#This Row],[Importe]] &lt; 0, OR(Movimientos[[#This Row],[Concepto]] = "Luz", Movimientos[[#This Row],[Concepto]] = "Cuota", Movimientos[[#This Row],[Concepto]] = "Invitado")), 0, Movimientos[[#This Row],[Importe]])</f>
        <v>2300</v>
      </c>
      <c r="F1889" s="17">
        <f>IF(Movimientos[[#This Row],[Contabilizado]] &gt; 0, Movimientos[[#This Row],[Contabilizado]], 0)</f>
        <v>2300</v>
      </c>
      <c r="G1889" s="31">
        <f>IF(Movimientos[[#This Row],[Contabilizado]] &lt; 0, Movimientos[[#This Row],[Contabilizado]], 0)</f>
        <v>0</v>
      </c>
      <c r="I1889" s="5"/>
    </row>
    <row r="1890" spans="1:13" x14ac:dyDescent="0.2">
      <c r="A1890" s="4">
        <v>44817</v>
      </c>
      <c r="B1890" s="17">
        <v>2300</v>
      </c>
      <c r="C1890" s="11" t="s">
        <v>15</v>
      </c>
      <c r="D1890" s="2" t="s">
        <v>20</v>
      </c>
      <c r="E1890" s="17">
        <f>IF(AND(Movimientos[[#This Row],[Importe]] &lt; 0, OR(Movimientos[[#This Row],[Concepto]] = "Luz", Movimientos[[#This Row],[Concepto]] = "Cuota", Movimientos[[#This Row],[Concepto]] = "Invitado")), 0, Movimientos[[#This Row],[Importe]])</f>
        <v>2300</v>
      </c>
      <c r="F1890" s="17">
        <f>IF(Movimientos[[#This Row],[Contabilizado]] &gt; 0, Movimientos[[#This Row],[Contabilizado]], 0)</f>
        <v>2300</v>
      </c>
      <c r="G1890" s="31">
        <f>IF(Movimientos[[#This Row],[Contabilizado]] &lt; 0, Movimientos[[#This Row],[Contabilizado]], 0)</f>
        <v>0</v>
      </c>
      <c r="I1890" s="5"/>
    </row>
    <row r="1891" spans="1:13" x14ac:dyDescent="0.2">
      <c r="A1891" s="4">
        <v>44817</v>
      </c>
      <c r="B1891" s="17">
        <v>2300</v>
      </c>
      <c r="C1891" s="11" t="s">
        <v>15</v>
      </c>
      <c r="D1891" s="2" t="s">
        <v>147</v>
      </c>
      <c r="E1891" s="17">
        <f>IF(AND(Movimientos[[#This Row],[Importe]] &lt; 0, OR(Movimientos[[#This Row],[Concepto]] = "Luz", Movimientos[[#This Row],[Concepto]] = "Cuota", Movimientos[[#This Row],[Concepto]] = "Invitado")), 0, Movimientos[[#This Row],[Importe]])</f>
        <v>2300</v>
      </c>
      <c r="F1891" s="17">
        <f>IF(Movimientos[[#This Row],[Contabilizado]] &gt; 0, Movimientos[[#This Row],[Contabilizado]], 0)</f>
        <v>2300</v>
      </c>
      <c r="G1891" s="31">
        <f>IF(Movimientos[[#This Row],[Contabilizado]] &lt; 0, Movimientos[[#This Row],[Contabilizado]], 0)</f>
        <v>0</v>
      </c>
      <c r="H1891" s="3"/>
      <c r="I1891" s="5"/>
      <c r="K1891" s="3"/>
      <c r="L1891" s="3"/>
      <c r="M1891" s="3"/>
    </row>
    <row r="1892" spans="1:13" x14ac:dyDescent="0.2">
      <c r="A1892" s="4">
        <v>44817</v>
      </c>
      <c r="B1892" s="17">
        <v>-500</v>
      </c>
      <c r="C1892" s="11" t="s">
        <v>13</v>
      </c>
      <c r="D1892" s="13" t="s">
        <v>82</v>
      </c>
      <c r="E1892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892" s="17">
        <f>IF(Movimientos[[#This Row],[Contabilizado]] &gt; 0, Movimientos[[#This Row],[Contabilizado]], 0)</f>
        <v>0</v>
      </c>
      <c r="G1892" s="31">
        <f>IF(Movimientos[[#This Row],[Contabilizado]] &lt; 0, Movimientos[[#This Row],[Contabilizado]], 0)</f>
        <v>0</v>
      </c>
      <c r="I1892" s="5"/>
    </row>
    <row r="1893" spans="1:13" x14ac:dyDescent="0.2">
      <c r="A1893" s="4">
        <v>44817</v>
      </c>
      <c r="B1893" s="17">
        <v>-500</v>
      </c>
      <c r="C1893" s="11" t="s">
        <v>13</v>
      </c>
      <c r="D1893" s="13" t="s">
        <v>24</v>
      </c>
      <c r="E1893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893" s="17">
        <f>IF(Movimientos[[#This Row],[Contabilizado]] &gt; 0, Movimientos[[#This Row],[Contabilizado]], 0)</f>
        <v>0</v>
      </c>
      <c r="G1893" s="31">
        <f>IF(Movimientos[[#This Row],[Contabilizado]] &lt; 0, Movimientos[[#This Row],[Contabilizado]], 0)</f>
        <v>0</v>
      </c>
      <c r="I1893" s="5"/>
    </row>
    <row r="1894" spans="1:13" x14ac:dyDescent="0.2">
      <c r="A1894" s="4">
        <v>44816</v>
      </c>
      <c r="B1894" s="17">
        <v>3200</v>
      </c>
      <c r="C1894" s="11" t="s">
        <v>15</v>
      </c>
      <c r="D1894" s="2" t="s">
        <v>227</v>
      </c>
      <c r="E1894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894" s="17">
        <f>IF(Movimientos[[#This Row],[Contabilizado]] &gt; 0, Movimientos[[#This Row],[Contabilizado]], 0)</f>
        <v>3200</v>
      </c>
      <c r="G1894" s="31">
        <f>IF(Movimientos[[#This Row],[Contabilizado]] &lt; 0, Movimientos[[#This Row],[Contabilizado]], 0)</f>
        <v>0</v>
      </c>
      <c r="H1894" s="3"/>
      <c r="I1894" s="5"/>
      <c r="K1894" s="3"/>
      <c r="L1894" s="3"/>
      <c r="M1894" s="3"/>
    </row>
    <row r="1895" spans="1:13" x14ac:dyDescent="0.2">
      <c r="A1895" s="4">
        <v>44816</v>
      </c>
      <c r="B1895" s="17">
        <v>1700</v>
      </c>
      <c r="C1895" s="11" t="s">
        <v>32</v>
      </c>
      <c r="D1895" s="2" t="s">
        <v>227</v>
      </c>
      <c r="E1895" s="17">
        <f>IF(AND(Movimientos[[#This Row],[Importe]] &lt; 0, OR(Movimientos[[#This Row],[Concepto]] = "Luz", Movimientos[[#This Row],[Concepto]] = "Cuota", Movimientos[[#This Row],[Concepto]] = "Invitado")), 0, Movimientos[[#This Row],[Importe]])</f>
        <v>1700</v>
      </c>
      <c r="F1895" s="17">
        <f>IF(Movimientos[[#This Row],[Contabilizado]] &gt; 0, Movimientos[[#This Row],[Contabilizado]], 0)</f>
        <v>1700</v>
      </c>
      <c r="G1895" s="31">
        <f>IF(Movimientos[[#This Row],[Contabilizado]] &lt; 0, Movimientos[[#This Row],[Contabilizado]], 0)</f>
        <v>0</v>
      </c>
      <c r="H1895" s="3"/>
      <c r="I1895" s="5"/>
      <c r="K1895" s="3"/>
      <c r="L1895" s="3"/>
      <c r="M1895" s="3"/>
    </row>
    <row r="1896" spans="1:13" x14ac:dyDescent="0.2">
      <c r="A1896" s="4">
        <v>44816</v>
      </c>
      <c r="B1896" s="17">
        <v>1600</v>
      </c>
      <c r="C1896" s="11" t="s">
        <v>15</v>
      </c>
      <c r="D1896" s="2" t="s">
        <v>66</v>
      </c>
      <c r="E1896" s="17">
        <f>IF(AND(Movimientos[[#This Row],[Importe]] &lt; 0, OR(Movimientos[[#This Row],[Concepto]] = "Luz", Movimientos[[#This Row],[Concepto]] = "Cuota", Movimientos[[#This Row],[Concepto]] = "Invitado")), 0, Movimientos[[#This Row],[Importe]])</f>
        <v>1600</v>
      </c>
      <c r="F1896" s="17">
        <f>IF(Movimientos[[#This Row],[Contabilizado]] &gt; 0, Movimientos[[#This Row],[Contabilizado]], 0)</f>
        <v>1600</v>
      </c>
      <c r="G1896" s="31">
        <f>IF(Movimientos[[#This Row],[Contabilizado]] &lt; 0, Movimientos[[#This Row],[Contabilizado]], 0)</f>
        <v>0</v>
      </c>
      <c r="H1896" s="3"/>
      <c r="I1896" s="5"/>
      <c r="K1896" s="3"/>
      <c r="L1896" s="3"/>
      <c r="M1896" s="3"/>
    </row>
    <row r="1897" spans="1:13" x14ac:dyDescent="0.2">
      <c r="A1897" s="4">
        <v>44816</v>
      </c>
      <c r="B1897" s="17">
        <v>1600</v>
      </c>
      <c r="C1897" s="11" t="s">
        <v>15</v>
      </c>
      <c r="D1897" s="2" t="s">
        <v>68</v>
      </c>
      <c r="E1897" s="17">
        <f>IF(AND(Movimientos[[#This Row],[Importe]] &lt; 0, OR(Movimientos[[#This Row],[Concepto]] = "Luz", Movimientos[[#This Row],[Concepto]] = "Cuota", Movimientos[[#This Row],[Concepto]] = "Invitado")), 0, Movimientos[[#This Row],[Importe]])</f>
        <v>1600</v>
      </c>
      <c r="F1897" s="17">
        <f>IF(Movimientos[[#This Row],[Contabilizado]] &gt; 0, Movimientos[[#This Row],[Contabilizado]], 0)</f>
        <v>1600</v>
      </c>
      <c r="G1897" s="31">
        <f>IF(Movimientos[[#This Row],[Contabilizado]] &lt; 0, Movimientos[[#This Row],[Contabilizado]], 0)</f>
        <v>0</v>
      </c>
      <c r="I1897" s="5"/>
    </row>
    <row r="1898" spans="1:13" x14ac:dyDescent="0.2">
      <c r="A1898" s="4">
        <v>44816</v>
      </c>
      <c r="B1898" s="17">
        <v>1200</v>
      </c>
      <c r="C1898" s="11" t="s">
        <v>13</v>
      </c>
      <c r="D1898" s="13" t="s">
        <v>227</v>
      </c>
      <c r="E1898" s="17">
        <f>IF(AND(Movimientos[[#This Row],[Importe]] &lt; 0, OR(Movimientos[[#This Row],[Concepto]] = "Luz", Movimientos[[#This Row],[Concepto]] = "Cuota", Movimientos[[#This Row],[Concepto]] = "Invitado")), 0, Movimientos[[#This Row],[Importe]])</f>
        <v>1200</v>
      </c>
      <c r="F1898" s="17">
        <f>IF(Movimientos[[#This Row],[Contabilizado]] &gt; 0, Movimientos[[#This Row],[Contabilizado]], 0)</f>
        <v>1200</v>
      </c>
      <c r="G1898" s="31">
        <f>IF(Movimientos[[#This Row],[Contabilizado]] &lt; 0, Movimientos[[#This Row],[Contabilizado]], 0)</f>
        <v>0</v>
      </c>
      <c r="H1898" s="3"/>
      <c r="I1898" s="5"/>
      <c r="K1898" s="3"/>
      <c r="L1898" s="3"/>
      <c r="M1898" s="3"/>
    </row>
    <row r="1899" spans="1:13" x14ac:dyDescent="0.2">
      <c r="A1899" s="4">
        <v>44816</v>
      </c>
      <c r="B1899" s="17">
        <v>1000</v>
      </c>
      <c r="C1899" s="11" t="s">
        <v>13</v>
      </c>
      <c r="D1899" s="13" t="s">
        <v>213</v>
      </c>
      <c r="E1899" s="17">
        <f>IF(AND(Movimientos[[#This Row],[Importe]] &lt; 0, OR(Movimientos[[#This Row],[Concepto]] = "Luz", Movimientos[[#This Row],[Concepto]] = "Cuota", Movimientos[[#This Row],[Concepto]] = "Invitado")), 0, Movimientos[[#This Row],[Importe]])</f>
        <v>1000</v>
      </c>
      <c r="F1899" s="17">
        <f>IF(Movimientos[[#This Row],[Contabilizado]] &gt; 0, Movimientos[[#This Row],[Contabilizado]], 0)</f>
        <v>1000</v>
      </c>
      <c r="G1899" s="31">
        <f>IF(Movimientos[[#This Row],[Contabilizado]] &lt; 0, Movimientos[[#This Row],[Contabilizado]], 0)</f>
        <v>0</v>
      </c>
      <c r="I1899" s="5"/>
    </row>
    <row r="1900" spans="1:13" x14ac:dyDescent="0.2">
      <c r="A1900" s="4">
        <v>44816</v>
      </c>
      <c r="B1900" s="17">
        <v>-500</v>
      </c>
      <c r="C1900" s="11" t="s">
        <v>13</v>
      </c>
      <c r="D1900" s="13" t="s">
        <v>213</v>
      </c>
      <c r="E1900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900" s="17">
        <f>IF(Movimientos[[#This Row],[Contabilizado]] &gt; 0, Movimientos[[#This Row],[Contabilizado]], 0)</f>
        <v>0</v>
      </c>
      <c r="G1900" s="31">
        <f>IF(Movimientos[[#This Row],[Contabilizado]] &lt; 0, Movimientos[[#This Row],[Contabilizado]], 0)</f>
        <v>0</v>
      </c>
      <c r="I1900" s="5"/>
    </row>
    <row r="1901" spans="1:13" x14ac:dyDescent="0.2">
      <c r="A1901" s="4">
        <v>44816</v>
      </c>
      <c r="B1901" s="17">
        <v>-4360</v>
      </c>
      <c r="C1901" s="11" t="s">
        <v>170</v>
      </c>
      <c r="D1901" s="2"/>
      <c r="E1901" s="17">
        <f>IF(AND(Movimientos[[#This Row],[Importe]] &lt; 0, OR(Movimientos[[#This Row],[Concepto]] = "Luz", Movimientos[[#This Row],[Concepto]] = "Cuota", Movimientos[[#This Row],[Concepto]] = "Invitado")), 0, Movimientos[[#This Row],[Importe]])</f>
        <v>-4360</v>
      </c>
      <c r="F1901" s="17">
        <f>IF(Movimientos[[#This Row],[Contabilizado]] &gt; 0, Movimientos[[#This Row],[Contabilizado]], 0)</f>
        <v>0</v>
      </c>
      <c r="G1901" s="31">
        <f>IF(Movimientos[[#This Row],[Contabilizado]] &lt; 0, Movimientos[[#This Row],[Contabilizado]], 0)</f>
        <v>-4360</v>
      </c>
      <c r="I1901" s="5"/>
      <c r="J1901" s="5"/>
    </row>
    <row r="1902" spans="1:13" x14ac:dyDescent="0.2">
      <c r="A1902" s="4">
        <v>44815</v>
      </c>
      <c r="B1902" s="17">
        <v>32000</v>
      </c>
      <c r="C1902" s="11" t="s">
        <v>162</v>
      </c>
      <c r="D1902" s="2"/>
      <c r="E1902" s="17">
        <f>IF(AND(Movimientos[[#This Row],[Importe]] &lt; 0, OR(Movimientos[[#This Row],[Concepto]] = "Luz", Movimientos[[#This Row],[Concepto]] = "Cuota", Movimientos[[#This Row],[Concepto]] = "Invitado")), 0, Movimientos[[#This Row],[Importe]])</f>
        <v>32000</v>
      </c>
      <c r="F1902" s="17">
        <f>IF(Movimientos[[#This Row],[Contabilizado]] &gt; 0, Movimientos[[#This Row],[Contabilizado]], 0)</f>
        <v>32000</v>
      </c>
      <c r="G1902" s="31">
        <f>IF(Movimientos[[#This Row],[Contabilizado]] &lt; 0, Movimientos[[#This Row],[Contabilizado]], 0)</f>
        <v>0</v>
      </c>
      <c r="I1902" s="5"/>
      <c r="J1902" s="5"/>
      <c r="L1902" s="2" t="s">
        <v>173</v>
      </c>
    </row>
    <row r="1903" spans="1:13" x14ac:dyDescent="0.2">
      <c r="A1903" s="4">
        <v>44815</v>
      </c>
      <c r="B1903" s="17">
        <v>900</v>
      </c>
      <c r="C1903" s="11" t="s">
        <v>197</v>
      </c>
      <c r="D1903" s="2"/>
      <c r="E1903" s="17">
        <f>IF(AND(Movimientos[[#This Row],[Importe]] &lt; 0, OR(Movimientos[[#This Row],[Concepto]] = "Luz", Movimientos[[#This Row],[Concepto]] = "Cuota", Movimientos[[#This Row],[Concepto]] = "Invitado")), 0, Movimientos[[#This Row],[Importe]])</f>
        <v>900</v>
      </c>
      <c r="F1903" s="17">
        <f>IF(Movimientos[[#This Row],[Contabilizado]] &gt; 0, Movimientos[[#This Row],[Contabilizado]], 0)</f>
        <v>900</v>
      </c>
      <c r="G1903" s="31">
        <f>IF(Movimientos[[#This Row],[Contabilizado]] &lt; 0, Movimientos[[#This Row],[Contabilizado]], 0)</f>
        <v>0</v>
      </c>
      <c r="H1903" s="3"/>
      <c r="I1903" s="5"/>
      <c r="K1903" s="3"/>
      <c r="L1903" s="3"/>
      <c r="M1903" s="2" t="s">
        <v>223</v>
      </c>
    </row>
    <row r="1904" spans="1:13" x14ac:dyDescent="0.2">
      <c r="A1904" s="4">
        <v>44815</v>
      </c>
      <c r="B1904" s="17">
        <v>-100</v>
      </c>
      <c r="C1904" s="11" t="s">
        <v>160</v>
      </c>
      <c r="D1904" s="2"/>
      <c r="E1904" s="17">
        <f>IF(AND(Movimientos[[#This Row],[Importe]] &lt; 0, OR(Movimientos[[#This Row],[Concepto]] = "Luz", Movimientos[[#This Row],[Concepto]] = "Cuota", Movimientos[[#This Row],[Concepto]] = "Invitado")), 0, Movimientos[[#This Row],[Importe]])</f>
        <v>-100</v>
      </c>
      <c r="F1904" s="17">
        <f>IF(Movimientos[[#This Row],[Contabilizado]] &gt; 0, Movimientos[[#This Row],[Contabilizado]], 0)</f>
        <v>0</v>
      </c>
      <c r="G1904" s="31">
        <f>IF(Movimientos[[#This Row],[Contabilizado]] &lt; 0, Movimientos[[#This Row],[Contabilizado]], 0)</f>
        <v>-100</v>
      </c>
      <c r="H1904" s="3"/>
      <c r="I1904" s="5"/>
      <c r="K1904" s="3"/>
      <c r="L1904" s="3"/>
      <c r="M1904" s="2" t="s">
        <v>223</v>
      </c>
    </row>
    <row r="1905" spans="1:13" x14ac:dyDescent="0.2">
      <c r="A1905" s="4">
        <v>44815</v>
      </c>
      <c r="B1905" s="17">
        <v>-200</v>
      </c>
      <c r="C1905" s="11" t="s">
        <v>160</v>
      </c>
      <c r="D1905" s="2"/>
      <c r="E1905" s="17">
        <f>IF(AND(Movimientos[[#This Row],[Importe]] &lt; 0, OR(Movimientos[[#This Row],[Concepto]] = "Luz", Movimientos[[#This Row],[Concepto]] = "Cuota", Movimientos[[#This Row],[Concepto]] = "Invitado")), 0, Movimientos[[#This Row],[Importe]])</f>
        <v>-200</v>
      </c>
      <c r="F1905" s="17">
        <f>IF(Movimientos[[#This Row],[Contabilizado]] &gt; 0, Movimientos[[#This Row],[Contabilizado]], 0)</f>
        <v>0</v>
      </c>
      <c r="G1905" s="31">
        <f>IF(Movimientos[[#This Row],[Contabilizado]] &lt; 0, Movimientos[[#This Row],[Contabilizado]], 0)</f>
        <v>-200</v>
      </c>
      <c r="H1905" s="3"/>
      <c r="I1905" s="5"/>
      <c r="K1905" s="3"/>
      <c r="L1905" s="3"/>
      <c r="M1905" s="2" t="s">
        <v>223</v>
      </c>
    </row>
    <row r="1906" spans="1:13" x14ac:dyDescent="0.2">
      <c r="A1906" s="4">
        <v>44815</v>
      </c>
      <c r="B1906" s="17">
        <v>-1000</v>
      </c>
      <c r="C1906" s="11" t="s">
        <v>32</v>
      </c>
      <c r="D1906" s="2" t="s">
        <v>227</v>
      </c>
      <c r="E1906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906" s="17">
        <f>IF(Movimientos[[#This Row],[Contabilizado]] &gt; 0, Movimientos[[#This Row],[Contabilizado]], 0)</f>
        <v>0</v>
      </c>
      <c r="G1906" s="31">
        <f>IF(Movimientos[[#This Row],[Contabilizado]] &lt; 0, Movimientos[[#This Row],[Contabilizado]], 0)</f>
        <v>0</v>
      </c>
      <c r="I1906" s="5"/>
    </row>
    <row r="1907" spans="1:13" x14ac:dyDescent="0.2">
      <c r="A1907" s="4">
        <v>44814</v>
      </c>
      <c r="B1907" s="17">
        <v>32000</v>
      </c>
      <c r="C1907" s="11" t="s">
        <v>162</v>
      </c>
      <c r="D1907" s="2"/>
      <c r="E1907" s="17">
        <f>IF(AND(Movimientos[[#This Row],[Importe]] &lt; 0, OR(Movimientos[[#This Row],[Concepto]] = "Luz", Movimientos[[#This Row],[Concepto]] = "Cuota", Movimientos[[#This Row],[Concepto]] = "Invitado")), 0, Movimientos[[#This Row],[Importe]])</f>
        <v>32000</v>
      </c>
      <c r="F1907" s="17">
        <f>IF(Movimientos[[#This Row],[Contabilizado]] &gt; 0, Movimientos[[#This Row],[Contabilizado]], 0)</f>
        <v>32000</v>
      </c>
      <c r="G1907" s="31">
        <f>IF(Movimientos[[#This Row],[Contabilizado]] &lt; 0, Movimientos[[#This Row],[Contabilizado]], 0)</f>
        <v>0</v>
      </c>
      <c r="I1907" s="5"/>
      <c r="L1907" s="2" t="s">
        <v>163</v>
      </c>
    </row>
    <row r="1908" spans="1:13" x14ac:dyDescent="0.2">
      <c r="A1908" s="4">
        <v>44814</v>
      </c>
      <c r="B1908" s="17">
        <v>19800</v>
      </c>
      <c r="C1908" s="11" t="s">
        <v>44</v>
      </c>
      <c r="D1908" s="2"/>
      <c r="E1908" s="17">
        <f>IF(AND(Movimientos[[#This Row],[Importe]] &lt; 0, OR(Movimientos[[#This Row],[Concepto]] = "Luz", Movimientos[[#This Row],[Concepto]] = "Cuota", Movimientos[[#This Row],[Concepto]] = "Invitado")), 0, Movimientos[[#This Row],[Importe]])</f>
        <v>19800</v>
      </c>
      <c r="F1908" s="17">
        <f>IF(Movimientos[[#This Row],[Contabilizado]] &gt; 0, Movimientos[[#This Row],[Contabilizado]], 0)</f>
        <v>19800</v>
      </c>
      <c r="G1908" s="31">
        <f>IF(Movimientos[[#This Row],[Contabilizado]] &lt; 0, Movimientos[[#This Row],[Contabilizado]], 0)</f>
        <v>0</v>
      </c>
      <c r="I1908" s="5"/>
      <c r="J1908" s="3" t="s">
        <v>116</v>
      </c>
    </row>
    <row r="1909" spans="1:13" x14ac:dyDescent="0.2">
      <c r="A1909" s="4">
        <v>44814</v>
      </c>
      <c r="B1909" s="17">
        <v>3200</v>
      </c>
      <c r="C1909" s="11" t="s">
        <v>15</v>
      </c>
      <c r="D1909" s="2" t="s">
        <v>93</v>
      </c>
      <c r="E1909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909" s="17">
        <f>IF(Movimientos[[#This Row],[Contabilizado]] &gt; 0, Movimientos[[#This Row],[Contabilizado]], 0)</f>
        <v>3200</v>
      </c>
      <c r="G1909" s="31">
        <f>IF(Movimientos[[#This Row],[Contabilizado]] &lt; 0, Movimientos[[#This Row],[Contabilizado]], 0)</f>
        <v>0</v>
      </c>
      <c r="I1909" s="5"/>
    </row>
    <row r="1910" spans="1:13" x14ac:dyDescent="0.2">
      <c r="A1910" s="4">
        <v>44814</v>
      </c>
      <c r="B1910" s="17">
        <v>2300</v>
      </c>
      <c r="C1910" s="11" t="s">
        <v>15</v>
      </c>
      <c r="D1910" s="2" t="s">
        <v>138</v>
      </c>
      <c r="E1910" s="17">
        <f>IF(AND(Movimientos[[#This Row],[Importe]] &lt; 0, OR(Movimientos[[#This Row],[Concepto]] = "Luz", Movimientos[[#This Row],[Concepto]] = "Cuota", Movimientos[[#This Row],[Concepto]] = "Invitado")), 0, Movimientos[[#This Row],[Importe]])</f>
        <v>2300</v>
      </c>
      <c r="F1910" s="17">
        <f>IF(Movimientos[[#This Row],[Contabilizado]] &gt; 0, Movimientos[[#This Row],[Contabilizado]], 0)</f>
        <v>2300</v>
      </c>
      <c r="G1910" s="31">
        <f>IF(Movimientos[[#This Row],[Contabilizado]] &lt; 0, Movimientos[[#This Row],[Contabilizado]], 0)</f>
        <v>0</v>
      </c>
      <c r="I1910" s="5"/>
    </row>
    <row r="1911" spans="1:13" x14ac:dyDescent="0.2">
      <c r="A1911" s="4">
        <v>44814</v>
      </c>
      <c r="B1911" s="17">
        <v>2300</v>
      </c>
      <c r="C1911" s="11" t="s">
        <v>15</v>
      </c>
      <c r="D1911" s="2" t="s">
        <v>145</v>
      </c>
      <c r="E1911" s="17">
        <f>IF(AND(Movimientos[[#This Row],[Importe]] &lt; 0, OR(Movimientos[[#This Row],[Concepto]] = "Luz", Movimientos[[#This Row],[Concepto]] = "Cuota", Movimientos[[#This Row],[Concepto]] = "Invitado")), 0, Movimientos[[#This Row],[Importe]])</f>
        <v>2300</v>
      </c>
      <c r="F1911" s="17">
        <f>IF(Movimientos[[#This Row],[Contabilizado]] &gt; 0, Movimientos[[#This Row],[Contabilizado]], 0)</f>
        <v>2300</v>
      </c>
      <c r="G1911" s="31">
        <f>IF(Movimientos[[#This Row],[Contabilizado]] &lt; 0, Movimientos[[#This Row],[Contabilizado]], 0)</f>
        <v>0</v>
      </c>
      <c r="I1911" s="5"/>
    </row>
    <row r="1912" spans="1:13" x14ac:dyDescent="0.2">
      <c r="A1912" s="4">
        <v>44814</v>
      </c>
      <c r="B1912" s="17">
        <v>1300</v>
      </c>
      <c r="C1912" s="11" t="s">
        <v>151</v>
      </c>
      <c r="D1912" s="2"/>
      <c r="E1912" s="17">
        <f>IF(AND(Movimientos[[#This Row],[Importe]] &lt; 0, OR(Movimientos[[#This Row],[Concepto]] = "Luz", Movimientos[[#This Row],[Concepto]] = "Cuota", Movimientos[[#This Row],[Concepto]] = "Invitado")), 0, Movimientos[[#This Row],[Importe]])</f>
        <v>1300</v>
      </c>
      <c r="F1912" s="17">
        <f>IF(Movimientos[[#This Row],[Contabilizado]] &gt; 0, Movimientos[[#This Row],[Contabilizado]], 0)</f>
        <v>1300</v>
      </c>
      <c r="G1912" s="31">
        <f>IF(Movimientos[[#This Row],[Contabilizado]] &lt; 0, Movimientos[[#This Row],[Contabilizado]], 0)</f>
        <v>0</v>
      </c>
      <c r="I1912" s="5"/>
    </row>
    <row r="1913" spans="1:13" x14ac:dyDescent="0.2">
      <c r="A1913" s="4">
        <v>44814</v>
      </c>
      <c r="B1913" s="17">
        <v>1000</v>
      </c>
      <c r="C1913" s="11" t="s">
        <v>32</v>
      </c>
      <c r="D1913" s="2" t="s">
        <v>93</v>
      </c>
      <c r="E1913" s="17">
        <f>IF(AND(Movimientos[[#This Row],[Importe]] &lt; 0, OR(Movimientos[[#This Row],[Concepto]] = "Luz", Movimientos[[#This Row],[Concepto]] = "Cuota", Movimientos[[#This Row],[Concepto]] = "Invitado")), 0, Movimientos[[#This Row],[Importe]])</f>
        <v>1000</v>
      </c>
      <c r="F1913" s="17">
        <f>IF(Movimientos[[#This Row],[Contabilizado]] &gt; 0, Movimientos[[#This Row],[Contabilizado]], 0)</f>
        <v>1000</v>
      </c>
      <c r="G1913" s="31">
        <f>IF(Movimientos[[#This Row],[Contabilizado]] &lt; 0, Movimientos[[#This Row],[Contabilizado]], 0)</f>
        <v>0</v>
      </c>
      <c r="I1913" s="5"/>
    </row>
    <row r="1914" spans="1:13" x14ac:dyDescent="0.2">
      <c r="A1914" s="4">
        <v>44814</v>
      </c>
      <c r="B1914" s="17">
        <v>500</v>
      </c>
      <c r="C1914" s="11" t="s">
        <v>13</v>
      </c>
      <c r="D1914" s="13" t="s">
        <v>166</v>
      </c>
      <c r="E1914" s="17">
        <f>IF(AND(Movimientos[[#This Row],[Importe]] &lt; 0, OR(Movimientos[[#This Row],[Concepto]] = "Luz", Movimientos[[#This Row],[Concepto]] = "Cuota", Movimientos[[#This Row],[Concepto]] = "Invitado")), 0, Movimientos[[#This Row],[Importe]])</f>
        <v>500</v>
      </c>
      <c r="F1914" s="17">
        <f>IF(Movimientos[[#This Row],[Contabilizado]] &gt; 0, Movimientos[[#This Row],[Contabilizado]], 0)</f>
        <v>500</v>
      </c>
      <c r="G1914" s="31">
        <f>IF(Movimientos[[#This Row],[Contabilizado]] &lt; 0, Movimientos[[#This Row],[Contabilizado]], 0)</f>
        <v>0</v>
      </c>
      <c r="I1914" s="5"/>
    </row>
    <row r="1915" spans="1:13" x14ac:dyDescent="0.2">
      <c r="A1915" s="4">
        <v>44814</v>
      </c>
      <c r="B1915" s="17">
        <v>-500</v>
      </c>
      <c r="C1915" s="11" t="s">
        <v>13</v>
      </c>
      <c r="D1915" s="13" t="s">
        <v>166</v>
      </c>
      <c r="E1915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915" s="17">
        <f>IF(Movimientos[[#This Row],[Contabilizado]] &gt; 0, Movimientos[[#This Row],[Contabilizado]], 0)</f>
        <v>0</v>
      </c>
      <c r="G1915" s="31">
        <f>IF(Movimientos[[#This Row],[Contabilizado]] &lt; 0, Movimientos[[#This Row],[Contabilizado]], 0)</f>
        <v>0</v>
      </c>
      <c r="I1915" s="5"/>
      <c r="J1915" s="5"/>
    </row>
    <row r="1916" spans="1:13" x14ac:dyDescent="0.2">
      <c r="A1916" s="4">
        <v>44814</v>
      </c>
      <c r="B1916" s="17">
        <v>-1200</v>
      </c>
      <c r="C1916" s="11" t="s">
        <v>160</v>
      </c>
      <c r="D1916" s="2"/>
      <c r="E1916" s="17">
        <f>IF(AND(Movimientos[[#This Row],[Importe]] &lt; 0, OR(Movimientos[[#This Row],[Concepto]] = "Luz", Movimientos[[#This Row],[Concepto]] = "Cuota", Movimientos[[#This Row],[Concepto]] = "Invitado")), 0, Movimientos[[#This Row],[Importe]])</f>
        <v>-1200</v>
      </c>
      <c r="F1916" s="17">
        <f>IF(Movimientos[[#This Row],[Contabilizado]] &gt; 0, Movimientos[[#This Row],[Contabilizado]], 0)</f>
        <v>0</v>
      </c>
      <c r="G1916" s="31">
        <f>IF(Movimientos[[#This Row],[Contabilizado]] &lt; 0, Movimientos[[#This Row],[Contabilizado]], 0)</f>
        <v>-1200</v>
      </c>
      <c r="H1916" s="3"/>
      <c r="I1916" s="5"/>
      <c r="K1916" s="3"/>
      <c r="L1916" s="3"/>
      <c r="M1916" s="2" t="s">
        <v>223</v>
      </c>
    </row>
    <row r="1917" spans="1:13" x14ac:dyDescent="0.2">
      <c r="A1917" s="4">
        <v>44814</v>
      </c>
      <c r="B1917" s="17">
        <v>-5500</v>
      </c>
      <c r="C1917" s="11" t="s">
        <v>160</v>
      </c>
      <c r="D1917" s="2"/>
      <c r="E1917" s="17">
        <f>IF(AND(Movimientos[[#This Row],[Importe]] &lt; 0, OR(Movimientos[[#This Row],[Concepto]] = "Luz", Movimientos[[#This Row],[Concepto]] = "Cuota", Movimientos[[#This Row],[Concepto]] = "Invitado")), 0, Movimientos[[#This Row],[Importe]])</f>
        <v>-5500</v>
      </c>
      <c r="F1917" s="17">
        <f>IF(Movimientos[[#This Row],[Contabilizado]] &gt; 0, Movimientos[[#This Row],[Contabilizado]], 0)</f>
        <v>0</v>
      </c>
      <c r="G1917" s="31">
        <f>IF(Movimientos[[#This Row],[Contabilizado]] &lt; 0, Movimientos[[#This Row],[Contabilizado]], 0)</f>
        <v>-5500</v>
      </c>
      <c r="I1917" s="5"/>
      <c r="M1917" s="2" t="s">
        <v>224</v>
      </c>
    </row>
    <row r="1918" spans="1:13" x14ac:dyDescent="0.2">
      <c r="A1918" s="4">
        <v>44813</v>
      </c>
      <c r="B1918" s="17">
        <v>3200</v>
      </c>
      <c r="C1918" s="11" t="s">
        <v>15</v>
      </c>
      <c r="D1918" s="2" t="s">
        <v>34</v>
      </c>
      <c r="E1918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918" s="17">
        <f>IF(Movimientos[[#This Row],[Contabilizado]] &gt; 0, Movimientos[[#This Row],[Contabilizado]], 0)</f>
        <v>3200</v>
      </c>
      <c r="G1918" s="31">
        <f>IF(Movimientos[[#This Row],[Contabilizado]] &lt; 0, Movimientos[[#This Row],[Contabilizado]], 0)</f>
        <v>0</v>
      </c>
      <c r="I1918" s="5"/>
      <c r="J1918" s="5"/>
    </row>
    <row r="1919" spans="1:13" x14ac:dyDescent="0.2">
      <c r="A1919" s="4">
        <v>44813</v>
      </c>
      <c r="B1919" s="17">
        <v>3200</v>
      </c>
      <c r="C1919" s="11" t="s">
        <v>15</v>
      </c>
      <c r="D1919" s="2" t="s">
        <v>85</v>
      </c>
      <c r="E1919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919" s="17">
        <f>IF(Movimientos[[#This Row],[Contabilizado]] &gt; 0, Movimientos[[#This Row],[Contabilizado]], 0)</f>
        <v>3200</v>
      </c>
      <c r="G1919" s="31">
        <f>IF(Movimientos[[#This Row],[Contabilizado]] &lt; 0, Movimientos[[#This Row],[Contabilizado]], 0)</f>
        <v>0</v>
      </c>
      <c r="I1919" s="5"/>
    </row>
    <row r="1920" spans="1:13" x14ac:dyDescent="0.2">
      <c r="A1920" s="4">
        <v>44813</v>
      </c>
      <c r="B1920" s="17">
        <v>2300</v>
      </c>
      <c r="C1920" s="11" t="s">
        <v>15</v>
      </c>
      <c r="D1920" s="2" t="s">
        <v>144</v>
      </c>
      <c r="E1920" s="17">
        <f>IF(AND(Movimientos[[#This Row],[Importe]] &lt; 0, OR(Movimientos[[#This Row],[Concepto]] = "Luz", Movimientos[[#This Row],[Concepto]] = "Cuota", Movimientos[[#This Row],[Concepto]] = "Invitado")), 0, Movimientos[[#This Row],[Importe]])</f>
        <v>2300</v>
      </c>
      <c r="F1920" s="17">
        <f>IF(Movimientos[[#This Row],[Contabilizado]] &gt; 0, Movimientos[[#This Row],[Contabilizado]], 0)</f>
        <v>2300</v>
      </c>
      <c r="G1920" s="31">
        <f>IF(Movimientos[[#This Row],[Contabilizado]] &lt; 0, Movimientos[[#This Row],[Contabilizado]], 0)</f>
        <v>0</v>
      </c>
      <c r="I1920" s="5"/>
    </row>
    <row r="1921" spans="1:13" x14ac:dyDescent="0.2">
      <c r="A1921" s="4">
        <v>44813</v>
      </c>
      <c r="B1921" s="17">
        <v>300</v>
      </c>
      <c r="C1921" s="11" t="s">
        <v>13</v>
      </c>
      <c r="D1921" s="13" t="s">
        <v>99</v>
      </c>
      <c r="E1921" s="17">
        <f>IF(AND(Movimientos[[#This Row],[Importe]] &lt; 0, OR(Movimientos[[#This Row],[Concepto]] = "Luz", Movimientos[[#This Row],[Concepto]] = "Cuota", Movimientos[[#This Row],[Concepto]] = "Invitado")), 0, Movimientos[[#This Row],[Importe]])</f>
        <v>300</v>
      </c>
      <c r="F1921" s="17">
        <f>IF(Movimientos[[#This Row],[Contabilizado]] &gt; 0, Movimientos[[#This Row],[Contabilizado]], 0)</f>
        <v>300</v>
      </c>
      <c r="G1921" s="31">
        <f>IF(Movimientos[[#This Row],[Contabilizado]] &lt; 0, Movimientos[[#This Row],[Contabilizado]], 0)</f>
        <v>0</v>
      </c>
      <c r="I1921" s="5"/>
    </row>
    <row r="1922" spans="1:13" x14ac:dyDescent="0.2">
      <c r="A1922" s="4">
        <v>44813</v>
      </c>
      <c r="B1922" s="17">
        <v>-250</v>
      </c>
      <c r="C1922" s="11" t="s">
        <v>13</v>
      </c>
      <c r="D1922" s="13" t="s">
        <v>41</v>
      </c>
      <c r="E1922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922" s="17">
        <f>IF(Movimientos[[#This Row],[Contabilizado]] &gt; 0, Movimientos[[#This Row],[Contabilizado]], 0)</f>
        <v>0</v>
      </c>
      <c r="G1922" s="31">
        <f>IF(Movimientos[[#This Row],[Contabilizado]] &lt; 0, Movimientos[[#This Row],[Contabilizado]], 0)</f>
        <v>0</v>
      </c>
      <c r="I1922" s="5"/>
    </row>
    <row r="1923" spans="1:13" x14ac:dyDescent="0.2">
      <c r="A1923" s="4">
        <v>44813</v>
      </c>
      <c r="B1923" s="17">
        <v>-250</v>
      </c>
      <c r="C1923" s="11" t="s">
        <v>13</v>
      </c>
      <c r="D1923" s="13" t="s">
        <v>99</v>
      </c>
      <c r="E1923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923" s="17">
        <f>IF(Movimientos[[#This Row],[Contabilizado]] &gt; 0, Movimientos[[#This Row],[Contabilizado]], 0)</f>
        <v>0</v>
      </c>
      <c r="G1923" s="31">
        <f>IF(Movimientos[[#This Row],[Contabilizado]] &lt; 0, Movimientos[[#This Row],[Contabilizado]], 0)</f>
        <v>0</v>
      </c>
      <c r="H1923" s="3"/>
      <c r="I1923" s="5"/>
      <c r="K1923" s="3"/>
      <c r="L1923" s="3"/>
      <c r="M1923" s="3"/>
    </row>
    <row r="1924" spans="1:13" x14ac:dyDescent="0.2">
      <c r="A1924" s="4">
        <v>44813</v>
      </c>
      <c r="B1924" s="17">
        <v>-500</v>
      </c>
      <c r="C1924" s="11" t="s">
        <v>13</v>
      </c>
      <c r="D1924" s="13" t="s">
        <v>82</v>
      </c>
      <c r="E1924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924" s="17">
        <f>IF(Movimientos[[#This Row],[Contabilizado]] &gt; 0, Movimientos[[#This Row],[Contabilizado]], 0)</f>
        <v>0</v>
      </c>
      <c r="G1924" s="31">
        <f>IF(Movimientos[[#This Row],[Contabilizado]] &lt; 0, Movimientos[[#This Row],[Contabilizado]], 0)</f>
        <v>0</v>
      </c>
      <c r="H1924" s="3"/>
      <c r="I1924" s="5"/>
      <c r="K1924" s="3"/>
      <c r="L1924" s="3"/>
      <c r="M1924" s="3"/>
    </row>
    <row r="1925" spans="1:13" x14ac:dyDescent="0.2">
      <c r="A1925" s="4">
        <v>44813</v>
      </c>
      <c r="B1925" s="17">
        <v>-500</v>
      </c>
      <c r="C1925" s="11" t="s">
        <v>13</v>
      </c>
      <c r="D1925" s="13" t="s">
        <v>24</v>
      </c>
      <c r="E1925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925" s="17">
        <f>IF(Movimientos[[#This Row],[Contabilizado]] &gt; 0, Movimientos[[#This Row],[Contabilizado]], 0)</f>
        <v>0</v>
      </c>
      <c r="G1925" s="31">
        <f>IF(Movimientos[[#This Row],[Contabilizado]] &lt; 0, Movimientos[[#This Row],[Contabilizado]], 0)</f>
        <v>0</v>
      </c>
      <c r="H1925" s="3"/>
      <c r="I1925" s="5"/>
      <c r="K1925" s="3"/>
      <c r="L1925" s="3"/>
      <c r="M1925" s="3"/>
    </row>
    <row r="1926" spans="1:13" x14ac:dyDescent="0.2">
      <c r="A1926" s="4">
        <v>44813</v>
      </c>
      <c r="B1926" s="17">
        <v>-500</v>
      </c>
      <c r="C1926" s="11" t="s">
        <v>13</v>
      </c>
      <c r="D1926" s="13" t="s">
        <v>18</v>
      </c>
      <c r="E1926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926" s="17">
        <f>IF(Movimientos[[#This Row],[Contabilizado]] &gt; 0, Movimientos[[#This Row],[Contabilizado]], 0)</f>
        <v>0</v>
      </c>
      <c r="G1926" s="31">
        <f>IF(Movimientos[[#This Row],[Contabilizado]] &lt; 0, Movimientos[[#This Row],[Contabilizado]], 0)</f>
        <v>0</v>
      </c>
      <c r="H1926" s="3"/>
      <c r="I1926" s="5"/>
      <c r="K1926" s="3"/>
      <c r="L1926" s="3"/>
      <c r="M1926" s="3"/>
    </row>
    <row r="1927" spans="1:13" x14ac:dyDescent="0.2">
      <c r="A1927" s="4">
        <v>44813</v>
      </c>
      <c r="B1927" s="17">
        <v>-500</v>
      </c>
      <c r="C1927" s="11" t="s">
        <v>13</v>
      </c>
      <c r="D1927" s="13" t="s">
        <v>213</v>
      </c>
      <c r="E1927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927" s="17">
        <f>IF(Movimientos[[#This Row],[Contabilizado]] &gt; 0, Movimientos[[#This Row],[Contabilizado]], 0)</f>
        <v>0</v>
      </c>
      <c r="G1927" s="31">
        <f>IF(Movimientos[[#This Row],[Contabilizado]] &lt; 0, Movimientos[[#This Row],[Contabilizado]], 0)</f>
        <v>0</v>
      </c>
      <c r="H1927" s="3"/>
      <c r="I1927" s="5"/>
      <c r="K1927" s="3"/>
      <c r="L1927" s="3"/>
      <c r="M1927" s="3"/>
    </row>
    <row r="1928" spans="1:13" x14ac:dyDescent="0.2">
      <c r="A1928" s="4">
        <v>44813</v>
      </c>
      <c r="B1928" s="17">
        <v>-500</v>
      </c>
      <c r="C1928" s="11" t="s">
        <v>13</v>
      </c>
      <c r="D1928" s="13" t="s">
        <v>23</v>
      </c>
      <c r="E1928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928" s="17">
        <f>IF(Movimientos[[#This Row],[Contabilizado]] &gt; 0, Movimientos[[#This Row],[Contabilizado]], 0)</f>
        <v>0</v>
      </c>
      <c r="G1928" s="31">
        <f>IF(Movimientos[[#This Row],[Contabilizado]] &lt; 0, Movimientos[[#This Row],[Contabilizado]], 0)</f>
        <v>0</v>
      </c>
      <c r="H1928" s="3"/>
      <c r="I1928" s="5"/>
      <c r="K1928" s="3"/>
      <c r="L1928" s="3"/>
      <c r="M1928" s="3"/>
    </row>
    <row r="1929" spans="1:13" x14ac:dyDescent="0.2">
      <c r="A1929" s="4">
        <v>44813</v>
      </c>
      <c r="B1929" s="17">
        <v>-500</v>
      </c>
      <c r="C1929" s="11" t="s">
        <v>46</v>
      </c>
      <c r="D1929" s="2"/>
      <c r="E1929" s="17">
        <f>IF(AND(Movimientos[[#This Row],[Importe]] &lt; 0, OR(Movimientos[[#This Row],[Concepto]] = "Luz", Movimientos[[#This Row],[Concepto]] = "Cuota", Movimientos[[#This Row],[Concepto]] = "Invitado")), 0, Movimientos[[#This Row],[Importe]])</f>
        <v>-500</v>
      </c>
      <c r="F1929" s="17">
        <f>IF(Movimientos[[#This Row],[Contabilizado]] &gt; 0, Movimientos[[#This Row],[Contabilizado]], 0)</f>
        <v>0</v>
      </c>
      <c r="G1929" s="31">
        <f>IF(Movimientos[[#This Row],[Contabilizado]] &lt; 0, Movimientos[[#This Row],[Contabilizado]], 0)</f>
        <v>-500</v>
      </c>
      <c r="H1929" s="3"/>
      <c r="I1929" s="5"/>
      <c r="K1929" s="3"/>
      <c r="L1929" s="3"/>
      <c r="M1929" s="3"/>
    </row>
    <row r="1930" spans="1:13" x14ac:dyDescent="0.2">
      <c r="A1930" s="4">
        <v>44813</v>
      </c>
      <c r="B1930" s="17">
        <v>-2500</v>
      </c>
      <c r="C1930" s="11" t="s">
        <v>160</v>
      </c>
      <c r="D1930" s="2"/>
      <c r="E1930" s="17">
        <f>IF(AND(Movimientos[[#This Row],[Importe]] &lt; 0, OR(Movimientos[[#This Row],[Concepto]] = "Luz", Movimientos[[#This Row],[Concepto]] = "Cuota", Movimientos[[#This Row],[Concepto]] = "Invitado")), 0, Movimientos[[#This Row],[Importe]])</f>
        <v>-2500</v>
      </c>
      <c r="F1930" s="17">
        <f>IF(Movimientos[[#This Row],[Contabilizado]] &gt; 0, Movimientos[[#This Row],[Contabilizado]], 0)</f>
        <v>0</v>
      </c>
      <c r="G1930" s="31">
        <f>IF(Movimientos[[#This Row],[Contabilizado]] &lt; 0, Movimientos[[#This Row],[Contabilizado]], 0)</f>
        <v>-2500</v>
      </c>
      <c r="H1930" s="3"/>
      <c r="I1930" s="5"/>
      <c r="K1930" s="3"/>
      <c r="L1930" s="3"/>
      <c r="M1930" s="2" t="s">
        <v>224</v>
      </c>
    </row>
    <row r="1931" spans="1:13" x14ac:dyDescent="0.2">
      <c r="A1931" s="4">
        <v>44812</v>
      </c>
      <c r="B1931" s="17">
        <v>3200</v>
      </c>
      <c r="C1931" s="11" t="s">
        <v>15</v>
      </c>
      <c r="D1931" s="2" t="s">
        <v>90</v>
      </c>
      <c r="E1931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931" s="17">
        <f>IF(Movimientos[[#This Row],[Contabilizado]] &gt; 0, Movimientos[[#This Row],[Contabilizado]], 0)</f>
        <v>3200</v>
      </c>
      <c r="G1931" s="31">
        <f>IF(Movimientos[[#This Row],[Contabilizado]] &lt; 0, Movimientos[[#This Row],[Contabilizado]], 0)</f>
        <v>0</v>
      </c>
      <c r="I1931" s="5"/>
    </row>
    <row r="1932" spans="1:13" x14ac:dyDescent="0.2">
      <c r="A1932" s="4">
        <v>44812</v>
      </c>
      <c r="B1932" s="17">
        <v>-875</v>
      </c>
      <c r="C1932" s="11" t="s">
        <v>27</v>
      </c>
      <c r="D1932" s="2"/>
      <c r="E1932" s="17">
        <f>IF(AND(Movimientos[[#This Row],[Importe]] &lt; 0, OR(Movimientos[[#This Row],[Concepto]] = "Luz", Movimientos[[#This Row],[Concepto]] = "Cuota", Movimientos[[#This Row],[Concepto]] = "Invitado")), 0, Movimientos[[#This Row],[Importe]])</f>
        <v>-875</v>
      </c>
      <c r="F1932" s="17">
        <f>IF(Movimientos[[#This Row],[Contabilizado]] &gt; 0, Movimientos[[#This Row],[Contabilizado]], 0)</f>
        <v>0</v>
      </c>
      <c r="G1932" s="31">
        <f>IF(Movimientos[[#This Row],[Contabilizado]] &lt; 0, Movimientos[[#This Row],[Contabilizado]], 0)</f>
        <v>-875</v>
      </c>
      <c r="I1932" s="5" t="s">
        <v>188</v>
      </c>
    </row>
    <row r="1933" spans="1:13" x14ac:dyDescent="0.2">
      <c r="A1933" s="4">
        <v>44812</v>
      </c>
      <c r="B1933" s="17">
        <v>-2520</v>
      </c>
      <c r="C1933" s="11" t="s">
        <v>160</v>
      </c>
      <c r="D1933" s="2"/>
      <c r="E1933" s="17">
        <f>IF(AND(Movimientos[[#This Row],[Importe]] &lt; 0, OR(Movimientos[[#This Row],[Concepto]] = "Luz", Movimientos[[#This Row],[Concepto]] = "Cuota", Movimientos[[#This Row],[Concepto]] = "Invitado")), 0, Movimientos[[#This Row],[Importe]])</f>
        <v>-2520</v>
      </c>
      <c r="F1933" s="17">
        <f>IF(Movimientos[[#This Row],[Contabilizado]] &gt; 0, Movimientos[[#This Row],[Contabilizado]], 0)</f>
        <v>0</v>
      </c>
      <c r="G1933" s="31">
        <f>IF(Movimientos[[#This Row],[Contabilizado]] &lt; 0, Movimientos[[#This Row],[Contabilizado]], 0)</f>
        <v>-2520</v>
      </c>
      <c r="H1933" s="3"/>
      <c r="I1933" s="5"/>
      <c r="K1933" s="3"/>
      <c r="L1933" s="3"/>
      <c r="M1933" s="2" t="s">
        <v>224</v>
      </c>
    </row>
    <row r="1934" spans="1:13" x14ac:dyDescent="0.2">
      <c r="A1934" s="4">
        <v>44812</v>
      </c>
      <c r="B1934" s="17">
        <v>-5285</v>
      </c>
      <c r="C1934" s="11" t="s">
        <v>27</v>
      </c>
      <c r="D1934" s="2"/>
      <c r="E1934" s="17">
        <f>IF(AND(Movimientos[[#This Row],[Importe]] &lt; 0, OR(Movimientos[[#This Row],[Concepto]] = "Luz", Movimientos[[#This Row],[Concepto]] = "Cuota", Movimientos[[#This Row],[Concepto]] = "Invitado")), 0, Movimientos[[#This Row],[Importe]])</f>
        <v>-5285</v>
      </c>
      <c r="F1934" s="17">
        <f>IF(Movimientos[[#This Row],[Contabilizado]] &gt; 0, Movimientos[[#This Row],[Contabilizado]], 0)</f>
        <v>0</v>
      </c>
      <c r="G1934" s="31">
        <f>IF(Movimientos[[#This Row],[Contabilizado]] &lt; 0, Movimientos[[#This Row],[Contabilizado]], 0)</f>
        <v>-5285</v>
      </c>
      <c r="I1934" s="5" t="s">
        <v>199</v>
      </c>
    </row>
    <row r="1935" spans="1:13" x14ac:dyDescent="0.2">
      <c r="A1935" s="4">
        <v>44812</v>
      </c>
      <c r="B1935" s="17">
        <v>-14400</v>
      </c>
      <c r="C1935" s="11" t="s">
        <v>27</v>
      </c>
      <c r="D1935" s="2"/>
      <c r="E1935" s="17">
        <f>IF(AND(Movimientos[[#This Row],[Importe]] &lt; 0, OR(Movimientos[[#This Row],[Concepto]] = "Luz", Movimientos[[#This Row],[Concepto]] = "Cuota", Movimientos[[#This Row],[Concepto]] = "Invitado")), 0, Movimientos[[#This Row],[Importe]])</f>
        <v>-14400</v>
      </c>
      <c r="F1935" s="17">
        <f>IF(Movimientos[[#This Row],[Contabilizado]] &gt; 0, Movimientos[[#This Row],[Contabilizado]], 0)</f>
        <v>0</v>
      </c>
      <c r="G1935" s="31">
        <f>IF(Movimientos[[#This Row],[Contabilizado]] &lt; 0, Movimientos[[#This Row],[Contabilizado]], 0)</f>
        <v>-14400</v>
      </c>
      <c r="I1935" s="5" t="s">
        <v>187</v>
      </c>
    </row>
    <row r="1936" spans="1:13" x14ac:dyDescent="0.2">
      <c r="A1936" s="4">
        <v>44811</v>
      </c>
      <c r="B1936" s="17">
        <v>9000</v>
      </c>
      <c r="C1936" s="11" t="s">
        <v>44</v>
      </c>
      <c r="D1936" s="2"/>
      <c r="E1936" s="17">
        <f>IF(AND(Movimientos[[#This Row],[Importe]] &lt; 0, OR(Movimientos[[#This Row],[Concepto]] = "Luz", Movimientos[[#This Row],[Concepto]] = "Cuota", Movimientos[[#This Row],[Concepto]] = "Invitado")), 0, Movimientos[[#This Row],[Importe]])</f>
        <v>9000</v>
      </c>
      <c r="F1936" s="17">
        <f>IF(Movimientos[[#This Row],[Contabilizado]] &gt; 0, Movimientos[[#This Row],[Contabilizado]], 0)</f>
        <v>9000</v>
      </c>
      <c r="G1936" s="31">
        <f>IF(Movimientos[[#This Row],[Contabilizado]] &lt; 0, Movimientos[[#This Row],[Contabilizado]], 0)</f>
        <v>0</v>
      </c>
      <c r="I1936" s="5"/>
      <c r="J1936" s="3" t="s">
        <v>196</v>
      </c>
    </row>
    <row r="1937" spans="1:13" x14ac:dyDescent="0.2">
      <c r="A1937" s="4">
        <v>44811</v>
      </c>
      <c r="B1937" s="17">
        <v>4850</v>
      </c>
      <c r="C1937" s="11" t="s">
        <v>13</v>
      </c>
      <c r="D1937" s="13" t="s">
        <v>73</v>
      </c>
      <c r="E1937" s="17">
        <f>IF(AND(Movimientos[[#This Row],[Importe]] &lt; 0, OR(Movimientos[[#This Row],[Concepto]] = "Luz", Movimientos[[#This Row],[Concepto]] = "Cuota", Movimientos[[#This Row],[Concepto]] = "Invitado")), 0, Movimientos[[#This Row],[Importe]])</f>
        <v>4850</v>
      </c>
      <c r="F1937" s="17">
        <f>IF(Movimientos[[#This Row],[Contabilizado]] &gt; 0, Movimientos[[#This Row],[Contabilizado]], 0)</f>
        <v>4850</v>
      </c>
      <c r="G1937" s="31">
        <f>IF(Movimientos[[#This Row],[Contabilizado]] &lt; 0, Movimientos[[#This Row],[Contabilizado]], 0)</f>
        <v>0</v>
      </c>
      <c r="I1937" s="5"/>
    </row>
    <row r="1938" spans="1:13" x14ac:dyDescent="0.2">
      <c r="A1938" s="4">
        <v>44811</v>
      </c>
      <c r="B1938" s="17">
        <v>3200</v>
      </c>
      <c r="C1938" s="11" t="s">
        <v>15</v>
      </c>
      <c r="D1938" s="2" t="s">
        <v>228</v>
      </c>
      <c r="E1938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938" s="17">
        <f>IF(Movimientos[[#This Row],[Contabilizado]] &gt; 0, Movimientos[[#This Row],[Contabilizado]], 0)</f>
        <v>3200</v>
      </c>
      <c r="G1938" s="31">
        <f>IF(Movimientos[[#This Row],[Contabilizado]] &lt; 0, Movimientos[[#This Row],[Contabilizado]], 0)</f>
        <v>0</v>
      </c>
      <c r="I1938" s="5"/>
    </row>
    <row r="1939" spans="1:13" x14ac:dyDescent="0.2">
      <c r="A1939" s="4">
        <v>44811</v>
      </c>
      <c r="B1939" s="17">
        <v>3200</v>
      </c>
      <c r="C1939" s="11" t="s">
        <v>15</v>
      </c>
      <c r="D1939" s="2" t="s">
        <v>64</v>
      </c>
      <c r="E1939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939" s="17">
        <f>IF(Movimientos[[#This Row],[Contabilizado]] &gt; 0, Movimientos[[#This Row],[Contabilizado]], 0)</f>
        <v>3200</v>
      </c>
      <c r="G1939" s="31">
        <f>IF(Movimientos[[#This Row],[Contabilizado]] &lt; 0, Movimientos[[#This Row],[Contabilizado]], 0)</f>
        <v>0</v>
      </c>
      <c r="I1939" s="5"/>
    </row>
    <row r="1940" spans="1:13" x14ac:dyDescent="0.2">
      <c r="A1940" s="4">
        <v>44811</v>
      </c>
      <c r="B1940" s="17">
        <v>3200</v>
      </c>
      <c r="C1940" s="11" t="s">
        <v>15</v>
      </c>
      <c r="D1940" s="2" t="s">
        <v>41</v>
      </c>
      <c r="E1940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940" s="17">
        <f>IF(Movimientos[[#This Row],[Contabilizado]] &gt; 0, Movimientos[[#This Row],[Contabilizado]], 0)</f>
        <v>3200</v>
      </c>
      <c r="G1940" s="31">
        <f>IF(Movimientos[[#This Row],[Contabilizado]] &lt; 0, Movimientos[[#This Row],[Contabilizado]], 0)</f>
        <v>0</v>
      </c>
      <c r="H1940" s="3"/>
      <c r="I1940" s="5"/>
      <c r="K1940" s="3"/>
      <c r="L1940" s="3"/>
      <c r="M1940" s="3"/>
    </row>
    <row r="1941" spans="1:13" x14ac:dyDescent="0.2">
      <c r="A1941" s="4">
        <v>44811</v>
      </c>
      <c r="B1941" s="17">
        <v>3200</v>
      </c>
      <c r="C1941" s="11" t="s">
        <v>15</v>
      </c>
      <c r="D1941" s="2" t="s">
        <v>73</v>
      </c>
      <c r="E1941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941" s="17">
        <f>IF(Movimientos[[#This Row],[Contabilizado]] &gt; 0, Movimientos[[#This Row],[Contabilizado]], 0)</f>
        <v>3200</v>
      </c>
      <c r="G1941" s="31">
        <f>IF(Movimientos[[#This Row],[Contabilizado]] &lt; 0, Movimientos[[#This Row],[Contabilizado]], 0)</f>
        <v>0</v>
      </c>
      <c r="H1941" s="3"/>
      <c r="I1941" s="5"/>
      <c r="K1941" s="3"/>
      <c r="L1941" s="3"/>
      <c r="M1941" s="3"/>
    </row>
    <row r="1942" spans="1:13" x14ac:dyDescent="0.2">
      <c r="A1942" s="4">
        <v>44811</v>
      </c>
      <c r="B1942" s="17">
        <v>3200</v>
      </c>
      <c r="C1942" s="11" t="s">
        <v>15</v>
      </c>
      <c r="D1942" s="2" t="s">
        <v>94</v>
      </c>
      <c r="E1942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942" s="17">
        <f>IF(Movimientos[[#This Row],[Contabilizado]] &gt; 0, Movimientos[[#This Row],[Contabilizado]], 0)</f>
        <v>3200</v>
      </c>
      <c r="G1942" s="31">
        <f>IF(Movimientos[[#This Row],[Contabilizado]] &lt; 0, Movimientos[[#This Row],[Contabilizado]], 0)</f>
        <v>0</v>
      </c>
      <c r="H1942" s="3"/>
      <c r="I1942" s="5"/>
      <c r="K1942" s="3"/>
      <c r="L1942" s="3"/>
      <c r="M1942" s="3"/>
    </row>
    <row r="1943" spans="1:13" x14ac:dyDescent="0.2">
      <c r="A1943" s="4">
        <v>44811</v>
      </c>
      <c r="B1943" s="17">
        <v>3200</v>
      </c>
      <c r="C1943" s="11" t="s">
        <v>15</v>
      </c>
      <c r="D1943" s="2" t="s">
        <v>182</v>
      </c>
      <c r="E1943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943" s="17">
        <f>IF(Movimientos[[#This Row],[Contabilizado]] &gt; 0, Movimientos[[#This Row],[Contabilizado]], 0)</f>
        <v>3200</v>
      </c>
      <c r="G1943" s="31">
        <f>IF(Movimientos[[#This Row],[Contabilizado]] &lt; 0, Movimientos[[#This Row],[Contabilizado]], 0)</f>
        <v>0</v>
      </c>
      <c r="H1943" s="3"/>
      <c r="I1943" s="5"/>
      <c r="K1943" s="3"/>
      <c r="L1943" s="3"/>
      <c r="M1943" s="3"/>
    </row>
    <row r="1944" spans="1:13" x14ac:dyDescent="0.2">
      <c r="A1944" s="4">
        <v>44811</v>
      </c>
      <c r="B1944" s="17">
        <v>3200</v>
      </c>
      <c r="C1944" s="11" t="s">
        <v>15</v>
      </c>
      <c r="D1944" s="2" t="s">
        <v>117</v>
      </c>
      <c r="E1944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944" s="17">
        <f>IF(Movimientos[[#This Row],[Contabilizado]] &gt; 0, Movimientos[[#This Row],[Contabilizado]], 0)</f>
        <v>3200</v>
      </c>
      <c r="G1944" s="31">
        <f>IF(Movimientos[[#This Row],[Contabilizado]] &lt; 0, Movimientos[[#This Row],[Contabilizado]], 0)</f>
        <v>0</v>
      </c>
      <c r="H1944" s="3"/>
      <c r="I1944" s="5"/>
      <c r="K1944" s="3"/>
      <c r="L1944" s="3"/>
      <c r="M1944" s="3"/>
    </row>
    <row r="1945" spans="1:13" x14ac:dyDescent="0.2">
      <c r="A1945" s="4">
        <v>44811</v>
      </c>
      <c r="B1945" s="17">
        <v>2100</v>
      </c>
      <c r="C1945" s="11" t="s">
        <v>32</v>
      </c>
      <c r="D1945" s="2" t="s">
        <v>73</v>
      </c>
      <c r="E1945" s="17">
        <f>IF(AND(Movimientos[[#This Row],[Importe]] &lt; 0, OR(Movimientos[[#This Row],[Concepto]] = "Luz", Movimientos[[#This Row],[Concepto]] = "Cuota", Movimientos[[#This Row],[Concepto]] = "Invitado")), 0, Movimientos[[#This Row],[Importe]])</f>
        <v>2100</v>
      </c>
      <c r="F1945" s="17">
        <f>IF(Movimientos[[#This Row],[Contabilizado]] &gt; 0, Movimientos[[#This Row],[Contabilizado]], 0)</f>
        <v>2100</v>
      </c>
      <c r="G1945" s="31">
        <f>IF(Movimientos[[#This Row],[Contabilizado]] &lt; 0, Movimientos[[#This Row],[Contabilizado]], 0)</f>
        <v>0</v>
      </c>
      <c r="H1945" s="3"/>
      <c r="I1945" s="5"/>
      <c r="K1945" s="3"/>
      <c r="L1945" s="3"/>
      <c r="M1945" s="3"/>
    </row>
    <row r="1946" spans="1:13" x14ac:dyDescent="0.2">
      <c r="A1946" s="4">
        <v>44811</v>
      </c>
      <c r="B1946" s="17">
        <v>1300</v>
      </c>
      <c r="C1946" s="11" t="s">
        <v>151</v>
      </c>
      <c r="D1946" s="2"/>
      <c r="E1946" s="17">
        <f>IF(AND(Movimientos[[#This Row],[Importe]] &lt; 0, OR(Movimientos[[#This Row],[Concepto]] = "Luz", Movimientos[[#This Row],[Concepto]] = "Cuota", Movimientos[[#This Row],[Concepto]] = "Invitado")), 0, Movimientos[[#This Row],[Importe]])</f>
        <v>1300</v>
      </c>
      <c r="F1946" s="17">
        <f>IF(Movimientos[[#This Row],[Contabilizado]] &gt; 0, Movimientos[[#This Row],[Contabilizado]], 0)</f>
        <v>1300</v>
      </c>
      <c r="G1946" s="31">
        <f>IF(Movimientos[[#This Row],[Contabilizado]] &lt; 0, Movimientos[[#This Row],[Contabilizado]], 0)</f>
        <v>0</v>
      </c>
      <c r="H1946" s="3"/>
      <c r="I1946" s="5"/>
      <c r="K1946" s="3"/>
      <c r="L1946" s="3"/>
      <c r="M1946" s="3"/>
    </row>
    <row r="1947" spans="1:13" x14ac:dyDescent="0.2">
      <c r="A1947" s="4">
        <v>44811</v>
      </c>
      <c r="B1947" s="17">
        <v>1300</v>
      </c>
      <c r="C1947" s="11" t="s">
        <v>151</v>
      </c>
      <c r="D1947" s="2"/>
      <c r="E1947" s="17">
        <f>IF(AND(Movimientos[[#This Row],[Importe]] &lt; 0, OR(Movimientos[[#This Row],[Concepto]] = "Luz", Movimientos[[#This Row],[Concepto]] = "Cuota", Movimientos[[#This Row],[Concepto]] = "Invitado")), 0, Movimientos[[#This Row],[Importe]])</f>
        <v>1300</v>
      </c>
      <c r="F1947" s="17">
        <f>IF(Movimientos[[#This Row],[Contabilizado]] &gt; 0, Movimientos[[#This Row],[Contabilizado]], 0)</f>
        <v>1300</v>
      </c>
      <c r="G1947" s="31">
        <f>IF(Movimientos[[#This Row],[Contabilizado]] &lt; 0, Movimientos[[#This Row],[Contabilizado]], 0)</f>
        <v>0</v>
      </c>
      <c r="H1947" s="3"/>
      <c r="I1947" s="5"/>
      <c r="K1947" s="3"/>
      <c r="L1947" s="3"/>
      <c r="M1947" s="3"/>
    </row>
    <row r="1948" spans="1:13" x14ac:dyDescent="0.2">
      <c r="A1948" s="4">
        <v>44811</v>
      </c>
      <c r="B1948" s="17">
        <v>1000</v>
      </c>
      <c r="C1948" s="11" t="s">
        <v>32</v>
      </c>
      <c r="D1948" s="2" t="s">
        <v>25</v>
      </c>
      <c r="E1948" s="17">
        <f>IF(AND(Movimientos[[#This Row],[Importe]] &lt; 0, OR(Movimientos[[#This Row],[Concepto]] = "Luz", Movimientos[[#This Row],[Concepto]] = "Cuota", Movimientos[[#This Row],[Concepto]] = "Invitado")), 0, Movimientos[[#This Row],[Importe]])</f>
        <v>1000</v>
      </c>
      <c r="F1948" s="17">
        <f>IF(Movimientos[[#This Row],[Contabilizado]] &gt; 0, Movimientos[[#This Row],[Contabilizado]], 0)</f>
        <v>1000</v>
      </c>
      <c r="G1948" s="31">
        <f>IF(Movimientos[[#This Row],[Contabilizado]] &lt; 0, Movimientos[[#This Row],[Contabilizado]], 0)</f>
        <v>0</v>
      </c>
      <c r="H1948" s="3"/>
      <c r="I1948" s="5"/>
      <c r="K1948" s="3"/>
      <c r="L1948" s="3"/>
      <c r="M1948" s="3"/>
    </row>
    <row r="1949" spans="1:13" x14ac:dyDescent="0.2">
      <c r="A1949" s="4">
        <v>44811</v>
      </c>
      <c r="B1949" s="17">
        <v>500</v>
      </c>
      <c r="C1949" s="11" t="s">
        <v>13</v>
      </c>
      <c r="D1949" s="13" t="s">
        <v>82</v>
      </c>
      <c r="E1949" s="17">
        <f>IF(AND(Movimientos[[#This Row],[Importe]] &lt; 0, OR(Movimientos[[#This Row],[Concepto]] = "Luz", Movimientos[[#This Row],[Concepto]] = "Cuota", Movimientos[[#This Row],[Concepto]] = "Invitado")), 0, Movimientos[[#This Row],[Importe]])</f>
        <v>500</v>
      </c>
      <c r="F1949" s="17">
        <f>IF(Movimientos[[#This Row],[Contabilizado]] &gt; 0, Movimientos[[#This Row],[Contabilizado]], 0)</f>
        <v>500</v>
      </c>
      <c r="G1949" s="31">
        <f>IF(Movimientos[[#This Row],[Contabilizado]] &lt; 0, Movimientos[[#This Row],[Contabilizado]], 0)</f>
        <v>0</v>
      </c>
      <c r="H1949" s="3"/>
      <c r="I1949" s="5"/>
      <c r="K1949" s="3"/>
      <c r="L1949" s="3"/>
      <c r="M1949" s="3"/>
    </row>
    <row r="1950" spans="1:13" x14ac:dyDescent="0.2">
      <c r="A1950" s="4">
        <v>44811</v>
      </c>
      <c r="B1950" s="17">
        <v>500</v>
      </c>
      <c r="C1950" s="11" t="s">
        <v>151</v>
      </c>
      <c r="E1950" s="17">
        <f>IF(AND(Movimientos[[#This Row],[Importe]] &lt; 0, OR(Movimientos[[#This Row],[Concepto]] = "Luz", Movimientos[[#This Row],[Concepto]] = "Cuota", Movimientos[[#This Row],[Concepto]] = "Invitado")), 0, Movimientos[[#This Row],[Importe]])</f>
        <v>500</v>
      </c>
      <c r="F1950" s="17">
        <f>IF(Movimientos[[#This Row],[Contabilizado]] &gt; 0, Movimientos[[#This Row],[Contabilizado]], 0)</f>
        <v>500</v>
      </c>
      <c r="G1950" s="31">
        <f>IF(Movimientos[[#This Row],[Contabilizado]] &lt; 0, Movimientos[[#This Row],[Contabilizado]], 0)</f>
        <v>0</v>
      </c>
      <c r="I1950" s="5"/>
    </row>
    <row r="1951" spans="1:13" x14ac:dyDescent="0.2">
      <c r="A1951" s="4">
        <v>44811</v>
      </c>
      <c r="B1951" s="17">
        <v>-250</v>
      </c>
      <c r="C1951" s="11" t="s">
        <v>13</v>
      </c>
      <c r="D1951" s="13" t="s">
        <v>73</v>
      </c>
      <c r="E1951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951" s="17">
        <f>IF(Movimientos[[#This Row],[Contabilizado]] &gt; 0, Movimientos[[#This Row],[Contabilizado]], 0)</f>
        <v>0</v>
      </c>
      <c r="G1951" s="31">
        <f>IF(Movimientos[[#This Row],[Contabilizado]] &lt; 0, Movimientos[[#This Row],[Contabilizado]], 0)</f>
        <v>0</v>
      </c>
      <c r="I1951" s="5"/>
    </row>
    <row r="1952" spans="1:13" x14ac:dyDescent="0.2">
      <c r="A1952" s="4">
        <v>44811</v>
      </c>
      <c r="B1952" s="17">
        <v>-500</v>
      </c>
      <c r="C1952" s="11" t="s">
        <v>13</v>
      </c>
      <c r="D1952" s="13" t="s">
        <v>82</v>
      </c>
      <c r="E1952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952" s="17">
        <f>IF(Movimientos[[#This Row],[Contabilizado]] &gt; 0, Movimientos[[#This Row],[Contabilizado]], 0)</f>
        <v>0</v>
      </c>
      <c r="G1952" s="31">
        <f>IF(Movimientos[[#This Row],[Contabilizado]] &lt; 0, Movimientos[[#This Row],[Contabilizado]], 0)</f>
        <v>0</v>
      </c>
      <c r="I1952" s="5"/>
    </row>
    <row r="1953" spans="1:13" x14ac:dyDescent="0.2">
      <c r="A1953" s="4">
        <v>44811</v>
      </c>
      <c r="B1953" s="17">
        <v>-500</v>
      </c>
      <c r="C1953" s="11" t="s">
        <v>13</v>
      </c>
      <c r="D1953" s="13" t="s">
        <v>24</v>
      </c>
      <c r="E1953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953" s="17">
        <f>IF(Movimientos[[#This Row],[Contabilizado]] &gt; 0, Movimientos[[#This Row],[Contabilizado]], 0)</f>
        <v>0</v>
      </c>
      <c r="G1953" s="31">
        <f>IF(Movimientos[[#This Row],[Contabilizado]] &lt; 0, Movimientos[[#This Row],[Contabilizado]], 0)</f>
        <v>0</v>
      </c>
      <c r="I1953" s="5"/>
    </row>
    <row r="1954" spans="1:13" x14ac:dyDescent="0.2">
      <c r="A1954" s="4">
        <v>44811</v>
      </c>
      <c r="B1954" s="17">
        <v>-500</v>
      </c>
      <c r="C1954" s="11" t="s">
        <v>13</v>
      </c>
      <c r="D1954" s="13" t="s">
        <v>85</v>
      </c>
      <c r="E1954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954" s="17">
        <f>IF(Movimientos[[#This Row],[Contabilizado]] &gt; 0, Movimientos[[#This Row],[Contabilizado]], 0)</f>
        <v>0</v>
      </c>
      <c r="G1954" s="31">
        <f>IF(Movimientos[[#This Row],[Contabilizado]] &lt; 0, Movimientos[[#This Row],[Contabilizado]], 0)</f>
        <v>0</v>
      </c>
      <c r="I1954" s="5"/>
    </row>
    <row r="1955" spans="1:13" x14ac:dyDescent="0.2">
      <c r="A1955" s="4">
        <v>44811</v>
      </c>
      <c r="B1955" s="17">
        <v>-500</v>
      </c>
      <c r="C1955" s="11" t="s">
        <v>13</v>
      </c>
      <c r="D1955" s="13" t="s">
        <v>23</v>
      </c>
      <c r="E1955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955" s="17">
        <f>IF(Movimientos[[#This Row],[Contabilizado]] &gt; 0, Movimientos[[#This Row],[Contabilizado]], 0)</f>
        <v>0</v>
      </c>
      <c r="G1955" s="31">
        <f>IF(Movimientos[[#This Row],[Contabilizado]] &lt; 0, Movimientos[[#This Row],[Contabilizado]], 0)</f>
        <v>0</v>
      </c>
      <c r="I1955" s="5"/>
    </row>
    <row r="1956" spans="1:13" x14ac:dyDescent="0.2">
      <c r="A1956" s="4">
        <v>44811</v>
      </c>
      <c r="B1956" s="17">
        <v>-1000</v>
      </c>
      <c r="C1956" s="11" t="s">
        <v>32</v>
      </c>
      <c r="D1956" s="2" t="s">
        <v>25</v>
      </c>
      <c r="E1956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956" s="17">
        <f>IF(Movimientos[[#This Row],[Contabilizado]] &gt; 0, Movimientos[[#This Row],[Contabilizado]], 0)</f>
        <v>0</v>
      </c>
      <c r="G1956" s="31">
        <f>IF(Movimientos[[#This Row],[Contabilizado]] &lt; 0, Movimientos[[#This Row],[Contabilizado]], 0)</f>
        <v>0</v>
      </c>
      <c r="I1956" s="5"/>
      <c r="J1956" s="5"/>
    </row>
    <row r="1957" spans="1:13" x14ac:dyDescent="0.2">
      <c r="A1957" s="4">
        <v>44810</v>
      </c>
      <c r="B1957" s="17">
        <v>3200</v>
      </c>
      <c r="C1957" s="11" t="s">
        <v>15</v>
      </c>
      <c r="D1957" s="2" t="s">
        <v>59</v>
      </c>
      <c r="E1957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957" s="17">
        <f>IF(Movimientos[[#This Row],[Contabilizado]] &gt; 0, Movimientos[[#This Row],[Contabilizado]], 0)</f>
        <v>3200</v>
      </c>
      <c r="G1957" s="31">
        <f>IF(Movimientos[[#This Row],[Contabilizado]] &lt; 0, Movimientos[[#This Row],[Contabilizado]], 0)</f>
        <v>0</v>
      </c>
      <c r="I1957" s="5"/>
    </row>
    <row r="1958" spans="1:13" x14ac:dyDescent="0.2">
      <c r="A1958" s="4">
        <v>44810</v>
      </c>
      <c r="B1958" s="17">
        <v>3200</v>
      </c>
      <c r="C1958" s="11" t="s">
        <v>15</v>
      </c>
      <c r="D1958" s="2" t="s">
        <v>86</v>
      </c>
      <c r="E1958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958" s="17">
        <f>IF(Movimientos[[#This Row],[Contabilizado]] &gt; 0, Movimientos[[#This Row],[Contabilizado]], 0)</f>
        <v>3200</v>
      </c>
      <c r="G1958" s="31">
        <f>IF(Movimientos[[#This Row],[Contabilizado]] &lt; 0, Movimientos[[#This Row],[Contabilizado]], 0)</f>
        <v>0</v>
      </c>
      <c r="H1958" s="3"/>
      <c r="I1958" s="5"/>
      <c r="K1958" s="3"/>
      <c r="L1958" s="3"/>
      <c r="M1958" s="3"/>
    </row>
    <row r="1959" spans="1:13" x14ac:dyDescent="0.2">
      <c r="A1959" s="4">
        <v>44810</v>
      </c>
      <c r="B1959" s="17">
        <v>3200</v>
      </c>
      <c r="C1959" s="11" t="s">
        <v>15</v>
      </c>
      <c r="D1959" s="2" t="s">
        <v>30</v>
      </c>
      <c r="E1959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959" s="17">
        <f>IF(Movimientos[[#This Row],[Contabilizado]] &gt; 0, Movimientos[[#This Row],[Contabilizado]], 0)</f>
        <v>3200</v>
      </c>
      <c r="G1959" s="31">
        <f>IF(Movimientos[[#This Row],[Contabilizado]] &lt; 0, Movimientos[[#This Row],[Contabilizado]], 0)</f>
        <v>0</v>
      </c>
      <c r="H1959" s="3"/>
      <c r="I1959" s="5"/>
      <c r="K1959" s="3"/>
      <c r="L1959" s="3"/>
      <c r="M1959" s="3"/>
    </row>
    <row r="1960" spans="1:13" x14ac:dyDescent="0.2">
      <c r="A1960" s="4">
        <v>44810</v>
      </c>
      <c r="B1960" s="17">
        <v>3200</v>
      </c>
      <c r="C1960" s="11" t="s">
        <v>15</v>
      </c>
      <c r="D1960" s="2" t="s">
        <v>96</v>
      </c>
      <c r="E1960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960" s="17">
        <f>IF(Movimientos[[#This Row],[Contabilizado]] &gt; 0, Movimientos[[#This Row],[Contabilizado]], 0)</f>
        <v>3200</v>
      </c>
      <c r="G1960" s="31">
        <f>IF(Movimientos[[#This Row],[Contabilizado]] &lt; 0, Movimientos[[#This Row],[Contabilizado]], 0)</f>
        <v>0</v>
      </c>
      <c r="H1960" s="3"/>
      <c r="I1960" s="5"/>
      <c r="K1960" s="3"/>
      <c r="L1960" s="3"/>
      <c r="M1960" s="3"/>
    </row>
    <row r="1961" spans="1:13" x14ac:dyDescent="0.2">
      <c r="A1961" s="4">
        <v>44810</v>
      </c>
      <c r="B1961" s="17">
        <v>3200</v>
      </c>
      <c r="C1961" s="11" t="s">
        <v>15</v>
      </c>
      <c r="D1961" s="2" t="s">
        <v>29</v>
      </c>
      <c r="E1961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961" s="17">
        <f>IF(Movimientos[[#This Row],[Contabilizado]] &gt; 0, Movimientos[[#This Row],[Contabilizado]], 0)</f>
        <v>3200</v>
      </c>
      <c r="G1961" s="31">
        <f>IF(Movimientos[[#This Row],[Contabilizado]] &lt; 0, Movimientos[[#This Row],[Contabilizado]], 0)</f>
        <v>0</v>
      </c>
      <c r="H1961" s="3"/>
      <c r="I1961" s="5"/>
      <c r="K1961" s="3"/>
      <c r="L1961" s="3"/>
      <c r="M1961" s="3"/>
    </row>
    <row r="1962" spans="1:13" x14ac:dyDescent="0.2">
      <c r="A1962" s="4">
        <v>44810</v>
      </c>
      <c r="B1962" s="17">
        <v>3200</v>
      </c>
      <c r="C1962" s="11" t="s">
        <v>15</v>
      </c>
      <c r="D1962" s="2" t="s">
        <v>112</v>
      </c>
      <c r="E1962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962" s="17">
        <f>IF(Movimientos[[#This Row],[Contabilizado]] &gt; 0, Movimientos[[#This Row],[Contabilizado]], 0)</f>
        <v>3200</v>
      </c>
      <c r="G1962" s="31">
        <f>IF(Movimientos[[#This Row],[Contabilizado]] &lt; 0, Movimientos[[#This Row],[Contabilizado]], 0)</f>
        <v>0</v>
      </c>
      <c r="H1962" s="3"/>
      <c r="I1962" s="5"/>
      <c r="K1962" s="3"/>
      <c r="L1962" s="3"/>
      <c r="M1962" s="3"/>
    </row>
    <row r="1963" spans="1:13" x14ac:dyDescent="0.2">
      <c r="A1963" s="4">
        <v>44810</v>
      </c>
      <c r="B1963" s="17">
        <v>3200</v>
      </c>
      <c r="C1963" s="11" t="s">
        <v>15</v>
      </c>
      <c r="D1963" s="2" t="s">
        <v>128</v>
      </c>
      <c r="E1963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963" s="17">
        <f>IF(Movimientos[[#This Row],[Contabilizado]] &gt; 0, Movimientos[[#This Row],[Contabilizado]], 0)</f>
        <v>3200</v>
      </c>
      <c r="G1963" s="31">
        <f>IF(Movimientos[[#This Row],[Contabilizado]] &lt; 0, Movimientos[[#This Row],[Contabilizado]], 0)</f>
        <v>0</v>
      </c>
      <c r="H1963" s="3"/>
      <c r="I1963" s="5"/>
      <c r="K1963" s="3"/>
      <c r="L1963" s="3"/>
      <c r="M1963" s="3"/>
    </row>
    <row r="1964" spans="1:13" x14ac:dyDescent="0.2">
      <c r="A1964" s="4">
        <v>44810</v>
      </c>
      <c r="B1964" s="17">
        <v>3200</v>
      </c>
      <c r="C1964" s="11" t="s">
        <v>15</v>
      </c>
      <c r="D1964" s="2" t="s">
        <v>53</v>
      </c>
      <c r="E1964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964" s="17">
        <f>IF(Movimientos[[#This Row],[Contabilizado]] &gt; 0, Movimientos[[#This Row],[Contabilizado]], 0)</f>
        <v>3200</v>
      </c>
      <c r="G1964" s="31">
        <f>IF(Movimientos[[#This Row],[Contabilizado]] &lt; 0, Movimientos[[#This Row],[Contabilizado]], 0)</f>
        <v>0</v>
      </c>
      <c r="H1964" s="3"/>
      <c r="I1964" s="5"/>
      <c r="K1964" s="3"/>
      <c r="L1964" s="3"/>
      <c r="M1964" s="3"/>
    </row>
    <row r="1965" spans="1:13" x14ac:dyDescent="0.2">
      <c r="A1965" s="4">
        <v>44810</v>
      </c>
      <c r="B1965" s="17">
        <v>3200</v>
      </c>
      <c r="C1965" s="11" t="s">
        <v>15</v>
      </c>
      <c r="D1965" s="2" t="s">
        <v>229</v>
      </c>
      <c r="E1965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965" s="17">
        <f>IF(Movimientos[[#This Row],[Contabilizado]] &gt; 0, Movimientos[[#This Row],[Contabilizado]], 0)</f>
        <v>3200</v>
      </c>
      <c r="G1965" s="31">
        <f>IF(Movimientos[[#This Row],[Contabilizado]] &lt; 0, Movimientos[[#This Row],[Contabilizado]], 0)</f>
        <v>0</v>
      </c>
      <c r="H1965" s="3"/>
      <c r="I1965" s="5"/>
      <c r="K1965" s="3"/>
      <c r="L1965" s="3"/>
      <c r="M1965" s="3"/>
    </row>
    <row r="1966" spans="1:13" x14ac:dyDescent="0.2">
      <c r="A1966" s="4">
        <v>44810</v>
      </c>
      <c r="B1966" s="17">
        <v>2000</v>
      </c>
      <c r="C1966" s="11" t="s">
        <v>13</v>
      </c>
      <c r="D1966" s="13" t="s">
        <v>41</v>
      </c>
      <c r="E1966" s="17">
        <f>IF(AND(Movimientos[[#This Row],[Importe]] &lt; 0, OR(Movimientos[[#This Row],[Concepto]] = "Luz", Movimientos[[#This Row],[Concepto]] = "Cuota", Movimientos[[#This Row],[Concepto]] = "Invitado")), 0, Movimientos[[#This Row],[Importe]])</f>
        <v>2000</v>
      </c>
      <c r="F1966" s="17">
        <f>IF(Movimientos[[#This Row],[Contabilizado]] &gt; 0, Movimientos[[#This Row],[Contabilizado]], 0)</f>
        <v>2000</v>
      </c>
      <c r="G1966" s="31">
        <f>IF(Movimientos[[#This Row],[Contabilizado]] &lt; 0, Movimientos[[#This Row],[Contabilizado]], 0)</f>
        <v>0</v>
      </c>
      <c r="H1966" s="3"/>
      <c r="I1966" s="5"/>
      <c r="K1966" s="3"/>
      <c r="L1966" s="3"/>
      <c r="M1966" s="3"/>
    </row>
    <row r="1967" spans="1:13" x14ac:dyDescent="0.2">
      <c r="A1967" s="4">
        <v>44810</v>
      </c>
      <c r="B1967" s="17">
        <v>1300</v>
      </c>
      <c r="C1967" s="11" t="s">
        <v>151</v>
      </c>
      <c r="D1967" s="2"/>
      <c r="E1967" s="17">
        <f>IF(AND(Movimientos[[#This Row],[Importe]] &lt; 0, OR(Movimientos[[#This Row],[Concepto]] = "Luz", Movimientos[[#This Row],[Concepto]] = "Cuota", Movimientos[[#This Row],[Concepto]] = "Invitado")), 0, Movimientos[[#This Row],[Importe]])</f>
        <v>1300</v>
      </c>
      <c r="F1967" s="17">
        <f>IF(Movimientos[[#This Row],[Contabilizado]] &gt; 0, Movimientos[[#This Row],[Contabilizado]], 0)</f>
        <v>1300</v>
      </c>
      <c r="G1967" s="31">
        <f>IF(Movimientos[[#This Row],[Contabilizado]] &lt; 0, Movimientos[[#This Row],[Contabilizado]], 0)</f>
        <v>0</v>
      </c>
      <c r="H1967" s="3"/>
      <c r="I1967" s="5"/>
      <c r="K1967" s="3"/>
      <c r="L1967" s="3"/>
      <c r="M1967" s="3"/>
    </row>
    <row r="1968" spans="1:13" x14ac:dyDescent="0.2">
      <c r="A1968" s="4">
        <v>44810</v>
      </c>
      <c r="B1968" s="17">
        <v>-250</v>
      </c>
      <c r="C1968" s="11" t="s">
        <v>13</v>
      </c>
      <c r="D1968" s="13" t="s">
        <v>83</v>
      </c>
      <c r="E1968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968" s="17">
        <f>IF(Movimientos[[#This Row],[Contabilizado]] &gt; 0, Movimientos[[#This Row],[Contabilizado]], 0)</f>
        <v>0</v>
      </c>
      <c r="G1968" s="31">
        <f>IF(Movimientos[[#This Row],[Contabilizado]] &lt; 0, Movimientos[[#This Row],[Contabilizado]], 0)</f>
        <v>0</v>
      </c>
      <c r="I1968" s="5"/>
    </row>
    <row r="1969" spans="1:13" x14ac:dyDescent="0.2">
      <c r="A1969" s="4">
        <v>44810</v>
      </c>
      <c r="B1969" s="17">
        <v>-250</v>
      </c>
      <c r="C1969" s="11" t="s">
        <v>13</v>
      </c>
      <c r="D1969" s="13" t="s">
        <v>128</v>
      </c>
      <c r="E1969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969" s="17">
        <f>IF(Movimientos[[#This Row],[Contabilizado]] &gt; 0, Movimientos[[#This Row],[Contabilizado]], 0)</f>
        <v>0</v>
      </c>
      <c r="G1969" s="31">
        <f>IF(Movimientos[[#This Row],[Contabilizado]] &lt; 0, Movimientos[[#This Row],[Contabilizado]], 0)</f>
        <v>0</v>
      </c>
      <c r="H1969" s="3"/>
      <c r="I1969" s="5"/>
      <c r="K1969" s="3"/>
      <c r="L1969" s="3"/>
      <c r="M1969" s="3"/>
    </row>
    <row r="1970" spans="1:13" x14ac:dyDescent="0.2">
      <c r="A1970" s="4">
        <v>44810</v>
      </c>
      <c r="B1970" s="17">
        <v>-500</v>
      </c>
      <c r="C1970" s="11" t="s">
        <v>13</v>
      </c>
      <c r="D1970" s="13" t="s">
        <v>82</v>
      </c>
      <c r="E1970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970" s="17">
        <f>IF(Movimientos[[#This Row],[Contabilizado]] &gt; 0, Movimientos[[#This Row],[Contabilizado]], 0)</f>
        <v>0</v>
      </c>
      <c r="G1970" s="31">
        <f>IF(Movimientos[[#This Row],[Contabilizado]] &lt; 0, Movimientos[[#This Row],[Contabilizado]], 0)</f>
        <v>0</v>
      </c>
      <c r="I1970" s="5"/>
    </row>
    <row r="1971" spans="1:13" x14ac:dyDescent="0.2">
      <c r="A1971" s="4">
        <v>44810</v>
      </c>
      <c r="B1971" s="17">
        <v>-500</v>
      </c>
      <c r="C1971" s="11" t="s">
        <v>13</v>
      </c>
      <c r="D1971" s="13" t="s">
        <v>23</v>
      </c>
      <c r="E1971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971" s="17">
        <f>IF(Movimientos[[#This Row],[Contabilizado]] &gt; 0, Movimientos[[#This Row],[Contabilizado]], 0)</f>
        <v>0</v>
      </c>
      <c r="G1971" s="31">
        <f>IF(Movimientos[[#This Row],[Contabilizado]] &lt; 0, Movimientos[[#This Row],[Contabilizado]], 0)</f>
        <v>0</v>
      </c>
      <c r="I1971" s="5"/>
    </row>
    <row r="1972" spans="1:13" x14ac:dyDescent="0.2">
      <c r="A1972" s="4">
        <v>44810</v>
      </c>
      <c r="B1972" s="17">
        <v>-112080</v>
      </c>
      <c r="C1972" s="11" t="s">
        <v>17</v>
      </c>
      <c r="D1972" s="2"/>
      <c r="E1972" s="17">
        <f>IF(AND(Movimientos[[#This Row],[Importe]] &lt; 0, OR(Movimientos[[#This Row],[Concepto]] = "Luz", Movimientos[[#This Row],[Concepto]] = "Cuota", Movimientos[[#This Row],[Concepto]] = "Invitado")), 0, Movimientos[[#This Row],[Importe]])</f>
        <v>-112080</v>
      </c>
      <c r="F1972" s="17">
        <f>IF(Movimientos[[#This Row],[Contabilizado]] &gt; 0, Movimientos[[#This Row],[Contabilizado]], 0)</f>
        <v>0</v>
      </c>
      <c r="G1972" s="31">
        <f>IF(Movimientos[[#This Row],[Contabilizado]] &lt; 0, Movimientos[[#This Row],[Contabilizado]], 0)</f>
        <v>-112080</v>
      </c>
      <c r="I1972" s="5"/>
      <c r="K1972" s="2" t="s">
        <v>56</v>
      </c>
    </row>
    <row r="1973" spans="1:13" x14ac:dyDescent="0.2">
      <c r="A1973" s="4">
        <v>44809</v>
      </c>
      <c r="B1973" s="17">
        <v>17900</v>
      </c>
      <c r="C1973" s="11" t="s">
        <v>44</v>
      </c>
      <c r="D1973" s="2"/>
      <c r="E1973" s="17">
        <f>IF(AND(Movimientos[[#This Row],[Importe]] &lt; 0, OR(Movimientos[[#This Row],[Concepto]] = "Luz", Movimientos[[#This Row],[Concepto]] = "Cuota", Movimientos[[#This Row],[Concepto]] = "Invitado")), 0, Movimientos[[#This Row],[Importe]])</f>
        <v>17900</v>
      </c>
      <c r="F1973" s="17">
        <f>IF(Movimientos[[#This Row],[Contabilizado]] &gt; 0, Movimientos[[#This Row],[Contabilizado]], 0)</f>
        <v>17900</v>
      </c>
      <c r="G1973" s="31">
        <f>IF(Movimientos[[#This Row],[Contabilizado]] &lt; 0, Movimientos[[#This Row],[Contabilizado]], 0)</f>
        <v>0</v>
      </c>
      <c r="I1973" s="5"/>
      <c r="J1973" s="3" t="s">
        <v>45</v>
      </c>
    </row>
    <row r="1974" spans="1:13" x14ac:dyDescent="0.2">
      <c r="A1974" s="4">
        <v>44809</v>
      </c>
      <c r="B1974" s="17">
        <v>3200</v>
      </c>
      <c r="C1974" s="11" t="s">
        <v>15</v>
      </c>
      <c r="D1974" s="2" t="s">
        <v>50</v>
      </c>
      <c r="E1974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974" s="17">
        <f>IF(Movimientos[[#This Row],[Contabilizado]] &gt; 0, Movimientos[[#This Row],[Contabilizado]], 0)</f>
        <v>3200</v>
      </c>
      <c r="G1974" s="31">
        <f>IF(Movimientos[[#This Row],[Contabilizado]] &lt; 0, Movimientos[[#This Row],[Contabilizado]], 0)</f>
        <v>0</v>
      </c>
      <c r="I1974" s="5"/>
    </row>
    <row r="1975" spans="1:13" x14ac:dyDescent="0.2">
      <c r="A1975" s="4">
        <v>44809</v>
      </c>
      <c r="B1975" s="17">
        <v>3200</v>
      </c>
      <c r="C1975" s="11" t="s">
        <v>15</v>
      </c>
      <c r="D1975" s="2" t="s">
        <v>25</v>
      </c>
      <c r="E1975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975" s="17">
        <f>IF(Movimientos[[#This Row],[Contabilizado]] &gt; 0, Movimientos[[#This Row],[Contabilizado]], 0)</f>
        <v>3200</v>
      </c>
      <c r="G1975" s="31">
        <f>IF(Movimientos[[#This Row],[Contabilizado]] &lt; 0, Movimientos[[#This Row],[Contabilizado]], 0)</f>
        <v>0</v>
      </c>
      <c r="I1975" s="5"/>
    </row>
    <row r="1976" spans="1:13" x14ac:dyDescent="0.2">
      <c r="A1976" s="4">
        <v>44809</v>
      </c>
      <c r="B1976" s="17">
        <v>3200</v>
      </c>
      <c r="C1976" s="11" t="s">
        <v>15</v>
      </c>
      <c r="D1976" s="2" t="s">
        <v>82</v>
      </c>
      <c r="E1976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976" s="17">
        <f>IF(Movimientos[[#This Row],[Contabilizado]] &gt; 0, Movimientos[[#This Row],[Contabilizado]], 0)</f>
        <v>3200</v>
      </c>
      <c r="G1976" s="31">
        <f>IF(Movimientos[[#This Row],[Contabilizado]] &lt; 0, Movimientos[[#This Row],[Contabilizado]], 0)</f>
        <v>0</v>
      </c>
      <c r="I1976" s="5"/>
      <c r="J1976" s="5"/>
    </row>
    <row r="1977" spans="1:13" x14ac:dyDescent="0.2">
      <c r="A1977" s="4">
        <v>44809</v>
      </c>
      <c r="B1977" s="17">
        <v>3200</v>
      </c>
      <c r="C1977" s="11" t="s">
        <v>15</v>
      </c>
      <c r="D1977" s="2" t="s">
        <v>38</v>
      </c>
      <c r="E1977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977" s="17">
        <f>IF(Movimientos[[#This Row],[Contabilizado]] &gt; 0, Movimientos[[#This Row],[Contabilizado]], 0)</f>
        <v>3200</v>
      </c>
      <c r="G1977" s="31">
        <f>IF(Movimientos[[#This Row],[Contabilizado]] &lt; 0, Movimientos[[#This Row],[Contabilizado]], 0)</f>
        <v>0</v>
      </c>
      <c r="I1977" s="5"/>
      <c r="J1977" s="5"/>
    </row>
    <row r="1978" spans="1:13" x14ac:dyDescent="0.2">
      <c r="A1978" s="4">
        <v>44809</v>
      </c>
      <c r="B1978" s="17">
        <v>3200</v>
      </c>
      <c r="C1978" s="11" t="s">
        <v>15</v>
      </c>
      <c r="D1978" s="2" t="s">
        <v>102</v>
      </c>
      <c r="E1978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978" s="17">
        <f>IF(Movimientos[[#This Row],[Contabilizado]] &gt; 0, Movimientos[[#This Row],[Contabilizado]], 0)</f>
        <v>3200</v>
      </c>
      <c r="G1978" s="31">
        <f>IF(Movimientos[[#This Row],[Contabilizado]] &lt; 0, Movimientos[[#This Row],[Contabilizado]], 0)</f>
        <v>0</v>
      </c>
      <c r="H1978" s="3"/>
      <c r="I1978" s="5"/>
      <c r="K1978" s="3"/>
      <c r="L1978" s="3"/>
      <c r="M1978" s="3"/>
    </row>
    <row r="1979" spans="1:13" x14ac:dyDescent="0.2">
      <c r="A1979" s="4">
        <v>44809</v>
      </c>
      <c r="B1979" s="17">
        <v>3200</v>
      </c>
      <c r="C1979" s="11" t="s">
        <v>15</v>
      </c>
      <c r="D1979" s="2" t="s">
        <v>33</v>
      </c>
      <c r="E1979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979" s="17">
        <f>IF(Movimientos[[#This Row],[Contabilizado]] &gt; 0, Movimientos[[#This Row],[Contabilizado]], 0)</f>
        <v>3200</v>
      </c>
      <c r="G1979" s="31">
        <f>IF(Movimientos[[#This Row],[Contabilizado]] &lt; 0, Movimientos[[#This Row],[Contabilizado]], 0)</f>
        <v>0</v>
      </c>
      <c r="H1979" s="3"/>
      <c r="I1979" s="5"/>
      <c r="K1979" s="3"/>
      <c r="L1979" s="3"/>
      <c r="M1979" s="3"/>
    </row>
    <row r="1980" spans="1:13" x14ac:dyDescent="0.2">
      <c r="A1980" s="4">
        <v>44809</v>
      </c>
      <c r="B1980" s="17">
        <v>3200</v>
      </c>
      <c r="C1980" s="11" t="s">
        <v>15</v>
      </c>
      <c r="D1980" s="2" t="s">
        <v>113</v>
      </c>
      <c r="E1980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980" s="17">
        <f>IF(Movimientos[[#This Row],[Contabilizado]] &gt; 0, Movimientos[[#This Row],[Contabilizado]], 0)</f>
        <v>3200</v>
      </c>
      <c r="G1980" s="31">
        <f>IF(Movimientos[[#This Row],[Contabilizado]] &lt; 0, Movimientos[[#This Row],[Contabilizado]], 0)</f>
        <v>0</v>
      </c>
      <c r="H1980" s="3"/>
      <c r="I1980" s="5"/>
      <c r="K1980" s="3"/>
      <c r="L1980" s="3"/>
      <c r="M1980" s="3"/>
    </row>
    <row r="1981" spans="1:13" x14ac:dyDescent="0.2">
      <c r="A1981" s="4">
        <v>44809</v>
      </c>
      <c r="B1981" s="17">
        <v>3200</v>
      </c>
      <c r="C1981" s="11" t="s">
        <v>15</v>
      </c>
      <c r="D1981" s="2" t="s">
        <v>125</v>
      </c>
      <c r="E1981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981" s="17">
        <f>IF(Movimientos[[#This Row],[Contabilizado]] &gt; 0, Movimientos[[#This Row],[Contabilizado]], 0)</f>
        <v>3200</v>
      </c>
      <c r="G1981" s="31">
        <f>IF(Movimientos[[#This Row],[Contabilizado]] &lt; 0, Movimientos[[#This Row],[Contabilizado]], 0)</f>
        <v>0</v>
      </c>
      <c r="H1981" s="3"/>
      <c r="I1981" s="5"/>
      <c r="K1981" s="3"/>
      <c r="L1981" s="3"/>
      <c r="M1981" s="3"/>
    </row>
    <row r="1982" spans="1:13" x14ac:dyDescent="0.2">
      <c r="A1982" s="4">
        <v>44809</v>
      </c>
      <c r="B1982" s="17">
        <v>3200</v>
      </c>
      <c r="C1982" s="11" t="s">
        <v>15</v>
      </c>
      <c r="D1982" s="2" t="s">
        <v>127</v>
      </c>
      <c r="E1982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982" s="17">
        <f>IF(Movimientos[[#This Row],[Contabilizado]] &gt; 0, Movimientos[[#This Row],[Contabilizado]], 0)</f>
        <v>3200</v>
      </c>
      <c r="G1982" s="31">
        <f>IF(Movimientos[[#This Row],[Contabilizado]] &lt; 0, Movimientos[[#This Row],[Contabilizado]], 0)</f>
        <v>0</v>
      </c>
      <c r="H1982" s="3"/>
      <c r="I1982" s="5"/>
      <c r="K1982" s="3"/>
      <c r="L1982" s="3"/>
      <c r="M1982" s="3"/>
    </row>
    <row r="1983" spans="1:13" x14ac:dyDescent="0.2">
      <c r="A1983" s="4">
        <v>44809</v>
      </c>
      <c r="B1983" s="17">
        <v>3200</v>
      </c>
      <c r="C1983" s="11" t="s">
        <v>15</v>
      </c>
      <c r="D1983" s="2" t="s">
        <v>133</v>
      </c>
      <c r="E1983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983" s="17">
        <f>IF(Movimientos[[#This Row],[Contabilizado]] &gt; 0, Movimientos[[#This Row],[Contabilizado]], 0)</f>
        <v>3200</v>
      </c>
      <c r="G1983" s="31">
        <f>IF(Movimientos[[#This Row],[Contabilizado]] &lt; 0, Movimientos[[#This Row],[Contabilizado]], 0)</f>
        <v>0</v>
      </c>
      <c r="H1983" s="3"/>
      <c r="I1983" s="5"/>
      <c r="K1983" s="3"/>
      <c r="L1983" s="3"/>
      <c r="M1983" s="3"/>
    </row>
    <row r="1984" spans="1:13" x14ac:dyDescent="0.2">
      <c r="A1984" s="4">
        <v>44809</v>
      </c>
      <c r="B1984" s="17">
        <v>3000</v>
      </c>
      <c r="C1984" s="11" t="s">
        <v>153</v>
      </c>
      <c r="D1984" s="2"/>
      <c r="E1984" s="17">
        <f>IF(AND(Movimientos[[#This Row],[Importe]] &lt; 0, OR(Movimientos[[#This Row],[Concepto]] = "Luz", Movimientos[[#This Row],[Concepto]] = "Cuota", Movimientos[[#This Row],[Concepto]] = "Invitado")), 0, Movimientos[[#This Row],[Importe]])</f>
        <v>3000</v>
      </c>
      <c r="F1984" s="17">
        <f>IF(Movimientos[[#This Row],[Contabilizado]] &gt; 0, Movimientos[[#This Row],[Contabilizado]], 0)</f>
        <v>3000</v>
      </c>
      <c r="G1984" s="31">
        <f>IF(Movimientos[[#This Row],[Contabilizado]] &lt; 0, Movimientos[[#This Row],[Contabilizado]], 0)</f>
        <v>0</v>
      </c>
      <c r="H1984" s="3"/>
      <c r="I1984" s="5"/>
      <c r="K1984" s="3"/>
      <c r="L1984" s="3"/>
      <c r="M1984" s="3"/>
    </row>
    <row r="1985" spans="1:13" x14ac:dyDescent="0.2">
      <c r="A1985" s="4">
        <v>44809</v>
      </c>
      <c r="B1985" s="17">
        <v>2600</v>
      </c>
      <c r="C1985" s="11" t="s">
        <v>15</v>
      </c>
      <c r="D1985" s="2" t="s">
        <v>45</v>
      </c>
      <c r="E1985" s="17">
        <f>IF(AND(Movimientos[[#This Row],[Importe]] &lt; 0, OR(Movimientos[[#This Row],[Concepto]] = "Luz", Movimientos[[#This Row],[Concepto]] = "Cuota", Movimientos[[#This Row],[Concepto]] = "Invitado")), 0, Movimientos[[#This Row],[Importe]])</f>
        <v>2600</v>
      </c>
      <c r="F1985" s="17">
        <f>IF(Movimientos[[#This Row],[Contabilizado]] &gt; 0, Movimientos[[#This Row],[Contabilizado]], 0)</f>
        <v>2600</v>
      </c>
      <c r="G1985" s="31">
        <f>IF(Movimientos[[#This Row],[Contabilizado]] &lt; 0, Movimientos[[#This Row],[Contabilizado]], 0)</f>
        <v>0</v>
      </c>
      <c r="H1985" s="3"/>
      <c r="I1985" s="5"/>
      <c r="K1985" s="3"/>
      <c r="L1985" s="3"/>
      <c r="M1985" s="3"/>
    </row>
    <row r="1986" spans="1:13" x14ac:dyDescent="0.2">
      <c r="A1986" s="4">
        <v>44809</v>
      </c>
      <c r="B1986" s="17">
        <v>700</v>
      </c>
      <c r="C1986" s="14" t="s">
        <v>32</v>
      </c>
      <c r="D1986" s="3" t="s">
        <v>82</v>
      </c>
      <c r="E1986" s="17">
        <f>IF(AND(Movimientos[[#This Row],[Importe]] &lt; 0, OR(Movimientos[[#This Row],[Concepto]] = "Luz", Movimientos[[#This Row],[Concepto]] = "Cuota", Movimientos[[#This Row],[Concepto]] = "Invitado")), 0, Movimientos[[#This Row],[Importe]])</f>
        <v>700</v>
      </c>
      <c r="F1986" s="17">
        <f>IF(Movimientos[[#This Row],[Contabilizado]] &gt; 0, Movimientos[[#This Row],[Contabilizado]], 0)</f>
        <v>700</v>
      </c>
      <c r="G1986" s="31">
        <f>IF(Movimientos[[#This Row],[Contabilizado]] &lt; 0, Movimientos[[#This Row],[Contabilizado]], 0)</f>
        <v>0</v>
      </c>
      <c r="H1986" s="16"/>
      <c r="I1986" s="5"/>
      <c r="K1986" s="16"/>
      <c r="L1986" s="3"/>
      <c r="M1986" s="3"/>
    </row>
    <row r="1987" spans="1:13" x14ac:dyDescent="0.2">
      <c r="A1987" s="4">
        <v>44809</v>
      </c>
      <c r="B1987" s="17">
        <v>1200</v>
      </c>
      <c r="C1987" s="11" t="s">
        <v>13</v>
      </c>
      <c r="D1987" s="13" t="s">
        <v>82</v>
      </c>
      <c r="E1987" s="17">
        <f>IF(AND(Movimientos[[#This Row],[Importe]] &lt; 0, OR(Movimientos[[#This Row],[Concepto]] = "Luz", Movimientos[[#This Row],[Concepto]] = "Cuota", Movimientos[[#This Row],[Concepto]] = "Invitado")), 0, Movimientos[[#This Row],[Importe]])</f>
        <v>1200</v>
      </c>
      <c r="F1987" s="17">
        <f>IF(Movimientos[[#This Row],[Contabilizado]] &gt; 0, Movimientos[[#This Row],[Contabilizado]], 0)</f>
        <v>1200</v>
      </c>
      <c r="G1987" s="31">
        <f>IF(Movimientos[[#This Row],[Contabilizado]] &lt; 0, Movimientos[[#This Row],[Contabilizado]], 0)</f>
        <v>0</v>
      </c>
      <c r="H1987" s="3"/>
      <c r="I1987" s="5"/>
      <c r="K1987" s="3"/>
      <c r="L1987" s="3"/>
      <c r="M1987" s="3"/>
    </row>
    <row r="1988" spans="1:13" x14ac:dyDescent="0.2">
      <c r="A1988" s="4">
        <v>44809</v>
      </c>
      <c r="B1988" s="17">
        <v>-500</v>
      </c>
      <c r="C1988" s="11" t="s">
        <v>13</v>
      </c>
      <c r="D1988" s="13" t="s">
        <v>41</v>
      </c>
      <c r="E1988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988" s="17">
        <f>IF(Movimientos[[#This Row],[Contabilizado]] &gt; 0, Movimientos[[#This Row],[Contabilizado]], 0)</f>
        <v>0</v>
      </c>
      <c r="G1988" s="31">
        <f>IF(Movimientos[[#This Row],[Contabilizado]] &lt; 0, Movimientos[[#This Row],[Contabilizado]], 0)</f>
        <v>0</v>
      </c>
      <c r="I1988" s="5"/>
      <c r="J1988" s="5"/>
    </row>
    <row r="1989" spans="1:13" x14ac:dyDescent="0.2">
      <c r="A1989" s="4">
        <v>44809</v>
      </c>
      <c r="B1989" s="17">
        <v>-500</v>
      </c>
      <c r="C1989" s="11" t="s">
        <v>13</v>
      </c>
      <c r="D1989" s="13" t="s">
        <v>99</v>
      </c>
      <c r="E1989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989" s="17">
        <f>IF(Movimientos[[#This Row],[Contabilizado]] &gt; 0, Movimientos[[#This Row],[Contabilizado]], 0)</f>
        <v>0</v>
      </c>
      <c r="G1989" s="31">
        <f>IF(Movimientos[[#This Row],[Contabilizado]] &lt; 0, Movimientos[[#This Row],[Contabilizado]], 0)</f>
        <v>0</v>
      </c>
      <c r="H1989" s="3"/>
      <c r="I1989" s="5"/>
      <c r="K1989" s="3"/>
      <c r="L1989" s="3"/>
      <c r="M1989" s="3"/>
    </row>
    <row r="1990" spans="1:13" x14ac:dyDescent="0.2">
      <c r="A1990" s="4">
        <v>44809</v>
      </c>
      <c r="B1990" s="17">
        <v>-500</v>
      </c>
      <c r="C1990" s="11" t="s">
        <v>13</v>
      </c>
      <c r="D1990" s="13" t="s">
        <v>134</v>
      </c>
      <c r="E1990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1990" s="17">
        <f>IF(Movimientos[[#This Row],[Contabilizado]] &gt; 0, Movimientos[[#This Row],[Contabilizado]], 0)</f>
        <v>0</v>
      </c>
      <c r="G1990" s="31">
        <f>IF(Movimientos[[#This Row],[Contabilizado]] &lt; 0, Movimientos[[#This Row],[Contabilizado]], 0)</f>
        <v>0</v>
      </c>
      <c r="H1990" s="3"/>
      <c r="I1990" s="5"/>
      <c r="K1990" s="3"/>
      <c r="L1990" s="3"/>
      <c r="M1990" s="3"/>
    </row>
    <row r="1991" spans="1:13" x14ac:dyDescent="0.2">
      <c r="A1991" s="4">
        <v>44809</v>
      </c>
      <c r="B1991" s="17">
        <v>-3395.16</v>
      </c>
      <c r="C1991" s="11" t="s">
        <v>160</v>
      </c>
      <c r="D1991" s="2"/>
      <c r="E1991" s="17">
        <f>IF(AND(Movimientos[[#This Row],[Importe]] &lt; 0, OR(Movimientos[[#This Row],[Concepto]] = "Luz", Movimientos[[#This Row],[Concepto]] = "Cuota", Movimientos[[#This Row],[Concepto]] = "Invitado")), 0, Movimientos[[#This Row],[Importe]])</f>
        <v>-3395.16</v>
      </c>
      <c r="F1991" s="17">
        <f>IF(Movimientos[[#This Row],[Contabilizado]] &gt; 0, Movimientos[[#This Row],[Contabilizado]], 0)</f>
        <v>0</v>
      </c>
      <c r="G1991" s="31">
        <f>IF(Movimientos[[#This Row],[Contabilizado]] &lt; 0, Movimientos[[#This Row],[Contabilizado]], 0)</f>
        <v>-3395.16</v>
      </c>
      <c r="I1991" s="5"/>
      <c r="M1991" s="2" t="s">
        <v>223</v>
      </c>
    </row>
    <row r="1992" spans="1:13" x14ac:dyDescent="0.2">
      <c r="A1992" s="4">
        <v>44809</v>
      </c>
      <c r="B1992" s="17">
        <v>-5150</v>
      </c>
      <c r="C1992" s="11" t="s">
        <v>27</v>
      </c>
      <c r="D1992" s="2"/>
      <c r="E1992" s="17">
        <f>IF(AND(Movimientos[[#This Row],[Importe]] &lt; 0, OR(Movimientos[[#This Row],[Concepto]] = "Luz", Movimientos[[#This Row],[Concepto]] = "Cuota", Movimientos[[#This Row],[Concepto]] = "Invitado")), 0, Movimientos[[#This Row],[Importe]])</f>
        <v>-5150</v>
      </c>
      <c r="F1992" s="17">
        <f>IF(Movimientos[[#This Row],[Contabilizado]] &gt; 0, Movimientos[[#This Row],[Contabilizado]], 0)</f>
        <v>0</v>
      </c>
      <c r="G1992" s="31">
        <f>IF(Movimientos[[#This Row],[Contabilizado]] &lt; 0, Movimientos[[#This Row],[Contabilizado]], 0)</f>
        <v>-5150</v>
      </c>
      <c r="I1992" s="5" t="s">
        <v>28</v>
      </c>
    </row>
    <row r="1993" spans="1:13" x14ac:dyDescent="0.2">
      <c r="A1993" s="4">
        <v>44809</v>
      </c>
      <c r="B1993" s="17">
        <v>-19200</v>
      </c>
      <c r="C1993" s="11" t="s">
        <v>17</v>
      </c>
      <c r="D1993" s="2"/>
      <c r="E1993" s="17">
        <f>IF(AND(Movimientos[[#This Row],[Importe]] &lt; 0, OR(Movimientos[[#This Row],[Concepto]] = "Luz", Movimientos[[#This Row],[Concepto]] = "Cuota", Movimientos[[#This Row],[Concepto]] = "Invitado")), 0, Movimientos[[#This Row],[Importe]])</f>
        <v>-19200</v>
      </c>
      <c r="F1993" s="17">
        <f>IF(Movimientos[[#This Row],[Contabilizado]] &gt; 0, Movimientos[[#This Row],[Contabilizado]], 0)</f>
        <v>0</v>
      </c>
      <c r="G1993" s="31">
        <f>IF(Movimientos[[#This Row],[Contabilizado]] &lt; 0, Movimientos[[#This Row],[Contabilizado]], 0)</f>
        <v>-19200</v>
      </c>
      <c r="I1993" s="5"/>
      <c r="K1993" s="2" t="s">
        <v>150</v>
      </c>
    </row>
    <row r="1994" spans="1:13" x14ac:dyDescent="0.2">
      <c r="A1994" s="4">
        <v>44809</v>
      </c>
      <c r="B1994" s="17">
        <v>-114604.84</v>
      </c>
      <c r="C1994" s="11" t="s">
        <v>17</v>
      </c>
      <c r="D1994" s="2"/>
      <c r="E1994" s="17">
        <f>IF(AND(Movimientos[[#This Row],[Importe]] &lt; 0, OR(Movimientos[[#This Row],[Concepto]] = "Luz", Movimientos[[#This Row],[Concepto]] = "Cuota", Movimientos[[#This Row],[Concepto]] = "Invitado")), 0, Movimientos[[#This Row],[Importe]])</f>
        <v>-114604.84</v>
      </c>
      <c r="F1994" s="17">
        <f>IF(Movimientos[[#This Row],[Contabilizado]] &gt; 0, Movimientos[[#This Row],[Contabilizado]], 0)</f>
        <v>0</v>
      </c>
      <c r="G1994" s="31">
        <f>IF(Movimientos[[#This Row],[Contabilizado]] &lt; 0, Movimientos[[#This Row],[Contabilizado]], 0)</f>
        <v>-114604.84</v>
      </c>
      <c r="I1994" s="5"/>
      <c r="K1994" s="2" t="s">
        <v>56</v>
      </c>
    </row>
    <row r="1995" spans="1:13" x14ac:dyDescent="0.2">
      <c r="A1995" s="4">
        <v>44807</v>
      </c>
      <c r="B1995" s="17">
        <v>3200</v>
      </c>
      <c r="C1995" s="11" t="s">
        <v>15</v>
      </c>
      <c r="D1995" s="2" t="s">
        <v>26</v>
      </c>
      <c r="E1995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995" s="17">
        <f>IF(Movimientos[[#This Row],[Contabilizado]] &gt; 0, Movimientos[[#This Row],[Contabilizado]], 0)</f>
        <v>3200</v>
      </c>
      <c r="G1995" s="31">
        <f>IF(Movimientos[[#This Row],[Contabilizado]] &lt; 0, Movimientos[[#This Row],[Contabilizado]], 0)</f>
        <v>0</v>
      </c>
      <c r="I1995" s="5"/>
    </row>
    <row r="1996" spans="1:13" x14ac:dyDescent="0.2">
      <c r="A1996" s="4">
        <v>44807</v>
      </c>
      <c r="B1996" s="17">
        <v>3200</v>
      </c>
      <c r="C1996" s="11" t="s">
        <v>15</v>
      </c>
      <c r="D1996" s="2" t="s">
        <v>40</v>
      </c>
      <c r="E1996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996" s="17">
        <f>IF(Movimientos[[#This Row],[Contabilizado]] &gt; 0, Movimientos[[#This Row],[Contabilizado]], 0)</f>
        <v>3200</v>
      </c>
      <c r="G1996" s="31">
        <f>IF(Movimientos[[#This Row],[Contabilizado]] &lt; 0, Movimientos[[#This Row],[Contabilizado]], 0)</f>
        <v>0</v>
      </c>
      <c r="I1996" s="5"/>
    </row>
    <row r="1997" spans="1:13" x14ac:dyDescent="0.2">
      <c r="A1997" s="4">
        <v>44807</v>
      </c>
      <c r="B1997" s="17">
        <v>3200</v>
      </c>
      <c r="C1997" s="11" t="s">
        <v>15</v>
      </c>
      <c r="D1997" s="2" t="s">
        <v>16</v>
      </c>
      <c r="E1997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997" s="17">
        <f>IF(Movimientos[[#This Row],[Contabilizado]] &gt; 0, Movimientos[[#This Row],[Contabilizado]], 0)</f>
        <v>3200</v>
      </c>
      <c r="G1997" s="31">
        <f>IF(Movimientos[[#This Row],[Contabilizado]] &lt; 0, Movimientos[[#This Row],[Contabilizado]], 0)</f>
        <v>0</v>
      </c>
      <c r="H1997" s="3"/>
      <c r="I1997" s="5"/>
      <c r="K1997" s="3"/>
      <c r="L1997" s="3"/>
      <c r="M1997" s="3"/>
    </row>
    <row r="1998" spans="1:13" x14ac:dyDescent="0.2">
      <c r="A1998" s="4">
        <v>44807</v>
      </c>
      <c r="B1998" s="17">
        <v>3200</v>
      </c>
      <c r="C1998" s="11" t="s">
        <v>15</v>
      </c>
      <c r="D1998" s="2" t="s">
        <v>84</v>
      </c>
      <c r="E1998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998" s="17">
        <f>IF(Movimientos[[#This Row],[Contabilizado]] &gt; 0, Movimientos[[#This Row],[Contabilizado]], 0)</f>
        <v>3200</v>
      </c>
      <c r="G1998" s="31">
        <f>IF(Movimientos[[#This Row],[Contabilizado]] &lt; 0, Movimientos[[#This Row],[Contabilizado]], 0)</f>
        <v>0</v>
      </c>
      <c r="H1998" s="3"/>
      <c r="I1998" s="5"/>
      <c r="K1998" s="3"/>
      <c r="L1998" s="3"/>
      <c r="M1998" s="3"/>
    </row>
    <row r="1999" spans="1:13" x14ac:dyDescent="0.2">
      <c r="A1999" s="4">
        <v>44807</v>
      </c>
      <c r="B1999" s="17">
        <v>3200</v>
      </c>
      <c r="C1999" s="11" t="s">
        <v>15</v>
      </c>
      <c r="D1999" s="2" t="s">
        <v>42</v>
      </c>
      <c r="E1999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1999" s="17">
        <f>IF(Movimientos[[#This Row],[Contabilizado]] &gt; 0, Movimientos[[#This Row],[Contabilizado]], 0)</f>
        <v>3200</v>
      </c>
      <c r="G1999" s="31">
        <f>IF(Movimientos[[#This Row],[Contabilizado]] &lt; 0, Movimientos[[#This Row],[Contabilizado]], 0)</f>
        <v>0</v>
      </c>
      <c r="H1999" s="3"/>
      <c r="I1999" s="5"/>
      <c r="K1999" s="3"/>
      <c r="L1999" s="3"/>
      <c r="M1999" s="3"/>
    </row>
    <row r="2000" spans="1:13" x14ac:dyDescent="0.2">
      <c r="A2000" s="4">
        <v>44807</v>
      </c>
      <c r="B2000" s="17">
        <v>2300</v>
      </c>
      <c r="C2000" s="11" t="s">
        <v>15</v>
      </c>
      <c r="D2000" s="2" t="s">
        <v>43</v>
      </c>
      <c r="E2000" s="17">
        <f>IF(AND(Movimientos[[#This Row],[Importe]] &lt; 0, OR(Movimientos[[#This Row],[Concepto]] = "Luz", Movimientos[[#This Row],[Concepto]] = "Cuota", Movimientos[[#This Row],[Concepto]] = "Invitado")), 0, Movimientos[[#This Row],[Importe]])</f>
        <v>2300</v>
      </c>
      <c r="F2000" s="17">
        <f>IF(Movimientos[[#This Row],[Contabilizado]] &gt; 0, Movimientos[[#This Row],[Contabilizado]], 0)</f>
        <v>2300</v>
      </c>
      <c r="G2000" s="31">
        <f>IF(Movimientos[[#This Row],[Contabilizado]] &lt; 0, Movimientos[[#This Row],[Contabilizado]], 0)</f>
        <v>0</v>
      </c>
      <c r="H2000" s="3"/>
      <c r="I2000" s="5"/>
      <c r="K2000" s="3"/>
      <c r="L2000" s="3"/>
      <c r="M2000" s="3"/>
    </row>
    <row r="2001" spans="1:13" x14ac:dyDescent="0.2">
      <c r="A2001" s="4">
        <v>44807</v>
      </c>
      <c r="B2001" s="17">
        <v>2300</v>
      </c>
      <c r="C2001" s="11" t="s">
        <v>15</v>
      </c>
      <c r="D2001" s="2" t="s">
        <v>39</v>
      </c>
      <c r="E2001" s="17">
        <f>IF(AND(Movimientos[[#This Row],[Importe]] &lt; 0, OR(Movimientos[[#This Row],[Concepto]] = "Luz", Movimientos[[#This Row],[Concepto]] = "Cuota", Movimientos[[#This Row],[Concepto]] = "Invitado")), 0, Movimientos[[#This Row],[Importe]])</f>
        <v>2300</v>
      </c>
      <c r="F2001" s="17">
        <f>IF(Movimientos[[#This Row],[Contabilizado]] &gt; 0, Movimientos[[#This Row],[Contabilizado]], 0)</f>
        <v>2300</v>
      </c>
      <c r="G2001" s="31">
        <f>IF(Movimientos[[#This Row],[Contabilizado]] &lt; 0, Movimientos[[#This Row],[Contabilizado]], 0)</f>
        <v>0</v>
      </c>
      <c r="H2001" s="3"/>
      <c r="I2001" s="5"/>
      <c r="K2001" s="3"/>
      <c r="L2001" s="3"/>
      <c r="M2001" s="3"/>
    </row>
    <row r="2002" spans="1:13" x14ac:dyDescent="0.2">
      <c r="A2002" s="4">
        <v>44807</v>
      </c>
      <c r="B2002" s="17">
        <v>2200</v>
      </c>
      <c r="C2002" s="11" t="s">
        <v>15</v>
      </c>
      <c r="D2002" s="2" t="s">
        <v>146</v>
      </c>
      <c r="E2002" s="17">
        <f>IF(AND(Movimientos[[#This Row],[Importe]] &lt; 0, OR(Movimientos[[#This Row],[Concepto]] = "Luz", Movimientos[[#This Row],[Concepto]] = "Cuota", Movimientos[[#This Row],[Concepto]] = "Invitado")), 0, Movimientos[[#This Row],[Importe]])</f>
        <v>2200</v>
      </c>
      <c r="F2002" s="17">
        <f>IF(Movimientos[[#This Row],[Contabilizado]] &gt; 0, Movimientos[[#This Row],[Contabilizado]], 0)</f>
        <v>2200</v>
      </c>
      <c r="G2002" s="31">
        <f>IF(Movimientos[[#This Row],[Contabilizado]] &lt; 0, Movimientos[[#This Row],[Contabilizado]], 0)</f>
        <v>0</v>
      </c>
      <c r="I2002" s="5"/>
    </row>
    <row r="2003" spans="1:13" x14ac:dyDescent="0.2">
      <c r="A2003" s="4">
        <v>44807</v>
      </c>
      <c r="B2003" s="17">
        <v>2000</v>
      </c>
      <c r="C2003" s="11" t="s">
        <v>32</v>
      </c>
      <c r="D2003" s="2" t="s">
        <v>123</v>
      </c>
      <c r="E2003" s="17">
        <f>IF(AND(Movimientos[[#This Row],[Importe]] &lt; 0, OR(Movimientos[[#This Row],[Concepto]] = "Luz", Movimientos[[#This Row],[Concepto]] = "Cuota", Movimientos[[#This Row],[Concepto]] = "Invitado")), 0, Movimientos[[#This Row],[Importe]])</f>
        <v>2000</v>
      </c>
      <c r="F2003" s="17">
        <f>IF(Movimientos[[#This Row],[Contabilizado]] &gt; 0, Movimientos[[#This Row],[Contabilizado]], 0)</f>
        <v>2000</v>
      </c>
      <c r="G2003" s="31">
        <f>IF(Movimientos[[#This Row],[Contabilizado]] &lt; 0, Movimientos[[#This Row],[Contabilizado]], 0)</f>
        <v>0</v>
      </c>
      <c r="H2003" s="3"/>
      <c r="I2003" s="5"/>
      <c r="K2003" s="3"/>
      <c r="L2003" s="3"/>
      <c r="M2003" s="3"/>
    </row>
    <row r="2004" spans="1:13" x14ac:dyDescent="0.2">
      <c r="A2004" s="4">
        <v>44807</v>
      </c>
      <c r="B2004" s="17">
        <v>500</v>
      </c>
      <c r="C2004" s="11" t="s">
        <v>197</v>
      </c>
      <c r="D2004" s="2"/>
      <c r="E2004" s="17">
        <f>IF(AND(Movimientos[[#This Row],[Importe]] &lt; 0, OR(Movimientos[[#This Row],[Concepto]] = "Luz", Movimientos[[#This Row],[Concepto]] = "Cuota", Movimientos[[#This Row],[Concepto]] = "Invitado")), 0, Movimientos[[#This Row],[Importe]])</f>
        <v>500</v>
      </c>
      <c r="F2004" s="17">
        <f>IF(Movimientos[[#This Row],[Contabilizado]] &gt; 0, Movimientos[[#This Row],[Contabilizado]], 0)</f>
        <v>500</v>
      </c>
      <c r="G2004" s="31">
        <f>IF(Movimientos[[#This Row],[Contabilizado]] &lt; 0, Movimientos[[#This Row],[Contabilizado]], 0)</f>
        <v>0</v>
      </c>
      <c r="I2004" s="5"/>
      <c r="M2004" s="2" t="s">
        <v>223</v>
      </c>
    </row>
    <row r="2005" spans="1:13" x14ac:dyDescent="0.2">
      <c r="A2005" s="4">
        <v>44807</v>
      </c>
      <c r="B2005" s="17">
        <v>-2000</v>
      </c>
      <c r="C2005" s="11" t="s">
        <v>32</v>
      </c>
      <c r="D2005" s="2" t="s">
        <v>123</v>
      </c>
      <c r="E2005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005" s="17">
        <f>IF(Movimientos[[#This Row],[Contabilizado]] &gt; 0, Movimientos[[#This Row],[Contabilizado]], 0)</f>
        <v>0</v>
      </c>
      <c r="G2005" s="31">
        <f>IF(Movimientos[[#This Row],[Contabilizado]] &lt; 0, Movimientos[[#This Row],[Contabilizado]], 0)</f>
        <v>0</v>
      </c>
      <c r="H2005" s="3"/>
      <c r="I2005" s="5"/>
      <c r="K2005" s="3"/>
      <c r="L2005" s="3"/>
      <c r="M2005" s="3"/>
    </row>
    <row r="2006" spans="1:13" x14ac:dyDescent="0.2">
      <c r="A2006" s="4">
        <v>44806</v>
      </c>
      <c r="B2006" s="17">
        <v>3200</v>
      </c>
      <c r="C2006" s="11" t="s">
        <v>15</v>
      </c>
      <c r="D2006" s="2" t="s">
        <v>37</v>
      </c>
      <c r="E2006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2006" s="17">
        <f>IF(Movimientos[[#This Row],[Contabilizado]] &gt; 0, Movimientos[[#This Row],[Contabilizado]], 0)</f>
        <v>3200</v>
      </c>
      <c r="G2006" s="31">
        <f>IF(Movimientos[[#This Row],[Contabilizado]] &lt; 0, Movimientos[[#This Row],[Contabilizado]], 0)</f>
        <v>0</v>
      </c>
      <c r="I2006" s="5"/>
    </row>
    <row r="2007" spans="1:13" x14ac:dyDescent="0.2">
      <c r="A2007" s="4">
        <v>44806</v>
      </c>
      <c r="B2007" s="17">
        <v>1300</v>
      </c>
      <c r="C2007" s="11" t="s">
        <v>151</v>
      </c>
      <c r="D2007" s="2"/>
      <c r="E2007" s="17">
        <f>IF(AND(Movimientos[[#This Row],[Importe]] &lt; 0, OR(Movimientos[[#This Row],[Concepto]] = "Luz", Movimientos[[#This Row],[Concepto]] = "Cuota", Movimientos[[#This Row],[Concepto]] = "Invitado")), 0, Movimientos[[#This Row],[Importe]])</f>
        <v>1300</v>
      </c>
      <c r="F2007" s="17">
        <f>IF(Movimientos[[#This Row],[Contabilizado]] &gt; 0, Movimientos[[#This Row],[Contabilizado]], 0)</f>
        <v>1300</v>
      </c>
      <c r="G2007" s="31">
        <f>IF(Movimientos[[#This Row],[Contabilizado]] &lt; 0, Movimientos[[#This Row],[Contabilizado]], 0)</f>
        <v>0</v>
      </c>
      <c r="I2007" s="5"/>
    </row>
    <row r="2008" spans="1:13" x14ac:dyDescent="0.2">
      <c r="A2008" s="4">
        <v>44806</v>
      </c>
      <c r="B2008" s="17">
        <v>1300</v>
      </c>
      <c r="C2008" s="11" t="s">
        <v>151</v>
      </c>
      <c r="D2008" s="2"/>
      <c r="E2008" s="17">
        <f>IF(AND(Movimientos[[#This Row],[Importe]] &lt; 0, OR(Movimientos[[#This Row],[Concepto]] = "Luz", Movimientos[[#This Row],[Concepto]] = "Cuota", Movimientos[[#This Row],[Concepto]] = "Invitado")), 0, Movimientos[[#This Row],[Importe]])</f>
        <v>1300</v>
      </c>
      <c r="F2008" s="17">
        <f>IF(Movimientos[[#This Row],[Contabilizado]] &gt; 0, Movimientos[[#This Row],[Contabilizado]], 0)</f>
        <v>1300</v>
      </c>
      <c r="G2008" s="31">
        <f>IF(Movimientos[[#This Row],[Contabilizado]] &lt; 0, Movimientos[[#This Row],[Contabilizado]], 0)</f>
        <v>0</v>
      </c>
      <c r="H2008" s="3"/>
      <c r="I2008" s="5"/>
      <c r="K2008" s="3"/>
      <c r="L2008" s="3"/>
      <c r="M2008" s="3"/>
    </row>
    <row r="2009" spans="1:13" x14ac:dyDescent="0.2">
      <c r="A2009" s="4">
        <v>44806</v>
      </c>
      <c r="B2009" s="17">
        <v>500</v>
      </c>
      <c r="C2009" s="11" t="s">
        <v>151</v>
      </c>
      <c r="E2009" s="17">
        <f>IF(AND(Movimientos[[#This Row],[Importe]] &lt; 0, OR(Movimientos[[#This Row],[Concepto]] = "Luz", Movimientos[[#This Row],[Concepto]] = "Cuota", Movimientos[[#This Row],[Concepto]] = "Invitado")), 0, Movimientos[[#This Row],[Importe]])</f>
        <v>500</v>
      </c>
      <c r="F2009" s="17">
        <f>IF(Movimientos[[#This Row],[Contabilizado]] &gt; 0, Movimientos[[#This Row],[Contabilizado]], 0)</f>
        <v>500</v>
      </c>
      <c r="G2009" s="31">
        <f>IF(Movimientos[[#This Row],[Contabilizado]] &lt; 0, Movimientos[[#This Row],[Contabilizado]], 0)</f>
        <v>0</v>
      </c>
      <c r="I2009" s="5"/>
    </row>
    <row r="2010" spans="1:13" x14ac:dyDescent="0.2">
      <c r="A2010" s="4">
        <v>44806</v>
      </c>
      <c r="B2010" s="17">
        <v>500</v>
      </c>
      <c r="C2010" s="11" t="s">
        <v>151</v>
      </c>
      <c r="E2010" s="17">
        <f>IF(AND(Movimientos[[#This Row],[Importe]] &lt; 0, OR(Movimientos[[#This Row],[Concepto]] = "Luz", Movimientos[[#This Row],[Concepto]] = "Cuota", Movimientos[[#This Row],[Concepto]] = "Invitado")), 0, Movimientos[[#This Row],[Importe]])</f>
        <v>500</v>
      </c>
      <c r="F2010" s="17">
        <f>IF(Movimientos[[#This Row],[Contabilizado]] &gt; 0, Movimientos[[#This Row],[Contabilizado]], 0)</f>
        <v>500</v>
      </c>
      <c r="G2010" s="31">
        <f>IF(Movimientos[[#This Row],[Contabilizado]] &lt; 0, Movimientos[[#This Row],[Contabilizado]], 0)</f>
        <v>0</v>
      </c>
      <c r="H2010" s="3"/>
      <c r="I2010" s="5"/>
      <c r="K2010" s="3"/>
      <c r="L2010" s="3"/>
      <c r="M2010" s="3"/>
    </row>
    <row r="2011" spans="1:13" x14ac:dyDescent="0.2">
      <c r="A2011" s="4">
        <v>44806</v>
      </c>
      <c r="B2011" s="17">
        <v>-500</v>
      </c>
      <c r="C2011" s="11" t="s">
        <v>13</v>
      </c>
      <c r="D2011" s="13" t="s">
        <v>73</v>
      </c>
      <c r="E2011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011" s="17">
        <f>IF(Movimientos[[#This Row],[Contabilizado]] &gt; 0, Movimientos[[#This Row],[Contabilizado]], 0)</f>
        <v>0</v>
      </c>
      <c r="G2011" s="31">
        <f>IF(Movimientos[[#This Row],[Contabilizado]] &lt; 0, Movimientos[[#This Row],[Contabilizado]], 0)</f>
        <v>0</v>
      </c>
      <c r="H2011" s="3"/>
      <c r="I2011" s="5"/>
      <c r="K2011" s="3"/>
      <c r="L2011" s="3"/>
      <c r="M2011" s="3"/>
    </row>
    <row r="2012" spans="1:13" x14ac:dyDescent="0.2">
      <c r="A2012" s="4">
        <v>44806</v>
      </c>
      <c r="B2012" s="17">
        <v>-500</v>
      </c>
      <c r="C2012" s="11" t="s">
        <v>13</v>
      </c>
      <c r="D2012" s="13" t="s">
        <v>24</v>
      </c>
      <c r="E2012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012" s="17">
        <f>IF(Movimientos[[#This Row],[Contabilizado]] &gt; 0, Movimientos[[#This Row],[Contabilizado]], 0)</f>
        <v>0</v>
      </c>
      <c r="G2012" s="31">
        <f>IF(Movimientos[[#This Row],[Contabilizado]] &lt; 0, Movimientos[[#This Row],[Contabilizado]], 0)</f>
        <v>0</v>
      </c>
      <c r="H2012" s="3"/>
      <c r="I2012" s="5"/>
      <c r="K2012" s="3"/>
      <c r="L2012" s="3"/>
      <c r="M2012" s="3"/>
    </row>
    <row r="2013" spans="1:13" x14ac:dyDescent="0.2">
      <c r="A2013" s="4">
        <v>44806</v>
      </c>
      <c r="B2013" s="17">
        <v>-500</v>
      </c>
      <c r="C2013" s="11" t="s">
        <v>13</v>
      </c>
      <c r="D2013" s="13" t="s">
        <v>18</v>
      </c>
      <c r="E2013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013" s="17">
        <f>IF(Movimientos[[#This Row],[Contabilizado]] &gt; 0, Movimientos[[#This Row],[Contabilizado]], 0)</f>
        <v>0</v>
      </c>
      <c r="G2013" s="31">
        <f>IF(Movimientos[[#This Row],[Contabilizado]] &lt; 0, Movimientos[[#This Row],[Contabilizado]], 0)</f>
        <v>0</v>
      </c>
      <c r="H2013" s="3"/>
      <c r="I2013" s="5"/>
      <c r="K2013" s="3"/>
      <c r="L2013" s="3"/>
      <c r="M2013" s="3"/>
    </row>
    <row r="2014" spans="1:13" x14ac:dyDescent="0.2">
      <c r="A2014" s="4">
        <v>44806</v>
      </c>
      <c r="B2014" s="17">
        <v>-500</v>
      </c>
      <c r="C2014" s="11" t="s">
        <v>13</v>
      </c>
      <c r="D2014" s="13" t="s">
        <v>23</v>
      </c>
      <c r="E2014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014" s="17">
        <f>IF(Movimientos[[#This Row],[Contabilizado]] &gt; 0, Movimientos[[#This Row],[Contabilizado]], 0)</f>
        <v>0</v>
      </c>
      <c r="G2014" s="31">
        <f>IF(Movimientos[[#This Row],[Contabilizado]] &lt; 0, Movimientos[[#This Row],[Contabilizado]], 0)</f>
        <v>0</v>
      </c>
      <c r="H2014" s="3"/>
      <c r="I2014" s="5"/>
      <c r="K2014" s="3"/>
      <c r="L2014" s="3"/>
      <c r="M2014" s="3"/>
    </row>
    <row r="2015" spans="1:13" x14ac:dyDescent="0.2">
      <c r="A2015" s="4">
        <v>44805</v>
      </c>
      <c r="B2015" s="17">
        <v>5950</v>
      </c>
      <c r="C2015" s="11" t="s">
        <v>32</v>
      </c>
      <c r="D2015" s="2" t="s">
        <v>24</v>
      </c>
      <c r="E2015" s="17">
        <f>IF(AND(Movimientos[[#This Row],[Importe]] &lt; 0, OR(Movimientos[[#This Row],[Concepto]] = "Luz", Movimientos[[#This Row],[Concepto]] = "Cuota", Movimientos[[#This Row],[Concepto]] = "Invitado")), 0, Movimientos[[#This Row],[Importe]])</f>
        <v>5950</v>
      </c>
      <c r="F2015" s="17">
        <f>IF(Movimientos[[#This Row],[Contabilizado]] &gt; 0, Movimientos[[#This Row],[Contabilizado]], 0)</f>
        <v>5950</v>
      </c>
      <c r="G2015" s="31">
        <f>IF(Movimientos[[#This Row],[Contabilizado]] &lt; 0, Movimientos[[#This Row],[Contabilizado]], 0)</f>
        <v>0</v>
      </c>
      <c r="H2015" s="3"/>
      <c r="I2015" s="5"/>
      <c r="K2015" s="3"/>
      <c r="L2015" s="3"/>
      <c r="M2015" s="3"/>
    </row>
    <row r="2016" spans="1:13" x14ac:dyDescent="0.2">
      <c r="A2016" s="4">
        <v>44805</v>
      </c>
      <c r="B2016" s="17">
        <v>3200</v>
      </c>
      <c r="C2016" s="11" t="s">
        <v>15</v>
      </c>
      <c r="D2016" s="2" t="s">
        <v>54</v>
      </c>
      <c r="E2016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2016" s="17">
        <f>IF(Movimientos[[#This Row],[Contabilizado]] &gt; 0, Movimientos[[#This Row],[Contabilizado]], 0)</f>
        <v>3200</v>
      </c>
      <c r="G2016" s="31">
        <f>IF(Movimientos[[#This Row],[Contabilizado]] &lt; 0, Movimientos[[#This Row],[Contabilizado]], 0)</f>
        <v>0</v>
      </c>
      <c r="H2016" s="3"/>
      <c r="I2016" s="5"/>
      <c r="K2016" s="3"/>
      <c r="L2016" s="3"/>
      <c r="M2016" s="3"/>
    </row>
    <row r="2017" spans="1:13" x14ac:dyDescent="0.2">
      <c r="A2017" s="4">
        <v>44805</v>
      </c>
      <c r="B2017" s="17">
        <v>3200</v>
      </c>
      <c r="C2017" s="11" t="s">
        <v>15</v>
      </c>
      <c r="D2017" s="2" t="s">
        <v>100</v>
      </c>
      <c r="E2017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2017" s="17">
        <f>IF(Movimientos[[#This Row],[Contabilizado]] &gt; 0, Movimientos[[#This Row],[Contabilizado]], 0)</f>
        <v>3200</v>
      </c>
      <c r="G2017" s="31">
        <f>IF(Movimientos[[#This Row],[Contabilizado]] &lt; 0, Movimientos[[#This Row],[Contabilizado]], 0)</f>
        <v>0</v>
      </c>
      <c r="H2017" s="3"/>
      <c r="I2017" s="5"/>
      <c r="K2017" s="3"/>
      <c r="L2017" s="3"/>
      <c r="M2017" s="3"/>
    </row>
    <row r="2018" spans="1:13" x14ac:dyDescent="0.2">
      <c r="A2018" s="4">
        <v>44805</v>
      </c>
      <c r="B2018" s="17">
        <v>3200</v>
      </c>
      <c r="C2018" s="11" t="s">
        <v>15</v>
      </c>
      <c r="D2018" s="2" t="s">
        <v>118</v>
      </c>
      <c r="E2018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2018" s="17">
        <f>IF(Movimientos[[#This Row],[Contabilizado]] &gt; 0, Movimientos[[#This Row],[Contabilizado]], 0)</f>
        <v>3200</v>
      </c>
      <c r="G2018" s="31">
        <f>IF(Movimientos[[#This Row],[Contabilizado]] &lt; 0, Movimientos[[#This Row],[Contabilizado]], 0)</f>
        <v>0</v>
      </c>
      <c r="H2018" s="3"/>
      <c r="I2018" s="5"/>
      <c r="K2018" s="3"/>
      <c r="L2018" s="3"/>
      <c r="M2018" s="3"/>
    </row>
    <row r="2019" spans="1:13" x14ac:dyDescent="0.2">
      <c r="A2019" s="4">
        <v>44805</v>
      </c>
      <c r="B2019" s="17">
        <v>3200</v>
      </c>
      <c r="C2019" s="11" t="s">
        <v>15</v>
      </c>
      <c r="D2019" s="2" t="s">
        <v>22</v>
      </c>
      <c r="E2019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2019" s="17">
        <f>IF(Movimientos[[#This Row],[Contabilizado]] &gt; 0, Movimientos[[#This Row],[Contabilizado]], 0)</f>
        <v>3200</v>
      </c>
      <c r="G2019" s="31">
        <f>IF(Movimientos[[#This Row],[Contabilizado]] &lt; 0, Movimientos[[#This Row],[Contabilizado]], 0)</f>
        <v>0</v>
      </c>
      <c r="H2019" s="3"/>
      <c r="I2019" s="5"/>
      <c r="K2019" s="3"/>
      <c r="L2019" s="3"/>
      <c r="M2019" s="3"/>
    </row>
    <row r="2020" spans="1:13" x14ac:dyDescent="0.2">
      <c r="A2020" s="4">
        <v>44805</v>
      </c>
      <c r="B2020" s="17">
        <v>2500</v>
      </c>
      <c r="C2020" s="11" t="s">
        <v>13</v>
      </c>
      <c r="D2020" s="13" t="s">
        <v>24</v>
      </c>
      <c r="E2020" s="17">
        <f>IF(AND(Movimientos[[#This Row],[Importe]] &lt; 0, OR(Movimientos[[#This Row],[Concepto]] = "Luz", Movimientos[[#This Row],[Concepto]] = "Cuota", Movimientos[[#This Row],[Concepto]] = "Invitado")), 0, Movimientos[[#This Row],[Importe]])</f>
        <v>2500</v>
      </c>
      <c r="F2020" s="17">
        <f>IF(Movimientos[[#This Row],[Contabilizado]] &gt; 0, Movimientos[[#This Row],[Contabilizado]], 0)</f>
        <v>2500</v>
      </c>
      <c r="G2020" s="31">
        <f>IF(Movimientos[[#This Row],[Contabilizado]] &lt; 0, Movimientos[[#This Row],[Contabilizado]], 0)</f>
        <v>0</v>
      </c>
      <c r="H2020" s="3"/>
      <c r="I2020" s="5"/>
      <c r="K2020" s="3"/>
      <c r="L2020" s="3"/>
      <c r="M2020" s="3"/>
    </row>
    <row r="2021" spans="1:13" x14ac:dyDescent="0.2">
      <c r="A2021" s="4">
        <v>44805</v>
      </c>
      <c r="B2021" s="17">
        <v>1000</v>
      </c>
      <c r="C2021" s="11" t="s">
        <v>32</v>
      </c>
      <c r="D2021" s="2" t="s">
        <v>111</v>
      </c>
      <c r="E2021" s="17">
        <f>IF(AND(Movimientos[[#This Row],[Importe]] &lt; 0, OR(Movimientos[[#This Row],[Concepto]] = "Luz", Movimientos[[#This Row],[Concepto]] = "Cuota", Movimientos[[#This Row],[Concepto]] = "Invitado")), 0, Movimientos[[#This Row],[Importe]])</f>
        <v>1000</v>
      </c>
      <c r="F2021" s="17">
        <f>IF(Movimientos[[#This Row],[Contabilizado]] &gt; 0, Movimientos[[#This Row],[Contabilizado]], 0)</f>
        <v>1000</v>
      </c>
      <c r="G2021" s="31">
        <f>IF(Movimientos[[#This Row],[Contabilizado]] &lt; 0, Movimientos[[#This Row],[Contabilizado]], 0)</f>
        <v>0</v>
      </c>
      <c r="H2021" s="3"/>
      <c r="I2021" s="5"/>
      <c r="K2021" s="3"/>
      <c r="L2021" s="3"/>
      <c r="M2021" s="3"/>
    </row>
    <row r="2022" spans="1:13" x14ac:dyDescent="0.2">
      <c r="A2022" s="4">
        <v>44805</v>
      </c>
      <c r="B2022" s="17">
        <v>500</v>
      </c>
      <c r="C2022" s="11" t="s">
        <v>13</v>
      </c>
      <c r="D2022" s="13" t="s">
        <v>111</v>
      </c>
      <c r="E2022" s="17">
        <f>IF(AND(Movimientos[[#This Row],[Importe]] &lt; 0, OR(Movimientos[[#This Row],[Concepto]] = "Luz", Movimientos[[#This Row],[Concepto]] = "Cuota", Movimientos[[#This Row],[Concepto]] = "Invitado")), 0, Movimientos[[#This Row],[Importe]])</f>
        <v>500</v>
      </c>
      <c r="F2022" s="17">
        <f>IF(Movimientos[[#This Row],[Contabilizado]] &gt; 0, Movimientos[[#This Row],[Contabilizado]], 0)</f>
        <v>500</v>
      </c>
      <c r="G2022" s="31">
        <f>IF(Movimientos[[#This Row],[Contabilizado]] &lt; 0, Movimientos[[#This Row],[Contabilizado]], 0)</f>
        <v>0</v>
      </c>
      <c r="H2022" s="3"/>
      <c r="I2022" s="5"/>
      <c r="K2022" s="3"/>
      <c r="L2022" s="3"/>
      <c r="M2022" s="3"/>
    </row>
    <row r="2023" spans="1:13" x14ac:dyDescent="0.2">
      <c r="A2023" s="4">
        <v>44805</v>
      </c>
      <c r="B2023" s="17">
        <v>500</v>
      </c>
      <c r="C2023" s="11" t="s">
        <v>32</v>
      </c>
      <c r="D2023" s="2" t="s">
        <v>118</v>
      </c>
      <c r="E2023" s="17">
        <f>IF(AND(Movimientos[[#This Row],[Importe]] &lt; 0, OR(Movimientos[[#This Row],[Concepto]] = "Luz", Movimientos[[#This Row],[Concepto]] = "Cuota", Movimientos[[#This Row],[Concepto]] = "Invitado")), 0, Movimientos[[#This Row],[Importe]])</f>
        <v>500</v>
      </c>
      <c r="F2023" s="17">
        <f>IF(Movimientos[[#This Row],[Contabilizado]] &gt; 0, Movimientos[[#This Row],[Contabilizado]], 0)</f>
        <v>500</v>
      </c>
      <c r="G2023" s="31">
        <f>IF(Movimientos[[#This Row],[Contabilizado]] &lt; 0, Movimientos[[#This Row],[Contabilizado]], 0)</f>
        <v>0</v>
      </c>
      <c r="H2023" s="3"/>
      <c r="I2023" s="5"/>
      <c r="K2023" s="3"/>
      <c r="L2023" s="3"/>
      <c r="M2023" s="3"/>
    </row>
    <row r="2024" spans="1:13" x14ac:dyDescent="0.2">
      <c r="A2024" s="4">
        <v>44805</v>
      </c>
      <c r="B2024" s="17">
        <v>-500</v>
      </c>
      <c r="C2024" s="11" t="s">
        <v>13</v>
      </c>
      <c r="D2024" s="13" t="s">
        <v>73</v>
      </c>
      <c r="E2024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024" s="17">
        <f>IF(Movimientos[[#This Row],[Contabilizado]] &gt; 0, Movimientos[[#This Row],[Contabilizado]], 0)</f>
        <v>0</v>
      </c>
      <c r="G2024" s="31">
        <f>IF(Movimientos[[#This Row],[Contabilizado]] &lt; 0, Movimientos[[#This Row],[Contabilizado]], 0)</f>
        <v>0</v>
      </c>
      <c r="H2024" s="3"/>
      <c r="I2024" s="5"/>
      <c r="K2024" s="3"/>
      <c r="L2024" s="3"/>
      <c r="M2024" s="3"/>
    </row>
    <row r="2025" spans="1:13" x14ac:dyDescent="0.2">
      <c r="A2025" s="4">
        <v>44805</v>
      </c>
      <c r="B2025" s="17">
        <v>-500</v>
      </c>
      <c r="C2025" s="11" t="s">
        <v>13</v>
      </c>
      <c r="D2025" s="13" t="s">
        <v>111</v>
      </c>
      <c r="E2025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025" s="17">
        <f>IF(Movimientos[[#This Row],[Contabilizado]] &gt; 0, Movimientos[[#This Row],[Contabilizado]], 0)</f>
        <v>0</v>
      </c>
      <c r="G2025" s="31">
        <f>IF(Movimientos[[#This Row],[Contabilizado]] &lt; 0, Movimientos[[#This Row],[Contabilizado]], 0)</f>
        <v>0</v>
      </c>
      <c r="H2025" s="3"/>
      <c r="I2025" s="5"/>
      <c r="K2025" s="3"/>
      <c r="L2025" s="3"/>
      <c r="M2025" s="3"/>
    </row>
    <row r="2026" spans="1:13" x14ac:dyDescent="0.2">
      <c r="A2026" s="4">
        <v>44805</v>
      </c>
      <c r="B2026" s="17">
        <v>-1000</v>
      </c>
      <c r="C2026" s="11" t="s">
        <v>32</v>
      </c>
      <c r="D2026" s="2" t="s">
        <v>111</v>
      </c>
      <c r="E2026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026" s="17">
        <f>IF(Movimientos[[#This Row],[Contabilizado]] &gt; 0, Movimientos[[#This Row],[Contabilizado]], 0)</f>
        <v>0</v>
      </c>
      <c r="G2026" s="31">
        <f>IF(Movimientos[[#This Row],[Contabilizado]] &lt; 0, Movimientos[[#This Row],[Contabilizado]], 0)</f>
        <v>0</v>
      </c>
      <c r="H2026" s="3"/>
      <c r="I2026" s="5"/>
      <c r="K2026" s="3"/>
      <c r="L2026" s="3"/>
      <c r="M2026" s="3"/>
    </row>
    <row r="2027" spans="1:13" x14ac:dyDescent="0.2">
      <c r="A2027" s="4">
        <v>44805</v>
      </c>
      <c r="B2027" s="17">
        <v>-1200</v>
      </c>
      <c r="C2027" s="11" t="s">
        <v>170</v>
      </c>
      <c r="D2027" s="2"/>
      <c r="E2027" s="17">
        <f>IF(AND(Movimientos[[#This Row],[Importe]] &lt; 0, OR(Movimientos[[#This Row],[Concepto]] = "Luz", Movimientos[[#This Row],[Concepto]] = "Cuota", Movimientos[[#This Row],[Concepto]] = "Invitado")), 0, Movimientos[[#This Row],[Importe]])</f>
        <v>-1200</v>
      </c>
      <c r="F2027" s="17">
        <f>IF(Movimientos[[#This Row],[Contabilizado]] &gt; 0, Movimientos[[#This Row],[Contabilizado]], 0)</f>
        <v>0</v>
      </c>
      <c r="G2027" s="31">
        <f>IF(Movimientos[[#This Row],[Contabilizado]] &lt; 0, Movimientos[[#This Row],[Contabilizado]], 0)</f>
        <v>-1200</v>
      </c>
      <c r="H2027" s="3"/>
      <c r="I2027" s="5"/>
      <c r="K2027" s="3"/>
      <c r="L2027" s="3"/>
      <c r="M2027" s="3"/>
    </row>
    <row r="2028" spans="1:13" x14ac:dyDescent="0.2">
      <c r="A2028" s="4">
        <v>44805</v>
      </c>
      <c r="B2028" s="17">
        <v>-1600</v>
      </c>
      <c r="C2028" s="11" t="s">
        <v>15</v>
      </c>
      <c r="D2028" s="2" t="s">
        <v>62</v>
      </c>
      <c r="E2028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028" s="17">
        <f>IF(Movimientos[[#This Row],[Contabilizado]] &gt; 0, Movimientos[[#This Row],[Contabilizado]], 0)</f>
        <v>0</v>
      </c>
      <c r="G2028" s="31">
        <f>IF(Movimientos[[#This Row],[Contabilizado]] &lt; 0, Movimientos[[#This Row],[Contabilizado]], 0)</f>
        <v>0</v>
      </c>
      <c r="H2028" s="3"/>
      <c r="I2028" s="5"/>
      <c r="K2028" s="3"/>
      <c r="L2028" s="3"/>
      <c r="M2028" s="3"/>
    </row>
    <row r="2029" spans="1:13" x14ac:dyDescent="0.2">
      <c r="A2029" s="4">
        <v>44805</v>
      </c>
      <c r="B2029" s="17">
        <v>-1600</v>
      </c>
      <c r="C2029" s="11" t="s">
        <v>15</v>
      </c>
      <c r="D2029" s="2" t="s">
        <v>66</v>
      </c>
      <c r="E2029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029" s="17">
        <f>IF(Movimientos[[#This Row],[Contabilizado]] &gt; 0, Movimientos[[#This Row],[Contabilizado]], 0)</f>
        <v>0</v>
      </c>
      <c r="G2029" s="31">
        <f>IF(Movimientos[[#This Row],[Contabilizado]] &lt; 0, Movimientos[[#This Row],[Contabilizado]], 0)</f>
        <v>0</v>
      </c>
      <c r="H2029" s="3"/>
      <c r="I2029" s="5"/>
      <c r="K2029" s="3"/>
      <c r="L2029" s="3"/>
      <c r="M2029" s="3"/>
    </row>
    <row r="2030" spans="1:13" x14ac:dyDescent="0.2">
      <c r="A2030" s="4">
        <v>44805</v>
      </c>
      <c r="B2030" s="17">
        <v>-1600</v>
      </c>
      <c r="C2030" s="11" t="s">
        <v>15</v>
      </c>
      <c r="D2030" s="2" t="s">
        <v>225</v>
      </c>
      <c r="E2030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030" s="17">
        <f>IF(Movimientos[[#This Row],[Contabilizado]] &gt; 0, Movimientos[[#This Row],[Contabilizado]], 0)</f>
        <v>0</v>
      </c>
      <c r="G2030" s="31">
        <f>IF(Movimientos[[#This Row],[Contabilizado]] &lt; 0, Movimientos[[#This Row],[Contabilizado]], 0)</f>
        <v>0</v>
      </c>
      <c r="H2030" s="3"/>
      <c r="I2030" s="5"/>
      <c r="K2030" s="3"/>
      <c r="L2030" s="3"/>
      <c r="M2030" s="3"/>
    </row>
    <row r="2031" spans="1:13" x14ac:dyDescent="0.2">
      <c r="A2031" s="4">
        <v>44805</v>
      </c>
      <c r="B2031" s="17">
        <v>-1600</v>
      </c>
      <c r="C2031" s="11" t="s">
        <v>15</v>
      </c>
      <c r="D2031" s="2" t="s">
        <v>68</v>
      </c>
      <c r="E2031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031" s="17">
        <f>IF(Movimientos[[#This Row],[Contabilizado]] &gt; 0, Movimientos[[#This Row],[Contabilizado]], 0)</f>
        <v>0</v>
      </c>
      <c r="G2031" s="31">
        <f>IF(Movimientos[[#This Row],[Contabilizado]] &lt; 0, Movimientos[[#This Row],[Contabilizado]], 0)</f>
        <v>0</v>
      </c>
      <c r="H2031" s="3"/>
      <c r="I2031" s="5"/>
      <c r="K2031" s="3"/>
      <c r="L2031" s="3"/>
      <c r="M2031" s="3"/>
    </row>
    <row r="2032" spans="1:13" x14ac:dyDescent="0.2">
      <c r="A2032" s="4">
        <v>44805</v>
      </c>
      <c r="B2032" s="17">
        <v>-1600</v>
      </c>
      <c r="C2032" s="11" t="s">
        <v>15</v>
      </c>
      <c r="D2032" s="2" t="s">
        <v>203</v>
      </c>
      <c r="E2032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032" s="17">
        <f>IF(Movimientos[[#This Row],[Contabilizado]] &gt; 0, Movimientos[[#This Row],[Contabilizado]], 0)</f>
        <v>0</v>
      </c>
      <c r="G2032" s="31">
        <f>IF(Movimientos[[#This Row],[Contabilizado]] &lt; 0, Movimientos[[#This Row],[Contabilizado]], 0)</f>
        <v>0</v>
      </c>
      <c r="H2032" s="3"/>
      <c r="I2032" s="5"/>
      <c r="K2032" s="3"/>
      <c r="L2032" s="3"/>
      <c r="M2032" s="3"/>
    </row>
    <row r="2033" spans="1:13" x14ac:dyDescent="0.2">
      <c r="A2033" s="4">
        <v>44805</v>
      </c>
      <c r="B2033" s="17">
        <v>-2200</v>
      </c>
      <c r="C2033" s="11" t="s">
        <v>15</v>
      </c>
      <c r="D2033" s="2" t="s">
        <v>146</v>
      </c>
      <c r="E2033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033" s="17">
        <f>IF(Movimientos[[#This Row],[Contabilizado]] &gt; 0, Movimientos[[#This Row],[Contabilizado]], 0)</f>
        <v>0</v>
      </c>
      <c r="G2033" s="31">
        <f>IF(Movimientos[[#This Row],[Contabilizado]] &lt; 0, Movimientos[[#This Row],[Contabilizado]], 0)</f>
        <v>0</v>
      </c>
      <c r="H2033" s="3"/>
      <c r="I2033" s="5"/>
      <c r="K2033" s="3"/>
      <c r="L2033" s="3"/>
      <c r="M2033" s="3"/>
    </row>
    <row r="2034" spans="1:13" x14ac:dyDescent="0.2">
      <c r="A2034" s="4">
        <v>44805</v>
      </c>
      <c r="B2034" s="17">
        <v>-2300</v>
      </c>
      <c r="C2034" s="11" t="s">
        <v>15</v>
      </c>
      <c r="D2034" s="2" t="s">
        <v>43</v>
      </c>
      <c r="E2034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034" s="17">
        <f>IF(Movimientos[[#This Row],[Contabilizado]] &gt; 0, Movimientos[[#This Row],[Contabilizado]], 0)</f>
        <v>0</v>
      </c>
      <c r="G2034" s="31">
        <f>IF(Movimientos[[#This Row],[Contabilizado]] &lt; 0, Movimientos[[#This Row],[Contabilizado]], 0)</f>
        <v>0</v>
      </c>
      <c r="H2034" s="3"/>
      <c r="I2034" s="5"/>
      <c r="K2034" s="3"/>
      <c r="L2034" s="3"/>
      <c r="M2034" s="3"/>
    </row>
    <row r="2035" spans="1:13" x14ac:dyDescent="0.2">
      <c r="A2035" s="4">
        <v>44805</v>
      </c>
      <c r="B2035" s="17">
        <v>-2300</v>
      </c>
      <c r="C2035" s="11" t="s">
        <v>15</v>
      </c>
      <c r="D2035" s="2" t="s">
        <v>39</v>
      </c>
      <c r="E2035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035" s="17">
        <f>IF(Movimientos[[#This Row],[Contabilizado]] &gt; 0, Movimientos[[#This Row],[Contabilizado]], 0)</f>
        <v>0</v>
      </c>
      <c r="G2035" s="31">
        <f>IF(Movimientos[[#This Row],[Contabilizado]] &lt; 0, Movimientos[[#This Row],[Contabilizado]], 0)</f>
        <v>0</v>
      </c>
      <c r="H2035" s="3"/>
      <c r="I2035" s="5"/>
      <c r="K2035" s="3"/>
      <c r="L2035" s="3"/>
      <c r="M2035" s="3"/>
    </row>
    <row r="2036" spans="1:13" x14ac:dyDescent="0.2">
      <c r="A2036" s="4">
        <v>44805</v>
      </c>
      <c r="B2036" s="17">
        <v>-2300</v>
      </c>
      <c r="C2036" s="11" t="s">
        <v>15</v>
      </c>
      <c r="D2036" s="2" t="s">
        <v>138</v>
      </c>
      <c r="E2036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036" s="17">
        <f>IF(Movimientos[[#This Row],[Contabilizado]] &gt; 0, Movimientos[[#This Row],[Contabilizado]], 0)</f>
        <v>0</v>
      </c>
      <c r="G2036" s="31">
        <f>IF(Movimientos[[#This Row],[Contabilizado]] &lt; 0, Movimientos[[#This Row],[Contabilizado]], 0)</f>
        <v>0</v>
      </c>
      <c r="H2036" s="3"/>
      <c r="I2036" s="5"/>
      <c r="K2036" s="3"/>
      <c r="L2036" s="3"/>
      <c r="M2036" s="3"/>
    </row>
    <row r="2037" spans="1:13" x14ac:dyDescent="0.2">
      <c r="A2037" s="4">
        <v>44805</v>
      </c>
      <c r="B2037" s="17">
        <v>-2300</v>
      </c>
      <c r="C2037" s="11" t="s">
        <v>15</v>
      </c>
      <c r="D2037" s="2" t="s">
        <v>139</v>
      </c>
      <c r="E2037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037" s="17">
        <f>IF(Movimientos[[#This Row],[Contabilizado]] &gt; 0, Movimientos[[#This Row],[Contabilizado]], 0)</f>
        <v>0</v>
      </c>
      <c r="G2037" s="31">
        <f>IF(Movimientos[[#This Row],[Contabilizado]] &lt; 0, Movimientos[[#This Row],[Contabilizado]], 0)</f>
        <v>0</v>
      </c>
      <c r="H2037" s="3"/>
      <c r="I2037" s="5"/>
      <c r="K2037" s="3"/>
      <c r="L2037" s="3"/>
      <c r="M2037" s="3"/>
    </row>
    <row r="2038" spans="1:13" x14ac:dyDescent="0.2">
      <c r="A2038" s="4">
        <v>44805</v>
      </c>
      <c r="B2038" s="17">
        <v>-2300</v>
      </c>
      <c r="C2038" s="11" t="s">
        <v>15</v>
      </c>
      <c r="D2038" s="2" t="s">
        <v>140</v>
      </c>
      <c r="E2038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038" s="17">
        <f>IF(Movimientos[[#This Row],[Contabilizado]] &gt; 0, Movimientos[[#This Row],[Contabilizado]], 0)</f>
        <v>0</v>
      </c>
      <c r="G2038" s="31">
        <f>IF(Movimientos[[#This Row],[Contabilizado]] &lt; 0, Movimientos[[#This Row],[Contabilizado]], 0)</f>
        <v>0</v>
      </c>
      <c r="H2038" s="3"/>
      <c r="I2038" s="5"/>
      <c r="K2038" s="3"/>
      <c r="L2038" s="3"/>
      <c r="M2038" s="3"/>
    </row>
    <row r="2039" spans="1:13" x14ac:dyDescent="0.2">
      <c r="A2039" s="4">
        <v>44805</v>
      </c>
      <c r="B2039" s="17">
        <v>-2300</v>
      </c>
      <c r="C2039" s="11" t="s">
        <v>15</v>
      </c>
      <c r="D2039" s="2" t="s">
        <v>141</v>
      </c>
      <c r="E2039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039" s="17">
        <f>IF(Movimientos[[#This Row],[Contabilizado]] &gt; 0, Movimientos[[#This Row],[Contabilizado]], 0)</f>
        <v>0</v>
      </c>
      <c r="G2039" s="31">
        <f>IF(Movimientos[[#This Row],[Contabilizado]] &lt; 0, Movimientos[[#This Row],[Contabilizado]], 0)</f>
        <v>0</v>
      </c>
      <c r="H2039" s="3"/>
      <c r="I2039" s="5"/>
      <c r="K2039" s="3"/>
      <c r="L2039" s="3"/>
      <c r="M2039" s="3"/>
    </row>
    <row r="2040" spans="1:13" x14ac:dyDescent="0.2">
      <c r="A2040" s="4">
        <v>44805</v>
      </c>
      <c r="B2040" s="17">
        <v>-2300</v>
      </c>
      <c r="C2040" s="11" t="s">
        <v>15</v>
      </c>
      <c r="D2040" s="2" t="s">
        <v>142</v>
      </c>
      <c r="E2040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040" s="17">
        <f>IF(Movimientos[[#This Row],[Contabilizado]] &gt; 0, Movimientos[[#This Row],[Contabilizado]], 0)</f>
        <v>0</v>
      </c>
      <c r="G2040" s="31">
        <f>IF(Movimientos[[#This Row],[Contabilizado]] &lt; 0, Movimientos[[#This Row],[Contabilizado]], 0)</f>
        <v>0</v>
      </c>
      <c r="H2040" s="3"/>
      <c r="I2040" s="5"/>
      <c r="K2040" s="3"/>
      <c r="L2040" s="3"/>
      <c r="M2040" s="3"/>
    </row>
    <row r="2041" spans="1:13" x14ac:dyDescent="0.2">
      <c r="A2041" s="4">
        <v>44805</v>
      </c>
      <c r="B2041" s="17">
        <v>-2300</v>
      </c>
      <c r="C2041" s="11" t="s">
        <v>15</v>
      </c>
      <c r="D2041" s="2" t="s">
        <v>143</v>
      </c>
      <c r="E2041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041" s="17">
        <f>IF(Movimientos[[#This Row],[Contabilizado]] &gt; 0, Movimientos[[#This Row],[Contabilizado]], 0)</f>
        <v>0</v>
      </c>
      <c r="G2041" s="31">
        <f>IF(Movimientos[[#This Row],[Contabilizado]] &lt; 0, Movimientos[[#This Row],[Contabilizado]], 0)</f>
        <v>0</v>
      </c>
      <c r="H2041" s="3"/>
      <c r="I2041" s="5"/>
      <c r="K2041" s="3"/>
      <c r="L2041" s="3"/>
      <c r="M2041" s="3"/>
    </row>
    <row r="2042" spans="1:13" x14ac:dyDescent="0.2">
      <c r="A2042" s="4">
        <v>44805</v>
      </c>
      <c r="B2042" s="17">
        <v>-2300</v>
      </c>
      <c r="C2042" s="11" t="s">
        <v>15</v>
      </c>
      <c r="D2042" s="2" t="s">
        <v>20</v>
      </c>
      <c r="E2042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042" s="17">
        <f>IF(Movimientos[[#This Row],[Contabilizado]] &gt; 0, Movimientos[[#This Row],[Contabilizado]], 0)</f>
        <v>0</v>
      </c>
      <c r="G2042" s="31">
        <f>IF(Movimientos[[#This Row],[Contabilizado]] &lt; 0, Movimientos[[#This Row],[Contabilizado]], 0)</f>
        <v>0</v>
      </c>
      <c r="H2042" s="3"/>
      <c r="I2042" s="5"/>
      <c r="K2042" s="3"/>
      <c r="L2042" s="3"/>
      <c r="M2042" s="3"/>
    </row>
    <row r="2043" spans="1:13" x14ac:dyDescent="0.2">
      <c r="A2043" s="4">
        <v>44805</v>
      </c>
      <c r="B2043" s="17">
        <v>-2300</v>
      </c>
      <c r="C2043" s="11" t="s">
        <v>15</v>
      </c>
      <c r="D2043" s="2" t="s">
        <v>144</v>
      </c>
      <c r="E2043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043" s="17">
        <f>IF(Movimientos[[#This Row],[Contabilizado]] &gt; 0, Movimientos[[#This Row],[Contabilizado]], 0)</f>
        <v>0</v>
      </c>
      <c r="G2043" s="31">
        <f>IF(Movimientos[[#This Row],[Contabilizado]] &lt; 0, Movimientos[[#This Row],[Contabilizado]], 0)</f>
        <v>0</v>
      </c>
      <c r="H2043" s="3"/>
      <c r="I2043" s="5"/>
      <c r="K2043" s="3"/>
      <c r="L2043" s="3"/>
      <c r="M2043" s="3"/>
    </row>
    <row r="2044" spans="1:13" x14ac:dyDescent="0.2">
      <c r="A2044" s="4">
        <v>44805</v>
      </c>
      <c r="B2044" s="17">
        <v>-2300</v>
      </c>
      <c r="C2044" s="11" t="s">
        <v>15</v>
      </c>
      <c r="D2044" s="2" t="s">
        <v>145</v>
      </c>
      <c r="E2044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044" s="17">
        <f>IF(Movimientos[[#This Row],[Contabilizado]] &gt; 0, Movimientos[[#This Row],[Contabilizado]], 0)</f>
        <v>0</v>
      </c>
      <c r="G2044" s="31">
        <f>IF(Movimientos[[#This Row],[Contabilizado]] &lt; 0, Movimientos[[#This Row],[Contabilizado]], 0)</f>
        <v>0</v>
      </c>
      <c r="H2044" s="3"/>
      <c r="I2044" s="5"/>
      <c r="K2044" s="3"/>
      <c r="L2044" s="3"/>
      <c r="M2044" s="3"/>
    </row>
    <row r="2045" spans="1:13" x14ac:dyDescent="0.2">
      <c r="A2045" s="4">
        <v>44805</v>
      </c>
      <c r="B2045" s="17">
        <v>-2300</v>
      </c>
      <c r="C2045" s="11" t="s">
        <v>15</v>
      </c>
      <c r="D2045" s="2" t="s">
        <v>177</v>
      </c>
      <c r="E2045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045" s="17">
        <f>IF(Movimientos[[#This Row],[Contabilizado]] &gt; 0, Movimientos[[#This Row],[Contabilizado]], 0)</f>
        <v>0</v>
      </c>
      <c r="G2045" s="31">
        <f>IF(Movimientos[[#This Row],[Contabilizado]] &lt; 0, Movimientos[[#This Row],[Contabilizado]], 0)</f>
        <v>0</v>
      </c>
      <c r="H2045" s="3"/>
      <c r="I2045" s="5"/>
      <c r="K2045" s="3"/>
      <c r="L2045" s="3"/>
      <c r="M2045" s="3"/>
    </row>
    <row r="2046" spans="1:13" x14ac:dyDescent="0.2">
      <c r="A2046" s="4">
        <v>44805</v>
      </c>
      <c r="B2046" s="17">
        <v>-2300</v>
      </c>
      <c r="C2046" s="11" t="s">
        <v>15</v>
      </c>
      <c r="D2046" s="2" t="s">
        <v>147</v>
      </c>
      <c r="E2046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046" s="17">
        <f>IF(Movimientos[[#This Row],[Contabilizado]] &gt; 0, Movimientos[[#This Row],[Contabilizado]], 0)</f>
        <v>0</v>
      </c>
      <c r="G2046" s="31">
        <f>IF(Movimientos[[#This Row],[Contabilizado]] &lt; 0, Movimientos[[#This Row],[Contabilizado]], 0)</f>
        <v>0</v>
      </c>
      <c r="H2046" s="3"/>
      <c r="I2046" s="5"/>
      <c r="K2046" s="3"/>
      <c r="L2046" s="3"/>
      <c r="M2046" s="3"/>
    </row>
    <row r="2047" spans="1:13" x14ac:dyDescent="0.2">
      <c r="A2047" s="4">
        <v>44805</v>
      </c>
      <c r="B2047" s="17">
        <v>-2300</v>
      </c>
      <c r="C2047" s="11" t="s">
        <v>15</v>
      </c>
      <c r="D2047" s="2" t="s">
        <v>147</v>
      </c>
      <c r="E2047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047" s="17">
        <f>IF(Movimientos[[#This Row],[Contabilizado]] &gt; 0, Movimientos[[#This Row],[Contabilizado]], 0)</f>
        <v>0</v>
      </c>
      <c r="G2047" s="31">
        <f>IF(Movimientos[[#This Row],[Contabilizado]] &lt; 0, Movimientos[[#This Row],[Contabilizado]], 0)</f>
        <v>0</v>
      </c>
      <c r="H2047" s="3"/>
      <c r="I2047" s="5"/>
      <c r="K2047" s="3"/>
      <c r="L2047" s="3"/>
      <c r="M2047" s="3"/>
    </row>
    <row r="2048" spans="1:13" x14ac:dyDescent="0.2">
      <c r="A2048" s="4">
        <v>44805</v>
      </c>
      <c r="B2048" s="17">
        <v>-2300</v>
      </c>
      <c r="C2048" s="11" t="s">
        <v>15</v>
      </c>
      <c r="D2048" s="2" t="s">
        <v>207</v>
      </c>
      <c r="E2048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048" s="17">
        <f>IF(Movimientos[[#This Row],[Contabilizado]] &gt; 0, Movimientos[[#This Row],[Contabilizado]], 0)</f>
        <v>0</v>
      </c>
      <c r="G2048" s="31">
        <f>IF(Movimientos[[#This Row],[Contabilizado]] &lt; 0, Movimientos[[#This Row],[Contabilizado]], 0)</f>
        <v>0</v>
      </c>
      <c r="H2048" s="3"/>
      <c r="I2048" s="5"/>
      <c r="K2048" s="3"/>
      <c r="L2048" s="3"/>
      <c r="M2048" s="3"/>
    </row>
    <row r="2049" spans="1:13" x14ac:dyDescent="0.2">
      <c r="A2049" s="4">
        <v>44805</v>
      </c>
      <c r="B2049" s="17">
        <v>-3200</v>
      </c>
      <c r="C2049" s="11" t="s">
        <v>15</v>
      </c>
      <c r="D2049" s="2" t="s">
        <v>50</v>
      </c>
      <c r="E2049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049" s="17">
        <f>IF(Movimientos[[#This Row],[Contabilizado]] &gt; 0, Movimientos[[#This Row],[Contabilizado]], 0)</f>
        <v>0</v>
      </c>
      <c r="G2049" s="31">
        <f>IF(Movimientos[[#This Row],[Contabilizado]] &lt; 0, Movimientos[[#This Row],[Contabilizado]], 0)</f>
        <v>0</v>
      </c>
      <c r="H2049" s="3"/>
      <c r="I2049" s="5"/>
      <c r="K2049" s="3"/>
      <c r="L2049" s="3"/>
      <c r="M2049" s="3"/>
    </row>
    <row r="2050" spans="1:13" x14ac:dyDescent="0.2">
      <c r="A2050" s="4">
        <v>44805</v>
      </c>
      <c r="B2050" s="17">
        <v>-3200</v>
      </c>
      <c r="C2050" s="11" t="s">
        <v>15</v>
      </c>
      <c r="D2050" s="2" t="s">
        <v>59</v>
      </c>
      <c r="E2050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050" s="17">
        <f>IF(Movimientos[[#This Row],[Contabilizado]] &gt; 0, Movimientos[[#This Row],[Contabilizado]], 0)</f>
        <v>0</v>
      </c>
      <c r="G2050" s="31">
        <f>IF(Movimientos[[#This Row],[Contabilizado]] &lt; 0, Movimientos[[#This Row],[Contabilizado]], 0)</f>
        <v>0</v>
      </c>
      <c r="H2050" s="3"/>
      <c r="I2050" s="5"/>
      <c r="K2050" s="3"/>
      <c r="L2050" s="3"/>
      <c r="M2050" s="3"/>
    </row>
    <row r="2051" spans="1:13" x14ac:dyDescent="0.2">
      <c r="A2051" s="4">
        <v>44805</v>
      </c>
      <c r="B2051" s="17">
        <v>-3200</v>
      </c>
      <c r="C2051" s="11" t="s">
        <v>15</v>
      </c>
      <c r="D2051" s="2" t="s">
        <v>228</v>
      </c>
      <c r="E2051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051" s="17">
        <f>IF(Movimientos[[#This Row],[Contabilizado]] &gt; 0, Movimientos[[#This Row],[Contabilizado]], 0)</f>
        <v>0</v>
      </c>
      <c r="G2051" s="31">
        <f>IF(Movimientos[[#This Row],[Contabilizado]] &lt; 0, Movimientos[[#This Row],[Contabilizado]], 0)</f>
        <v>0</v>
      </c>
      <c r="H2051" s="3"/>
      <c r="I2051" s="5"/>
      <c r="K2051" s="3"/>
      <c r="L2051" s="3"/>
      <c r="M2051" s="3"/>
    </row>
    <row r="2052" spans="1:13" x14ac:dyDescent="0.2">
      <c r="A2052" s="4">
        <v>44805</v>
      </c>
      <c r="B2052" s="17">
        <v>-3200</v>
      </c>
      <c r="C2052" s="11" t="s">
        <v>15</v>
      </c>
      <c r="D2052" s="2" t="s">
        <v>60</v>
      </c>
      <c r="E2052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052" s="17">
        <f>IF(Movimientos[[#This Row],[Contabilizado]] &gt; 0, Movimientos[[#This Row],[Contabilizado]], 0)</f>
        <v>0</v>
      </c>
      <c r="G2052" s="31">
        <f>IF(Movimientos[[#This Row],[Contabilizado]] &lt; 0, Movimientos[[#This Row],[Contabilizado]], 0)</f>
        <v>0</v>
      </c>
      <c r="H2052" s="3"/>
      <c r="I2052" s="5"/>
      <c r="K2052" s="3"/>
      <c r="L2052" s="3"/>
      <c r="M2052" s="3"/>
    </row>
    <row r="2053" spans="1:13" x14ac:dyDescent="0.2">
      <c r="A2053" s="4">
        <v>44805</v>
      </c>
      <c r="B2053" s="17">
        <v>-3200</v>
      </c>
      <c r="C2053" s="11" t="s">
        <v>15</v>
      </c>
      <c r="D2053" s="2" t="s">
        <v>26</v>
      </c>
      <c r="E2053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053" s="17">
        <f>IF(Movimientos[[#This Row],[Contabilizado]] &gt; 0, Movimientos[[#This Row],[Contabilizado]], 0)</f>
        <v>0</v>
      </c>
      <c r="G2053" s="31">
        <f>IF(Movimientos[[#This Row],[Contabilizado]] &lt; 0, Movimientos[[#This Row],[Contabilizado]], 0)</f>
        <v>0</v>
      </c>
      <c r="H2053" s="3"/>
      <c r="I2053" s="5"/>
      <c r="K2053" s="3"/>
      <c r="L2053" s="3"/>
      <c r="M2053" s="3"/>
    </row>
    <row r="2054" spans="1:13" x14ac:dyDescent="0.2">
      <c r="A2054" s="4">
        <v>44805</v>
      </c>
      <c r="B2054" s="17">
        <v>-3200</v>
      </c>
      <c r="C2054" s="11" t="s">
        <v>15</v>
      </c>
      <c r="D2054" s="2" t="s">
        <v>61</v>
      </c>
      <c r="E2054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054" s="17">
        <f>IF(Movimientos[[#This Row],[Contabilizado]] &gt; 0, Movimientos[[#This Row],[Contabilizado]], 0)</f>
        <v>0</v>
      </c>
      <c r="G2054" s="31">
        <f>IF(Movimientos[[#This Row],[Contabilizado]] &lt; 0, Movimientos[[#This Row],[Contabilizado]], 0)</f>
        <v>0</v>
      </c>
      <c r="H2054" s="3"/>
      <c r="I2054" s="5"/>
      <c r="K2054" s="3"/>
      <c r="L2054" s="3"/>
      <c r="M2054" s="3"/>
    </row>
    <row r="2055" spans="1:13" x14ac:dyDescent="0.2">
      <c r="A2055" s="4">
        <v>44805</v>
      </c>
      <c r="B2055" s="17">
        <v>-3200</v>
      </c>
      <c r="C2055" s="11" t="s">
        <v>15</v>
      </c>
      <c r="D2055" s="2" t="s">
        <v>25</v>
      </c>
      <c r="E2055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055" s="17">
        <f>IF(Movimientos[[#This Row],[Contabilizado]] &gt; 0, Movimientos[[#This Row],[Contabilizado]], 0)</f>
        <v>0</v>
      </c>
      <c r="G2055" s="31">
        <f>IF(Movimientos[[#This Row],[Contabilizado]] &lt; 0, Movimientos[[#This Row],[Contabilizado]], 0)</f>
        <v>0</v>
      </c>
      <c r="H2055" s="3"/>
      <c r="I2055" s="5"/>
      <c r="K2055" s="3"/>
      <c r="L2055" s="3"/>
      <c r="M2055" s="3"/>
    </row>
    <row r="2056" spans="1:13" x14ac:dyDescent="0.2">
      <c r="A2056" s="4">
        <v>44805</v>
      </c>
      <c r="B2056" s="17">
        <v>-3200</v>
      </c>
      <c r="C2056" s="11" t="s">
        <v>15</v>
      </c>
      <c r="D2056" s="2" t="s">
        <v>40</v>
      </c>
      <c r="E2056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056" s="17">
        <f>IF(Movimientos[[#This Row],[Contabilizado]] &gt; 0, Movimientos[[#This Row],[Contabilizado]], 0)</f>
        <v>0</v>
      </c>
      <c r="G2056" s="31">
        <f>IF(Movimientos[[#This Row],[Contabilizado]] &lt; 0, Movimientos[[#This Row],[Contabilizado]], 0)</f>
        <v>0</v>
      </c>
      <c r="H2056" s="3"/>
      <c r="I2056" s="5"/>
      <c r="K2056" s="3"/>
      <c r="L2056" s="3"/>
      <c r="M2056" s="3"/>
    </row>
    <row r="2057" spans="1:13" x14ac:dyDescent="0.2">
      <c r="A2057" s="4">
        <v>44805</v>
      </c>
      <c r="B2057" s="17">
        <v>-3200</v>
      </c>
      <c r="C2057" s="11" t="s">
        <v>15</v>
      </c>
      <c r="D2057" s="2" t="s">
        <v>64</v>
      </c>
      <c r="E2057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057" s="17">
        <f>IF(Movimientos[[#This Row],[Contabilizado]] &gt; 0, Movimientos[[#This Row],[Contabilizado]], 0)</f>
        <v>0</v>
      </c>
      <c r="G2057" s="31">
        <f>IF(Movimientos[[#This Row],[Contabilizado]] &lt; 0, Movimientos[[#This Row],[Contabilizado]], 0)</f>
        <v>0</v>
      </c>
      <c r="H2057" s="3"/>
      <c r="I2057" s="5"/>
      <c r="K2057" s="3"/>
      <c r="L2057" s="3"/>
      <c r="M2057" s="3"/>
    </row>
    <row r="2058" spans="1:13" x14ac:dyDescent="0.2">
      <c r="A2058" s="4">
        <v>44805</v>
      </c>
      <c r="B2058" s="17">
        <v>-3200</v>
      </c>
      <c r="C2058" s="11" t="s">
        <v>15</v>
      </c>
      <c r="D2058" s="2" t="s">
        <v>16</v>
      </c>
      <c r="E2058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058" s="17">
        <f>IF(Movimientos[[#This Row],[Contabilizado]] &gt; 0, Movimientos[[#This Row],[Contabilizado]], 0)</f>
        <v>0</v>
      </c>
      <c r="G2058" s="31">
        <f>IF(Movimientos[[#This Row],[Contabilizado]] &lt; 0, Movimientos[[#This Row],[Contabilizado]], 0)</f>
        <v>0</v>
      </c>
      <c r="H2058" s="3"/>
      <c r="I2058" s="5"/>
      <c r="K2058" s="3"/>
      <c r="L2058" s="3"/>
      <c r="M2058" s="3"/>
    </row>
    <row r="2059" spans="1:13" x14ac:dyDescent="0.2">
      <c r="A2059" s="4">
        <v>44805</v>
      </c>
      <c r="B2059" s="17">
        <v>-3200</v>
      </c>
      <c r="C2059" s="11" t="s">
        <v>15</v>
      </c>
      <c r="D2059" s="2" t="s">
        <v>41</v>
      </c>
      <c r="E2059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059" s="17">
        <f>IF(Movimientos[[#This Row],[Contabilizado]] &gt; 0, Movimientos[[#This Row],[Contabilizado]], 0)</f>
        <v>0</v>
      </c>
      <c r="G2059" s="31">
        <f>IF(Movimientos[[#This Row],[Contabilizado]] &lt; 0, Movimientos[[#This Row],[Contabilizado]], 0)</f>
        <v>0</v>
      </c>
      <c r="H2059" s="3"/>
      <c r="I2059" s="5"/>
      <c r="K2059" s="3"/>
      <c r="L2059" s="3"/>
      <c r="M2059" s="3"/>
    </row>
    <row r="2060" spans="1:13" x14ac:dyDescent="0.2">
      <c r="A2060" s="4">
        <v>44805</v>
      </c>
      <c r="B2060" s="17">
        <v>-3200</v>
      </c>
      <c r="C2060" s="11" t="s">
        <v>15</v>
      </c>
      <c r="D2060" s="2" t="s">
        <v>67</v>
      </c>
      <c r="E2060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060" s="17">
        <f>IF(Movimientos[[#This Row],[Contabilizado]] &gt; 0, Movimientos[[#This Row],[Contabilizado]], 0)</f>
        <v>0</v>
      </c>
      <c r="G2060" s="31">
        <f>IF(Movimientos[[#This Row],[Contabilizado]] &lt; 0, Movimientos[[#This Row],[Contabilizado]], 0)</f>
        <v>0</v>
      </c>
      <c r="H2060" s="3"/>
      <c r="I2060" s="5"/>
      <c r="K2060" s="3"/>
      <c r="L2060" s="3"/>
      <c r="M2060" s="3"/>
    </row>
    <row r="2061" spans="1:13" x14ac:dyDescent="0.2">
      <c r="A2061" s="4">
        <v>44805</v>
      </c>
      <c r="B2061" s="17">
        <v>-3200</v>
      </c>
      <c r="C2061" s="11" t="s">
        <v>15</v>
      </c>
      <c r="D2061" s="2" t="s">
        <v>69</v>
      </c>
      <c r="E2061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061" s="17">
        <f>IF(Movimientos[[#This Row],[Contabilizado]] &gt; 0, Movimientos[[#This Row],[Contabilizado]], 0)</f>
        <v>0</v>
      </c>
      <c r="G2061" s="31">
        <f>IF(Movimientos[[#This Row],[Contabilizado]] &lt; 0, Movimientos[[#This Row],[Contabilizado]], 0)</f>
        <v>0</v>
      </c>
      <c r="H2061" s="3"/>
      <c r="I2061" s="5"/>
      <c r="K2061" s="3"/>
      <c r="L2061" s="3"/>
      <c r="M2061" s="3"/>
    </row>
    <row r="2062" spans="1:13" x14ac:dyDescent="0.2">
      <c r="A2062" s="4">
        <v>44805</v>
      </c>
      <c r="B2062" s="17">
        <v>-3200</v>
      </c>
      <c r="C2062" s="11" t="s">
        <v>15</v>
      </c>
      <c r="D2062" s="2" t="s">
        <v>201</v>
      </c>
      <c r="E2062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062" s="17">
        <f>IF(Movimientos[[#This Row],[Contabilizado]] &gt; 0, Movimientos[[#This Row],[Contabilizado]], 0)</f>
        <v>0</v>
      </c>
      <c r="G2062" s="31">
        <f>IF(Movimientos[[#This Row],[Contabilizado]] &lt; 0, Movimientos[[#This Row],[Contabilizado]], 0)</f>
        <v>0</v>
      </c>
      <c r="H2062" s="3"/>
      <c r="I2062" s="5"/>
      <c r="K2062" s="3"/>
      <c r="L2062" s="3"/>
      <c r="M2062" s="3"/>
    </row>
    <row r="2063" spans="1:13" x14ac:dyDescent="0.2">
      <c r="A2063" s="4">
        <v>44805</v>
      </c>
      <c r="B2063" s="17">
        <v>-3200</v>
      </c>
      <c r="C2063" s="11" t="s">
        <v>15</v>
      </c>
      <c r="D2063" s="2" t="s">
        <v>70</v>
      </c>
      <c r="E2063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063" s="17">
        <f>IF(Movimientos[[#This Row],[Contabilizado]] &gt; 0, Movimientos[[#This Row],[Contabilizado]], 0)</f>
        <v>0</v>
      </c>
      <c r="G2063" s="31">
        <f>IF(Movimientos[[#This Row],[Contabilizado]] &lt; 0, Movimientos[[#This Row],[Contabilizado]], 0)</f>
        <v>0</v>
      </c>
      <c r="H2063" s="3"/>
      <c r="I2063" s="5"/>
      <c r="K2063" s="3"/>
      <c r="L2063" s="3"/>
      <c r="M2063" s="3"/>
    </row>
    <row r="2064" spans="1:13" x14ac:dyDescent="0.2">
      <c r="A2064" s="4">
        <v>44805</v>
      </c>
      <c r="B2064" s="17">
        <v>-3200</v>
      </c>
      <c r="C2064" s="11" t="s">
        <v>15</v>
      </c>
      <c r="D2064" s="2" t="s">
        <v>72</v>
      </c>
      <c r="E2064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064" s="17">
        <f>IF(Movimientos[[#This Row],[Contabilizado]] &gt; 0, Movimientos[[#This Row],[Contabilizado]], 0)</f>
        <v>0</v>
      </c>
      <c r="G2064" s="31">
        <f>IF(Movimientos[[#This Row],[Contabilizado]] &lt; 0, Movimientos[[#This Row],[Contabilizado]], 0)</f>
        <v>0</v>
      </c>
      <c r="H2064" s="3"/>
      <c r="I2064" s="5"/>
      <c r="K2064" s="3"/>
      <c r="L2064" s="3"/>
      <c r="M2064" s="3"/>
    </row>
    <row r="2065" spans="1:13" x14ac:dyDescent="0.2">
      <c r="A2065" s="4">
        <v>44805</v>
      </c>
      <c r="B2065" s="17">
        <v>-3200</v>
      </c>
      <c r="C2065" s="11" t="s">
        <v>15</v>
      </c>
      <c r="D2065" s="2" t="s">
        <v>73</v>
      </c>
      <c r="E2065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065" s="17">
        <f>IF(Movimientos[[#This Row],[Contabilizado]] &gt; 0, Movimientos[[#This Row],[Contabilizado]], 0)</f>
        <v>0</v>
      </c>
      <c r="G2065" s="31">
        <f>IF(Movimientos[[#This Row],[Contabilizado]] &lt; 0, Movimientos[[#This Row],[Contabilizado]], 0)</f>
        <v>0</v>
      </c>
      <c r="H2065" s="3"/>
      <c r="I2065" s="5"/>
      <c r="K2065" s="3"/>
      <c r="L2065" s="3"/>
      <c r="M2065" s="3"/>
    </row>
    <row r="2066" spans="1:13" x14ac:dyDescent="0.2">
      <c r="A2066" s="4">
        <v>44805</v>
      </c>
      <c r="B2066" s="17">
        <v>-3200</v>
      </c>
      <c r="C2066" s="11" t="s">
        <v>15</v>
      </c>
      <c r="D2066" s="2" t="s">
        <v>45</v>
      </c>
      <c r="E2066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066" s="17">
        <f>IF(Movimientos[[#This Row],[Contabilizado]] &gt; 0, Movimientos[[#This Row],[Contabilizado]], 0)</f>
        <v>0</v>
      </c>
      <c r="G2066" s="31">
        <f>IF(Movimientos[[#This Row],[Contabilizado]] &lt; 0, Movimientos[[#This Row],[Contabilizado]], 0)</f>
        <v>0</v>
      </c>
      <c r="H2066" s="3"/>
      <c r="I2066" s="5"/>
      <c r="K2066" s="3"/>
      <c r="L2066" s="3"/>
      <c r="M2066" s="3"/>
    </row>
    <row r="2067" spans="1:13" x14ac:dyDescent="0.2">
      <c r="A2067" s="4">
        <v>44805</v>
      </c>
      <c r="B2067" s="17">
        <v>-3200</v>
      </c>
      <c r="C2067" s="11" t="s">
        <v>15</v>
      </c>
      <c r="D2067" s="2" t="s">
        <v>75</v>
      </c>
      <c r="E2067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067" s="17">
        <f>IF(Movimientos[[#This Row],[Contabilizado]] &gt; 0, Movimientos[[#This Row],[Contabilizado]], 0)</f>
        <v>0</v>
      </c>
      <c r="G2067" s="31">
        <f>IF(Movimientos[[#This Row],[Contabilizado]] &lt; 0, Movimientos[[#This Row],[Contabilizado]], 0)</f>
        <v>0</v>
      </c>
      <c r="H2067" s="3"/>
      <c r="I2067" s="5"/>
      <c r="K2067" s="3"/>
      <c r="L2067" s="3"/>
      <c r="M2067" s="3"/>
    </row>
    <row r="2068" spans="1:13" x14ac:dyDescent="0.2">
      <c r="A2068" s="4">
        <v>44805</v>
      </c>
      <c r="B2068" s="17">
        <v>-3200</v>
      </c>
      <c r="C2068" s="11" t="s">
        <v>15</v>
      </c>
      <c r="D2068" s="2" t="s">
        <v>76</v>
      </c>
      <c r="E2068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068" s="17">
        <f>IF(Movimientos[[#This Row],[Contabilizado]] &gt; 0, Movimientos[[#This Row],[Contabilizado]], 0)</f>
        <v>0</v>
      </c>
      <c r="G2068" s="31">
        <f>IF(Movimientos[[#This Row],[Contabilizado]] &lt; 0, Movimientos[[#This Row],[Contabilizado]], 0)</f>
        <v>0</v>
      </c>
      <c r="H2068" s="3"/>
      <c r="I2068" s="5"/>
      <c r="K2068" s="3"/>
      <c r="L2068" s="3"/>
      <c r="M2068" s="3"/>
    </row>
    <row r="2069" spans="1:13" x14ac:dyDescent="0.2">
      <c r="A2069" s="4">
        <v>44805</v>
      </c>
      <c r="B2069" s="17">
        <v>-3200</v>
      </c>
      <c r="C2069" s="11" t="s">
        <v>15</v>
      </c>
      <c r="D2069" s="2" t="s">
        <v>79</v>
      </c>
      <c r="E2069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069" s="17">
        <f>IF(Movimientos[[#This Row],[Contabilizado]] &gt; 0, Movimientos[[#This Row],[Contabilizado]], 0)</f>
        <v>0</v>
      </c>
      <c r="G2069" s="31">
        <f>IF(Movimientos[[#This Row],[Contabilizado]] &lt; 0, Movimientos[[#This Row],[Contabilizado]], 0)</f>
        <v>0</v>
      </c>
      <c r="H2069" s="3"/>
      <c r="I2069" s="5"/>
      <c r="K2069" s="3"/>
      <c r="L2069" s="3"/>
      <c r="M2069" s="3"/>
    </row>
    <row r="2070" spans="1:13" x14ac:dyDescent="0.2">
      <c r="A2070" s="4">
        <v>44805</v>
      </c>
      <c r="B2070" s="17">
        <v>-3200</v>
      </c>
      <c r="C2070" s="11" t="s">
        <v>15</v>
      </c>
      <c r="D2070" s="2" t="s">
        <v>82</v>
      </c>
      <c r="E2070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070" s="17">
        <f>IF(Movimientos[[#This Row],[Contabilizado]] &gt; 0, Movimientos[[#This Row],[Contabilizado]], 0)</f>
        <v>0</v>
      </c>
      <c r="G2070" s="31">
        <f>IF(Movimientos[[#This Row],[Contabilizado]] &lt; 0, Movimientos[[#This Row],[Contabilizado]], 0)</f>
        <v>0</v>
      </c>
      <c r="H2070" s="3"/>
      <c r="I2070" s="5"/>
      <c r="K2070" s="3"/>
      <c r="L2070" s="3"/>
      <c r="M2070" s="3"/>
    </row>
    <row r="2071" spans="1:13" x14ac:dyDescent="0.2">
      <c r="A2071" s="4">
        <v>44805</v>
      </c>
      <c r="B2071" s="17">
        <v>-3200</v>
      </c>
      <c r="C2071" s="11" t="s">
        <v>15</v>
      </c>
      <c r="D2071" s="2" t="s">
        <v>34</v>
      </c>
      <c r="E2071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071" s="17">
        <f>IF(Movimientos[[#This Row],[Contabilizado]] &gt; 0, Movimientos[[#This Row],[Contabilizado]], 0)</f>
        <v>0</v>
      </c>
      <c r="G2071" s="31">
        <f>IF(Movimientos[[#This Row],[Contabilizado]] &lt; 0, Movimientos[[#This Row],[Contabilizado]], 0)</f>
        <v>0</v>
      </c>
      <c r="H2071" s="3"/>
      <c r="I2071" s="5"/>
      <c r="K2071" s="3"/>
      <c r="L2071" s="3"/>
      <c r="M2071" s="3"/>
    </row>
    <row r="2072" spans="1:13" x14ac:dyDescent="0.2">
      <c r="A2072" s="4">
        <v>44805</v>
      </c>
      <c r="B2072" s="17">
        <v>-3200</v>
      </c>
      <c r="C2072" s="11" t="s">
        <v>15</v>
      </c>
      <c r="D2072" s="2" t="s">
        <v>83</v>
      </c>
      <c r="E2072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072" s="17">
        <f>IF(Movimientos[[#This Row],[Contabilizado]] &gt; 0, Movimientos[[#This Row],[Contabilizado]], 0)</f>
        <v>0</v>
      </c>
      <c r="G2072" s="31">
        <f>IF(Movimientos[[#This Row],[Contabilizado]] &lt; 0, Movimientos[[#This Row],[Contabilizado]], 0)</f>
        <v>0</v>
      </c>
      <c r="H2072" s="3"/>
      <c r="I2072" s="5"/>
      <c r="K2072" s="3"/>
      <c r="L2072" s="3"/>
      <c r="M2072" s="3"/>
    </row>
    <row r="2073" spans="1:13" x14ac:dyDescent="0.2">
      <c r="A2073" s="4">
        <v>44805</v>
      </c>
      <c r="B2073" s="17">
        <v>-3200</v>
      </c>
      <c r="C2073" s="11" t="s">
        <v>15</v>
      </c>
      <c r="D2073" s="2" t="s">
        <v>84</v>
      </c>
      <c r="E2073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073" s="17">
        <f>IF(Movimientos[[#This Row],[Contabilizado]] &gt; 0, Movimientos[[#This Row],[Contabilizado]], 0)</f>
        <v>0</v>
      </c>
      <c r="G2073" s="31">
        <f>IF(Movimientos[[#This Row],[Contabilizado]] &lt; 0, Movimientos[[#This Row],[Contabilizado]], 0)</f>
        <v>0</v>
      </c>
      <c r="H2073" s="3"/>
      <c r="I2073" s="5"/>
      <c r="K2073" s="3"/>
      <c r="L2073" s="3"/>
      <c r="M2073" s="3"/>
    </row>
    <row r="2074" spans="1:13" x14ac:dyDescent="0.2">
      <c r="A2074" s="4">
        <v>44805</v>
      </c>
      <c r="B2074" s="17">
        <v>-3200</v>
      </c>
      <c r="C2074" s="11" t="s">
        <v>15</v>
      </c>
      <c r="D2074" s="2" t="s">
        <v>24</v>
      </c>
      <c r="E2074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074" s="17">
        <f>IF(Movimientos[[#This Row],[Contabilizado]] &gt; 0, Movimientos[[#This Row],[Contabilizado]], 0)</f>
        <v>0</v>
      </c>
      <c r="G2074" s="31">
        <f>IF(Movimientos[[#This Row],[Contabilizado]] &lt; 0, Movimientos[[#This Row],[Contabilizado]], 0)</f>
        <v>0</v>
      </c>
      <c r="H2074" s="3"/>
      <c r="I2074" s="5"/>
      <c r="K2074" s="3"/>
      <c r="L2074" s="3"/>
      <c r="M2074" s="3"/>
    </row>
    <row r="2075" spans="1:13" x14ac:dyDescent="0.2">
      <c r="A2075" s="4">
        <v>44805</v>
      </c>
      <c r="B2075" s="17">
        <v>-3200</v>
      </c>
      <c r="C2075" s="11" t="s">
        <v>15</v>
      </c>
      <c r="D2075" s="2" t="s">
        <v>85</v>
      </c>
      <c r="E2075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075" s="17">
        <f>IF(Movimientos[[#This Row],[Contabilizado]] &gt; 0, Movimientos[[#This Row],[Contabilizado]], 0)</f>
        <v>0</v>
      </c>
      <c r="G2075" s="31">
        <f>IF(Movimientos[[#This Row],[Contabilizado]] &lt; 0, Movimientos[[#This Row],[Contabilizado]], 0)</f>
        <v>0</v>
      </c>
      <c r="H2075" s="3"/>
      <c r="I2075" s="5"/>
      <c r="K2075" s="3"/>
      <c r="L2075" s="3"/>
      <c r="M2075" s="3"/>
    </row>
    <row r="2076" spans="1:13" x14ac:dyDescent="0.2">
      <c r="A2076" s="4">
        <v>44805</v>
      </c>
      <c r="B2076" s="17">
        <v>-3200</v>
      </c>
      <c r="C2076" s="11" t="s">
        <v>15</v>
      </c>
      <c r="D2076" s="2" t="s">
        <v>86</v>
      </c>
      <c r="E2076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076" s="17">
        <f>IF(Movimientos[[#This Row],[Contabilizado]] &gt; 0, Movimientos[[#This Row],[Contabilizado]], 0)</f>
        <v>0</v>
      </c>
      <c r="G2076" s="31">
        <f>IF(Movimientos[[#This Row],[Contabilizado]] &lt; 0, Movimientos[[#This Row],[Contabilizado]], 0)</f>
        <v>0</v>
      </c>
      <c r="H2076" s="3"/>
      <c r="I2076" s="5"/>
      <c r="K2076" s="3"/>
      <c r="L2076" s="3"/>
      <c r="M2076" s="3"/>
    </row>
    <row r="2077" spans="1:13" x14ac:dyDescent="0.2">
      <c r="A2077" s="4">
        <v>44805</v>
      </c>
      <c r="B2077" s="17">
        <v>-3200</v>
      </c>
      <c r="C2077" s="11" t="s">
        <v>15</v>
      </c>
      <c r="D2077" s="2" t="s">
        <v>87</v>
      </c>
      <c r="E2077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077" s="17">
        <f>IF(Movimientos[[#This Row],[Contabilizado]] &gt; 0, Movimientos[[#This Row],[Contabilizado]], 0)</f>
        <v>0</v>
      </c>
      <c r="G2077" s="31">
        <f>IF(Movimientos[[#This Row],[Contabilizado]] &lt; 0, Movimientos[[#This Row],[Contabilizado]], 0)</f>
        <v>0</v>
      </c>
      <c r="H2077" s="3"/>
      <c r="I2077" s="5"/>
      <c r="K2077" s="3"/>
      <c r="L2077" s="3"/>
      <c r="M2077" s="3"/>
    </row>
    <row r="2078" spans="1:13" x14ac:dyDescent="0.2">
      <c r="A2078" s="4">
        <v>44805</v>
      </c>
      <c r="B2078" s="17">
        <v>-3200</v>
      </c>
      <c r="C2078" s="11" t="s">
        <v>15</v>
      </c>
      <c r="D2078" s="2" t="s">
        <v>88</v>
      </c>
      <c r="E2078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078" s="17">
        <f>IF(Movimientos[[#This Row],[Contabilizado]] &gt; 0, Movimientos[[#This Row],[Contabilizado]], 0)</f>
        <v>0</v>
      </c>
      <c r="G2078" s="31">
        <f>IF(Movimientos[[#This Row],[Contabilizado]] &lt; 0, Movimientos[[#This Row],[Contabilizado]], 0)</f>
        <v>0</v>
      </c>
      <c r="H2078" s="3"/>
      <c r="I2078" s="5"/>
      <c r="K2078" s="3"/>
      <c r="L2078" s="3"/>
      <c r="M2078" s="3"/>
    </row>
    <row r="2079" spans="1:13" x14ac:dyDescent="0.2">
      <c r="A2079" s="4">
        <v>44805</v>
      </c>
      <c r="B2079" s="17">
        <v>-3200</v>
      </c>
      <c r="C2079" s="11" t="s">
        <v>15</v>
      </c>
      <c r="D2079" s="2" t="s">
        <v>89</v>
      </c>
      <c r="E2079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079" s="17">
        <f>IF(Movimientos[[#This Row],[Contabilizado]] &gt; 0, Movimientos[[#This Row],[Contabilizado]], 0)</f>
        <v>0</v>
      </c>
      <c r="G2079" s="31">
        <f>IF(Movimientos[[#This Row],[Contabilizado]] &lt; 0, Movimientos[[#This Row],[Contabilizado]], 0)</f>
        <v>0</v>
      </c>
      <c r="H2079" s="3"/>
      <c r="I2079" s="5"/>
      <c r="K2079" s="3"/>
      <c r="L2079" s="3"/>
      <c r="M2079" s="3"/>
    </row>
    <row r="2080" spans="1:13" x14ac:dyDescent="0.2">
      <c r="A2080" s="4">
        <v>44805</v>
      </c>
      <c r="B2080" s="17">
        <v>-3200</v>
      </c>
      <c r="C2080" s="11" t="s">
        <v>15</v>
      </c>
      <c r="D2080" s="2" t="s">
        <v>90</v>
      </c>
      <c r="E2080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080" s="17">
        <f>IF(Movimientos[[#This Row],[Contabilizado]] &gt; 0, Movimientos[[#This Row],[Contabilizado]], 0)</f>
        <v>0</v>
      </c>
      <c r="G2080" s="31">
        <f>IF(Movimientos[[#This Row],[Contabilizado]] &lt; 0, Movimientos[[#This Row],[Contabilizado]], 0)</f>
        <v>0</v>
      </c>
      <c r="H2080" s="3"/>
      <c r="I2080" s="5"/>
      <c r="K2080" s="3"/>
      <c r="L2080" s="3"/>
      <c r="M2080" s="3"/>
    </row>
    <row r="2081" spans="1:13" x14ac:dyDescent="0.2">
      <c r="A2081" s="4">
        <v>44805</v>
      </c>
      <c r="B2081" s="17">
        <v>-3200</v>
      </c>
      <c r="C2081" s="11" t="s">
        <v>15</v>
      </c>
      <c r="D2081" s="2" t="s">
        <v>38</v>
      </c>
      <c r="E2081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081" s="17">
        <f>IF(Movimientos[[#This Row],[Contabilizado]] &gt; 0, Movimientos[[#This Row],[Contabilizado]], 0)</f>
        <v>0</v>
      </c>
      <c r="G2081" s="31">
        <f>IF(Movimientos[[#This Row],[Contabilizado]] &lt; 0, Movimientos[[#This Row],[Contabilizado]], 0)</f>
        <v>0</v>
      </c>
      <c r="H2081" s="3"/>
      <c r="I2081" s="5"/>
      <c r="K2081" s="3"/>
      <c r="L2081" s="3"/>
      <c r="M2081" s="3"/>
    </row>
    <row r="2082" spans="1:13" x14ac:dyDescent="0.2">
      <c r="A2082" s="4">
        <v>44805</v>
      </c>
      <c r="B2082" s="17">
        <v>-3200</v>
      </c>
      <c r="C2082" s="11" t="s">
        <v>15</v>
      </c>
      <c r="D2082" s="2" t="s">
        <v>91</v>
      </c>
      <c r="E2082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082" s="17">
        <f>IF(Movimientos[[#This Row],[Contabilizado]] &gt; 0, Movimientos[[#This Row],[Contabilizado]], 0)</f>
        <v>0</v>
      </c>
      <c r="G2082" s="31">
        <f>IF(Movimientos[[#This Row],[Contabilizado]] &lt; 0, Movimientos[[#This Row],[Contabilizado]], 0)</f>
        <v>0</v>
      </c>
      <c r="H2082" s="3"/>
      <c r="I2082" s="5"/>
      <c r="K2082" s="3"/>
      <c r="L2082" s="3"/>
      <c r="M2082" s="3"/>
    </row>
    <row r="2083" spans="1:13" x14ac:dyDescent="0.2">
      <c r="A2083" s="4">
        <v>44805</v>
      </c>
      <c r="B2083" s="17">
        <v>-3200</v>
      </c>
      <c r="C2083" s="11" t="s">
        <v>15</v>
      </c>
      <c r="D2083" s="2" t="s">
        <v>30</v>
      </c>
      <c r="E2083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083" s="17">
        <f>IF(Movimientos[[#This Row],[Contabilizado]] &gt; 0, Movimientos[[#This Row],[Contabilizado]], 0)</f>
        <v>0</v>
      </c>
      <c r="G2083" s="31">
        <f>IF(Movimientos[[#This Row],[Contabilizado]] &lt; 0, Movimientos[[#This Row],[Contabilizado]], 0)</f>
        <v>0</v>
      </c>
      <c r="H2083" s="3"/>
      <c r="I2083" s="5"/>
      <c r="K2083" s="3"/>
      <c r="L2083" s="3"/>
      <c r="M2083" s="3"/>
    </row>
    <row r="2084" spans="1:13" x14ac:dyDescent="0.2">
      <c r="A2084" s="4">
        <v>44805</v>
      </c>
      <c r="B2084" s="17">
        <v>-3200</v>
      </c>
      <c r="C2084" s="11" t="s">
        <v>15</v>
      </c>
      <c r="D2084" s="2" t="s">
        <v>92</v>
      </c>
      <c r="E2084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084" s="17">
        <f>IF(Movimientos[[#This Row],[Contabilizado]] &gt; 0, Movimientos[[#This Row],[Contabilizado]], 0)</f>
        <v>0</v>
      </c>
      <c r="G2084" s="31">
        <f>IF(Movimientos[[#This Row],[Contabilizado]] &lt; 0, Movimientos[[#This Row],[Contabilizado]], 0)</f>
        <v>0</v>
      </c>
      <c r="H2084" s="3"/>
      <c r="I2084" s="5"/>
      <c r="K2084" s="3"/>
      <c r="L2084" s="3"/>
      <c r="M2084" s="3"/>
    </row>
    <row r="2085" spans="1:13" x14ac:dyDescent="0.2">
      <c r="A2085" s="4">
        <v>44805</v>
      </c>
      <c r="B2085" s="17">
        <v>-3200</v>
      </c>
      <c r="C2085" s="11" t="s">
        <v>15</v>
      </c>
      <c r="D2085" s="2" t="s">
        <v>93</v>
      </c>
      <c r="E2085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085" s="17">
        <f>IF(Movimientos[[#This Row],[Contabilizado]] &gt; 0, Movimientos[[#This Row],[Contabilizado]], 0)</f>
        <v>0</v>
      </c>
      <c r="G2085" s="31">
        <f>IF(Movimientos[[#This Row],[Contabilizado]] &lt; 0, Movimientos[[#This Row],[Contabilizado]], 0)</f>
        <v>0</v>
      </c>
      <c r="H2085" s="3"/>
      <c r="I2085" s="5"/>
      <c r="K2085" s="3"/>
      <c r="L2085" s="3"/>
      <c r="M2085" s="3"/>
    </row>
    <row r="2086" spans="1:13" x14ac:dyDescent="0.2">
      <c r="A2086" s="4">
        <v>44805</v>
      </c>
      <c r="B2086" s="17">
        <v>-3200</v>
      </c>
      <c r="C2086" s="11" t="s">
        <v>15</v>
      </c>
      <c r="D2086" s="2" t="s">
        <v>52</v>
      </c>
      <c r="E2086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086" s="17">
        <f>IF(Movimientos[[#This Row],[Contabilizado]] &gt; 0, Movimientos[[#This Row],[Contabilizado]], 0)</f>
        <v>0</v>
      </c>
      <c r="G2086" s="31">
        <f>IF(Movimientos[[#This Row],[Contabilizado]] &lt; 0, Movimientos[[#This Row],[Contabilizado]], 0)</f>
        <v>0</v>
      </c>
      <c r="H2086" s="3"/>
      <c r="I2086" s="5"/>
      <c r="K2086" s="3"/>
      <c r="L2086" s="3"/>
      <c r="M2086" s="3"/>
    </row>
    <row r="2087" spans="1:13" x14ac:dyDescent="0.2">
      <c r="A2087" s="4">
        <v>44805</v>
      </c>
      <c r="B2087" s="17">
        <v>-3200</v>
      </c>
      <c r="C2087" s="11" t="s">
        <v>15</v>
      </c>
      <c r="D2087" s="2" t="s">
        <v>180</v>
      </c>
      <c r="E2087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087" s="17">
        <f>IF(Movimientos[[#This Row],[Contabilizado]] &gt; 0, Movimientos[[#This Row],[Contabilizado]], 0)</f>
        <v>0</v>
      </c>
      <c r="G2087" s="31">
        <f>IF(Movimientos[[#This Row],[Contabilizado]] &lt; 0, Movimientos[[#This Row],[Contabilizado]], 0)</f>
        <v>0</v>
      </c>
      <c r="H2087" s="3"/>
      <c r="I2087" s="5"/>
      <c r="K2087" s="3"/>
      <c r="L2087" s="3"/>
      <c r="M2087" s="3"/>
    </row>
    <row r="2088" spans="1:13" x14ac:dyDescent="0.2">
      <c r="A2088" s="4">
        <v>44805</v>
      </c>
      <c r="B2088" s="17">
        <v>-3200</v>
      </c>
      <c r="C2088" s="11" t="s">
        <v>15</v>
      </c>
      <c r="D2088" s="2" t="s">
        <v>172</v>
      </c>
      <c r="E2088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088" s="17">
        <f>IF(Movimientos[[#This Row],[Contabilizado]] &gt; 0, Movimientos[[#This Row],[Contabilizado]], 0)</f>
        <v>0</v>
      </c>
      <c r="G2088" s="31">
        <f>IF(Movimientos[[#This Row],[Contabilizado]] &lt; 0, Movimientos[[#This Row],[Contabilizado]], 0)</f>
        <v>0</v>
      </c>
      <c r="H2088" s="3"/>
      <c r="I2088" s="5"/>
      <c r="K2088" s="3"/>
      <c r="L2088" s="3"/>
      <c r="M2088" s="3"/>
    </row>
    <row r="2089" spans="1:13" x14ac:dyDescent="0.2">
      <c r="A2089" s="4">
        <v>44805</v>
      </c>
      <c r="B2089" s="17">
        <v>-3200</v>
      </c>
      <c r="C2089" s="11" t="s">
        <v>15</v>
      </c>
      <c r="D2089" s="2" t="s">
        <v>94</v>
      </c>
      <c r="E2089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089" s="17">
        <f>IF(Movimientos[[#This Row],[Contabilizado]] &gt; 0, Movimientos[[#This Row],[Contabilizado]], 0)</f>
        <v>0</v>
      </c>
      <c r="G2089" s="31">
        <f>IF(Movimientos[[#This Row],[Contabilizado]] &lt; 0, Movimientos[[#This Row],[Contabilizado]], 0)</f>
        <v>0</v>
      </c>
      <c r="H2089" s="3"/>
      <c r="I2089" s="5"/>
      <c r="K2089" s="3"/>
      <c r="L2089" s="3"/>
      <c r="M2089" s="3"/>
    </row>
    <row r="2090" spans="1:13" x14ac:dyDescent="0.2">
      <c r="A2090" s="4">
        <v>44805</v>
      </c>
      <c r="B2090" s="17">
        <v>-3200</v>
      </c>
      <c r="C2090" s="11" t="s">
        <v>15</v>
      </c>
      <c r="D2090" s="2" t="s">
        <v>95</v>
      </c>
      <c r="E2090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090" s="17">
        <f>IF(Movimientos[[#This Row],[Contabilizado]] &gt; 0, Movimientos[[#This Row],[Contabilizado]], 0)</f>
        <v>0</v>
      </c>
      <c r="G2090" s="31">
        <f>IF(Movimientos[[#This Row],[Contabilizado]] &lt; 0, Movimientos[[#This Row],[Contabilizado]], 0)</f>
        <v>0</v>
      </c>
      <c r="H2090" s="3"/>
      <c r="I2090" s="5"/>
      <c r="K2090" s="3"/>
      <c r="L2090" s="3"/>
      <c r="M2090" s="3"/>
    </row>
    <row r="2091" spans="1:13" x14ac:dyDescent="0.2">
      <c r="A2091" s="4">
        <v>44805</v>
      </c>
      <c r="B2091" s="17">
        <v>-3200</v>
      </c>
      <c r="C2091" s="11" t="s">
        <v>15</v>
      </c>
      <c r="D2091" s="2" t="s">
        <v>96</v>
      </c>
      <c r="E2091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091" s="17">
        <f>IF(Movimientos[[#This Row],[Contabilizado]] &gt; 0, Movimientos[[#This Row],[Contabilizado]], 0)</f>
        <v>0</v>
      </c>
      <c r="G2091" s="31">
        <f>IF(Movimientos[[#This Row],[Contabilizado]] &lt; 0, Movimientos[[#This Row],[Contabilizado]], 0)</f>
        <v>0</v>
      </c>
      <c r="H2091" s="3"/>
      <c r="I2091" s="5"/>
      <c r="K2091" s="3"/>
      <c r="L2091" s="3"/>
      <c r="M2091" s="3"/>
    </row>
    <row r="2092" spans="1:13" x14ac:dyDescent="0.2">
      <c r="A2092" s="4">
        <v>44805</v>
      </c>
      <c r="B2092" s="17">
        <v>-3200</v>
      </c>
      <c r="C2092" s="11" t="s">
        <v>15</v>
      </c>
      <c r="D2092" s="2" t="s">
        <v>98</v>
      </c>
      <c r="E2092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092" s="17">
        <f>IF(Movimientos[[#This Row],[Contabilizado]] &gt; 0, Movimientos[[#This Row],[Contabilizado]], 0)</f>
        <v>0</v>
      </c>
      <c r="G2092" s="31">
        <f>IF(Movimientos[[#This Row],[Contabilizado]] &lt; 0, Movimientos[[#This Row],[Contabilizado]], 0)</f>
        <v>0</v>
      </c>
      <c r="H2092" s="3"/>
      <c r="I2092" s="5"/>
      <c r="K2092" s="3"/>
      <c r="L2092" s="3"/>
      <c r="M2092" s="3"/>
    </row>
    <row r="2093" spans="1:13" x14ac:dyDescent="0.2">
      <c r="A2093" s="4">
        <v>44805</v>
      </c>
      <c r="B2093" s="17">
        <v>-3200</v>
      </c>
      <c r="C2093" s="11" t="s">
        <v>15</v>
      </c>
      <c r="D2093" s="2" t="s">
        <v>181</v>
      </c>
      <c r="E2093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093" s="17">
        <f>IF(Movimientos[[#This Row],[Contabilizado]] &gt; 0, Movimientos[[#This Row],[Contabilizado]], 0)</f>
        <v>0</v>
      </c>
      <c r="G2093" s="31">
        <f>IF(Movimientos[[#This Row],[Contabilizado]] &lt; 0, Movimientos[[#This Row],[Contabilizado]], 0)</f>
        <v>0</v>
      </c>
      <c r="H2093" s="3"/>
      <c r="I2093" s="5"/>
      <c r="K2093" s="3"/>
      <c r="L2093" s="3"/>
      <c r="M2093" s="3"/>
    </row>
    <row r="2094" spans="1:13" x14ac:dyDescent="0.2">
      <c r="A2094" s="4">
        <v>44805</v>
      </c>
      <c r="B2094" s="17">
        <v>-3200</v>
      </c>
      <c r="C2094" s="11" t="s">
        <v>15</v>
      </c>
      <c r="D2094" s="2" t="s">
        <v>54</v>
      </c>
      <c r="E2094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094" s="17">
        <f>IF(Movimientos[[#This Row],[Contabilizado]] &gt; 0, Movimientos[[#This Row],[Contabilizado]], 0)</f>
        <v>0</v>
      </c>
      <c r="G2094" s="31">
        <f>IF(Movimientos[[#This Row],[Contabilizado]] &lt; 0, Movimientos[[#This Row],[Contabilizado]], 0)</f>
        <v>0</v>
      </c>
      <c r="H2094" s="3"/>
      <c r="I2094" s="5"/>
      <c r="K2094" s="3"/>
      <c r="L2094" s="3"/>
      <c r="M2094" s="3"/>
    </row>
    <row r="2095" spans="1:13" x14ac:dyDescent="0.2">
      <c r="A2095" s="4">
        <v>44805</v>
      </c>
      <c r="B2095" s="17">
        <v>-3200</v>
      </c>
      <c r="C2095" s="11" t="s">
        <v>15</v>
      </c>
      <c r="D2095" s="2" t="s">
        <v>99</v>
      </c>
      <c r="E2095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095" s="17">
        <f>IF(Movimientos[[#This Row],[Contabilizado]] &gt; 0, Movimientos[[#This Row],[Contabilizado]], 0)</f>
        <v>0</v>
      </c>
      <c r="G2095" s="31">
        <f>IF(Movimientos[[#This Row],[Contabilizado]] &lt; 0, Movimientos[[#This Row],[Contabilizado]], 0)</f>
        <v>0</v>
      </c>
      <c r="H2095" s="3"/>
      <c r="I2095" s="5"/>
      <c r="K2095" s="3"/>
      <c r="L2095" s="3"/>
      <c r="M2095" s="3"/>
    </row>
    <row r="2096" spans="1:13" x14ac:dyDescent="0.2">
      <c r="A2096" s="4">
        <v>44805</v>
      </c>
      <c r="B2096" s="17">
        <v>-3200</v>
      </c>
      <c r="C2096" s="11" t="s">
        <v>15</v>
      </c>
      <c r="D2096" s="2" t="s">
        <v>149</v>
      </c>
      <c r="E2096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096" s="17">
        <f>IF(Movimientos[[#This Row],[Contabilizado]] &gt; 0, Movimientos[[#This Row],[Contabilizado]], 0)</f>
        <v>0</v>
      </c>
      <c r="G2096" s="31">
        <f>IF(Movimientos[[#This Row],[Contabilizado]] &lt; 0, Movimientos[[#This Row],[Contabilizado]], 0)</f>
        <v>0</v>
      </c>
      <c r="H2096" s="3"/>
      <c r="I2096" s="5"/>
      <c r="K2096" s="3"/>
      <c r="L2096" s="3"/>
      <c r="M2096" s="3"/>
    </row>
    <row r="2097" spans="1:13" x14ac:dyDescent="0.2">
      <c r="A2097" s="4">
        <v>44805</v>
      </c>
      <c r="B2097" s="17">
        <v>-3200</v>
      </c>
      <c r="C2097" s="11" t="s">
        <v>15</v>
      </c>
      <c r="D2097" s="2" t="s">
        <v>100</v>
      </c>
      <c r="E2097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097" s="17">
        <f>IF(Movimientos[[#This Row],[Contabilizado]] &gt; 0, Movimientos[[#This Row],[Contabilizado]], 0)</f>
        <v>0</v>
      </c>
      <c r="G2097" s="31">
        <f>IF(Movimientos[[#This Row],[Contabilizado]] &lt; 0, Movimientos[[#This Row],[Contabilizado]], 0)</f>
        <v>0</v>
      </c>
      <c r="H2097" s="3"/>
      <c r="I2097" s="5"/>
      <c r="K2097" s="3"/>
      <c r="L2097" s="3"/>
      <c r="M2097" s="3"/>
    </row>
    <row r="2098" spans="1:13" x14ac:dyDescent="0.2">
      <c r="A2098" s="4">
        <v>44805</v>
      </c>
      <c r="B2098" s="17">
        <v>-3200</v>
      </c>
      <c r="C2098" s="11" t="s">
        <v>15</v>
      </c>
      <c r="D2098" s="2" t="s">
        <v>182</v>
      </c>
      <c r="E2098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098" s="17">
        <f>IF(Movimientos[[#This Row],[Contabilizado]] &gt; 0, Movimientos[[#This Row],[Contabilizado]], 0)</f>
        <v>0</v>
      </c>
      <c r="G2098" s="31">
        <f>IF(Movimientos[[#This Row],[Contabilizado]] &lt; 0, Movimientos[[#This Row],[Contabilizado]], 0)</f>
        <v>0</v>
      </c>
      <c r="H2098" s="3"/>
      <c r="I2098" s="5"/>
      <c r="K2098" s="3"/>
      <c r="L2098" s="3"/>
      <c r="M2098" s="3"/>
    </row>
    <row r="2099" spans="1:13" x14ac:dyDescent="0.2">
      <c r="A2099" s="4">
        <v>44805</v>
      </c>
      <c r="B2099" s="17">
        <v>-3200</v>
      </c>
      <c r="C2099" s="11" t="s">
        <v>15</v>
      </c>
      <c r="D2099" s="2" t="s">
        <v>29</v>
      </c>
      <c r="E2099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099" s="17">
        <f>IF(Movimientos[[#This Row],[Contabilizado]] &gt; 0, Movimientos[[#This Row],[Contabilizado]], 0)</f>
        <v>0</v>
      </c>
      <c r="G2099" s="31">
        <f>IF(Movimientos[[#This Row],[Contabilizado]] &lt; 0, Movimientos[[#This Row],[Contabilizado]], 0)</f>
        <v>0</v>
      </c>
      <c r="H2099" s="3"/>
      <c r="I2099" s="5"/>
      <c r="K2099" s="3"/>
      <c r="L2099" s="3"/>
      <c r="M2099" s="3"/>
    </row>
    <row r="2100" spans="1:13" x14ac:dyDescent="0.2">
      <c r="A2100" s="4">
        <v>44805</v>
      </c>
      <c r="B2100" s="17">
        <v>-3200</v>
      </c>
      <c r="C2100" s="11" t="s">
        <v>15</v>
      </c>
      <c r="D2100" s="2" t="s">
        <v>101</v>
      </c>
      <c r="E2100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100" s="17">
        <f>IF(Movimientos[[#This Row],[Contabilizado]] &gt; 0, Movimientos[[#This Row],[Contabilizado]], 0)</f>
        <v>0</v>
      </c>
      <c r="G2100" s="31">
        <f>IF(Movimientos[[#This Row],[Contabilizado]] &lt; 0, Movimientos[[#This Row],[Contabilizado]], 0)</f>
        <v>0</v>
      </c>
      <c r="H2100" s="3"/>
      <c r="I2100" s="5"/>
      <c r="K2100" s="3"/>
      <c r="L2100" s="3"/>
      <c r="M2100" s="3"/>
    </row>
    <row r="2101" spans="1:13" x14ac:dyDescent="0.2">
      <c r="A2101" s="4">
        <v>44805</v>
      </c>
      <c r="B2101" s="17">
        <v>-3200</v>
      </c>
      <c r="C2101" s="11" t="s">
        <v>15</v>
      </c>
      <c r="D2101" s="2" t="s">
        <v>227</v>
      </c>
      <c r="E2101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101" s="17">
        <f>IF(Movimientos[[#This Row],[Contabilizado]] &gt; 0, Movimientos[[#This Row],[Contabilizado]], 0)</f>
        <v>0</v>
      </c>
      <c r="G2101" s="31">
        <f>IF(Movimientos[[#This Row],[Contabilizado]] &lt; 0, Movimientos[[#This Row],[Contabilizado]], 0)</f>
        <v>0</v>
      </c>
      <c r="H2101" s="3"/>
      <c r="I2101" s="5"/>
      <c r="K2101" s="3"/>
      <c r="L2101" s="3"/>
      <c r="M2101" s="3"/>
    </row>
    <row r="2102" spans="1:13" x14ac:dyDescent="0.2">
      <c r="A2102" s="4">
        <v>44805</v>
      </c>
      <c r="B2102" s="17">
        <v>-3200</v>
      </c>
      <c r="C2102" s="11" t="s">
        <v>15</v>
      </c>
      <c r="D2102" s="2" t="s">
        <v>102</v>
      </c>
      <c r="E2102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102" s="17">
        <f>IF(Movimientos[[#This Row],[Contabilizado]] &gt; 0, Movimientos[[#This Row],[Contabilizado]], 0)</f>
        <v>0</v>
      </c>
      <c r="G2102" s="31">
        <f>IF(Movimientos[[#This Row],[Contabilizado]] &lt; 0, Movimientos[[#This Row],[Contabilizado]], 0)</f>
        <v>0</v>
      </c>
      <c r="H2102" s="3"/>
      <c r="I2102" s="5"/>
      <c r="K2102" s="3"/>
      <c r="L2102" s="3"/>
      <c r="M2102" s="3"/>
    </row>
    <row r="2103" spans="1:13" x14ac:dyDescent="0.2">
      <c r="A2103" s="4">
        <v>44805</v>
      </c>
      <c r="B2103" s="17">
        <v>-3200</v>
      </c>
      <c r="C2103" s="11" t="s">
        <v>15</v>
      </c>
      <c r="D2103" s="2" t="s">
        <v>103</v>
      </c>
      <c r="E2103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103" s="17">
        <f>IF(Movimientos[[#This Row],[Contabilizado]] &gt; 0, Movimientos[[#This Row],[Contabilizado]], 0)</f>
        <v>0</v>
      </c>
      <c r="G2103" s="31">
        <f>IF(Movimientos[[#This Row],[Contabilizado]] &lt; 0, Movimientos[[#This Row],[Contabilizado]], 0)</f>
        <v>0</v>
      </c>
      <c r="H2103" s="3"/>
      <c r="I2103" s="5"/>
      <c r="K2103" s="3"/>
      <c r="L2103" s="3"/>
      <c r="M2103" s="3"/>
    </row>
    <row r="2104" spans="1:13" x14ac:dyDescent="0.2">
      <c r="A2104" s="4">
        <v>44805</v>
      </c>
      <c r="B2104" s="17">
        <v>-3200</v>
      </c>
      <c r="C2104" s="11" t="s">
        <v>15</v>
      </c>
      <c r="D2104" s="2" t="s">
        <v>104</v>
      </c>
      <c r="E2104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104" s="17">
        <f>IF(Movimientos[[#This Row],[Contabilizado]] &gt; 0, Movimientos[[#This Row],[Contabilizado]], 0)</f>
        <v>0</v>
      </c>
      <c r="G2104" s="31">
        <f>IF(Movimientos[[#This Row],[Contabilizado]] &lt; 0, Movimientos[[#This Row],[Contabilizado]], 0)</f>
        <v>0</v>
      </c>
      <c r="H2104" s="3"/>
      <c r="I2104" s="5"/>
      <c r="K2104" s="3"/>
      <c r="L2104" s="3"/>
      <c r="M2104" s="3"/>
    </row>
    <row r="2105" spans="1:13" x14ac:dyDescent="0.2">
      <c r="A2105" s="4">
        <v>44805</v>
      </c>
      <c r="B2105" s="17">
        <v>-3200</v>
      </c>
      <c r="C2105" s="11" t="s">
        <v>15</v>
      </c>
      <c r="D2105" s="2" t="s">
        <v>105</v>
      </c>
      <c r="E2105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105" s="17">
        <f>IF(Movimientos[[#This Row],[Contabilizado]] &gt; 0, Movimientos[[#This Row],[Contabilizado]], 0)</f>
        <v>0</v>
      </c>
      <c r="G2105" s="31">
        <f>IF(Movimientos[[#This Row],[Contabilizado]] &lt; 0, Movimientos[[#This Row],[Contabilizado]], 0)</f>
        <v>0</v>
      </c>
      <c r="H2105" s="3"/>
      <c r="I2105" s="5"/>
      <c r="K2105" s="3"/>
      <c r="L2105" s="3"/>
      <c r="M2105" s="3"/>
    </row>
    <row r="2106" spans="1:13" x14ac:dyDescent="0.2">
      <c r="A2106" s="4">
        <v>44805</v>
      </c>
      <c r="B2106" s="17">
        <v>-3200</v>
      </c>
      <c r="C2106" s="11" t="s">
        <v>15</v>
      </c>
      <c r="D2106" s="2" t="s">
        <v>33</v>
      </c>
      <c r="E2106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106" s="17">
        <f>IF(Movimientos[[#This Row],[Contabilizado]] &gt; 0, Movimientos[[#This Row],[Contabilizado]], 0)</f>
        <v>0</v>
      </c>
      <c r="G2106" s="31">
        <f>IF(Movimientos[[#This Row],[Contabilizado]] &lt; 0, Movimientos[[#This Row],[Contabilizado]], 0)</f>
        <v>0</v>
      </c>
      <c r="H2106" s="3"/>
      <c r="I2106" s="5"/>
      <c r="K2106" s="3"/>
      <c r="L2106" s="3"/>
      <c r="M2106" s="3"/>
    </row>
    <row r="2107" spans="1:13" x14ac:dyDescent="0.2">
      <c r="A2107" s="4">
        <v>44805</v>
      </c>
      <c r="B2107" s="17">
        <v>-3200</v>
      </c>
      <c r="C2107" s="11" t="s">
        <v>15</v>
      </c>
      <c r="D2107" s="2" t="s">
        <v>166</v>
      </c>
      <c r="E2107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107" s="17">
        <f>IF(Movimientos[[#This Row],[Contabilizado]] &gt; 0, Movimientos[[#This Row],[Contabilizado]], 0)</f>
        <v>0</v>
      </c>
      <c r="G2107" s="31">
        <f>IF(Movimientos[[#This Row],[Contabilizado]] &lt; 0, Movimientos[[#This Row],[Contabilizado]], 0)</f>
        <v>0</v>
      </c>
      <c r="H2107" s="3"/>
      <c r="I2107" s="5"/>
      <c r="K2107" s="3"/>
      <c r="L2107" s="3"/>
      <c r="M2107" s="3"/>
    </row>
    <row r="2108" spans="1:13" x14ac:dyDescent="0.2">
      <c r="A2108" s="4">
        <v>44805</v>
      </c>
      <c r="B2108" s="17">
        <v>-3200</v>
      </c>
      <c r="C2108" s="11" t="s">
        <v>15</v>
      </c>
      <c r="D2108" s="2" t="s">
        <v>51</v>
      </c>
      <c r="E2108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108" s="17">
        <f>IF(Movimientos[[#This Row],[Contabilizado]] &gt; 0, Movimientos[[#This Row],[Contabilizado]], 0)</f>
        <v>0</v>
      </c>
      <c r="G2108" s="31">
        <f>IF(Movimientos[[#This Row],[Contabilizado]] &lt; 0, Movimientos[[#This Row],[Contabilizado]], 0)</f>
        <v>0</v>
      </c>
      <c r="H2108" s="3"/>
      <c r="I2108" s="5"/>
      <c r="K2108" s="3"/>
      <c r="L2108" s="3"/>
      <c r="M2108" s="3"/>
    </row>
    <row r="2109" spans="1:13" x14ac:dyDescent="0.2">
      <c r="A2109" s="4">
        <v>44805</v>
      </c>
      <c r="B2109" s="17">
        <v>-3200</v>
      </c>
      <c r="C2109" s="11" t="s">
        <v>15</v>
      </c>
      <c r="D2109" s="2" t="s">
        <v>106</v>
      </c>
      <c r="E2109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109" s="17">
        <f>IF(Movimientos[[#This Row],[Contabilizado]] &gt; 0, Movimientos[[#This Row],[Contabilizado]], 0)</f>
        <v>0</v>
      </c>
      <c r="G2109" s="31">
        <f>IF(Movimientos[[#This Row],[Contabilizado]] &lt; 0, Movimientos[[#This Row],[Contabilizado]], 0)</f>
        <v>0</v>
      </c>
      <c r="H2109" s="3"/>
      <c r="I2109" s="5"/>
      <c r="K2109" s="3"/>
      <c r="L2109" s="3"/>
      <c r="M2109" s="3"/>
    </row>
    <row r="2110" spans="1:13" x14ac:dyDescent="0.2">
      <c r="A2110" s="4">
        <v>44805</v>
      </c>
      <c r="B2110" s="17">
        <v>-3200</v>
      </c>
      <c r="C2110" s="11" t="s">
        <v>15</v>
      </c>
      <c r="D2110" s="2" t="s">
        <v>107</v>
      </c>
      <c r="E2110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110" s="17">
        <f>IF(Movimientos[[#This Row],[Contabilizado]] &gt; 0, Movimientos[[#This Row],[Contabilizado]], 0)</f>
        <v>0</v>
      </c>
      <c r="G2110" s="31">
        <f>IF(Movimientos[[#This Row],[Contabilizado]] &lt; 0, Movimientos[[#This Row],[Contabilizado]], 0)</f>
        <v>0</v>
      </c>
      <c r="H2110" s="3"/>
      <c r="I2110" s="5"/>
      <c r="K2110" s="3"/>
      <c r="L2110" s="3"/>
      <c r="M2110" s="3"/>
    </row>
    <row r="2111" spans="1:13" x14ac:dyDescent="0.2">
      <c r="A2111" s="4">
        <v>44805</v>
      </c>
      <c r="B2111" s="17">
        <v>-3200</v>
      </c>
      <c r="C2111" s="11" t="s">
        <v>15</v>
      </c>
      <c r="D2111" s="2" t="s">
        <v>108</v>
      </c>
      <c r="E2111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111" s="17">
        <f>IF(Movimientos[[#This Row],[Contabilizado]] &gt; 0, Movimientos[[#This Row],[Contabilizado]], 0)</f>
        <v>0</v>
      </c>
      <c r="G2111" s="31">
        <f>IF(Movimientos[[#This Row],[Contabilizado]] &lt; 0, Movimientos[[#This Row],[Contabilizado]], 0)</f>
        <v>0</v>
      </c>
      <c r="H2111" s="3"/>
      <c r="I2111" s="5"/>
      <c r="K2111" s="3"/>
      <c r="L2111" s="3"/>
      <c r="M2111" s="3"/>
    </row>
    <row r="2112" spans="1:13" x14ac:dyDescent="0.2">
      <c r="A2112" s="4">
        <v>44805</v>
      </c>
      <c r="B2112" s="17">
        <v>-3200</v>
      </c>
      <c r="C2112" s="11" t="s">
        <v>15</v>
      </c>
      <c r="D2112" s="2" t="s">
        <v>109</v>
      </c>
      <c r="E2112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112" s="17">
        <f>IF(Movimientos[[#This Row],[Contabilizado]] &gt; 0, Movimientos[[#This Row],[Contabilizado]], 0)</f>
        <v>0</v>
      </c>
      <c r="G2112" s="31">
        <f>IF(Movimientos[[#This Row],[Contabilizado]] &lt; 0, Movimientos[[#This Row],[Contabilizado]], 0)</f>
        <v>0</v>
      </c>
      <c r="H2112" s="3"/>
      <c r="I2112" s="5"/>
      <c r="K2112" s="3"/>
      <c r="L2112" s="3"/>
      <c r="M2112" s="3"/>
    </row>
    <row r="2113" spans="1:13" x14ac:dyDescent="0.2">
      <c r="A2113" s="4">
        <v>44805</v>
      </c>
      <c r="B2113" s="17">
        <v>-3200</v>
      </c>
      <c r="C2113" s="11" t="s">
        <v>15</v>
      </c>
      <c r="D2113" s="2" t="s">
        <v>31</v>
      </c>
      <c r="E2113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113" s="17">
        <f>IF(Movimientos[[#This Row],[Contabilizado]] &gt; 0, Movimientos[[#This Row],[Contabilizado]], 0)</f>
        <v>0</v>
      </c>
      <c r="G2113" s="31">
        <f>IF(Movimientos[[#This Row],[Contabilizado]] &lt; 0, Movimientos[[#This Row],[Contabilizado]], 0)</f>
        <v>0</v>
      </c>
      <c r="H2113" s="3"/>
      <c r="I2113" s="5"/>
      <c r="K2113" s="3"/>
      <c r="L2113" s="3"/>
      <c r="M2113" s="3"/>
    </row>
    <row r="2114" spans="1:13" x14ac:dyDescent="0.2">
      <c r="A2114" s="4">
        <v>44805</v>
      </c>
      <c r="B2114" s="17">
        <v>-3200</v>
      </c>
      <c r="C2114" s="11" t="s">
        <v>15</v>
      </c>
      <c r="D2114" s="2" t="s">
        <v>111</v>
      </c>
      <c r="E2114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114" s="17">
        <f>IF(Movimientos[[#This Row],[Contabilizado]] &gt; 0, Movimientos[[#This Row],[Contabilizado]], 0)</f>
        <v>0</v>
      </c>
      <c r="G2114" s="31">
        <f>IF(Movimientos[[#This Row],[Contabilizado]] &lt; 0, Movimientos[[#This Row],[Contabilizado]], 0)</f>
        <v>0</v>
      </c>
      <c r="H2114" s="3"/>
      <c r="I2114" s="5"/>
      <c r="K2114" s="3"/>
      <c r="L2114" s="3"/>
      <c r="M2114" s="3"/>
    </row>
    <row r="2115" spans="1:13" x14ac:dyDescent="0.2">
      <c r="A2115" s="4">
        <v>44805</v>
      </c>
      <c r="B2115" s="17">
        <v>-3200</v>
      </c>
      <c r="C2115" s="11" t="s">
        <v>15</v>
      </c>
      <c r="D2115" s="2" t="s">
        <v>112</v>
      </c>
      <c r="E2115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115" s="17">
        <f>IF(Movimientos[[#This Row],[Contabilizado]] &gt; 0, Movimientos[[#This Row],[Contabilizado]], 0)</f>
        <v>0</v>
      </c>
      <c r="G2115" s="31">
        <f>IF(Movimientos[[#This Row],[Contabilizado]] &lt; 0, Movimientos[[#This Row],[Contabilizado]], 0)</f>
        <v>0</v>
      </c>
      <c r="H2115" s="3"/>
      <c r="I2115" s="5"/>
      <c r="K2115" s="3"/>
      <c r="L2115" s="3"/>
      <c r="M2115" s="3"/>
    </row>
    <row r="2116" spans="1:13" x14ac:dyDescent="0.2">
      <c r="A2116" s="4">
        <v>44805</v>
      </c>
      <c r="B2116" s="17">
        <v>-3200</v>
      </c>
      <c r="C2116" s="11" t="s">
        <v>15</v>
      </c>
      <c r="D2116" s="2" t="s">
        <v>113</v>
      </c>
      <c r="E2116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116" s="17">
        <f>IF(Movimientos[[#This Row],[Contabilizado]] &gt; 0, Movimientos[[#This Row],[Contabilizado]], 0)</f>
        <v>0</v>
      </c>
      <c r="G2116" s="31">
        <f>IF(Movimientos[[#This Row],[Contabilizado]] &lt; 0, Movimientos[[#This Row],[Contabilizado]], 0)</f>
        <v>0</v>
      </c>
      <c r="H2116" s="3"/>
      <c r="I2116" s="5"/>
      <c r="K2116" s="3"/>
      <c r="L2116" s="3"/>
      <c r="M2116" s="3"/>
    </row>
    <row r="2117" spans="1:13" x14ac:dyDescent="0.2">
      <c r="A2117" s="4">
        <v>44805</v>
      </c>
      <c r="B2117" s="17">
        <v>-3200</v>
      </c>
      <c r="C2117" s="11" t="s">
        <v>15</v>
      </c>
      <c r="D2117" s="2" t="s">
        <v>226</v>
      </c>
      <c r="E2117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117" s="17">
        <f>IF(Movimientos[[#This Row],[Contabilizado]] &gt; 0, Movimientos[[#This Row],[Contabilizado]], 0)</f>
        <v>0</v>
      </c>
      <c r="G2117" s="31">
        <f>IF(Movimientos[[#This Row],[Contabilizado]] &lt; 0, Movimientos[[#This Row],[Contabilizado]], 0)</f>
        <v>0</v>
      </c>
      <c r="H2117" s="3"/>
      <c r="I2117" s="5"/>
      <c r="K2117" s="3"/>
      <c r="L2117" s="3"/>
      <c r="M2117" s="3"/>
    </row>
    <row r="2118" spans="1:13" x14ac:dyDescent="0.2">
      <c r="A2118" s="4">
        <v>44805</v>
      </c>
      <c r="B2118" s="17">
        <v>-3200</v>
      </c>
      <c r="C2118" s="11" t="s">
        <v>15</v>
      </c>
      <c r="D2118" s="2" t="s">
        <v>18</v>
      </c>
      <c r="E2118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118" s="17">
        <f>IF(Movimientos[[#This Row],[Contabilizado]] &gt; 0, Movimientos[[#This Row],[Contabilizado]], 0)</f>
        <v>0</v>
      </c>
      <c r="G2118" s="31">
        <f>IF(Movimientos[[#This Row],[Contabilizado]] &lt; 0, Movimientos[[#This Row],[Contabilizado]], 0)</f>
        <v>0</v>
      </c>
      <c r="H2118" s="3"/>
      <c r="I2118" s="5"/>
      <c r="K2118" s="3"/>
      <c r="L2118" s="3"/>
      <c r="M2118" s="3"/>
    </row>
    <row r="2119" spans="1:13" x14ac:dyDescent="0.2">
      <c r="A2119" s="4">
        <v>44805</v>
      </c>
      <c r="B2119" s="17">
        <v>-3200</v>
      </c>
      <c r="C2119" s="11" t="s">
        <v>15</v>
      </c>
      <c r="D2119" s="2" t="s">
        <v>114</v>
      </c>
      <c r="E2119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119" s="17">
        <f>IF(Movimientos[[#This Row],[Contabilizado]] &gt; 0, Movimientos[[#This Row],[Contabilizado]], 0)</f>
        <v>0</v>
      </c>
      <c r="G2119" s="31">
        <f>IF(Movimientos[[#This Row],[Contabilizado]] &lt; 0, Movimientos[[#This Row],[Contabilizado]], 0)</f>
        <v>0</v>
      </c>
      <c r="H2119" s="3"/>
      <c r="I2119" s="5"/>
      <c r="K2119" s="3"/>
      <c r="L2119" s="3"/>
      <c r="M2119" s="3"/>
    </row>
    <row r="2120" spans="1:13" x14ac:dyDescent="0.2">
      <c r="A2120" s="4">
        <v>44805</v>
      </c>
      <c r="B2120" s="17">
        <v>-3200</v>
      </c>
      <c r="C2120" s="11" t="s">
        <v>15</v>
      </c>
      <c r="D2120" s="2" t="s">
        <v>116</v>
      </c>
      <c r="E2120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120" s="17">
        <f>IF(Movimientos[[#This Row],[Contabilizado]] &gt; 0, Movimientos[[#This Row],[Contabilizado]], 0)</f>
        <v>0</v>
      </c>
      <c r="G2120" s="31">
        <f>IF(Movimientos[[#This Row],[Contabilizado]] &lt; 0, Movimientos[[#This Row],[Contabilizado]], 0)</f>
        <v>0</v>
      </c>
      <c r="H2120" s="3"/>
      <c r="I2120" s="5"/>
      <c r="K2120" s="3"/>
      <c r="L2120" s="3"/>
      <c r="M2120" s="3"/>
    </row>
    <row r="2121" spans="1:13" x14ac:dyDescent="0.2">
      <c r="A2121" s="4">
        <v>44805</v>
      </c>
      <c r="B2121" s="17">
        <v>-3200</v>
      </c>
      <c r="C2121" s="11" t="s">
        <v>15</v>
      </c>
      <c r="D2121" s="2" t="s">
        <v>117</v>
      </c>
      <c r="E2121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121" s="17">
        <f>IF(Movimientos[[#This Row],[Contabilizado]] &gt; 0, Movimientos[[#This Row],[Contabilizado]], 0)</f>
        <v>0</v>
      </c>
      <c r="G2121" s="31">
        <f>IF(Movimientos[[#This Row],[Contabilizado]] &lt; 0, Movimientos[[#This Row],[Contabilizado]], 0)</f>
        <v>0</v>
      </c>
      <c r="H2121" s="3"/>
      <c r="I2121" s="5"/>
      <c r="K2121" s="3"/>
      <c r="L2121" s="3"/>
      <c r="M2121" s="3"/>
    </row>
    <row r="2122" spans="1:13" x14ac:dyDescent="0.2">
      <c r="A2122" s="4">
        <v>44805</v>
      </c>
      <c r="B2122" s="17">
        <v>-3200</v>
      </c>
      <c r="C2122" s="11" t="s">
        <v>15</v>
      </c>
      <c r="D2122" s="2" t="s">
        <v>14</v>
      </c>
      <c r="E2122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122" s="17">
        <f>IF(Movimientos[[#This Row],[Contabilizado]] &gt; 0, Movimientos[[#This Row],[Contabilizado]], 0)</f>
        <v>0</v>
      </c>
      <c r="G2122" s="31">
        <f>IF(Movimientos[[#This Row],[Contabilizado]] &lt; 0, Movimientos[[#This Row],[Contabilizado]], 0)</f>
        <v>0</v>
      </c>
      <c r="H2122" s="3"/>
      <c r="I2122" s="5"/>
      <c r="K2122" s="3"/>
      <c r="L2122" s="3"/>
      <c r="M2122" s="3"/>
    </row>
    <row r="2123" spans="1:13" x14ac:dyDescent="0.2">
      <c r="A2123" s="4">
        <v>44805</v>
      </c>
      <c r="B2123" s="17">
        <v>-3200</v>
      </c>
      <c r="C2123" s="11" t="s">
        <v>15</v>
      </c>
      <c r="D2123" s="2" t="s">
        <v>37</v>
      </c>
      <c r="E2123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123" s="17">
        <f>IF(Movimientos[[#This Row],[Contabilizado]] &gt; 0, Movimientos[[#This Row],[Contabilizado]], 0)</f>
        <v>0</v>
      </c>
      <c r="G2123" s="31">
        <f>IF(Movimientos[[#This Row],[Contabilizado]] &lt; 0, Movimientos[[#This Row],[Contabilizado]], 0)</f>
        <v>0</v>
      </c>
      <c r="H2123" s="3"/>
      <c r="I2123" s="5"/>
      <c r="K2123" s="3"/>
      <c r="L2123" s="3"/>
      <c r="M2123" s="3"/>
    </row>
    <row r="2124" spans="1:13" x14ac:dyDescent="0.2">
      <c r="A2124" s="4">
        <v>44805</v>
      </c>
      <c r="B2124" s="17">
        <v>-3200</v>
      </c>
      <c r="C2124" s="11" t="s">
        <v>15</v>
      </c>
      <c r="D2124" s="2" t="s">
        <v>118</v>
      </c>
      <c r="E2124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124" s="17">
        <f>IF(Movimientos[[#This Row],[Contabilizado]] &gt; 0, Movimientos[[#This Row],[Contabilizado]], 0)</f>
        <v>0</v>
      </c>
      <c r="G2124" s="31">
        <f>IF(Movimientos[[#This Row],[Contabilizado]] &lt; 0, Movimientos[[#This Row],[Contabilizado]], 0)</f>
        <v>0</v>
      </c>
      <c r="H2124" s="3"/>
      <c r="I2124" s="5"/>
      <c r="K2124" s="3"/>
      <c r="L2124" s="3"/>
      <c r="M2124" s="3"/>
    </row>
    <row r="2125" spans="1:13" x14ac:dyDescent="0.2">
      <c r="A2125" s="4">
        <v>44805</v>
      </c>
      <c r="B2125" s="17">
        <v>-3200</v>
      </c>
      <c r="C2125" s="11" t="s">
        <v>15</v>
      </c>
      <c r="D2125" s="2" t="s">
        <v>121</v>
      </c>
      <c r="E2125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125" s="17">
        <f>IF(Movimientos[[#This Row],[Contabilizado]] &gt; 0, Movimientos[[#This Row],[Contabilizado]], 0)</f>
        <v>0</v>
      </c>
      <c r="G2125" s="31">
        <f>IF(Movimientos[[#This Row],[Contabilizado]] &lt; 0, Movimientos[[#This Row],[Contabilizado]], 0)</f>
        <v>0</v>
      </c>
      <c r="H2125" s="3"/>
      <c r="I2125" s="5"/>
      <c r="K2125" s="3"/>
      <c r="L2125" s="3"/>
      <c r="M2125" s="3"/>
    </row>
    <row r="2126" spans="1:13" x14ac:dyDescent="0.2">
      <c r="A2126" s="4">
        <v>44805</v>
      </c>
      <c r="B2126" s="17">
        <v>-3200</v>
      </c>
      <c r="C2126" s="11" t="s">
        <v>15</v>
      </c>
      <c r="D2126" s="2" t="s">
        <v>123</v>
      </c>
      <c r="E2126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126" s="17">
        <f>IF(Movimientos[[#This Row],[Contabilizado]] &gt; 0, Movimientos[[#This Row],[Contabilizado]], 0)</f>
        <v>0</v>
      </c>
      <c r="G2126" s="31">
        <f>IF(Movimientos[[#This Row],[Contabilizado]] &lt; 0, Movimientos[[#This Row],[Contabilizado]], 0)</f>
        <v>0</v>
      </c>
      <c r="H2126" s="3"/>
      <c r="I2126" s="5"/>
      <c r="K2126" s="3"/>
      <c r="L2126" s="3"/>
      <c r="M2126" s="3"/>
    </row>
    <row r="2127" spans="1:13" x14ac:dyDescent="0.2">
      <c r="A2127" s="4">
        <v>44805</v>
      </c>
      <c r="B2127" s="17">
        <v>-3200</v>
      </c>
      <c r="C2127" s="11" t="s">
        <v>15</v>
      </c>
      <c r="D2127" s="2" t="s">
        <v>124</v>
      </c>
      <c r="E2127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127" s="17">
        <f>IF(Movimientos[[#This Row],[Contabilizado]] &gt; 0, Movimientos[[#This Row],[Contabilizado]], 0)</f>
        <v>0</v>
      </c>
      <c r="G2127" s="31">
        <f>IF(Movimientos[[#This Row],[Contabilizado]] &lt; 0, Movimientos[[#This Row],[Contabilizado]], 0)</f>
        <v>0</v>
      </c>
      <c r="H2127" s="3"/>
      <c r="I2127" s="5"/>
      <c r="K2127" s="3"/>
      <c r="L2127" s="3"/>
      <c r="M2127" s="3"/>
    </row>
    <row r="2128" spans="1:13" x14ac:dyDescent="0.2">
      <c r="A2128" s="4">
        <v>44805</v>
      </c>
      <c r="B2128" s="17">
        <v>-3200</v>
      </c>
      <c r="C2128" s="11" t="s">
        <v>15</v>
      </c>
      <c r="D2128" s="2" t="s">
        <v>214</v>
      </c>
      <c r="E2128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128" s="17">
        <f>IF(Movimientos[[#This Row],[Contabilizado]] &gt; 0, Movimientos[[#This Row],[Contabilizado]], 0)</f>
        <v>0</v>
      </c>
      <c r="G2128" s="31">
        <f>IF(Movimientos[[#This Row],[Contabilizado]] &lt; 0, Movimientos[[#This Row],[Contabilizado]], 0)</f>
        <v>0</v>
      </c>
      <c r="I2128" s="5"/>
    </row>
    <row r="2129" spans="1:13" x14ac:dyDescent="0.2">
      <c r="A2129" s="4">
        <v>44805</v>
      </c>
      <c r="B2129" s="17">
        <v>-3200</v>
      </c>
      <c r="C2129" s="11" t="s">
        <v>15</v>
      </c>
      <c r="D2129" s="2" t="s">
        <v>213</v>
      </c>
      <c r="E2129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129" s="17">
        <f>IF(Movimientos[[#This Row],[Contabilizado]] &gt; 0, Movimientos[[#This Row],[Contabilizado]], 0)</f>
        <v>0</v>
      </c>
      <c r="G2129" s="31">
        <f>IF(Movimientos[[#This Row],[Contabilizado]] &lt; 0, Movimientos[[#This Row],[Contabilizado]], 0)</f>
        <v>0</v>
      </c>
      <c r="H2129" s="3"/>
      <c r="I2129" s="5"/>
      <c r="K2129" s="3"/>
      <c r="L2129" s="3"/>
      <c r="M2129" s="3"/>
    </row>
    <row r="2130" spans="1:13" x14ac:dyDescent="0.2">
      <c r="A2130" s="4">
        <v>44805</v>
      </c>
      <c r="B2130" s="17">
        <v>-3200</v>
      </c>
      <c r="C2130" s="11" t="s">
        <v>15</v>
      </c>
      <c r="D2130" s="2" t="s">
        <v>42</v>
      </c>
      <c r="E2130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130" s="17">
        <f>IF(Movimientos[[#This Row],[Contabilizado]] &gt; 0, Movimientos[[#This Row],[Contabilizado]], 0)</f>
        <v>0</v>
      </c>
      <c r="G2130" s="31">
        <f>IF(Movimientos[[#This Row],[Contabilizado]] &lt; 0, Movimientos[[#This Row],[Contabilizado]], 0)</f>
        <v>0</v>
      </c>
      <c r="H2130" s="3"/>
      <c r="I2130" s="5"/>
      <c r="K2130" s="3"/>
      <c r="L2130" s="3"/>
      <c r="M2130" s="3"/>
    </row>
    <row r="2131" spans="1:13" x14ac:dyDescent="0.2">
      <c r="A2131" s="4">
        <v>44805</v>
      </c>
      <c r="B2131" s="17">
        <v>-3200</v>
      </c>
      <c r="C2131" s="11" t="s">
        <v>15</v>
      </c>
      <c r="D2131" s="2" t="s">
        <v>125</v>
      </c>
      <c r="E2131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131" s="17">
        <f>IF(Movimientos[[#This Row],[Contabilizado]] &gt; 0, Movimientos[[#This Row],[Contabilizado]], 0)</f>
        <v>0</v>
      </c>
      <c r="G2131" s="31">
        <f>IF(Movimientos[[#This Row],[Contabilizado]] &lt; 0, Movimientos[[#This Row],[Contabilizado]], 0)</f>
        <v>0</v>
      </c>
      <c r="I2131" s="5"/>
    </row>
    <row r="2132" spans="1:13" x14ac:dyDescent="0.2">
      <c r="A2132" s="4">
        <v>44805</v>
      </c>
      <c r="B2132" s="17">
        <v>-3200</v>
      </c>
      <c r="C2132" s="11" t="s">
        <v>15</v>
      </c>
      <c r="D2132" s="2" t="s">
        <v>127</v>
      </c>
      <c r="E2132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132" s="17">
        <f>IF(Movimientos[[#This Row],[Contabilizado]] &gt; 0, Movimientos[[#This Row],[Contabilizado]], 0)</f>
        <v>0</v>
      </c>
      <c r="G2132" s="31">
        <f>IF(Movimientos[[#This Row],[Contabilizado]] &lt; 0, Movimientos[[#This Row],[Contabilizado]], 0)</f>
        <v>0</v>
      </c>
      <c r="I2132" s="5"/>
    </row>
    <row r="2133" spans="1:13" x14ac:dyDescent="0.2">
      <c r="A2133" s="4">
        <v>44805</v>
      </c>
      <c r="B2133" s="17">
        <v>-3200</v>
      </c>
      <c r="C2133" s="11" t="s">
        <v>15</v>
      </c>
      <c r="D2133" s="2" t="s">
        <v>55</v>
      </c>
      <c r="E2133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133" s="17">
        <f>IF(Movimientos[[#This Row],[Contabilizado]] &gt; 0, Movimientos[[#This Row],[Contabilizado]], 0)</f>
        <v>0</v>
      </c>
      <c r="G2133" s="31">
        <f>IF(Movimientos[[#This Row],[Contabilizado]] &lt; 0, Movimientos[[#This Row],[Contabilizado]], 0)</f>
        <v>0</v>
      </c>
      <c r="I2133" s="5"/>
    </row>
    <row r="2134" spans="1:13" x14ac:dyDescent="0.2">
      <c r="A2134" s="4">
        <v>44805</v>
      </c>
      <c r="B2134" s="17">
        <v>-3200</v>
      </c>
      <c r="C2134" s="11" t="s">
        <v>15</v>
      </c>
      <c r="D2134" s="2" t="s">
        <v>128</v>
      </c>
      <c r="E2134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134" s="17">
        <f>IF(Movimientos[[#This Row],[Contabilizado]] &gt; 0, Movimientos[[#This Row],[Contabilizado]], 0)</f>
        <v>0</v>
      </c>
      <c r="G2134" s="31">
        <f>IF(Movimientos[[#This Row],[Contabilizado]] &lt; 0, Movimientos[[#This Row],[Contabilizado]], 0)</f>
        <v>0</v>
      </c>
      <c r="H2134" s="3"/>
      <c r="I2134" s="5"/>
      <c r="K2134" s="3"/>
      <c r="L2134" s="3"/>
      <c r="M2134" s="3"/>
    </row>
    <row r="2135" spans="1:13" x14ac:dyDescent="0.2">
      <c r="A2135" s="4">
        <v>44805</v>
      </c>
      <c r="B2135" s="17">
        <v>-3200</v>
      </c>
      <c r="C2135" s="11" t="s">
        <v>15</v>
      </c>
      <c r="D2135" s="2" t="s">
        <v>129</v>
      </c>
      <c r="E2135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135" s="17">
        <f>IF(Movimientos[[#This Row],[Contabilizado]] &gt; 0, Movimientos[[#This Row],[Contabilizado]], 0)</f>
        <v>0</v>
      </c>
      <c r="G2135" s="31">
        <f>IF(Movimientos[[#This Row],[Contabilizado]] &lt; 0, Movimientos[[#This Row],[Contabilizado]], 0)</f>
        <v>0</v>
      </c>
      <c r="I2135" s="5"/>
    </row>
    <row r="2136" spans="1:13" x14ac:dyDescent="0.2">
      <c r="A2136" s="4">
        <v>44805</v>
      </c>
      <c r="B2136" s="17">
        <v>-3200</v>
      </c>
      <c r="C2136" s="11" t="s">
        <v>15</v>
      </c>
      <c r="D2136" s="2" t="s">
        <v>130</v>
      </c>
      <c r="E2136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136" s="17">
        <f>IF(Movimientos[[#This Row],[Contabilizado]] &gt; 0, Movimientos[[#This Row],[Contabilizado]], 0)</f>
        <v>0</v>
      </c>
      <c r="G2136" s="31">
        <f>IF(Movimientos[[#This Row],[Contabilizado]] &lt; 0, Movimientos[[#This Row],[Contabilizado]], 0)</f>
        <v>0</v>
      </c>
      <c r="I2136" s="5"/>
    </row>
    <row r="2137" spans="1:13" x14ac:dyDescent="0.2">
      <c r="A2137" s="4">
        <v>44805</v>
      </c>
      <c r="B2137" s="17">
        <v>-3200</v>
      </c>
      <c r="C2137" s="11" t="s">
        <v>15</v>
      </c>
      <c r="D2137" s="2" t="s">
        <v>131</v>
      </c>
      <c r="E2137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137" s="17">
        <f>IF(Movimientos[[#This Row],[Contabilizado]] &gt; 0, Movimientos[[#This Row],[Contabilizado]], 0)</f>
        <v>0</v>
      </c>
      <c r="G2137" s="31">
        <f>IF(Movimientos[[#This Row],[Contabilizado]] &lt; 0, Movimientos[[#This Row],[Contabilizado]], 0)</f>
        <v>0</v>
      </c>
      <c r="H2137" s="3"/>
      <c r="I2137" s="5"/>
      <c r="K2137" s="3"/>
      <c r="L2137" s="3"/>
      <c r="M2137" s="3"/>
    </row>
    <row r="2138" spans="1:13" x14ac:dyDescent="0.2">
      <c r="A2138" s="4">
        <v>44805</v>
      </c>
      <c r="B2138" s="17">
        <v>-3200</v>
      </c>
      <c r="C2138" s="11" t="s">
        <v>15</v>
      </c>
      <c r="D2138" s="2" t="s">
        <v>132</v>
      </c>
      <c r="E2138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138" s="17">
        <f>IF(Movimientos[[#This Row],[Contabilizado]] &gt; 0, Movimientos[[#This Row],[Contabilizado]], 0)</f>
        <v>0</v>
      </c>
      <c r="G2138" s="31">
        <f>IF(Movimientos[[#This Row],[Contabilizado]] &lt; 0, Movimientos[[#This Row],[Contabilizado]], 0)</f>
        <v>0</v>
      </c>
      <c r="I2138" s="5"/>
    </row>
    <row r="2139" spans="1:13" x14ac:dyDescent="0.2">
      <c r="A2139" s="4">
        <v>44805</v>
      </c>
      <c r="B2139" s="17">
        <v>-3200</v>
      </c>
      <c r="C2139" s="11" t="s">
        <v>15</v>
      </c>
      <c r="D2139" s="2" t="s">
        <v>133</v>
      </c>
      <c r="E2139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139" s="17">
        <f>IF(Movimientos[[#This Row],[Contabilizado]] &gt; 0, Movimientos[[#This Row],[Contabilizado]], 0)</f>
        <v>0</v>
      </c>
      <c r="G2139" s="31">
        <f>IF(Movimientos[[#This Row],[Contabilizado]] &lt; 0, Movimientos[[#This Row],[Contabilizado]], 0)</f>
        <v>0</v>
      </c>
      <c r="I2139" s="5"/>
    </row>
    <row r="2140" spans="1:13" x14ac:dyDescent="0.2">
      <c r="A2140" s="4">
        <v>44805</v>
      </c>
      <c r="B2140" s="17">
        <v>-3200</v>
      </c>
      <c r="C2140" s="11" t="s">
        <v>15</v>
      </c>
      <c r="D2140" s="2" t="s">
        <v>208</v>
      </c>
      <c r="E2140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140" s="17">
        <f>IF(Movimientos[[#This Row],[Contabilizado]] &gt; 0, Movimientos[[#This Row],[Contabilizado]], 0)</f>
        <v>0</v>
      </c>
      <c r="G2140" s="31">
        <f>IF(Movimientos[[#This Row],[Contabilizado]] &lt; 0, Movimientos[[#This Row],[Contabilizado]], 0)</f>
        <v>0</v>
      </c>
      <c r="I2140" s="5"/>
    </row>
    <row r="2141" spans="1:13" x14ac:dyDescent="0.2">
      <c r="A2141" s="4">
        <v>44805</v>
      </c>
      <c r="B2141" s="17">
        <v>-3200</v>
      </c>
      <c r="C2141" s="11" t="s">
        <v>15</v>
      </c>
      <c r="D2141" s="2" t="s">
        <v>53</v>
      </c>
      <c r="E2141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141" s="17">
        <f>IF(Movimientos[[#This Row],[Contabilizado]] &gt; 0, Movimientos[[#This Row],[Contabilizado]], 0)</f>
        <v>0</v>
      </c>
      <c r="G2141" s="31">
        <f>IF(Movimientos[[#This Row],[Contabilizado]] &lt; 0, Movimientos[[#This Row],[Contabilizado]], 0)</f>
        <v>0</v>
      </c>
      <c r="I2141" s="5"/>
    </row>
    <row r="2142" spans="1:13" x14ac:dyDescent="0.2">
      <c r="A2142" s="4">
        <v>44805</v>
      </c>
      <c r="B2142" s="17">
        <v>-3200</v>
      </c>
      <c r="C2142" s="11" t="s">
        <v>15</v>
      </c>
      <c r="D2142" s="2" t="s">
        <v>134</v>
      </c>
      <c r="E2142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142" s="17">
        <f>IF(Movimientos[[#This Row],[Contabilizado]] &gt; 0, Movimientos[[#This Row],[Contabilizado]], 0)</f>
        <v>0</v>
      </c>
      <c r="G2142" s="31">
        <f>IF(Movimientos[[#This Row],[Contabilizado]] &lt; 0, Movimientos[[#This Row],[Contabilizado]], 0)</f>
        <v>0</v>
      </c>
      <c r="H2142" s="3"/>
      <c r="I2142" s="5"/>
      <c r="K2142" s="3"/>
      <c r="L2142" s="3"/>
      <c r="M2142" s="3"/>
    </row>
    <row r="2143" spans="1:13" x14ac:dyDescent="0.2">
      <c r="A2143" s="4">
        <v>44805</v>
      </c>
      <c r="B2143" s="17">
        <v>-3200</v>
      </c>
      <c r="C2143" s="11" t="s">
        <v>15</v>
      </c>
      <c r="D2143" s="2" t="s">
        <v>229</v>
      </c>
      <c r="E2143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143" s="17">
        <f>IF(Movimientos[[#This Row],[Contabilizado]] &gt; 0, Movimientos[[#This Row],[Contabilizado]], 0)</f>
        <v>0</v>
      </c>
      <c r="G2143" s="31">
        <f>IF(Movimientos[[#This Row],[Contabilizado]] &lt; 0, Movimientos[[#This Row],[Contabilizado]], 0)</f>
        <v>0</v>
      </c>
      <c r="H2143" s="3"/>
      <c r="I2143" s="5"/>
      <c r="K2143" s="3"/>
      <c r="L2143" s="3"/>
      <c r="M2143" s="3"/>
    </row>
    <row r="2144" spans="1:13" x14ac:dyDescent="0.2">
      <c r="A2144" s="4">
        <v>44805</v>
      </c>
      <c r="B2144" s="17">
        <v>-3200</v>
      </c>
      <c r="C2144" s="11" t="s">
        <v>15</v>
      </c>
      <c r="D2144" s="2" t="s">
        <v>136</v>
      </c>
      <c r="E2144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144" s="17">
        <f>IF(Movimientos[[#This Row],[Contabilizado]] &gt; 0, Movimientos[[#This Row],[Contabilizado]], 0)</f>
        <v>0</v>
      </c>
      <c r="G2144" s="31">
        <f>IF(Movimientos[[#This Row],[Contabilizado]] &lt; 0, Movimientos[[#This Row],[Contabilizado]], 0)</f>
        <v>0</v>
      </c>
      <c r="I2144" s="5"/>
    </row>
    <row r="2145" spans="1:13" x14ac:dyDescent="0.2">
      <c r="A2145" s="4">
        <v>44805</v>
      </c>
      <c r="B2145" s="17">
        <v>-3200</v>
      </c>
      <c r="C2145" s="11" t="s">
        <v>15</v>
      </c>
      <c r="D2145" s="2" t="s">
        <v>23</v>
      </c>
      <c r="E2145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145" s="17">
        <f>IF(Movimientos[[#This Row],[Contabilizado]] &gt; 0, Movimientos[[#This Row],[Contabilizado]], 0)</f>
        <v>0</v>
      </c>
      <c r="G2145" s="31">
        <f>IF(Movimientos[[#This Row],[Contabilizado]] &lt; 0, Movimientos[[#This Row],[Contabilizado]], 0)</f>
        <v>0</v>
      </c>
      <c r="I2145" s="5"/>
    </row>
    <row r="2146" spans="1:13" x14ac:dyDescent="0.2">
      <c r="A2146" s="4">
        <v>44805</v>
      </c>
      <c r="B2146" s="17">
        <v>-3200</v>
      </c>
      <c r="C2146" s="11" t="s">
        <v>15</v>
      </c>
      <c r="D2146" s="2" t="s">
        <v>22</v>
      </c>
      <c r="E2146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146" s="17">
        <f>IF(Movimientos[[#This Row],[Contabilizado]] &gt; 0, Movimientos[[#This Row],[Contabilizado]], 0)</f>
        <v>0</v>
      </c>
      <c r="G2146" s="31">
        <f>IF(Movimientos[[#This Row],[Contabilizado]] &lt; 0, Movimientos[[#This Row],[Contabilizado]], 0)</f>
        <v>0</v>
      </c>
      <c r="I2146" s="5"/>
    </row>
    <row r="2147" spans="1:13" x14ac:dyDescent="0.2">
      <c r="A2147" s="4">
        <v>44805</v>
      </c>
      <c r="B2147" s="17">
        <v>-21500</v>
      </c>
      <c r="C2147" s="11" t="s">
        <v>160</v>
      </c>
      <c r="D2147" s="2"/>
      <c r="E2147" s="17">
        <f>IF(AND(Movimientos[[#This Row],[Importe]] &lt; 0, OR(Movimientos[[#This Row],[Concepto]] = "Luz", Movimientos[[#This Row],[Concepto]] = "Cuota", Movimientos[[#This Row],[Concepto]] = "Invitado")), 0, Movimientos[[#This Row],[Importe]])</f>
        <v>-21500</v>
      </c>
      <c r="F2147" s="17">
        <f>IF(Movimientos[[#This Row],[Contabilizado]] &gt; 0, Movimientos[[#This Row],[Contabilizado]], 0)</f>
        <v>0</v>
      </c>
      <c r="G2147" s="31">
        <f>IF(Movimientos[[#This Row],[Contabilizado]] &lt; 0, Movimientos[[#This Row],[Contabilizado]], 0)</f>
        <v>-21500</v>
      </c>
      <c r="H2147" s="3"/>
      <c r="I2147" s="5"/>
      <c r="K2147" s="3"/>
      <c r="L2147" s="3"/>
      <c r="M2147" s="2" t="s">
        <v>223</v>
      </c>
    </row>
    <row r="2148" spans="1:13" x14ac:dyDescent="0.2">
      <c r="A2148" s="4">
        <v>44804</v>
      </c>
      <c r="B2148" s="17">
        <v>3200</v>
      </c>
      <c r="C2148" s="11" t="s">
        <v>15</v>
      </c>
      <c r="D2148" s="2" t="s">
        <v>75</v>
      </c>
      <c r="E2148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2148" s="17">
        <f>IF(Movimientos[[#This Row],[Contabilizado]] &gt; 0, Movimientos[[#This Row],[Contabilizado]], 0)</f>
        <v>3200</v>
      </c>
      <c r="G2148" s="31">
        <f>IF(Movimientos[[#This Row],[Contabilizado]] &lt; 0, Movimientos[[#This Row],[Contabilizado]], 0)</f>
        <v>0</v>
      </c>
      <c r="H2148" s="3"/>
      <c r="I2148" s="5"/>
      <c r="K2148" s="3"/>
      <c r="L2148" s="3"/>
      <c r="M2148" s="3"/>
    </row>
    <row r="2149" spans="1:13" x14ac:dyDescent="0.2">
      <c r="A2149" s="4">
        <v>44804</v>
      </c>
      <c r="B2149" s="17">
        <v>3200</v>
      </c>
      <c r="C2149" s="11" t="s">
        <v>15</v>
      </c>
      <c r="D2149" s="2" t="s">
        <v>18</v>
      </c>
      <c r="E2149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2149" s="17">
        <f>IF(Movimientos[[#This Row],[Contabilizado]] &gt; 0, Movimientos[[#This Row],[Contabilizado]], 0)</f>
        <v>3200</v>
      </c>
      <c r="G2149" s="31">
        <f>IF(Movimientos[[#This Row],[Contabilizado]] &lt; 0, Movimientos[[#This Row],[Contabilizado]], 0)</f>
        <v>0</v>
      </c>
      <c r="I2149" s="5"/>
    </row>
    <row r="2150" spans="1:13" x14ac:dyDescent="0.2">
      <c r="A2150" s="4">
        <v>44804</v>
      </c>
      <c r="B2150" s="17">
        <v>1000</v>
      </c>
      <c r="C2150" s="11" t="s">
        <v>151</v>
      </c>
      <c r="D2150" s="2"/>
      <c r="E2150" s="17">
        <f>IF(AND(Movimientos[[#This Row],[Importe]] &lt; 0, OR(Movimientos[[#This Row],[Concepto]] = "Luz", Movimientos[[#This Row],[Concepto]] = "Cuota", Movimientos[[#This Row],[Concepto]] = "Invitado")), 0, Movimientos[[#This Row],[Importe]])</f>
        <v>1000</v>
      </c>
      <c r="F2150" s="17">
        <f>IF(Movimientos[[#This Row],[Contabilizado]] &gt; 0, Movimientos[[#This Row],[Contabilizado]], 0)</f>
        <v>1000</v>
      </c>
      <c r="G2150" s="31">
        <f>IF(Movimientos[[#This Row],[Contabilizado]] &lt; 0, Movimientos[[#This Row],[Contabilizado]], 0)</f>
        <v>0</v>
      </c>
      <c r="I2150" s="5"/>
    </row>
    <row r="2151" spans="1:13" x14ac:dyDescent="0.2">
      <c r="A2151" s="4">
        <v>44804</v>
      </c>
      <c r="B2151" s="17">
        <v>400</v>
      </c>
      <c r="C2151" s="11" t="s">
        <v>151</v>
      </c>
      <c r="E2151" s="17">
        <f>IF(AND(Movimientos[[#This Row],[Importe]] &lt; 0, OR(Movimientos[[#This Row],[Concepto]] = "Luz", Movimientos[[#This Row],[Concepto]] = "Cuota", Movimientos[[#This Row],[Concepto]] = "Invitado")), 0, Movimientos[[#This Row],[Importe]])</f>
        <v>400</v>
      </c>
      <c r="F2151" s="17">
        <f>IF(Movimientos[[#This Row],[Contabilizado]] &gt; 0, Movimientos[[#This Row],[Contabilizado]], 0)</f>
        <v>400</v>
      </c>
      <c r="G2151" s="31">
        <f>IF(Movimientos[[#This Row],[Contabilizado]] &lt; 0, Movimientos[[#This Row],[Contabilizado]], 0)</f>
        <v>0</v>
      </c>
      <c r="I2151" s="5"/>
    </row>
    <row r="2152" spans="1:13" x14ac:dyDescent="0.2">
      <c r="A2152" s="4">
        <v>44804</v>
      </c>
      <c r="B2152" s="17">
        <v>-400</v>
      </c>
      <c r="C2152" s="11" t="s">
        <v>13</v>
      </c>
      <c r="D2152" s="13" t="s">
        <v>61</v>
      </c>
      <c r="E2152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152" s="17">
        <f>IF(Movimientos[[#This Row],[Contabilizado]] &gt; 0, Movimientos[[#This Row],[Contabilizado]], 0)</f>
        <v>0</v>
      </c>
      <c r="G2152" s="31">
        <f>IF(Movimientos[[#This Row],[Contabilizado]] &lt; 0, Movimientos[[#This Row],[Contabilizado]], 0)</f>
        <v>0</v>
      </c>
      <c r="H2152" s="3"/>
      <c r="I2152" s="5"/>
      <c r="K2152" s="3"/>
      <c r="L2152" s="3"/>
      <c r="M2152" s="3"/>
    </row>
    <row r="2153" spans="1:13" x14ac:dyDescent="0.2">
      <c r="A2153" s="4">
        <v>44804</v>
      </c>
      <c r="B2153" s="17">
        <v>-400</v>
      </c>
      <c r="C2153" s="11" t="s">
        <v>13</v>
      </c>
      <c r="D2153" s="13" t="s">
        <v>24</v>
      </c>
      <c r="E2153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153" s="17">
        <f>IF(Movimientos[[#This Row],[Contabilizado]] &gt; 0, Movimientos[[#This Row],[Contabilizado]], 0)</f>
        <v>0</v>
      </c>
      <c r="G2153" s="31">
        <f>IF(Movimientos[[#This Row],[Contabilizado]] &lt; 0, Movimientos[[#This Row],[Contabilizado]], 0)</f>
        <v>0</v>
      </c>
      <c r="H2153" s="3"/>
      <c r="I2153" s="5"/>
      <c r="K2153" s="3"/>
      <c r="L2153" s="3"/>
      <c r="M2153" s="3"/>
    </row>
    <row r="2154" spans="1:13" x14ac:dyDescent="0.2">
      <c r="A2154" s="4">
        <v>44804</v>
      </c>
      <c r="B2154" s="17">
        <v>-700</v>
      </c>
      <c r="C2154" s="11" t="s">
        <v>32</v>
      </c>
      <c r="D2154" s="2" t="s">
        <v>24</v>
      </c>
      <c r="E2154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154" s="17">
        <f>IF(Movimientos[[#This Row],[Contabilizado]] &gt; 0, Movimientos[[#This Row],[Contabilizado]], 0)</f>
        <v>0</v>
      </c>
      <c r="G2154" s="31">
        <f>IF(Movimientos[[#This Row],[Contabilizado]] &lt; 0, Movimientos[[#This Row],[Contabilizado]], 0)</f>
        <v>0</v>
      </c>
      <c r="H2154" s="3"/>
      <c r="I2154" s="5"/>
      <c r="K2154" s="3"/>
      <c r="L2154" s="3"/>
      <c r="M2154" s="3"/>
    </row>
    <row r="2155" spans="1:13" x14ac:dyDescent="0.2">
      <c r="A2155" s="4">
        <v>44804</v>
      </c>
      <c r="B2155" s="17">
        <v>-1000</v>
      </c>
      <c r="C2155" s="11" t="s">
        <v>46</v>
      </c>
      <c r="D2155" s="2"/>
      <c r="E2155" s="17">
        <f>IF(AND(Movimientos[[#This Row],[Importe]] &lt; 0, OR(Movimientos[[#This Row],[Concepto]] = "Luz", Movimientos[[#This Row],[Concepto]] = "Cuota", Movimientos[[#This Row],[Concepto]] = "Invitado")), 0, Movimientos[[#This Row],[Importe]])</f>
        <v>-1000</v>
      </c>
      <c r="F2155" s="17">
        <f>IF(Movimientos[[#This Row],[Contabilizado]] &gt; 0, Movimientos[[#This Row],[Contabilizado]], 0)</f>
        <v>0</v>
      </c>
      <c r="G2155" s="31">
        <f>IF(Movimientos[[#This Row],[Contabilizado]] &lt; 0, Movimientos[[#This Row],[Contabilizado]], 0)</f>
        <v>-1000</v>
      </c>
      <c r="H2155" s="3"/>
      <c r="I2155" s="5"/>
      <c r="K2155" s="3"/>
      <c r="L2155" s="3"/>
      <c r="M2155" s="3"/>
    </row>
    <row r="2156" spans="1:13" x14ac:dyDescent="0.2">
      <c r="A2156" s="4">
        <v>44804</v>
      </c>
      <c r="B2156" s="17">
        <v>-4000</v>
      </c>
      <c r="C2156" s="11" t="s">
        <v>160</v>
      </c>
      <c r="D2156" s="2"/>
      <c r="E2156" s="17">
        <f>IF(AND(Movimientos[[#This Row],[Importe]] &lt; 0, OR(Movimientos[[#This Row],[Concepto]] = "Luz", Movimientos[[#This Row],[Concepto]] = "Cuota", Movimientos[[#This Row],[Concepto]] = "Invitado")), 0, Movimientos[[#This Row],[Importe]])</f>
        <v>-4000</v>
      </c>
      <c r="F2156" s="17">
        <f>IF(Movimientos[[#This Row],[Contabilizado]] &gt; 0, Movimientos[[#This Row],[Contabilizado]], 0)</f>
        <v>0</v>
      </c>
      <c r="G2156" s="31">
        <f>IF(Movimientos[[#This Row],[Contabilizado]] &lt; 0, Movimientos[[#This Row],[Contabilizado]], 0)</f>
        <v>-4000</v>
      </c>
      <c r="H2156" s="3"/>
      <c r="I2156" s="5"/>
      <c r="K2156" s="3"/>
      <c r="L2156" s="3"/>
      <c r="M2156" s="2" t="s">
        <v>223</v>
      </c>
    </row>
    <row r="2157" spans="1:13" x14ac:dyDescent="0.2">
      <c r="A2157" s="4">
        <v>44803</v>
      </c>
      <c r="B2157" s="17">
        <v>3200</v>
      </c>
      <c r="C2157" s="11" t="s">
        <v>15</v>
      </c>
      <c r="D2157" s="2" t="s">
        <v>14</v>
      </c>
      <c r="E2157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2157" s="17">
        <f>IF(Movimientos[[#This Row],[Contabilizado]] &gt; 0, Movimientos[[#This Row],[Contabilizado]], 0)</f>
        <v>3200</v>
      </c>
      <c r="G2157" s="31">
        <f>IF(Movimientos[[#This Row],[Contabilizado]] &lt; 0, Movimientos[[#This Row],[Contabilizado]], 0)</f>
        <v>0</v>
      </c>
      <c r="H2157" s="3"/>
      <c r="I2157" s="5"/>
      <c r="K2157" s="3"/>
      <c r="L2157" s="3"/>
      <c r="M2157" s="3"/>
    </row>
    <row r="2158" spans="1:13" x14ac:dyDescent="0.2">
      <c r="A2158" s="4">
        <v>44803</v>
      </c>
      <c r="B2158" s="17">
        <v>1000</v>
      </c>
      <c r="C2158" s="11" t="s">
        <v>151</v>
      </c>
      <c r="D2158" s="2"/>
      <c r="E2158" s="17">
        <f>IF(AND(Movimientos[[#This Row],[Importe]] &lt; 0, OR(Movimientos[[#This Row],[Concepto]] = "Luz", Movimientos[[#This Row],[Concepto]] = "Cuota", Movimientos[[#This Row],[Concepto]] = "Invitado")), 0, Movimientos[[#This Row],[Importe]])</f>
        <v>1000</v>
      </c>
      <c r="F2158" s="17">
        <f>IF(Movimientos[[#This Row],[Contabilizado]] &gt; 0, Movimientos[[#This Row],[Contabilizado]], 0)</f>
        <v>1000</v>
      </c>
      <c r="G2158" s="31">
        <f>IF(Movimientos[[#This Row],[Contabilizado]] &lt; 0, Movimientos[[#This Row],[Contabilizado]], 0)</f>
        <v>0</v>
      </c>
      <c r="H2158" s="3"/>
      <c r="I2158" s="5"/>
      <c r="K2158" s="3"/>
      <c r="L2158" s="3"/>
      <c r="M2158" s="3"/>
    </row>
    <row r="2159" spans="1:13" x14ac:dyDescent="0.2">
      <c r="A2159" s="4">
        <v>44803</v>
      </c>
      <c r="B2159" s="17">
        <v>1000</v>
      </c>
      <c r="C2159" s="11" t="s">
        <v>151</v>
      </c>
      <c r="D2159" s="2"/>
      <c r="E2159" s="17">
        <f>IF(AND(Movimientos[[#This Row],[Importe]] &lt; 0, OR(Movimientos[[#This Row],[Concepto]] = "Luz", Movimientos[[#This Row],[Concepto]] = "Cuota", Movimientos[[#This Row],[Concepto]] = "Invitado")), 0, Movimientos[[#This Row],[Importe]])</f>
        <v>1000</v>
      </c>
      <c r="F2159" s="17">
        <f>IF(Movimientos[[#This Row],[Contabilizado]] &gt; 0, Movimientos[[#This Row],[Contabilizado]], 0)</f>
        <v>1000</v>
      </c>
      <c r="G2159" s="31">
        <f>IF(Movimientos[[#This Row],[Contabilizado]] &lt; 0, Movimientos[[#This Row],[Contabilizado]], 0)</f>
        <v>0</v>
      </c>
      <c r="I2159" s="5"/>
    </row>
    <row r="2160" spans="1:13" x14ac:dyDescent="0.2">
      <c r="A2160" s="4">
        <v>44803</v>
      </c>
      <c r="B2160" s="17">
        <v>400</v>
      </c>
      <c r="C2160" s="11" t="s">
        <v>151</v>
      </c>
      <c r="E2160" s="17">
        <f>IF(AND(Movimientos[[#This Row],[Importe]] &lt; 0, OR(Movimientos[[#This Row],[Concepto]] = "Luz", Movimientos[[#This Row],[Concepto]] = "Cuota", Movimientos[[#This Row],[Concepto]] = "Invitado")), 0, Movimientos[[#This Row],[Importe]])</f>
        <v>400</v>
      </c>
      <c r="F2160" s="17">
        <f>IF(Movimientos[[#This Row],[Contabilizado]] &gt; 0, Movimientos[[#This Row],[Contabilizado]], 0)</f>
        <v>400</v>
      </c>
      <c r="G2160" s="31">
        <f>IF(Movimientos[[#This Row],[Contabilizado]] &lt; 0, Movimientos[[#This Row],[Contabilizado]], 0)</f>
        <v>0</v>
      </c>
      <c r="I2160" s="5"/>
    </row>
    <row r="2161" spans="1:13" x14ac:dyDescent="0.2">
      <c r="A2161" s="4">
        <v>44803</v>
      </c>
      <c r="B2161" s="17">
        <v>-400</v>
      </c>
      <c r="C2161" s="11" t="s">
        <v>13</v>
      </c>
      <c r="D2161" s="13" t="s">
        <v>82</v>
      </c>
      <c r="E2161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161" s="17">
        <f>IF(Movimientos[[#This Row],[Contabilizado]] &gt; 0, Movimientos[[#This Row],[Contabilizado]], 0)</f>
        <v>0</v>
      </c>
      <c r="G2161" s="31">
        <f>IF(Movimientos[[#This Row],[Contabilizado]] &lt; 0, Movimientos[[#This Row],[Contabilizado]], 0)</f>
        <v>0</v>
      </c>
      <c r="I2161" s="5"/>
    </row>
    <row r="2162" spans="1:13" x14ac:dyDescent="0.2">
      <c r="A2162" s="4">
        <v>44803</v>
      </c>
      <c r="B2162" s="17">
        <v>-500</v>
      </c>
      <c r="C2162" s="11" t="s">
        <v>13</v>
      </c>
      <c r="D2162" s="13" t="s">
        <v>14</v>
      </c>
      <c r="E2162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162" s="17">
        <f>IF(Movimientos[[#This Row],[Contabilizado]] &gt; 0, Movimientos[[#This Row],[Contabilizado]], 0)</f>
        <v>0</v>
      </c>
      <c r="G2162" s="31">
        <f>IF(Movimientos[[#This Row],[Contabilizado]] &lt; 0, Movimientos[[#This Row],[Contabilizado]], 0)</f>
        <v>0</v>
      </c>
      <c r="I2162" s="5"/>
    </row>
    <row r="2163" spans="1:13" x14ac:dyDescent="0.2">
      <c r="A2163" s="4">
        <v>44802</v>
      </c>
      <c r="B2163" s="17">
        <v>3200</v>
      </c>
      <c r="C2163" s="11" t="s">
        <v>15</v>
      </c>
      <c r="D2163" s="2" t="s">
        <v>114</v>
      </c>
      <c r="E2163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2163" s="17">
        <f>IF(Movimientos[[#This Row],[Contabilizado]] &gt; 0, Movimientos[[#This Row],[Contabilizado]], 0)</f>
        <v>3200</v>
      </c>
      <c r="G2163" s="31">
        <f>IF(Movimientos[[#This Row],[Contabilizado]] &lt; 0, Movimientos[[#This Row],[Contabilizado]], 0)</f>
        <v>0</v>
      </c>
      <c r="I2163" s="5"/>
    </row>
    <row r="2164" spans="1:13" x14ac:dyDescent="0.2">
      <c r="A2164" s="4">
        <v>44802</v>
      </c>
      <c r="B2164" s="17">
        <v>2600</v>
      </c>
      <c r="C2164" s="11" t="s">
        <v>15</v>
      </c>
      <c r="D2164" s="2" t="s">
        <v>114</v>
      </c>
      <c r="E2164" s="17">
        <f>IF(AND(Movimientos[[#This Row],[Importe]] &lt; 0, OR(Movimientos[[#This Row],[Concepto]] = "Luz", Movimientos[[#This Row],[Concepto]] = "Cuota", Movimientos[[#This Row],[Concepto]] = "Invitado")), 0, Movimientos[[#This Row],[Importe]])</f>
        <v>2600</v>
      </c>
      <c r="F2164" s="17">
        <f>IF(Movimientos[[#This Row],[Contabilizado]] &gt; 0, Movimientos[[#This Row],[Contabilizado]], 0)</f>
        <v>2600</v>
      </c>
      <c r="G2164" s="31">
        <f>IF(Movimientos[[#This Row],[Contabilizado]] &lt; 0, Movimientos[[#This Row],[Contabilizado]], 0)</f>
        <v>0</v>
      </c>
      <c r="H2164" s="3"/>
      <c r="I2164" s="5"/>
      <c r="K2164" s="3"/>
      <c r="L2164" s="3"/>
      <c r="M2164" s="3"/>
    </row>
    <row r="2165" spans="1:13" x14ac:dyDescent="0.2">
      <c r="A2165" s="4">
        <v>44802</v>
      </c>
      <c r="B2165" s="17">
        <v>1000</v>
      </c>
      <c r="C2165" s="11" t="s">
        <v>151</v>
      </c>
      <c r="D2165" s="2"/>
      <c r="E2165" s="17">
        <f>IF(AND(Movimientos[[#This Row],[Importe]] &lt; 0, OR(Movimientos[[#This Row],[Concepto]] = "Luz", Movimientos[[#This Row],[Concepto]] = "Cuota", Movimientos[[#This Row],[Concepto]] = "Invitado")), 0, Movimientos[[#This Row],[Importe]])</f>
        <v>1000</v>
      </c>
      <c r="F2165" s="17">
        <f>IF(Movimientos[[#This Row],[Contabilizado]] &gt; 0, Movimientos[[#This Row],[Contabilizado]], 0)</f>
        <v>1000</v>
      </c>
      <c r="G2165" s="31">
        <f>IF(Movimientos[[#This Row],[Contabilizado]] &lt; 0, Movimientos[[#This Row],[Contabilizado]], 0)</f>
        <v>0</v>
      </c>
      <c r="H2165" s="3"/>
      <c r="I2165" s="5"/>
      <c r="K2165" s="3"/>
      <c r="L2165" s="3"/>
      <c r="M2165" s="3"/>
    </row>
    <row r="2166" spans="1:13" x14ac:dyDescent="0.2">
      <c r="A2166" s="4">
        <v>44802</v>
      </c>
      <c r="B2166" s="17">
        <v>200</v>
      </c>
      <c r="C2166" s="11" t="s">
        <v>151</v>
      </c>
      <c r="E2166" s="17">
        <f>IF(AND(Movimientos[[#This Row],[Importe]] &lt; 0, OR(Movimientos[[#This Row],[Concepto]] = "Luz", Movimientos[[#This Row],[Concepto]] = "Cuota", Movimientos[[#This Row],[Concepto]] = "Invitado")), 0, Movimientos[[#This Row],[Importe]])</f>
        <v>200</v>
      </c>
      <c r="F2166" s="17">
        <f>IF(Movimientos[[#This Row],[Contabilizado]] &gt; 0, Movimientos[[#This Row],[Contabilizado]], 0)</f>
        <v>200</v>
      </c>
      <c r="G2166" s="31">
        <f>IF(Movimientos[[#This Row],[Contabilizado]] &lt; 0, Movimientos[[#This Row],[Contabilizado]], 0)</f>
        <v>0</v>
      </c>
      <c r="H2166" s="3"/>
      <c r="I2166" s="5"/>
      <c r="K2166" s="3"/>
      <c r="L2166" s="3"/>
      <c r="M2166" s="3"/>
    </row>
    <row r="2167" spans="1:13" x14ac:dyDescent="0.2">
      <c r="A2167" s="4">
        <v>44802</v>
      </c>
      <c r="B2167" s="17">
        <v>-400</v>
      </c>
      <c r="C2167" s="11" t="s">
        <v>13</v>
      </c>
      <c r="D2167" s="13" t="s">
        <v>85</v>
      </c>
      <c r="E2167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167" s="17">
        <f>IF(Movimientos[[#This Row],[Contabilizado]] &gt; 0, Movimientos[[#This Row],[Contabilizado]], 0)</f>
        <v>0</v>
      </c>
      <c r="G2167" s="31">
        <f>IF(Movimientos[[#This Row],[Contabilizado]] &lt; 0, Movimientos[[#This Row],[Contabilizado]], 0)</f>
        <v>0</v>
      </c>
      <c r="I2167" s="5"/>
    </row>
    <row r="2168" spans="1:13" x14ac:dyDescent="0.2">
      <c r="A2168" s="4">
        <v>44801</v>
      </c>
      <c r="B2168" s="17">
        <v>1000</v>
      </c>
      <c r="C2168" s="11" t="s">
        <v>151</v>
      </c>
      <c r="D2168" s="2"/>
      <c r="E2168" s="17">
        <f>IF(AND(Movimientos[[#This Row],[Importe]] &lt; 0, OR(Movimientos[[#This Row],[Concepto]] = "Luz", Movimientos[[#This Row],[Concepto]] = "Cuota", Movimientos[[#This Row],[Concepto]] = "Invitado")), 0, Movimientos[[#This Row],[Importe]])</f>
        <v>1000</v>
      </c>
      <c r="F2168" s="17">
        <f>IF(Movimientos[[#This Row],[Contabilizado]] &gt; 0, Movimientos[[#This Row],[Contabilizado]], 0)</f>
        <v>1000</v>
      </c>
      <c r="G2168" s="31">
        <f>IF(Movimientos[[#This Row],[Contabilizado]] &lt; 0, Movimientos[[#This Row],[Contabilizado]], 0)</f>
        <v>0</v>
      </c>
      <c r="H2168" s="3"/>
      <c r="I2168" s="5"/>
      <c r="K2168" s="3"/>
      <c r="L2168" s="3"/>
      <c r="M2168" s="3"/>
    </row>
    <row r="2169" spans="1:13" x14ac:dyDescent="0.2">
      <c r="A2169" s="4">
        <v>44801</v>
      </c>
      <c r="B2169" s="17">
        <v>-700</v>
      </c>
      <c r="C2169" s="11" t="s">
        <v>32</v>
      </c>
      <c r="D2169" s="2" t="s">
        <v>73</v>
      </c>
      <c r="E2169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169" s="17">
        <f>IF(Movimientos[[#This Row],[Contabilizado]] &gt; 0, Movimientos[[#This Row],[Contabilizado]], 0)</f>
        <v>0</v>
      </c>
      <c r="G2169" s="31">
        <f>IF(Movimientos[[#This Row],[Contabilizado]] &lt; 0, Movimientos[[#This Row],[Contabilizado]], 0)</f>
        <v>0</v>
      </c>
      <c r="I2169" s="5"/>
    </row>
    <row r="2170" spans="1:13" x14ac:dyDescent="0.2">
      <c r="A2170" s="4">
        <v>44800</v>
      </c>
      <c r="B2170" s="17">
        <v>-700</v>
      </c>
      <c r="C2170" s="11" t="s">
        <v>32</v>
      </c>
      <c r="D2170" s="2" t="s">
        <v>82</v>
      </c>
      <c r="E2170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170" s="17">
        <f>IF(Movimientos[[#This Row],[Contabilizado]] &gt; 0, Movimientos[[#This Row],[Contabilizado]], 0)</f>
        <v>0</v>
      </c>
      <c r="G2170" s="31">
        <f>IF(Movimientos[[#This Row],[Contabilizado]] &lt; 0, Movimientos[[#This Row],[Contabilizado]], 0)</f>
        <v>0</v>
      </c>
      <c r="I2170" s="5"/>
    </row>
    <row r="2171" spans="1:13" x14ac:dyDescent="0.2">
      <c r="A2171" s="4">
        <v>44799</v>
      </c>
      <c r="B2171" s="17">
        <v>-400</v>
      </c>
      <c r="C2171" s="11" t="s">
        <v>13</v>
      </c>
      <c r="D2171" s="13" t="s">
        <v>73</v>
      </c>
      <c r="E2171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171" s="17">
        <f>IF(Movimientos[[#This Row],[Contabilizado]] &gt; 0, Movimientos[[#This Row],[Contabilizado]], 0)</f>
        <v>0</v>
      </c>
      <c r="G2171" s="31">
        <f>IF(Movimientos[[#This Row],[Contabilizado]] &lt; 0, Movimientos[[#This Row],[Contabilizado]], 0)</f>
        <v>0</v>
      </c>
      <c r="I2171" s="5"/>
    </row>
    <row r="2172" spans="1:13" x14ac:dyDescent="0.2">
      <c r="A2172" s="4">
        <v>44799</v>
      </c>
      <c r="B2172" s="17">
        <v>-400</v>
      </c>
      <c r="C2172" s="11" t="s">
        <v>13</v>
      </c>
      <c r="D2172" s="13" t="s">
        <v>82</v>
      </c>
      <c r="E2172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172" s="17">
        <f>IF(Movimientos[[#This Row],[Contabilizado]] &gt; 0, Movimientos[[#This Row],[Contabilizado]], 0)</f>
        <v>0</v>
      </c>
      <c r="G2172" s="31">
        <f>IF(Movimientos[[#This Row],[Contabilizado]] &lt; 0, Movimientos[[#This Row],[Contabilizado]], 0)</f>
        <v>0</v>
      </c>
      <c r="I2172" s="5"/>
    </row>
    <row r="2173" spans="1:13" x14ac:dyDescent="0.2">
      <c r="A2173" s="4">
        <v>44799</v>
      </c>
      <c r="B2173" s="17">
        <v>-400</v>
      </c>
      <c r="C2173" s="11" t="s">
        <v>13</v>
      </c>
      <c r="D2173" s="13" t="s">
        <v>24</v>
      </c>
      <c r="E2173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173" s="17">
        <f>IF(Movimientos[[#This Row],[Contabilizado]] &gt; 0, Movimientos[[#This Row],[Contabilizado]], 0)</f>
        <v>0</v>
      </c>
      <c r="G2173" s="31">
        <f>IF(Movimientos[[#This Row],[Contabilizado]] &lt; 0, Movimientos[[#This Row],[Contabilizado]], 0)</f>
        <v>0</v>
      </c>
      <c r="H2173" s="3"/>
      <c r="I2173" s="5"/>
      <c r="K2173" s="3"/>
      <c r="L2173" s="3"/>
      <c r="M2173" s="3"/>
    </row>
    <row r="2174" spans="1:13" x14ac:dyDescent="0.2">
      <c r="A2174" s="4">
        <v>44799</v>
      </c>
      <c r="B2174" s="17">
        <v>-700</v>
      </c>
      <c r="C2174" s="11" t="s">
        <v>32</v>
      </c>
      <c r="D2174" s="2" t="s">
        <v>24</v>
      </c>
      <c r="E2174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174" s="17">
        <f>IF(Movimientos[[#This Row],[Contabilizado]] &gt; 0, Movimientos[[#This Row],[Contabilizado]], 0)</f>
        <v>0</v>
      </c>
      <c r="G2174" s="31">
        <f>IF(Movimientos[[#This Row],[Contabilizado]] &lt; 0, Movimientos[[#This Row],[Contabilizado]], 0)</f>
        <v>0</v>
      </c>
      <c r="H2174" s="3"/>
      <c r="I2174" s="5"/>
      <c r="K2174" s="3"/>
      <c r="L2174" s="3"/>
      <c r="M2174" s="3"/>
    </row>
    <row r="2175" spans="1:13" x14ac:dyDescent="0.2">
      <c r="A2175" s="4">
        <v>44798</v>
      </c>
      <c r="B2175" s="17">
        <v>5200</v>
      </c>
      <c r="C2175" s="11" t="s">
        <v>15</v>
      </c>
      <c r="D2175" s="2" t="s">
        <v>55</v>
      </c>
      <c r="E2175" s="17">
        <f>IF(AND(Movimientos[[#This Row],[Importe]] &lt; 0, OR(Movimientos[[#This Row],[Concepto]] = "Luz", Movimientos[[#This Row],[Concepto]] = "Cuota", Movimientos[[#This Row],[Concepto]] = "Invitado")), 0, Movimientos[[#This Row],[Importe]])</f>
        <v>5200</v>
      </c>
      <c r="F2175" s="17">
        <f>IF(Movimientos[[#This Row],[Contabilizado]] &gt; 0, Movimientos[[#This Row],[Contabilizado]], 0)</f>
        <v>5200</v>
      </c>
      <c r="G2175" s="31">
        <f>IF(Movimientos[[#This Row],[Contabilizado]] &lt; 0, Movimientos[[#This Row],[Contabilizado]], 0)</f>
        <v>0</v>
      </c>
      <c r="H2175" s="3"/>
      <c r="I2175" s="5"/>
      <c r="K2175" s="3"/>
      <c r="L2175" s="3"/>
      <c r="M2175" s="3"/>
    </row>
    <row r="2176" spans="1:13" x14ac:dyDescent="0.2">
      <c r="A2176" s="4">
        <v>44798</v>
      </c>
      <c r="B2176" s="17">
        <v>3200</v>
      </c>
      <c r="C2176" s="11" t="s">
        <v>15</v>
      </c>
      <c r="D2176" s="2" t="s">
        <v>88</v>
      </c>
      <c r="E2176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2176" s="17">
        <f>IF(Movimientos[[#This Row],[Contabilizado]] &gt; 0, Movimientos[[#This Row],[Contabilizado]], 0)</f>
        <v>3200</v>
      </c>
      <c r="G2176" s="31">
        <f>IF(Movimientos[[#This Row],[Contabilizado]] &lt; 0, Movimientos[[#This Row],[Contabilizado]], 0)</f>
        <v>0</v>
      </c>
      <c r="H2176" s="3"/>
      <c r="I2176" s="5"/>
      <c r="K2176" s="3"/>
      <c r="L2176" s="3"/>
      <c r="M2176" s="3"/>
    </row>
    <row r="2177" spans="1:13" x14ac:dyDescent="0.2">
      <c r="A2177" s="4">
        <v>44798</v>
      </c>
      <c r="B2177" s="17">
        <v>2300</v>
      </c>
      <c r="C2177" s="11" t="s">
        <v>15</v>
      </c>
      <c r="D2177" s="2" t="s">
        <v>141</v>
      </c>
      <c r="E2177" s="17">
        <f>IF(AND(Movimientos[[#This Row],[Importe]] &lt; 0, OR(Movimientos[[#This Row],[Concepto]] = "Luz", Movimientos[[#This Row],[Concepto]] = "Cuota", Movimientos[[#This Row],[Concepto]] = "Invitado")), 0, Movimientos[[#This Row],[Importe]])</f>
        <v>2300</v>
      </c>
      <c r="F2177" s="17">
        <f>IF(Movimientos[[#This Row],[Contabilizado]] &gt; 0, Movimientos[[#This Row],[Contabilizado]], 0)</f>
        <v>2300</v>
      </c>
      <c r="G2177" s="31">
        <f>IF(Movimientos[[#This Row],[Contabilizado]] &lt; 0, Movimientos[[#This Row],[Contabilizado]], 0)</f>
        <v>0</v>
      </c>
      <c r="I2177" s="5"/>
    </row>
    <row r="2178" spans="1:13" x14ac:dyDescent="0.2">
      <c r="A2178" s="4">
        <v>44798</v>
      </c>
      <c r="B2178" s="17">
        <v>2300</v>
      </c>
      <c r="C2178" s="11" t="s">
        <v>15</v>
      </c>
      <c r="D2178" s="2" t="s">
        <v>142</v>
      </c>
      <c r="E2178" s="17">
        <f>IF(AND(Movimientos[[#This Row],[Importe]] &lt; 0, OR(Movimientos[[#This Row],[Concepto]] = "Luz", Movimientos[[#This Row],[Concepto]] = "Cuota", Movimientos[[#This Row],[Concepto]] = "Invitado")), 0, Movimientos[[#This Row],[Importe]])</f>
        <v>2300</v>
      </c>
      <c r="F2178" s="17">
        <f>IF(Movimientos[[#This Row],[Contabilizado]] &gt; 0, Movimientos[[#This Row],[Contabilizado]], 0)</f>
        <v>2300</v>
      </c>
      <c r="G2178" s="31">
        <f>IF(Movimientos[[#This Row],[Contabilizado]] &lt; 0, Movimientos[[#This Row],[Contabilizado]], 0)</f>
        <v>0</v>
      </c>
      <c r="I2178" s="5"/>
    </row>
    <row r="2179" spans="1:13" ht="15" customHeight="1" x14ac:dyDescent="0.2">
      <c r="A2179" s="4">
        <v>44798</v>
      </c>
      <c r="B2179" s="17">
        <v>2300</v>
      </c>
      <c r="C2179" s="11" t="s">
        <v>15</v>
      </c>
      <c r="D2179" s="2" t="s">
        <v>143</v>
      </c>
      <c r="E2179" s="17">
        <f>IF(AND(Movimientos[[#This Row],[Importe]] &lt; 0, OR(Movimientos[[#This Row],[Concepto]] = "Luz", Movimientos[[#This Row],[Concepto]] = "Cuota", Movimientos[[#This Row],[Concepto]] = "Invitado")), 0, Movimientos[[#This Row],[Importe]])</f>
        <v>2300</v>
      </c>
      <c r="F2179" s="17">
        <f>IF(Movimientos[[#This Row],[Contabilizado]] &gt; 0, Movimientos[[#This Row],[Contabilizado]], 0)</f>
        <v>2300</v>
      </c>
      <c r="G2179" s="31">
        <f>IF(Movimientos[[#This Row],[Contabilizado]] &lt; 0, Movimientos[[#This Row],[Contabilizado]], 0)</f>
        <v>0</v>
      </c>
      <c r="H2179" s="3"/>
      <c r="I2179" s="5"/>
      <c r="K2179" s="3"/>
      <c r="L2179" s="3"/>
      <c r="M2179" s="3"/>
    </row>
    <row r="2180" spans="1:13" x14ac:dyDescent="0.2">
      <c r="A2180" s="4">
        <v>44798</v>
      </c>
      <c r="B2180" s="17">
        <v>2000</v>
      </c>
      <c r="C2180" s="11" t="s">
        <v>32</v>
      </c>
      <c r="D2180" s="2" t="s">
        <v>87</v>
      </c>
      <c r="E2180" s="17">
        <f>IF(AND(Movimientos[[#This Row],[Importe]] &lt; 0, OR(Movimientos[[#This Row],[Concepto]] = "Luz", Movimientos[[#This Row],[Concepto]] = "Cuota", Movimientos[[#This Row],[Concepto]] = "Invitado")), 0, Movimientos[[#This Row],[Importe]])</f>
        <v>2000</v>
      </c>
      <c r="F2180" s="17">
        <f>IF(Movimientos[[#This Row],[Contabilizado]] &gt; 0, Movimientos[[#This Row],[Contabilizado]], 0)</f>
        <v>2000</v>
      </c>
      <c r="G2180" s="31">
        <f>IF(Movimientos[[#This Row],[Contabilizado]] &lt; 0, Movimientos[[#This Row],[Contabilizado]], 0)</f>
        <v>0</v>
      </c>
      <c r="H2180" s="3"/>
      <c r="I2180" s="5"/>
      <c r="K2180" s="3"/>
      <c r="L2180" s="3"/>
      <c r="M2180" s="3"/>
    </row>
    <row r="2181" spans="1:13" x14ac:dyDescent="0.2">
      <c r="A2181" s="4">
        <v>44798</v>
      </c>
      <c r="B2181" s="17">
        <v>-400</v>
      </c>
      <c r="C2181" s="11" t="s">
        <v>13</v>
      </c>
      <c r="D2181" s="13" t="s">
        <v>61</v>
      </c>
      <c r="E2181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181" s="17">
        <f>IF(Movimientos[[#This Row],[Contabilizado]] &gt; 0, Movimientos[[#This Row],[Contabilizado]], 0)</f>
        <v>0</v>
      </c>
      <c r="G2181" s="31">
        <f>IF(Movimientos[[#This Row],[Contabilizado]] &lt; 0, Movimientos[[#This Row],[Contabilizado]], 0)</f>
        <v>0</v>
      </c>
      <c r="I2181" s="5"/>
    </row>
    <row r="2182" spans="1:13" x14ac:dyDescent="0.2">
      <c r="A2182" s="4">
        <v>44798</v>
      </c>
      <c r="B2182" s="17">
        <v>-400</v>
      </c>
      <c r="C2182" s="11" t="s">
        <v>13</v>
      </c>
      <c r="D2182" s="13" t="s">
        <v>73</v>
      </c>
      <c r="E2182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182" s="17">
        <f>IF(Movimientos[[#This Row],[Contabilizado]] &gt; 0, Movimientos[[#This Row],[Contabilizado]], 0)</f>
        <v>0</v>
      </c>
      <c r="G2182" s="31">
        <f>IF(Movimientos[[#This Row],[Contabilizado]] &lt; 0, Movimientos[[#This Row],[Contabilizado]], 0)</f>
        <v>0</v>
      </c>
      <c r="H2182" s="3"/>
      <c r="I2182" s="5"/>
      <c r="K2182" s="3"/>
      <c r="L2182" s="3"/>
      <c r="M2182" s="3"/>
    </row>
    <row r="2183" spans="1:13" x14ac:dyDescent="0.2">
      <c r="A2183" s="4">
        <v>44798</v>
      </c>
      <c r="B2183" s="17">
        <v>-400</v>
      </c>
      <c r="C2183" s="11" t="s">
        <v>13</v>
      </c>
      <c r="D2183" s="13" t="s">
        <v>24</v>
      </c>
      <c r="E2183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183" s="17">
        <f>IF(Movimientos[[#This Row],[Contabilizado]] &gt; 0, Movimientos[[#This Row],[Contabilizado]], 0)</f>
        <v>0</v>
      </c>
      <c r="G2183" s="31">
        <f>IF(Movimientos[[#This Row],[Contabilizado]] &lt; 0, Movimientos[[#This Row],[Contabilizado]], 0)</f>
        <v>0</v>
      </c>
      <c r="H2183" s="3"/>
      <c r="I2183" s="5"/>
      <c r="K2183" s="3"/>
      <c r="L2183" s="3"/>
      <c r="M2183" s="3"/>
    </row>
    <row r="2184" spans="1:13" x14ac:dyDescent="0.2">
      <c r="A2184" s="4">
        <v>44798</v>
      </c>
      <c r="B2184" s="17">
        <v>-600</v>
      </c>
      <c r="C2184" s="11" t="s">
        <v>46</v>
      </c>
      <c r="D2184" s="2"/>
      <c r="E2184" s="17">
        <f>IF(AND(Movimientos[[#This Row],[Importe]] &lt; 0, OR(Movimientos[[#This Row],[Concepto]] = "Luz", Movimientos[[#This Row],[Concepto]] = "Cuota", Movimientos[[#This Row],[Concepto]] = "Invitado")), 0, Movimientos[[#This Row],[Importe]])</f>
        <v>-600</v>
      </c>
      <c r="F2184" s="17">
        <f>IF(Movimientos[[#This Row],[Contabilizado]] &gt; 0, Movimientos[[#This Row],[Contabilizado]], 0)</f>
        <v>0</v>
      </c>
      <c r="G2184" s="31">
        <f>IF(Movimientos[[#This Row],[Contabilizado]] &lt; 0, Movimientos[[#This Row],[Contabilizado]], 0)</f>
        <v>-600</v>
      </c>
      <c r="I2184" s="5"/>
    </row>
    <row r="2185" spans="1:13" x14ac:dyDescent="0.2">
      <c r="A2185" s="4">
        <v>44798</v>
      </c>
      <c r="B2185" s="17">
        <v>-700</v>
      </c>
      <c r="C2185" s="11" t="s">
        <v>32</v>
      </c>
      <c r="D2185" s="2" t="s">
        <v>24</v>
      </c>
      <c r="E2185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185" s="17">
        <f>IF(Movimientos[[#This Row],[Contabilizado]] &gt; 0, Movimientos[[#This Row],[Contabilizado]], 0)</f>
        <v>0</v>
      </c>
      <c r="G2185" s="31">
        <f>IF(Movimientos[[#This Row],[Contabilizado]] &lt; 0, Movimientos[[#This Row],[Contabilizado]], 0)</f>
        <v>0</v>
      </c>
      <c r="H2185" s="3"/>
      <c r="I2185" s="5"/>
      <c r="K2185" s="3"/>
      <c r="L2185" s="3"/>
      <c r="M2185" s="3"/>
    </row>
    <row r="2186" spans="1:13" x14ac:dyDescent="0.2">
      <c r="A2186" s="4">
        <v>44797</v>
      </c>
      <c r="B2186" s="17">
        <v>3200</v>
      </c>
      <c r="C2186" s="11" t="s">
        <v>15</v>
      </c>
      <c r="D2186" s="2" t="s">
        <v>108</v>
      </c>
      <c r="E2186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2186" s="17">
        <f>IF(Movimientos[[#This Row],[Contabilizado]] &gt; 0, Movimientos[[#This Row],[Contabilizado]], 0)</f>
        <v>3200</v>
      </c>
      <c r="G2186" s="31">
        <f>IF(Movimientos[[#This Row],[Contabilizado]] &lt; 0, Movimientos[[#This Row],[Contabilizado]], 0)</f>
        <v>0</v>
      </c>
      <c r="H2186" s="3"/>
      <c r="I2186" s="5"/>
      <c r="K2186" s="3"/>
      <c r="L2186" s="3"/>
      <c r="M2186" s="3"/>
    </row>
    <row r="2187" spans="1:13" x14ac:dyDescent="0.2">
      <c r="A2187" s="4">
        <v>44797</v>
      </c>
      <c r="B2187" s="17">
        <v>-1000</v>
      </c>
      <c r="C2187" s="11" t="s">
        <v>13</v>
      </c>
      <c r="D2187" s="13" t="s">
        <v>24</v>
      </c>
      <c r="E2187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187" s="17">
        <f>IF(Movimientos[[#This Row],[Contabilizado]] &gt; 0, Movimientos[[#This Row],[Contabilizado]], 0)</f>
        <v>0</v>
      </c>
      <c r="G2187" s="31">
        <f>IF(Movimientos[[#This Row],[Contabilizado]] &lt; 0, Movimientos[[#This Row],[Contabilizado]], 0)</f>
        <v>0</v>
      </c>
      <c r="H2187" s="3"/>
      <c r="I2187" s="5"/>
      <c r="K2187" s="3"/>
      <c r="L2187" s="3"/>
      <c r="M2187" s="3"/>
    </row>
    <row r="2188" spans="1:13" x14ac:dyDescent="0.2">
      <c r="A2188" s="4">
        <v>44797</v>
      </c>
      <c r="B2188" s="17">
        <v>-1750</v>
      </c>
      <c r="C2188" s="11" t="s">
        <v>32</v>
      </c>
      <c r="D2188" s="2" t="s">
        <v>24</v>
      </c>
      <c r="E2188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188" s="17">
        <f>IF(Movimientos[[#This Row],[Contabilizado]] &gt; 0, Movimientos[[#This Row],[Contabilizado]], 0)</f>
        <v>0</v>
      </c>
      <c r="G2188" s="31">
        <f>IF(Movimientos[[#This Row],[Contabilizado]] &lt; 0, Movimientos[[#This Row],[Contabilizado]], 0)</f>
        <v>0</v>
      </c>
      <c r="H2188" s="3"/>
      <c r="I2188" s="5"/>
      <c r="K2188" s="3"/>
      <c r="L2188" s="3"/>
      <c r="M2188" s="3"/>
    </row>
    <row r="2189" spans="1:13" x14ac:dyDescent="0.2">
      <c r="A2189" s="4">
        <v>44797</v>
      </c>
      <c r="B2189" s="17">
        <v>-27650</v>
      </c>
      <c r="C2189" s="11" t="s">
        <v>170</v>
      </c>
      <c r="D2189" s="2"/>
      <c r="E2189" s="17">
        <f>IF(AND(Movimientos[[#This Row],[Importe]] &lt; 0, OR(Movimientos[[#This Row],[Concepto]] = "Luz", Movimientos[[#This Row],[Concepto]] = "Cuota", Movimientos[[#This Row],[Concepto]] = "Invitado")), 0, Movimientos[[#This Row],[Importe]])</f>
        <v>-27650</v>
      </c>
      <c r="F2189" s="17">
        <f>IF(Movimientos[[#This Row],[Contabilizado]] &gt; 0, Movimientos[[#This Row],[Contabilizado]], 0)</f>
        <v>0</v>
      </c>
      <c r="G2189" s="31">
        <f>IF(Movimientos[[#This Row],[Contabilizado]] &lt; 0, Movimientos[[#This Row],[Contabilizado]], 0)</f>
        <v>-27650</v>
      </c>
      <c r="I2189" s="5"/>
    </row>
    <row r="2190" spans="1:13" x14ac:dyDescent="0.2">
      <c r="A2190" s="4">
        <v>44796</v>
      </c>
      <c r="B2190" s="17">
        <v>-400</v>
      </c>
      <c r="C2190" s="11" t="s">
        <v>13</v>
      </c>
      <c r="D2190" s="13" t="s">
        <v>73</v>
      </c>
      <c r="E2190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190" s="17">
        <f>IF(Movimientos[[#This Row],[Contabilizado]] &gt; 0, Movimientos[[#This Row],[Contabilizado]], 0)</f>
        <v>0</v>
      </c>
      <c r="G2190" s="31">
        <f>IF(Movimientos[[#This Row],[Contabilizado]] &lt; 0, Movimientos[[#This Row],[Contabilizado]], 0)</f>
        <v>0</v>
      </c>
      <c r="H2190" s="3"/>
      <c r="I2190" s="5"/>
      <c r="K2190" s="3"/>
      <c r="L2190" s="3"/>
      <c r="M2190" s="3"/>
    </row>
    <row r="2191" spans="1:13" x14ac:dyDescent="0.2">
      <c r="A2191" s="4">
        <v>44796</v>
      </c>
      <c r="B2191" s="17">
        <v>-400</v>
      </c>
      <c r="C2191" s="11" t="s">
        <v>13</v>
      </c>
      <c r="D2191" s="13" t="s">
        <v>82</v>
      </c>
      <c r="E2191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191" s="17">
        <f>IF(Movimientos[[#This Row],[Contabilizado]] &gt; 0, Movimientos[[#This Row],[Contabilizado]], 0)</f>
        <v>0</v>
      </c>
      <c r="G2191" s="31">
        <f>IF(Movimientos[[#This Row],[Contabilizado]] &lt; 0, Movimientos[[#This Row],[Contabilizado]], 0)</f>
        <v>0</v>
      </c>
      <c r="H2191" s="3"/>
      <c r="I2191" s="5"/>
      <c r="K2191" s="3"/>
      <c r="L2191" s="3"/>
      <c r="M2191" s="3"/>
    </row>
    <row r="2192" spans="1:13" x14ac:dyDescent="0.2">
      <c r="A2192" s="4">
        <v>44796</v>
      </c>
      <c r="B2192" s="17">
        <v>-400</v>
      </c>
      <c r="C2192" s="11" t="s">
        <v>13</v>
      </c>
      <c r="D2192" s="13" t="s">
        <v>83</v>
      </c>
      <c r="E2192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192" s="17">
        <f>IF(Movimientos[[#This Row],[Contabilizado]] &gt; 0, Movimientos[[#This Row],[Contabilizado]], 0)</f>
        <v>0</v>
      </c>
      <c r="G2192" s="31">
        <f>IF(Movimientos[[#This Row],[Contabilizado]] &lt; 0, Movimientos[[#This Row],[Contabilizado]], 0)</f>
        <v>0</v>
      </c>
      <c r="H2192" s="3"/>
      <c r="I2192" s="5"/>
      <c r="K2192" s="3"/>
      <c r="L2192" s="3"/>
      <c r="M2192" s="3"/>
    </row>
    <row r="2193" spans="1:13" x14ac:dyDescent="0.2">
      <c r="A2193" s="4">
        <v>44796</v>
      </c>
      <c r="B2193" s="17">
        <v>-700</v>
      </c>
      <c r="C2193" s="11" t="s">
        <v>32</v>
      </c>
      <c r="D2193" s="2" t="s">
        <v>73</v>
      </c>
      <c r="E2193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193" s="17">
        <f>IF(Movimientos[[#This Row],[Contabilizado]] &gt; 0, Movimientos[[#This Row],[Contabilizado]], 0)</f>
        <v>0</v>
      </c>
      <c r="G2193" s="31">
        <f>IF(Movimientos[[#This Row],[Contabilizado]] &lt; 0, Movimientos[[#This Row],[Contabilizado]], 0)</f>
        <v>0</v>
      </c>
      <c r="H2193" s="3"/>
      <c r="I2193" s="5"/>
      <c r="K2193" s="3"/>
      <c r="L2193" s="3"/>
      <c r="M2193" s="3"/>
    </row>
    <row r="2194" spans="1:13" x14ac:dyDescent="0.2">
      <c r="A2194" s="4">
        <v>44796</v>
      </c>
      <c r="B2194" s="17">
        <v>-1000</v>
      </c>
      <c r="C2194" s="11" t="s">
        <v>32</v>
      </c>
      <c r="D2194" s="2" t="s">
        <v>178</v>
      </c>
      <c r="E2194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194" s="17">
        <f>IF(Movimientos[[#This Row],[Contabilizado]] &gt; 0, Movimientos[[#This Row],[Contabilizado]], 0)</f>
        <v>0</v>
      </c>
      <c r="G2194" s="31">
        <f>IF(Movimientos[[#This Row],[Contabilizado]] &lt; 0, Movimientos[[#This Row],[Contabilizado]], 0)</f>
        <v>0</v>
      </c>
      <c r="H2194" s="3"/>
      <c r="I2194" s="5"/>
      <c r="K2194" s="3"/>
      <c r="L2194" s="3"/>
      <c r="M2194" s="3"/>
    </row>
    <row r="2195" spans="1:13" x14ac:dyDescent="0.2">
      <c r="A2195" s="4">
        <v>44795</v>
      </c>
      <c r="B2195" s="17">
        <v>1000</v>
      </c>
      <c r="C2195" s="11" t="s">
        <v>32</v>
      </c>
      <c r="D2195" s="2" t="s">
        <v>178</v>
      </c>
      <c r="E2195" s="17">
        <f>IF(AND(Movimientos[[#This Row],[Importe]] &lt; 0, OR(Movimientos[[#This Row],[Concepto]] = "Luz", Movimientos[[#This Row],[Concepto]] = "Cuota", Movimientos[[#This Row],[Concepto]] = "Invitado")), 0, Movimientos[[#This Row],[Importe]])</f>
        <v>1000</v>
      </c>
      <c r="F2195" s="17">
        <f>IF(Movimientos[[#This Row],[Contabilizado]] &gt; 0, Movimientos[[#This Row],[Contabilizado]], 0)</f>
        <v>1000</v>
      </c>
      <c r="G2195" s="31">
        <f>IF(Movimientos[[#This Row],[Contabilizado]] &lt; 0, Movimientos[[#This Row],[Contabilizado]], 0)</f>
        <v>0</v>
      </c>
      <c r="I2195" s="5"/>
      <c r="M2195" s="3"/>
    </row>
    <row r="2196" spans="1:13" x14ac:dyDescent="0.2">
      <c r="A2196" s="4">
        <v>44795</v>
      </c>
      <c r="B2196" s="17">
        <v>800</v>
      </c>
      <c r="C2196" s="11" t="s">
        <v>15</v>
      </c>
      <c r="D2196" s="2" t="s">
        <v>178</v>
      </c>
      <c r="E2196" s="17">
        <f>IF(AND(Movimientos[[#This Row],[Importe]] &lt; 0, OR(Movimientos[[#This Row],[Concepto]] = "Luz", Movimientos[[#This Row],[Concepto]] = "Cuota", Movimientos[[#This Row],[Concepto]] = "Invitado")), 0, Movimientos[[#This Row],[Importe]])</f>
        <v>800</v>
      </c>
      <c r="F2196" s="17">
        <f>IF(Movimientos[[#This Row],[Contabilizado]] &gt; 0, Movimientos[[#This Row],[Contabilizado]], 0)</f>
        <v>800</v>
      </c>
      <c r="G2196" s="31">
        <f>IF(Movimientos[[#This Row],[Contabilizado]] &lt; 0, Movimientos[[#This Row],[Contabilizado]], 0)</f>
        <v>0</v>
      </c>
      <c r="H2196" s="3"/>
      <c r="I2196" s="5"/>
      <c r="K2196" s="3"/>
      <c r="L2196" s="3"/>
    </row>
    <row r="2197" spans="1:13" x14ac:dyDescent="0.2">
      <c r="A2197" s="4">
        <v>44795</v>
      </c>
      <c r="B2197" s="17">
        <v>-400</v>
      </c>
      <c r="C2197" s="11" t="s">
        <v>13</v>
      </c>
      <c r="D2197" s="13" t="s">
        <v>41</v>
      </c>
      <c r="E2197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197" s="17">
        <f>IF(Movimientos[[#This Row],[Contabilizado]] &gt; 0, Movimientos[[#This Row],[Contabilizado]], 0)</f>
        <v>0</v>
      </c>
      <c r="G2197" s="31">
        <f>IF(Movimientos[[#This Row],[Contabilizado]] &lt; 0, Movimientos[[#This Row],[Contabilizado]], 0)</f>
        <v>0</v>
      </c>
      <c r="I2197" s="5"/>
      <c r="M2197" s="3"/>
    </row>
    <row r="2198" spans="1:13" x14ac:dyDescent="0.2">
      <c r="A2198" s="4">
        <v>44794</v>
      </c>
      <c r="B2198" s="17">
        <v>2000</v>
      </c>
      <c r="C2198" s="11" t="s">
        <v>151</v>
      </c>
      <c r="D2198" s="2"/>
      <c r="E2198" s="17">
        <f>IF(AND(Movimientos[[#This Row],[Importe]] &lt; 0, OR(Movimientos[[#This Row],[Concepto]] = "Luz", Movimientos[[#This Row],[Concepto]] = "Cuota", Movimientos[[#This Row],[Concepto]] = "Invitado")), 0, Movimientos[[#This Row],[Importe]])</f>
        <v>2000</v>
      </c>
      <c r="F2198" s="17">
        <f>IF(Movimientos[[#This Row],[Contabilizado]] &gt; 0, Movimientos[[#This Row],[Contabilizado]], 0)</f>
        <v>2000</v>
      </c>
      <c r="G2198" s="31">
        <f>IF(Movimientos[[#This Row],[Contabilizado]] &lt; 0, Movimientos[[#This Row],[Contabilizado]], 0)</f>
        <v>0</v>
      </c>
      <c r="I2198" s="5"/>
    </row>
    <row r="2199" spans="1:13" x14ac:dyDescent="0.2">
      <c r="A2199" s="4">
        <v>44794</v>
      </c>
      <c r="B2199" s="17">
        <v>-700</v>
      </c>
      <c r="C2199" s="11" t="s">
        <v>32</v>
      </c>
      <c r="D2199" s="2" t="s">
        <v>73</v>
      </c>
      <c r="E2199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199" s="17">
        <f>IF(Movimientos[[#This Row],[Contabilizado]] &gt; 0, Movimientos[[#This Row],[Contabilizado]], 0)</f>
        <v>0</v>
      </c>
      <c r="G2199" s="31">
        <f>IF(Movimientos[[#This Row],[Contabilizado]] &lt; 0, Movimientos[[#This Row],[Contabilizado]], 0)</f>
        <v>0</v>
      </c>
      <c r="H2199" s="3"/>
      <c r="I2199" s="5"/>
      <c r="K2199" s="3"/>
      <c r="L2199" s="3"/>
    </row>
    <row r="2200" spans="1:13" x14ac:dyDescent="0.2">
      <c r="A2200" s="4">
        <v>44794</v>
      </c>
      <c r="B2200" s="17">
        <v>-1000</v>
      </c>
      <c r="C2200" s="11" t="s">
        <v>32</v>
      </c>
      <c r="D2200" s="2" t="s">
        <v>93</v>
      </c>
      <c r="E2200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200" s="17">
        <f>IF(Movimientos[[#This Row],[Contabilizado]] &gt; 0, Movimientos[[#This Row],[Contabilizado]], 0)</f>
        <v>0</v>
      </c>
      <c r="G2200" s="31">
        <f>IF(Movimientos[[#This Row],[Contabilizado]] &lt; 0, Movimientos[[#This Row],[Contabilizado]], 0)</f>
        <v>0</v>
      </c>
      <c r="I2200" s="5"/>
    </row>
    <row r="2201" spans="1:13" x14ac:dyDescent="0.2">
      <c r="A2201" s="4">
        <v>44793</v>
      </c>
      <c r="B2201" s="17">
        <v>26000</v>
      </c>
      <c r="C2201" s="11" t="s">
        <v>162</v>
      </c>
      <c r="D2201" s="2"/>
      <c r="E2201" s="17">
        <f>IF(AND(Movimientos[[#This Row],[Importe]] &lt; 0, OR(Movimientos[[#This Row],[Concepto]] = "Luz", Movimientos[[#This Row],[Concepto]] = "Cuota", Movimientos[[#This Row],[Concepto]] = "Invitado")), 0, Movimientos[[#This Row],[Importe]])</f>
        <v>26000</v>
      </c>
      <c r="F2201" s="17">
        <f>IF(Movimientos[[#This Row],[Contabilizado]] &gt; 0, Movimientos[[#This Row],[Contabilizado]], 0)</f>
        <v>26000</v>
      </c>
      <c r="G2201" s="31">
        <f>IF(Movimientos[[#This Row],[Contabilizado]] &lt; 0, Movimientos[[#This Row],[Contabilizado]], 0)</f>
        <v>0</v>
      </c>
      <c r="H2201" s="3"/>
      <c r="I2201" s="5"/>
      <c r="K2201" s="3"/>
      <c r="L2201" s="3" t="s">
        <v>163</v>
      </c>
      <c r="M2201" s="3"/>
    </row>
    <row r="2202" spans="1:13" x14ac:dyDescent="0.2">
      <c r="A2202" s="4">
        <v>44793</v>
      </c>
      <c r="B2202" s="17">
        <v>-500</v>
      </c>
      <c r="C2202" s="11" t="s">
        <v>32</v>
      </c>
      <c r="D2202" s="2" t="s">
        <v>118</v>
      </c>
      <c r="E2202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202" s="17">
        <f>IF(Movimientos[[#This Row],[Contabilizado]] &gt; 0, Movimientos[[#This Row],[Contabilizado]], 0)</f>
        <v>0</v>
      </c>
      <c r="G2202" s="31">
        <f>IF(Movimientos[[#This Row],[Contabilizado]] &lt; 0, Movimientos[[#This Row],[Contabilizado]], 0)</f>
        <v>0</v>
      </c>
      <c r="H2202" s="3"/>
      <c r="I2202" s="5"/>
      <c r="K2202" s="3"/>
      <c r="L2202" s="3"/>
      <c r="M2202" s="3"/>
    </row>
    <row r="2203" spans="1:13" x14ac:dyDescent="0.2">
      <c r="A2203" s="4">
        <v>44793</v>
      </c>
      <c r="B2203" s="17">
        <v>-2000</v>
      </c>
      <c r="C2203" s="11" t="s">
        <v>32</v>
      </c>
      <c r="D2203" s="2" t="s">
        <v>87</v>
      </c>
      <c r="E2203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203" s="17">
        <f>IF(Movimientos[[#This Row],[Contabilizado]] &gt; 0, Movimientos[[#This Row],[Contabilizado]], 0)</f>
        <v>0</v>
      </c>
      <c r="G2203" s="31">
        <f>IF(Movimientos[[#This Row],[Contabilizado]] &lt; 0, Movimientos[[#This Row],[Contabilizado]], 0)</f>
        <v>0</v>
      </c>
      <c r="I2203" s="5"/>
      <c r="J2203" s="5"/>
      <c r="M2203" s="3"/>
    </row>
    <row r="2204" spans="1:13" x14ac:dyDescent="0.2">
      <c r="A2204" s="4">
        <v>44792</v>
      </c>
      <c r="B2204" s="17">
        <v>-400</v>
      </c>
      <c r="C2204" s="11" t="s">
        <v>13</v>
      </c>
      <c r="D2204" s="13" t="s">
        <v>41</v>
      </c>
      <c r="E2204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204" s="17">
        <f>IF(Movimientos[[#This Row],[Contabilizado]] &gt; 0, Movimientos[[#This Row],[Contabilizado]], 0)</f>
        <v>0</v>
      </c>
      <c r="G2204" s="31">
        <f>IF(Movimientos[[#This Row],[Contabilizado]] &lt; 0, Movimientos[[#This Row],[Contabilizado]], 0)</f>
        <v>0</v>
      </c>
      <c r="I2204" s="5"/>
    </row>
    <row r="2205" spans="1:13" x14ac:dyDescent="0.2">
      <c r="A2205" s="4">
        <v>44792</v>
      </c>
      <c r="B2205" s="17">
        <v>-400</v>
      </c>
      <c r="C2205" s="11" t="s">
        <v>13</v>
      </c>
      <c r="D2205" s="13" t="s">
        <v>24</v>
      </c>
      <c r="E2205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205" s="17">
        <f>IF(Movimientos[[#This Row],[Contabilizado]] &gt; 0, Movimientos[[#This Row],[Contabilizado]], 0)</f>
        <v>0</v>
      </c>
      <c r="G2205" s="31">
        <f>IF(Movimientos[[#This Row],[Contabilizado]] &lt; 0, Movimientos[[#This Row],[Contabilizado]], 0)</f>
        <v>0</v>
      </c>
      <c r="I2205" s="5"/>
      <c r="M2205" s="3"/>
    </row>
    <row r="2206" spans="1:13" x14ac:dyDescent="0.2">
      <c r="A2206" s="4">
        <v>44792</v>
      </c>
      <c r="B2206" s="17">
        <v>-700</v>
      </c>
      <c r="C2206" s="11" t="s">
        <v>32</v>
      </c>
      <c r="D2206" s="2" t="s">
        <v>24</v>
      </c>
      <c r="E2206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206" s="17">
        <f>IF(Movimientos[[#This Row],[Contabilizado]] &gt; 0, Movimientos[[#This Row],[Contabilizado]], 0)</f>
        <v>0</v>
      </c>
      <c r="G2206" s="31">
        <f>IF(Movimientos[[#This Row],[Contabilizado]] &lt; 0, Movimientos[[#This Row],[Contabilizado]], 0)</f>
        <v>0</v>
      </c>
      <c r="I2206" s="5"/>
      <c r="M2206" s="3"/>
    </row>
    <row r="2207" spans="1:13" x14ac:dyDescent="0.2">
      <c r="A2207" s="4">
        <v>44791</v>
      </c>
      <c r="B2207" s="17">
        <v>2600</v>
      </c>
      <c r="C2207" s="11" t="s">
        <v>15</v>
      </c>
      <c r="D2207" s="2" t="s">
        <v>82</v>
      </c>
      <c r="E2207" s="17">
        <f>IF(AND(Movimientos[[#This Row],[Importe]] &lt; 0, OR(Movimientos[[#This Row],[Concepto]] = "Luz", Movimientos[[#This Row],[Concepto]] = "Cuota", Movimientos[[#This Row],[Concepto]] = "Invitado")), 0, Movimientos[[#This Row],[Importe]])</f>
        <v>2600</v>
      </c>
      <c r="F2207" s="17">
        <f>IF(Movimientos[[#This Row],[Contabilizado]] &gt; 0, Movimientos[[#This Row],[Contabilizado]], 0)</f>
        <v>2600</v>
      </c>
      <c r="G2207" s="31">
        <f>IF(Movimientos[[#This Row],[Contabilizado]] &lt; 0, Movimientos[[#This Row],[Contabilizado]], 0)</f>
        <v>0</v>
      </c>
      <c r="I2207" s="5"/>
    </row>
    <row r="2208" spans="1:13" x14ac:dyDescent="0.2">
      <c r="A2208" s="4">
        <v>44791</v>
      </c>
      <c r="B2208" s="17">
        <v>2600</v>
      </c>
      <c r="C2208" s="11" t="s">
        <v>15</v>
      </c>
      <c r="D2208" s="2" t="s">
        <v>89</v>
      </c>
      <c r="E2208" s="17">
        <f>IF(AND(Movimientos[[#This Row],[Importe]] &lt; 0, OR(Movimientos[[#This Row],[Concepto]] = "Luz", Movimientos[[#This Row],[Concepto]] = "Cuota", Movimientos[[#This Row],[Concepto]] = "Invitado")), 0, Movimientos[[#This Row],[Importe]])</f>
        <v>2600</v>
      </c>
      <c r="F2208" s="17">
        <f>IF(Movimientos[[#This Row],[Contabilizado]] &gt; 0, Movimientos[[#This Row],[Contabilizado]], 0)</f>
        <v>2600</v>
      </c>
      <c r="G2208" s="31">
        <f>IF(Movimientos[[#This Row],[Contabilizado]] &lt; 0, Movimientos[[#This Row],[Contabilizado]], 0)</f>
        <v>0</v>
      </c>
      <c r="I2208" s="5"/>
    </row>
    <row r="2209" spans="1:13" x14ac:dyDescent="0.2">
      <c r="A2209" s="4">
        <v>44791</v>
      </c>
      <c r="B2209" s="17">
        <v>2600</v>
      </c>
      <c r="C2209" s="11" t="s">
        <v>15</v>
      </c>
      <c r="D2209" s="2" t="s">
        <v>53</v>
      </c>
      <c r="E2209" s="17">
        <f>IF(AND(Movimientos[[#This Row],[Importe]] &lt; 0, OR(Movimientos[[#This Row],[Concepto]] = "Luz", Movimientos[[#This Row],[Concepto]] = "Cuota", Movimientos[[#This Row],[Concepto]] = "Invitado")), 0, Movimientos[[#This Row],[Importe]])</f>
        <v>2600</v>
      </c>
      <c r="F2209" s="17">
        <f>IF(Movimientos[[#This Row],[Contabilizado]] &gt; 0, Movimientos[[#This Row],[Contabilizado]], 0)</f>
        <v>2600</v>
      </c>
      <c r="G2209" s="31">
        <f>IF(Movimientos[[#This Row],[Contabilizado]] &lt; 0, Movimientos[[#This Row],[Contabilizado]], 0)</f>
        <v>0</v>
      </c>
      <c r="I2209" s="5"/>
    </row>
    <row r="2210" spans="1:13" x14ac:dyDescent="0.2">
      <c r="A2210" s="4">
        <v>44791</v>
      </c>
      <c r="B2210" s="17">
        <v>2600</v>
      </c>
      <c r="C2210" s="11" t="s">
        <v>15</v>
      </c>
      <c r="D2210" s="2" t="s">
        <v>136</v>
      </c>
      <c r="E2210" s="17">
        <f>IF(AND(Movimientos[[#This Row],[Importe]] &lt; 0, OR(Movimientos[[#This Row],[Concepto]] = "Luz", Movimientos[[#This Row],[Concepto]] = "Cuota", Movimientos[[#This Row],[Concepto]] = "Invitado")), 0, Movimientos[[#This Row],[Importe]])</f>
        <v>2600</v>
      </c>
      <c r="F2210" s="17">
        <f>IF(Movimientos[[#This Row],[Contabilizado]] &gt; 0, Movimientos[[#This Row],[Contabilizado]], 0)</f>
        <v>2600</v>
      </c>
      <c r="G2210" s="31">
        <f>IF(Movimientos[[#This Row],[Contabilizado]] &lt; 0, Movimientos[[#This Row],[Contabilizado]], 0)</f>
        <v>0</v>
      </c>
      <c r="I2210" s="5"/>
      <c r="M2210" s="3"/>
    </row>
    <row r="2211" spans="1:13" x14ac:dyDescent="0.2">
      <c r="A2211" s="4">
        <v>44791</v>
      </c>
      <c r="B2211" s="17">
        <v>-400</v>
      </c>
      <c r="C2211" s="11" t="s">
        <v>13</v>
      </c>
      <c r="D2211" s="13" t="s">
        <v>73</v>
      </c>
      <c r="E2211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211" s="17">
        <f>IF(Movimientos[[#This Row],[Contabilizado]] &gt; 0, Movimientos[[#This Row],[Contabilizado]], 0)</f>
        <v>0</v>
      </c>
      <c r="G2211" s="31">
        <f>IF(Movimientos[[#This Row],[Contabilizado]] &lt; 0, Movimientos[[#This Row],[Contabilizado]], 0)</f>
        <v>0</v>
      </c>
      <c r="H2211" s="3"/>
      <c r="I2211" s="5"/>
      <c r="K2211" s="3"/>
      <c r="L2211" s="3"/>
      <c r="M2211" s="3"/>
    </row>
    <row r="2212" spans="1:13" x14ac:dyDescent="0.2">
      <c r="A2212" s="4">
        <v>44790</v>
      </c>
      <c r="B2212" s="17">
        <v>5200</v>
      </c>
      <c r="C2212" s="11" t="s">
        <v>15</v>
      </c>
      <c r="D2212" s="2" t="s">
        <v>24</v>
      </c>
      <c r="E2212" s="17">
        <f>IF(AND(Movimientos[[#This Row],[Importe]] &lt; 0, OR(Movimientos[[#This Row],[Concepto]] = "Luz", Movimientos[[#This Row],[Concepto]] = "Cuota", Movimientos[[#This Row],[Concepto]] = "Invitado")), 0, Movimientos[[#This Row],[Importe]])</f>
        <v>5200</v>
      </c>
      <c r="F2212" s="17">
        <f>IF(Movimientos[[#This Row],[Contabilizado]] &gt; 0, Movimientos[[#This Row],[Contabilizado]], 0)</f>
        <v>5200</v>
      </c>
      <c r="G2212" s="31">
        <f>IF(Movimientos[[#This Row],[Contabilizado]] &lt; 0, Movimientos[[#This Row],[Contabilizado]], 0)</f>
        <v>0</v>
      </c>
      <c r="I2212" s="5"/>
    </row>
    <row r="2213" spans="1:13" x14ac:dyDescent="0.2">
      <c r="A2213" s="4">
        <v>44790</v>
      </c>
      <c r="B2213" s="17">
        <v>2600</v>
      </c>
      <c r="C2213" s="11" t="s">
        <v>15</v>
      </c>
      <c r="D2213" s="2" t="s">
        <v>87</v>
      </c>
      <c r="E2213" s="17">
        <f>IF(AND(Movimientos[[#This Row],[Importe]] &lt; 0, OR(Movimientos[[#This Row],[Concepto]] = "Luz", Movimientos[[#This Row],[Concepto]] = "Cuota", Movimientos[[#This Row],[Concepto]] = "Invitado")), 0, Movimientos[[#This Row],[Importe]])</f>
        <v>2600</v>
      </c>
      <c r="F2213" s="17">
        <f>IF(Movimientos[[#This Row],[Contabilizado]] &gt; 0, Movimientos[[#This Row],[Contabilizado]], 0)</f>
        <v>2600</v>
      </c>
      <c r="G2213" s="31">
        <f>IF(Movimientos[[#This Row],[Contabilizado]] &lt; 0, Movimientos[[#This Row],[Contabilizado]], 0)</f>
        <v>0</v>
      </c>
      <c r="H2213" s="3"/>
      <c r="I2213" s="5"/>
      <c r="K2213" s="3"/>
      <c r="L2213" s="3"/>
    </row>
    <row r="2214" spans="1:13" x14ac:dyDescent="0.2">
      <c r="A2214" s="4">
        <v>44790</v>
      </c>
      <c r="B2214" s="17">
        <v>2600</v>
      </c>
      <c r="C2214" s="11" t="s">
        <v>15</v>
      </c>
      <c r="D2214" s="2" t="s">
        <v>123</v>
      </c>
      <c r="E2214" s="17">
        <f>IF(AND(Movimientos[[#This Row],[Importe]] &lt; 0, OR(Movimientos[[#This Row],[Concepto]] = "Luz", Movimientos[[#This Row],[Concepto]] = "Cuota", Movimientos[[#This Row],[Concepto]] = "Invitado")), 0, Movimientos[[#This Row],[Importe]])</f>
        <v>2600</v>
      </c>
      <c r="F2214" s="17">
        <f>IF(Movimientos[[#This Row],[Contabilizado]] &gt; 0, Movimientos[[#This Row],[Contabilizado]], 0)</f>
        <v>2600</v>
      </c>
      <c r="G2214" s="31">
        <f>IF(Movimientos[[#This Row],[Contabilizado]] &lt; 0, Movimientos[[#This Row],[Contabilizado]], 0)</f>
        <v>0</v>
      </c>
      <c r="I2214" s="5"/>
    </row>
    <row r="2215" spans="1:13" x14ac:dyDescent="0.2">
      <c r="A2215" s="4">
        <v>44790</v>
      </c>
      <c r="B2215" s="17">
        <v>1800</v>
      </c>
      <c r="C2215" s="11" t="s">
        <v>15</v>
      </c>
      <c r="D2215" s="2" t="s">
        <v>207</v>
      </c>
      <c r="E2215" s="17">
        <f>IF(AND(Movimientos[[#This Row],[Importe]] &lt; 0, OR(Movimientos[[#This Row],[Concepto]] = "Luz", Movimientos[[#This Row],[Concepto]] = "Cuota", Movimientos[[#This Row],[Concepto]] = "Invitado")), 0, Movimientos[[#This Row],[Importe]])</f>
        <v>1800</v>
      </c>
      <c r="F2215" s="17">
        <f>IF(Movimientos[[#This Row],[Contabilizado]] &gt; 0, Movimientos[[#This Row],[Contabilizado]], 0)</f>
        <v>1800</v>
      </c>
      <c r="G2215" s="31">
        <f>IF(Movimientos[[#This Row],[Contabilizado]] &lt; 0, Movimientos[[#This Row],[Contabilizado]], 0)</f>
        <v>0</v>
      </c>
      <c r="I2215" s="5"/>
    </row>
    <row r="2216" spans="1:13" x14ac:dyDescent="0.2">
      <c r="A2216" s="4">
        <v>44790</v>
      </c>
      <c r="B2216" s="17">
        <v>1300</v>
      </c>
      <c r="C2216" s="11" t="s">
        <v>15</v>
      </c>
      <c r="D2216" s="2" t="s">
        <v>208</v>
      </c>
      <c r="E2216" s="17">
        <f>IF(AND(Movimientos[[#This Row],[Importe]] &lt; 0, OR(Movimientos[[#This Row],[Concepto]] = "Luz", Movimientos[[#This Row],[Concepto]] = "Cuota", Movimientos[[#This Row],[Concepto]] = "Invitado")), 0, Movimientos[[#This Row],[Importe]])</f>
        <v>1300</v>
      </c>
      <c r="F2216" s="17">
        <f>IF(Movimientos[[#This Row],[Contabilizado]] &gt; 0, Movimientos[[#This Row],[Contabilizado]], 0)</f>
        <v>1300</v>
      </c>
      <c r="G2216" s="31">
        <f>IF(Movimientos[[#This Row],[Contabilizado]] &lt; 0, Movimientos[[#This Row],[Contabilizado]], 0)</f>
        <v>0</v>
      </c>
      <c r="H2216" s="3"/>
      <c r="I2216" s="5"/>
      <c r="K2216" s="3"/>
      <c r="L2216" s="3"/>
      <c r="M2216" s="3"/>
    </row>
    <row r="2217" spans="1:13" x14ac:dyDescent="0.2">
      <c r="A2217" s="4">
        <v>44790</v>
      </c>
      <c r="B2217" s="17">
        <v>1200</v>
      </c>
      <c r="C2217" s="11" t="s">
        <v>13</v>
      </c>
      <c r="D2217" s="13" t="s">
        <v>24</v>
      </c>
      <c r="E2217" s="17">
        <f>IF(AND(Movimientos[[#This Row],[Importe]] &lt; 0, OR(Movimientos[[#This Row],[Concepto]] = "Luz", Movimientos[[#This Row],[Concepto]] = "Cuota", Movimientos[[#This Row],[Concepto]] = "Invitado")), 0, Movimientos[[#This Row],[Importe]])</f>
        <v>1200</v>
      </c>
      <c r="F2217" s="17">
        <f>IF(Movimientos[[#This Row],[Contabilizado]] &gt; 0, Movimientos[[#This Row],[Contabilizado]], 0)</f>
        <v>1200</v>
      </c>
      <c r="G2217" s="31">
        <f>IF(Movimientos[[#This Row],[Contabilizado]] &lt; 0, Movimientos[[#This Row],[Contabilizado]], 0)</f>
        <v>0</v>
      </c>
      <c r="H2217" s="3"/>
      <c r="I2217" s="5"/>
      <c r="K2217" s="3"/>
      <c r="L2217" s="3"/>
      <c r="M2217" s="3"/>
    </row>
    <row r="2218" spans="1:13" x14ac:dyDescent="0.2">
      <c r="A2218" s="4">
        <v>44790</v>
      </c>
      <c r="B2218" s="17">
        <v>700</v>
      </c>
      <c r="C2218" s="11" t="s">
        <v>32</v>
      </c>
      <c r="D2218" s="2" t="s">
        <v>24</v>
      </c>
      <c r="E2218" s="17">
        <f>IF(AND(Movimientos[[#This Row],[Importe]] &lt; 0, OR(Movimientos[[#This Row],[Concepto]] = "Luz", Movimientos[[#This Row],[Concepto]] = "Cuota", Movimientos[[#This Row],[Concepto]] = "Invitado")), 0, Movimientos[[#This Row],[Importe]])</f>
        <v>700</v>
      </c>
      <c r="F2218" s="17">
        <f>IF(Movimientos[[#This Row],[Contabilizado]] &gt; 0, Movimientos[[#This Row],[Contabilizado]], 0)</f>
        <v>700</v>
      </c>
      <c r="G2218" s="31">
        <f>IF(Movimientos[[#This Row],[Contabilizado]] &lt; 0, Movimientos[[#This Row],[Contabilizado]], 0)</f>
        <v>0</v>
      </c>
      <c r="H2218" s="3"/>
      <c r="I2218" s="5"/>
      <c r="K2218" s="3"/>
      <c r="L2218" s="3"/>
      <c r="M2218" s="3"/>
    </row>
    <row r="2219" spans="1:13" x14ac:dyDescent="0.2">
      <c r="A2219" s="4">
        <v>44790</v>
      </c>
      <c r="B2219" s="17">
        <v>400</v>
      </c>
      <c r="C2219" s="11" t="s">
        <v>13</v>
      </c>
      <c r="D2219" s="13" t="s">
        <v>87</v>
      </c>
      <c r="E2219" s="17">
        <f>IF(AND(Movimientos[[#This Row],[Importe]] &lt; 0, OR(Movimientos[[#This Row],[Concepto]] = "Luz", Movimientos[[#This Row],[Concepto]] = "Cuota", Movimientos[[#This Row],[Concepto]] = "Invitado")), 0, Movimientos[[#This Row],[Importe]])</f>
        <v>400</v>
      </c>
      <c r="F2219" s="17">
        <f>IF(Movimientos[[#This Row],[Contabilizado]] &gt; 0, Movimientos[[#This Row],[Contabilizado]], 0)</f>
        <v>400</v>
      </c>
      <c r="G2219" s="31">
        <f>IF(Movimientos[[#This Row],[Contabilizado]] &lt; 0, Movimientos[[#This Row],[Contabilizado]], 0)</f>
        <v>0</v>
      </c>
      <c r="H2219" s="3"/>
      <c r="I2219" s="5"/>
      <c r="K2219" s="3"/>
      <c r="L2219" s="3"/>
      <c r="M2219" s="3"/>
    </row>
    <row r="2220" spans="1:13" x14ac:dyDescent="0.2">
      <c r="A2220" s="4">
        <v>44790</v>
      </c>
      <c r="B2220" s="17">
        <v>-400</v>
      </c>
      <c r="C2220" s="11" t="s">
        <v>13</v>
      </c>
      <c r="D2220" s="13" t="s">
        <v>24</v>
      </c>
      <c r="E2220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220" s="17">
        <f>IF(Movimientos[[#This Row],[Contabilizado]] &gt; 0, Movimientos[[#This Row],[Contabilizado]], 0)</f>
        <v>0</v>
      </c>
      <c r="G2220" s="31">
        <f>IF(Movimientos[[#This Row],[Contabilizado]] &lt; 0, Movimientos[[#This Row],[Contabilizado]], 0)</f>
        <v>0</v>
      </c>
      <c r="H2220" s="3"/>
      <c r="I2220" s="5"/>
      <c r="K2220" s="3"/>
      <c r="L2220" s="3"/>
      <c r="M2220" s="3"/>
    </row>
    <row r="2221" spans="1:13" x14ac:dyDescent="0.2">
      <c r="A2221" s="4">
        <v>44790</v>
      </c>
      <c r="B2221" s="17">
        <v>-700</v>
      </c>
      <c r="C2221" s="11" t="s">
        <v>32</v>
      </c>
      <c r="D2221" s="2" t="s">
        <v>24</v>
      </c>
      <c r="E2221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221" s="17">
        <f>IF(Movimientos[[#This Row],[Contabilizado]] &gt; 0, Movimientos[[#This Row],[Contabilizado]], 0)</f>
        <v>0</v>
      </c>
      <c r="G2221" s="31">
        <f>IF(Movimientos[[#This Row],[Contabilizado]] &lt; 0, Movimientos[[#This Row],[Contabilizado]], 0)</f>
        <v>0</v>
      </c>
      <c r="H2221" s="3"/>
      <c r="I2221" s="5"/>
      <c r="K2221" s="3"/>
      <c r="L2221" s="3"/>
      <c r="M2221" s="3"/>
    </row>
    <row r="2222" spans="1:13" x14ac:dyDescent="0.2">
      <c r="A2222" s="4">
        <v>44789</v>
      </c>
      <c r="B2222" s="17">
        <v>3000</v>
      </c>
      <c r="C2222" s="11" t="s">
        <v>153</v>
      </c>
      <c r="D2222" s="2"/>
      <c r="E2222" s="17">
        <f>IF(AND(Movimientos[[#This Row],[Importe]] &lt; 0, OR(Movimientos[[#This Row],[Concepto]] = "Luz", Movimientos[[#This Row],[Concepto]] = "Cuota", Movimientos[[#This Row],[Concepto]] = "Invitado")), 0, Movimientos[[#This Row],[Importe]])</f>
        <v>3000</v>
      </c>
      <c r="F2222" s="17">
        <f>IF(Movimientos[[#This Row],[Contabilizado]] &gt; 0, Movimientos[[#This Row],[Contabilizado]], 0)</f>
        <v>3000</v>
      </c>
      <c r="G2222" s="31">
        <f>IF(Movimientos[[#This Row],[Contabilizado]] &lt; 0, Movimientos[[#This Row],[Contabilizado]], 0)</f>
        <v>0</v>
      </c>
      <c r="H2222" s="3"/>
      <c r="I2222" s="5"/>
      <c r="K2222" s="3"/>
      <c r="L2222" s="3"/>
      <c r="M2222" s="3"/>
    </row>
    <row r="2223" spans="1:13" x14ac:dyDescent="0.2">
      <c r="A2223" s="4">
        <v>44789</v>
      </c>
      <c r="B2223" s="17">
        <v>2600</v>
      </c>
      <c r="C2223" s="11" t="s">
        <v>15</v>
      </c>
      <c r="D2223" s="2" t="s">
        <v>83</v>
      </c>
      <c r="E2223" s="17">
        <f>IF(AND(Movimientos[[#This Row],[Importe]] &lt; 0, OR(Movimientos[[#This Row],[Concepto]] = "Luz", Movimientos[[#This Row],[Concepto]] = "Cuota", Movimientos[[#This Row],[Concepto]] = "Invitado")), 0, Movimientos[[#This Row],[Importe]])</f>
        <v>2600</v>
      </c>
      <c r="F2223" s="17">
        <f>IF(Movimientos[[#This Row],[Contabilizado]] &gt; 0, Movimientos[[#This Row],[Contabilizado]], 0)</f>
        <v>2600</v>
      </c>
      <c r="G2223" s="31">
        <f>IF(Movimientos[[#This Row],[Contabilizado]] &lt; 0, Movimientos[[#This Row],[Contabilizado]], 0)</f>
        <v>0</v>
      </c>
      <c r="H2223" s="3"/>
      <c r="I2223" s="5"/>
      <c r="K2223" s="3"/>
      <c r="L2223" s="3"/>
      <c r="M2223" s="3"/>
    </row>
    <row r="2224" spans="1:13" x14ac:dyDescent="0.2">
      <c r="A2224" s="4">
        <v>44789</v>
      </c>
      <c r="B2224" s="17">
        <v>2600</v>
      </c>
      <c r="C2224" s="11" t="s">
        <v>15</v>
      </c>
      <c r="D2224" s="2" t="s">
        <v>111</v>
      </c>
      <c r="E2224" s="17">
        <f>IF(AND(Movimientos[[#This Row],[Importe]] &lt; 0, OR(Movimientos[[#This Row],[Concepto]] = "Luz", Movimientos[[#This Row],[Concepto]] = "Cuota", Movimientos[[#This Row],[Concepto]] = "Invitado")), 0, Movimientos[[#This Row],[Importe]])</f>
        <v>2600</v>
      </c>
      <c r="F2224" s="17">
        <f>IF(Movimientos[[#This Row],[Contabilizado]] &gt; 0, Movimientos[[#This Row],[Contabilizado]], 0)</f>
        <v>2600</v>
      </c>
      <c r="G2224" s="31">
        <f>IF(Movimientos[[#This Row],[Contabilizado]] &lt; 0, Movimientos[[#This Row],[Contabilizado]], 0)</f>
        <v>0</v>
      </c>
      <c r="H2224" s="3"/>
      <c r="I2224" s="5"/>
      <c r="K2224" s="3"/>
      <c r="L2224" s="3"/>
    </row>
    <row r="2225" spans="1:13" x14ac:dyDescent="0.2">
      <c r="A2225" s="4">
        <v>44789</v>
      </c>
      <c r="B2225" s="17">
        <v>66</v>
      </c>
      <c r="C2225" s="11" t="s">
        <v>197</v>
      </c>
      <c r="D2225" s="2"/>
      <c r="E2225" s="17">
        <f>IF(AND(Movimientos[[#This Row],[Importe]] &lt; 0, OR(Movimientos[[#This Row],[Concepto]] = "Luz", Movimientos[[#This Row],[Concepto]] = "Cuota", Movimientos[[#This Row],[Concepto]] = "Invitado")), 0, Movimientos[[#This Row],[Importe]])</f>
        <v>66</v>
      </c>
      <c r="F2225" s="17">
        <f>IF(Movimientos[[#This Row],[Contabilizado]] &gt; 0, Movimientos[[#This Row],[Contabilizado]], 0)</f>
        <v>66</v>
      </c>
      <c r="G2225" s="31">
        <f>IF(Movimientos[[#This Row],[Contabilizado]] &lt; 0, Movimientos[[#This Row],[Contabilizado]], 0)</f>
        <v>0</v>
      </c>
      <c r="H2225" s="3"/>
      <c r="I2225" s="5"/>
      <c r="K2225" s="3"/>
      <c r="L2225" s="3"/>
      <c r="M2225" s="2" t="s">
        <v>223</v>
      </c>
    </row>
    <row r="2226" spans="1:13" x14ac:dyDescent="0.2">
      <c r="A2226" s="4">
        <v>44789</v>
      </c>
      <c r="B2226" s="17">
        <v>-400</v>
      </c>
      <c r="C2226" s="11" t="s">
        <v>13</v>
      </c>
      <c r="D2226" s="13" t="s">
        <v>73</v>
      </c>
      <c r="E2226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226" s="17">
        <f>IF(Movimientos[[#This Row],[Contabilizado]] &gt; 0, Movimientos[[#This Row],[Contabilizado]], 0)</f>
        <v>0</v>
      </c>
      <c r="G2226" s="31">
        <f>IF(Movimientos[[#This Row],[Contabilizado]] &lt; 0, Movimientos[[#This Row],[Contabilizado]], 0)</f>
        <v>0</v>
      </c>
      <c r="H2226" s="3"/>
      <c r="I2226" s="5"/>
      <c r="K2226" s="3"/>
      <c r="L2226" s="3"/>
      <c r="M2226" s="3"/>
    </row>
    <row r="2227" spans="1:13" x14ac:dyDescent="0.2">
      <c r="A2227" s="4">
        <v>44789</v>
      </c>
      <c r="B2227" s="17">
        <v>-400</v>
      </c>
      <c r="C2227" s="11" t="s">
        <v>13</v>
      </c>
      <c r="D2227" s="13" t="s">
        <v>87</v>
      </c>
      <c r="E2227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227" s="17">
        <f>IF(Movimientos[[#This Row],[Contabilizado]] &gt; 0, Movimientos[[#This Row],[Contabilizado]], 0)</f>
        <v>0</v>
      </c>
      <c r="G2227" s="31">
        <f>IF(Movimientos[[#This Row],[Contabilizado]] &lt; 0, Movimientos[[#This Row],[Contabilizado]], 0)</f>
        <v>0</v>
      </c>
      <c r="H2227" s="3"/>
      <c r="I2227" s="5"/>
      <c r="K2227" s="3"/>
      <c r="L2227" s="3"/>
      <c r="M2227" s="3"/>
    </row>
    <row r="2228" spans="1:13" x14ac:dyDescent="0.2">
      <c r="A2228" s="4">
        <v>44789</v>
      </c>
      <c r="B2228" s="17">
        <v>-500</v>
      </c>
      <c r="C2228" s="11" t="s">
        <v>46</v>
      </c>
      <c r="D2228" s="2"/>
      <c r="E2228" s="17">
        <f>IF(AND(Movimientos[[#This Row],[Importe]] &lt; 0, OR(Movimientos[[#This Row],[Concepto]] = "Luz", Movimientos[[#This Row],[Concepto]] = "Cuota", Movimientos[[#This Row],[Concepto]] = "Invitado")), 0, Movimientos[[#This Row],[Importe]])</f>
        <v>-500</v>
      </c>
      <c r="F2228" s="17">
        <f>IF(Movimientos[[#This Row],[Contabilizado]] &gt; 0, Movimientos[[#This Row],[Contabilizado]], 0)</f>
        <v>0</v>
      </c>
      <c r="G2228" s="31">
        <f>IF(Movimientos[[#This Row],[Contabilizado]] &lt; 0, Movimientos[[#This Row],[Contabilizado]], 0)</f>
        <v>-500</v>
      </c>
      <c r="I2228" s="5"/>
      <c r="M2228" s="3"/>
    </row>
    <row r="2229" spans="1:13" x14ac:dyDescent="0.2">
      <c r="A2229" s="4">
        <v>44789</v>
      </c>
      <c r="B2229" s="17">
        <v>-3000</v>
      </c>
      <c r="C2229" s="11" t="s">
        <v>46</v>
      </c>
      <c r="D2229" s="2"/>
      <c r="E2229" s="17">
        <f>IF(AND(Movimientos[[#This Row],[Importe]] &lt; 0, OR(Movimientos[[#This Row],[Concepto]] = "Luz", Movimientos[[#This Row],[Concepto]] = "Cuota", Movimientos[[#This Row],[Concepto]] = "Invitado")), 0, Movimientos[[#This Row],[Importe]])</f>
        <v>-3000</v>
      </c>
      <c r="F2229" s="17">
        <f>IF(Movimientos[[#This Row],[Contabilizado]] &gt; 0, Movimientos[[#This Row],[Contabilizado]], 0)</f>
        <v>0</v>
      </c>
      <c r="G2229" s="31">
        <f>IF(Movimientos[[#This Row],[Contabilizado]] &lt; 0, Movimientos[[#This Row],[Contabilizado]], 0)</f>
        <v>-3000</v>
      </c>
      <c r="I2229" s="5"/>
      <c r="M2229" s="3"/>
    </row>
    <row r="2230" spans="1:13" x14ac:dyDescent="0.2">
      <c r="A2230" s="4">
        <v>44789</v>
      </c>
      <c r="B2230" s="17">
        <v>-5166</v>
      </c>
      <c r="C2230" s="11" t="s">
        <v>27</v>
      </c>
      <c r="D2230" s="2"/>
      <c r="E2230" s="17">
        <f>IF(AND(Movimientos[[#This Row],[Importe]] &lt; 0, OR(Movimientos[[#This Row],[Concepto]] = "Luz", Movimientos[[#This Row],[Concepto]] = "Cuota", Movimientos[[#This Row],[Concepto]] = "Invitado")), 0, Movimientos[[#This Row],[Importe]])</f>
        <v>-5166</v>
      </c>
      <c r="F2230" s="17">
        <f>IF(Movimientos[[#This Row],[Contabilizado]] &gt; 0, Movimientos[[#This Row],[Contabilizado]], 0)</f>
        <v>0</v>
      </c>
      <c r="G2230" s="31">
        <f>IF(Movimientos[[#This Row],[Contabilizado]] &lt; 0, Movimientos[[#This Row],[Contabilizado]], 0)</f>
        <v>-5166</v>
      </c>
      <c r="H2230" s="3"/>
      <c r="I2230" s="5" t="s">
        <v>28</v>
      </c>
      <c r="K2230" s="3"/>
      <c r="L2230" s="3"/>
      <c r="M2230" s="3"/>
    </row>
    <row r="2231" spans="1:13" x14ac:dyDescent="0.2">
      <c r="A2231" s="4">
        <v>44789</v>
      </c>
      <c r="B2231" s="17">
        <v>-205800</v>
      </c>
      <c r="C2231" s="11" t="s">
        <v>230</v>
      </c>
      <c r="D2231" s="2"/>
      <c r="E2231" s="17">
        <f>IF(AND(Movimientos[[#This Row],[Importe]] &lt; 0, OR(Movimientos[[#This Row],[Concepto]] = "Luz", Movimientos[[#This Row],[Concepto]] = "Cuota", Movimientos[[#This Row],[Concepto]] = "Invitado")), 0, Movimientos[[#This Row],[Importe]])</f>
        <v>-205800</v>
      </c>
      <c r="F2231" s="17">
        <f>IF(Movimientos[[#This Row],[Contabilizado]] &gt; 0, Movimientos[[#This Row],[Contabilizado]], 0)</f>
        <v>0</v>
      </c>
      <c r="G2231" s="31">
        <f>IF(Movimientos[[#This Row],[Contabilizado]] &lt; 0, Movimientos[[#This Row],[Contabilizado]], 0)</f>
        <v>-205800</v>
      </c>
      <c r="I2231" s="5"/>
    </row>
    <row r="2232" spans="1:13" x14ac:dyDescent="0.2">
      <c r="A2232" s="4">
        <v>44788</v>
      </c>
      <c r="B2232" s="17">
        <v>6000</v>
      </c>
      <c r="C2232" s="11" t="s">
        <v>153</v>
      </c>
      <c r="D2232" s="2"/>
      <c r="E2232" s="17">
        <f>IF(AND(Movimientos[[#This Row],[Importe]] &lt; 0, OR(Movimientos[[#This Row],[Concepto]] = "Luz", Movimientos[[#This Row],[Concepto]] = "Cuota", Movimientos[[#This Row],[Concepto]] = "Invitado")), 0, Movimientos[[#This Row],[Importe]])</f>
        <v>6000</v>
      </c>
      <c r="F2232" s="17">
        <f>IF(Movimientos[[#This Row],[Contabilizado]] &gt; 0, Movimientos[[#This Row],[Contabilizado]], 0)</f>
        <v>6000</v>
      </c>
      <c r="G2232" s="31">
        <f>IF(Movimientos[[#This Row],[Contabilizado]] &lt; 0, Movimientos[[#This Row],[Contabilizado]], 0)</f>
        <v>0</v>
      </c>
      <c r="H2232" s="3"/>
      <c r="I2232" s="5"/>
      <c r="K2232" s="3"/>
      <c r="L2232" s="3"/>
      <c r="M2232" s="3"/>
    </row>
    <row r="2233" spans="1:13" x14ac:dyDescent="0.2">
      <c r="A2233" s="4">
        <v>44787</v>
      </c>
      <c r="B2233" s="17">
        <v>-700</v>
      </c>
      <c r="C2233" s="11" t="s">
        <v>32</v>
      </c>
      <c r="D2233" s="2" t="s">
        <v>92</v>
      </c>
      <c r="E2233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233" s="17">
        <f>IF(Movimientos[[#This Row],[Contabilizado]] &gt; 0, Movimientos[[#This Row],[Contabilizado]], 0)</f>
        <v>0</v>
      </c>
      <c r="G2233" s="31">
        <f>IF(Movimientos[[#This Row],[Contabilizado]] &lt; 0, Movimientos[[#This Row],[Contabilizado]], 0)</f>
        <v>0</v>
      </c>
      <c r="H2233" s="3"/>
      <c r="I2233" s="5"/>
      <c r="K2233" s="3"/>
      <c r="L2233" s="3"/>
      <c r="M2233" s="3"/>
    </row>
    <row r="2234" spans="1:13" x14ac:dyDescent="0.2">
      <c r="A2234" s="4">
        <v>44786</v>
      </c>
      <c r="B2234" s="17">
        <v>-400</v>
      </c>
      <c r="C2234" s="11" t="s">
        <v>13</v>
      </c>
      <c r="D2234" s="13" t="s">
        <v>227</v>
      </c>
      <c r="E2234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234" s="17">
        <f>IF(Movimientos[[#This Row],[Contabilizado]] &gt; 0, Movimientos[[#This Row],[Contabilizado]], 0)</f>
        <v>0</v>
      </c>
      <c r="G2234" s="31">
        <f>IF(Movimientos[[#This Row],[Contabilizado]] &lt; 0, Movimientos[[#This Row],[Contabilizado]], 0)</f>
        <v>0</v>
      </c>
      <c r="H2234" s="3"/>
      <c r="I2234" s="5"/>
      <c r="K2234" s="3"/>
      <c r="L2234" s="3"/>
      <c r="M2234" s="3"/>
    </row>
    <row r="2235" spans="1:13" x14ac:dyDescent="0.2">
      <c r="A2235" s="4">
        <v>44785</v>
      </c>
      <c r="B2235" s="17">
        <v>2600</v>
      </c>
      <c r="C2235" s="11" t="s">
        <v>15</v>
      </c>
      <c r="D2235" s="2" t="s">
        <v>99</v>
      </c>
      <c r="E2235" s="17">
        <f>IF(AND(Movimientos[[#This Row],[Importe]] &lt; 0, OR(Movimientos[[#This Row],[Concepto]] = "Luz", Movimientos[[#This Row],[Concepto]] = "Cuota", Movimientos[[#This Row],[Concepto]] = "Invitado")), 0, Movimientos[[#This Row],[Importe]])</f>
        <v>2600</v>
      </c>
      <c r="F2235" s="17">
        <f>IF(Movimientos[[#This Row],[Contabilizado]] &gt; 0, Movimientos[[#This Row],[Contabilizado]], 0)</f>
        <v>2600</v>
      </c>
      <c r="G2235" s="31">
        <f>IF(Movimientos[[#This Row],[Contabilizado]] &lt; 0, Movimientos[[#This Row],[Contabilizado]], 0)</f>
        <v>0</v>
      </c>
      <c r="H2235" s="3"/>
      <c r="I2235" s="5"/>
      <c r="K2235" s="3"/>
      <c r="L2235" s="3"/>
    </row>
    <row r="2236" spans="1:13" x14ac:dyDescent="0.2">
      <c r="A2236" s="4">
        <v>44785</v>
      </c>
      <c r="B2236" s="17">
        <v>500</v>
      </c>
      <c r="C2236" s="11" t="s">
        <v>197</v>
      </c>
      <c r="D2236" s="2"/>
      <c r="E2236" s="17">
        <f>IF(AND(Movimientos[[#This Row],[Importe]] &lt; 0, OR(Movimientos[[#This Row],[Concepto]] = "Luz", Movimientos[[#This Row],[Concepto]] = "Cuota", Movimientos[[#This Row],[Concepto]] = "Invitado")), 0, Movimientos[[#This Row],[Importe]])</f>
        <v>500</v>
      </c>
      <c r="F2236" s="17">
        <f>IF(Movimientos[[#This Row],[Contabilizado]] &gt; 0, Movimientos[[#This Row],[Contabilizado]], 0)</f>
        <v>500</v>
      </c>
      <c r="G2236" s="31">
        <f>IF(Movimientos[[#This Row],[Contabilizado]] &lt; 0, Movimientos[[#This Row],[Contabilizado]], 0)</f>
        <v>0</v>
      </c>
      <c r="H2236" s="3"/>
      <c r="I2236" s="5"/>
      <c r="K2236" s="3"/>
      <c r="L2236" s="3"/>
      <c r="M2236" s="2" t="s">
        <v>223</v>
      </c>
    </row>
    <row r="2237" spans="1:13" x14ac:dyDescent="0.2">
      <c r="A2237" s="4">
        <v>44785</v>
      </c>
      <c r="B2237" s="17">
        <v>-400</v>
      </c>
      <c r="C2237" s="11" t="s">
        <v>13</v>
      </c>
      <c r="D2237" s="13" t="s">
        <v>24</v>
      </c>
      <c r="E2237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237" s="17">
        <f>IF(Movimientos[[#This Row],[Contabilizado]] &gt; 0, Movimientos[[#This Row],[Contabilizado]], 0)</f>
        <v>0</v>
      </c>
      <c r="G2237" s="31">
        <f>IF(Movimientos[[#This Row],[Contabilizado]] &lt; 0, Movimientos[[#This Row],[Contabilizado]], 0)</f>
        <v>0</v>
      </c>
      <c r="H2237" s="3"/>
      <c r="I2237" s="5"/>
      <c r="K2237" s="3"/>
      <c r="L2237" s="3"/>
    </row>
    <row r="2238" spans="1:13" x14ac:dyDescent="0.2">
      <c r="A2238" s="4">
        <v>44785</v>
      </c>
      <c r="B2238" s="17">
        <v>-700</v>
      </c>
      <c r="C2238" s="11" t="s">
        <v>32</v>
      </c>
      <c r="D2238" s="2" t="s">
        <v>24</v>
      </c>
      <c r="E2238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238" s="17">
        <f>IF(Movimientos[[#This Row],[Contabilizado]] &gt; 0, Movimientos[[#This Row],[Contabilizado]], 0)</f>
        <v>0</v>
      </c>
      <c r="G2238" s="31">
        <f>IF(Movimientos[[#This Row],[Contabilizado]] &lt; 0, Movimientos[[#This Row],[Contabilizado]], 0)</f>
        <v>0</v>
      </c>
      <c r="H2238" s="3"/>
      <c r="I2238" s="5"/>
      <c r="K2238" s="3"/>
      <c r="L2238" s="3"/>
      <c r="M2238" s="3"/>
    </row>
    <row r="2239" spans="1:13" x14ac:dyDescent="0.2">
      <c r="A2239" s="4">
        <v>44784</v>
      </c>
      <c r="B2239" s="17">
        <v>2600</v>
      </c>
      <c r="C2239" s="11" t="s">
        <v>15</v>
      </c>
      <c r="D2239" s="2" t="s">
        <v>67</v>
      </c>
      <c r="E2239" s="17">
        <f>IF(AND(Movimientos[[#This Row],[Importe]] &lt; 0, OR(Movimientos[[#This Row],[Concepto]] = "Luz", Movimientos[[#This Row],[Concepto]] = "Cuota", Movimientos[[#This Row],[Concepto]] = "Invitado")), 0, Movimientos[[#This Row],[Importe]])</f>
        <v>2600</v>
      </c>
      <c r="F2239" s="17">
        <f>IF(Movimientos[[#This Row],[Contabilizado]] &gt; 0, Movimientos[[#This Row],[Contabilizado]], 0)</f>
        <v>2600</v>
      </c>
      <c r="G2239" s="31">
        <f>IF(Movimientos[[#This Row],[Contabilizado]] &lt; 0, Movimientos[[#This Row],[Contabilizado]], 0)</f>
        <v>0</v>
      </c>
      <c r="H2239" s="3"/>
      <c r="I2239" s="5"/>
      <c r="K2239" s="3"/>
      <c r="L2239" s="3"/>
      <c r="M2239" s="3"/>
    </row>
    <row r="2240" spans="1:13" x14ac:dyDescent="0.2">
      <c r="A2240" s="4">
        <v>44784</v>
      </c>
      <c r="B2240" s="17">
        <v>2600</v>
      </c>
      <c r="C2240" s="11" t="s">
        <v>15</v>
      </c>
      <c r="D2240" s="2" t="s">
        <v>70</v>
      </c>
      <c r="E2240" s="17">
        <f>IF(AND(Movimientos[[#This Row],[Importe]] &lt; 0, OR(Movimientos[[#This Row],[Concepto]] = "Luz", Movimientos[[#This Row],[Concepto]] = "Cuota", Movimientos[[#This Row],[Concepto]] = "Invitado")), 0, Movimientos[[#This Row],[Importe]])</f>
        <v>2600</v>
      </c>
      <c r="F2240" s="17">
        <f>IF(Movimientos[[#This Row],[Contabilizado]] &gt; 0, Movimientos[[#This Row],[Contabilizado]], 0)</f>
        <v>2600</v>
      </c>
      <c r="G2240" s="31">
        <f>IF(Movimientos[[#This Row],[Contabilizado]] &lt; 0, Movimientos[[#This Row],[Contabilizado]], 0)</f>
        <v>0</v>
      </c>
      <c r="I2240" s="5"/>
      <c r="M2240" s="3"/>
    </row>
    <row r="2241" spans="1:13" x14ac:dyDescent="0.2">
      <c r="A2241" s="4">
        <v>44784</v>
      </c>
      <c r="B2241" s="17">
        <v>2600</v>
      </c>
      <c r="C2241" s="11" t="s">
        <v>15</v>
      </c>
      <c r="D2241" s="2" t="s">
        <v>231</v>
      </c>
      <c r="E2241" s="17">
        <f>IF(AND(Movimientos[[#This Row],[Importe]] &lt; 0, OR(Movimientos[[#This Row],[Concepto]] = "Luz", Movimientos[[#This Row],[Concepto]] = "Cuota", Movimientos[[#This Row],[Concepto]] = "Invitado")), 0, Movimientos[[#This Row],[Importe]])</f>
        <v>2600</v>
      </c>
      <c r="F2241" s="17">
        <f>IF(Movimientos[[#This Row],[Contabilizado]] &gt; 0, Movimientos[[#This Row],[Contabilizado]], 0)</f>
        <v>2600</v>
      </c>
      <c r="G2241" s="31">
        <f>IF(Movimientos[[#This Row],[Contabilizado]] &lt; 0, Movimientos[[#This Row],[Contabilizado]], 0)</f>
        <v>0</v>
      </c>
      <c r="I2241" s="5"/>
    </row>
    <row r="2242" spans="1:13" x14ac:dyDescent="0.2">
      <c r="A2242" s="4">
        <v>44784</v>
      </c>
      <c r="B2242" s="17">
        <v>2600</v>
      </c>
      <c r="C2242" s="11" t="s">
        <v>15</v>
      </c>
      <c r="D2242" s="2" t="s">
        <v>86</v>
      </c>
      <c r="E2242" s="17">
        <f>IF(AND(Movimientos[[#This Row],[Importe]] &lt; 0, OR(Movimientos[[#This Row],[Concepto]] = "Luz", Movimientos[[#This Row],[Concepto]] = "Cuota", Movimientos[[#This Row],[Concepto]] = "Invitado")), 0, Movimientos[[#This Row],[Importe]])</f>
        <v>2600</v>
      </c>
      <c r="F2242" s="17">
        <f>IF(Movimientos[[#This Row],[Contabilizado]] &gt; 0, Movimientos[[#This Row],[Contabilizado]], 0)</f>
        <v>2600</v>
      </c>
      <c r="G2242" s="31">
        <f>IF(Movimientos[[#This Row],[Contabilizado]] &lt; 0, Movimientos[[#This Row],[Contabilizado]], 0)</f>
        <v>0</v>
      </c>
      <c r="I2242" s="5"/>
      <c r="M2242" s="3"/>
    </row>
    <row r="2243" spans="1:13" x14ac:dyDescent="0.2">
      <c r="A2243" s="4">
        <v>44784</v>
      </c>
      <c r="B2243" s="17">
        <v>2600</v>
      </c>
      <c r="C2243" s="11" t="s">
        <v>15</v>
      </c>
      <c r="D2243" s="2" t="s">
        <v>232</v>
      </c>
      <c r="E2243" s="17">
        <f>IF(AND(Movimientos[[#This Row],[Importe]] &lt; 0, OR(Movimientos[[#This Row],[Concepto]] = "Luz", Movimientos[[#This Row],[Concepto]] = "Cuota", Movimientos[[#This Row],[Concepto]] = "Invitado")), 0, Movimientos[[#This Row],[Importe]])</f>
        <v>2600</v>
      </c>
      <c r="F2243" s="17">
        <f>IF(Movimientos[[#This Row],[Contabilizado]] &gt; 0, Movimientos[[#This Row],[Contabilizado]], 0)</f>
        <v>2600</v>
      </c>
      <c r="G2243" s="31">
        <f>IF(Movimientos[[#This Row],[Contabilizado]] &lt; 0, Movimientos[[#This Row],[Contabilizado]], 0)</f>
        <v>0</v>
      </c>
      <c r="I2243" s="5"/>
      <c r="J2243" s="5"/>
    </row>
    <row r="2244" spans="1:13" x14ac:dyDescent="0.2">
      <c r="A2244" s="4">
        <v>44784</v>
      </c>
      <c r="B2244" s="17">
        <v>2600</v>
      </c>
      <c r="C2244" s="11" t="s">
        <v>15</v>
      </c>
      <c r="D2244" s="2" t="s">
        <v>102</v>
      </c>
      <c r="E2244" s="17">
        <f>IF(AND(Movimientos[[#This Row],[Importe]] &lt; 0, OR(Movimientos[[#This Row],[Concepto]] = "Luz", Movimientos[[#This Row],[Concepto]] = "Cuota", Movimientos[[#This Row],[Concepto]] = "Invitado")), 0, Movimientos[[#This Row],[Importe]])</f>
        <v>2600</v>
      </c>
      <c r="F2244" s="17">
        <f>IF(Movimientos[[#This Row],[Contabilizado]] &gt; 0, Movimientos[[#This Row],[Contabilizado]], 0)</f>
        <v>2600</v>
      </c>
      <c r="G2244" s="31">
        <f>IF(Movimientos[[#This Row],[Contabilizado]] &lt; 0, Movimientos[[#This Row],[Contabilizado]], 0)</f>
        <v>0</v>
      </c>
      <c r="I2244" s="5"/>
      <c r="J2244" s="5"/>
    </row>
    <row r="2245" spans="1:13" x14ac:dyDescent="0.2">
      <c r="A2245" s="4">
        <v>44784</v>
      </c>
      <c r="B2245" s="17">
        <v>2600</v>
      </c>
      <c r="C2245" s="11" t="s">
        <v>15</v>
      </c>
      <c r="D2245" s="2" t="s">
        <v>117</v>
      </c>
      <c r="E2245" s="17">
        <f>IF(AND(Movimientos[[#This Row],[Importe]] &lt; 0, OR(Movimientos[[#This Row],[Concepto]] = "Luz", Movimientos[[#This Row],[Concepto]] = "Cuota", Movimientos[[#This Row],[Concepto]] = "Invitado")), 0, Movimientos[[#This Row],[Importe]])</f>
        <v>2600</v>
      </c>
      <c r="F2245" s="17">
        <f>IF(Movimientos[[#This Row],[Contabilizado]] &gt; 0, Movimientos[[#This Row],[Contabilizado]], 0)</f>
        <v>2600</v>
      </c>
      <c r="G2245" s="31">
        <f>IF(Movimientos[[#This Row],[Contabilizado]] &lt; 0, Movimientos[[#This Row],[Contabilizado]], 0)</f>
        <v>0</v>
      </c>
      <c r="I2245" s="5"/>
      <c r="J2245" s="5"/>
    </row>
    <row r="2246" spans="1:13" x14ac:dyDescent="0.2">
      <c r="A2246" s="4">
        <v>44784</v>
      </c>
      <c r="B2246" s="17">
        <v>2600</v>
      </c>
      <c r="C2246" s="11" t="s">
        <v>15</v>
      </c>
      <c r="D2246" s="2" t="s">
        <v>121</v>
      </c>
      <c r="E2246" s="17">
        <f>IF(AND(Movimientos[[#This Row],[Importe]] &lt; 0, OR(Movimientos[[#This Row],[Concepto]] = "Luz", Movimientos[[#This Row],[Concepto]] = "Cuota", Movimientos[[#This Row],[Concepto]] = "Invitado")), 0, Movimientos[[#This Row],[Importe]])</f>
        <v>2600</v>
      </c>
      <c r="F2246" s="17">
        <f>IF(Movimientos[[#This Row],[Contabilizado]] &gt; 0, Movimientos[[#This Row],[Contabilizado]], 0)</f>
        <v>2600</v>
      </c>
      <c r="G2246" s="31">
        <f>IF(Movimientos[[#This Row],[Contabilizado]] &lt; 0, Movimientos[[#This Row],[Contabilizado]], 0)</f>
        <v>0</v>
      </c>
      <c r="I2246" s="5"/>
      <c r="M2246" s="3"/>
    </row>
    <row r="2247" spans="1:13" x14ac:dyDescent="0.2">
      <c r="A2247" s="4">
        <v>44784</v>
      </c>
      <c r="B2247" s="17">
        <v>2600</v>
      </c>
      <c r="C2247" s="11" t="s">
        <v>15</v>
      </c>
      <c r="D2247" s="2" t="s">
        <v>134</v>
      </c>
      <c r="E2247" s="17">
        <f>IF(AND(Movimientos[[#This Row],[Importe]] &lt; 0, OR(Movimientos[[#This Row],[Concepto]] = "Luz", Movimientos[[#This Row],[Concepto]] = "Cuota", Movimientos[[#This Row],[Concepto]] = "Invitado")), 0, Movimientos[[#This Row],[Importe]])</f>
        <v>2600</v>
      </c>
      <c r="F2247" s="17">
        <f>IF(Movimientos[[#This Row],[Contabilizado]] &gt; 0, Movimientos[[#This Row],[Contabilizado]], 0)</f>
        <v>2600</v>
      </c>
      <c r="G2247" s="31">
        <f>IF(Movimientos[[#This Row],[Contabilizado]] &lt; 0, Movimientos[[#This Row],[Contabilizado]], 0)</f>
        <v>0</v>
      </c>
      <c r="H2247" s="3"/>
      <c r="I2247" s="5"/>
      <c r="K2247" s="3"/>
      <c r="L2247" s="3"/>
      <c r="M2247" s="3"/>
    </row>
    <row r="2248" spans="1:13" x14ac:dyDescent="0.2">
      <c r="A2248" s="4">
        <v>44784</v>
      </c>
      <c r="B2248" s="17">
        <v>1800</v>
      </c>
      <c r="C2248" s="11" t="s">
        <v>15</v>
      </c>
      <c r="D2248" s="2" t="s">
        <v>39</v>
      </c>
      <c r="E2248" s="17">
        <f>IF(AND(Movimientos[[#This Row],[Importe]] &lt; 0, OR(Movimientos[[#This Row],[Concepto]] = "Luz", Movimientos[[#This Row],[Concepto]] = "Cuota", Movimientos[[#This Row],[Concepto]] = "Invitado")), 0, Movimientos[[#This Row],[Importe]])</f>
        <v>1800</v>
      </c>
      <c r="F2248" s="17">
        <f>IF(Movimientos[[#This Row],[Contabilizado]] &gt; 0, Movimientos[[#This Row],[Contabilizado]], 0)</f>
        <v>1800</v>
      </c>
      <c r="G2248" s="31">
        <f>IF(Movimientos[[#This Row],[Contabilizado]] &lt; 0, Movimientos[[#This Row],[Contabilizado]], 0)</f>
        <v>0</v>
      </c>
      <c r="H2248" s="3"/>
      <c r="I2248" s="5"/>
      <c r="K2248" s="3"/>
      <c r="L2248" s="3"/>
      <c r="M2248" s="3"/>
    </row>
    <row r="2249" spans="1:13" x14ac:dyDescent="0.2">
      <c r="A2249" s="4">
        <v>44784</v>
      </c>
      <c r="B2249" s="17">
        <v>700</v>
      </c>
      <c r="C2249" s="11" t="s">
        <v>32</v>
      </c>
      <c r="D2249" s="2" t="s">
        <v>103</v>
      </c>
      <c r="E2249" s="17">
        <f>IF(AND(Movimientos[[#This Row],[Importe]] &lt; 0, OR(Movimientos[[#This Row],[Concepto]] = "Luz", Movimientos[[#This Row],[Concepto]] = "Cuota", Movimientos[[#This Row],[Concepto]] = "Invitado")), 0, Movimientos[[#This Row],[Importe]])</f>
        <v>700</v>
      </c>
      <c r="F2249" s="17">
        <f>IF(Movimientos[[#This Row],[Contabilizado]] &gt; 0, Movimientos[[#This Row],[Contabilizado]], 0)</f>
        <v>700</v>
      </c>
      <c r="G2249" s="31">
        <f>IF(Movimientos[[#This Row],[Contabilizado]] &lt; 0, Movimientos[[#This Row],[Contabilizado]], 0)</f>
        <v>0</v>
      </c>
      <c r="H2249" s="3"/>
      <c r="I2249" s="5"/>
      <c r="K2249" s="3"/>
      <c r="L2249" s="3"/>
    </row>
    <row r="2250" spans="1:13" x14ac:dyDescent="0.2">
      <c r="A2250" s="4">
        <v>44784</v>
      </c>
      <c r="B2250" s="17">
        <v>400</v>
      </c>
      <c r="C2250" s="11" t="s">
        <v>13</v>
      </c>
      <c r="D2250" s="13" t="s">
        <v>214</v>
      </c>
      <c r="E2250" s="17">
        <f>IF(AND(Movimientos[[#This Row],[Importe]] &lt; 0, OR(Movimientos[[#This Row],[Concepto]] = "Luz", Movimientos[[#This Row],[Concepto]] = "Cuota", Movimientos[[#This Row],[Concepto]] = "Invitado")), 0, Movimientos[[#This Row],[Importe]])</f>
        <v>400</v>
      </c>
      <c r="F2250" s="17">
        <f>IF(Movimientos[[#This Row],[Contabilizado]] &gt; 0, Movimientos[[#This Row],[Contabilizado]], 0)</f>
        <v>400</v>
      </c>
      <c r="G2250" s="31">
        <f>IF(Movimientos[[#This Row],[Contabilizado]] &lt; 0, Movimientos[[#This Row],[Contabilizado]], 0)</f>
        <v>0</v>
      </c>
      <c r="H2250" s="3"/>
      <c r="I2250" s="5"/>
      <c r="K2250" s="3"/>
      <c r="L2250" s="3"/>
      <c r="M2250" s="3"/>
    </row>
    <row r="2251" spans="1:13" x14ac:dyDescent="0.2">
      <c r="A2251" s="4">
        <v>44784</v>
      </c>
      <c r="B2251" s="17">
        <v>-400</v>
      </c>
      <c r="C2251" s="11" t="s">
        <v>13</v>
      </c>
      <c r="D2251" s="13" t="s">
        <v>214</v>
      </c>
      <c r="E2251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251" s="17">
        <f>IF(Movimientos[[#This Row],[Contabilizado]] &gt; 0, Movimientos[[#This Row],[Contabilizado]], 0)</f>
        <v>0</v>
      </c>
      <c r="G2251" s="31">
        <f>IF(Movimientos[[#This Row],[Contabilizado]] &lt; 0, Movimientos[[#This Row],[Contabilizado]], 0)</f>
        <v>0</v>
      </c>
      <c r="H2251" s="3"/>
      <c r="I2251" s="5"/>
      <c r="K2251" s="3"/>
      <c r="L2251" s="3"/>
    </row>
    <row r="2252" spans="1:13" x14ac:dyDescent="0.2">
      <c r="A2252" s="4">
        <v>44784</v>
      </c>
      <c r="B2252" s="17">
        <v>-700</v>
      </c>
      <c r="C2252" s="11" t="s">
        <v>32</v>
      </c>
      <c r="D2252" s="2" t="s">
        <v>103</v>
      </c>
      <c r="E2252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252" s="17">
        <f>IF(Movimientos[[#This Row],[Contabilizado]] &gt; 0, Movimientos[[#This Row],[Contabilizado]], 0)</f>
        <v>0</v>
      </c>
      <c r="G2252" s="31">
        <f>IF(Movimientos[[#This Row],[Contabilizado]] &lt; 0, Movimientos[[#This Row],[Contabilizado]], 0)</f>
        <v>0</v>
      </c>
      <c r="H2252" s="3"/>
      <c r="I2252" s="5"/>
      <c r="K2252" s="3"/>
      <c r="L2252" s="3"/>
    </row>
    <row r="2253" spans="1:13" x14ac:dyDescent="0.2">
      <c r="A2253" s="4">
        <v>44784</v>
      </c>
      <c r="B2253" s="17">
        <v>-4600</v>
      </c>
      <c r="C2253" s="11" t="s">
        <v>170</v>
      </c>
      <c r="D2253" s="2"/>
      <c r="E2253" s="17">
        <f>IF(AND(Movimientos[[#This Row],[Importe]] &lt; 0, OR(Movimientos[[#This Row],[Concepto]] = "Luz", Movimientos[[#This Row],[Concepto]] = "Cuota", Movimientos[[#This Row],[Concepto]] = "Invitado")), 0, Movimientos[[#This Row],[Importe]])</f>
        <v>-4600</v>
      </c>
      <c r="F2253" s="17">
        <f>IF(Movimientos[[#This Row],[Contabilizado]] &gt; 0, Movimientos[[#This Row],[Contabilizado]], 0)</f>
        <v>0</v>
      </c>
      <c r="G2253" s="31">
        <f>IF(Movimientos[[#This Row],[Contabilizado]] &lt; 0, Movimientos[[#This Row],[Contabilizado]], 0)</f>
        <v>-4600</v>
      </c>
      <c r="H2253" s="3"/>
      <c r="I2253" s="5"/>
      <c r="K2253" s="3"/>
      <c r="L2253" s="3"/>
    </row>
    <row r="2254" spans="1:13" x14ac:dyDescent="0.2">
      <c r="A2254" s="4">
        <v>44783</v>
      </c>
      <c r="B2254" s="17">
        <v>9100</v>
      </c>
      <c r="C2254" s="11" t="s">
        <v>15</v>
      </c>
      <c r="D2254" s="2" t="s">
        <v>69</v>
      </c>
      <c r="E2254" s="17">
        <f>IF(AND(Movimientos[[#This Row],[Importe]] &lt; 0, OR(Movimientos[[#This Row],[Concepto]] = "Luz", Movimientos[[#This Row],[Concepto]] = "Cuota", Movimientos[[#This Row],[Concepto]] = "Invitado")), 0, Movimientos[[#This Row],[Importe]])</f>
        <v>9100</v>
      </c>
      <c r="F2254" s="17">
        <f>IF(Movimientos[[#This Row],[Contabilizado]] &gt; 0, Movimientos[[#This Row],[Contabilizado]], 0)</f>
        <v>9100</v>
      </c>
      <c r="G2254" s="31">
        <f>IF(Movimientos[[#This Row],[Contabilizado]] &lt; 0, Movimientos[[#This Row],[Contabilizado]], 0)</f>
        <v>0</v>
      </c>
      <c r="H2254" s="3"/>
      <c r="I2254" s="5"/>
      <c r="K2254" s="3"/>
      <c r="L2254" s="3"/>
      <c r="M2254" s="3"/>
    </row>
    <row r="2255" spans="1:13" x14ac:dyDescent="0.2">
      <c r="A2255" s="4">
        <v>44783</v>
      </c>
      <c r="B2255" s="17">
        <v>2600</v>
      </c>
      <c r="C2255" s="11" t="s">
        <v>15</v>
      </c>
      <c r="D2255" s="2" t="s">
        <v>64</v>
      </c>
      <c r="E2255" s="17">
        <f>IF(AND(Movimientos[[#This Row],[Importe]] &lt; 0, OR(Movimientos[[#This Row],[Concepto]] = "Luz", Movimientos[[#This Row],[Concepto]] = "Cuota", Movimientos[[#This Row],[Concepto]] = "Invitado")), 0, Movimientos[[#This Row],[Importe]])</f>
        <v>2600</v>
      </c>
      <c r="F2255" s="17">
        <f>IF(Movimientos[[#This Row],[Contabilizado]] &gt; 0, Movimientos[[#This Row],[Contabilizado]], 0)</f>
        <v>2600</v>
      </c>
      <c r="G2255" s="31">
        <f>IF(Movimientos[[#This Row],[Contabilizado]] &lt; 0, Movimientos[[#This Row],[Contabilizado]], 0)</f>
        <v>0</v>
      </c>
      <c r="H2255" s="3"/>
      <c r="I2255" s="5"/>
      <c r="K2255" s="3"/>
      <c r="L2255" s="3"/>
      <c r="M2255" s="3"/>
    </row>
    <row r="2256" spans="1:13" x14ac:dyDescent="0.2">
      <c r="A2256" s="4">
        <v>44783</v>
      </c>
      <c r="B2256" s="17">
        <v>2600</v>
      </c>
      <c r="C2256" s="11" t="s">
        <v>15</v>
      </c>
      <c r="D2256" s="2" t="s">
        <v>85</v>
      </c>
      <c r="E2256" s="17">
        <f>IF(AND(Movimientos[[#This Row],[Importe]] &lt; 0, OR(Movimientos[[#This Row],[Concepto]] = "Luz", Movimientos[[#This Row],[Concepto]] = "Cuota", Movimientos[[#This Row],[Concepto]] = "Invitado")), 0, Movimientos[[#This Row],[Importe]])</f>
        <v>2600</v>
      </c>
      <c r="F2256" s="17">
        <f>IF(Movimientos[[#This Row],[Contabilizado]] &gt; 0, Movimientos[[#This Row],[Contabilizado]], 0)</f>
        <v>2600</v>
      </c>
      <c r="G2256" s="31">
        <f>IF(Movimientos[[#This Row],[Contabilizado]] &lt; 0, Movimientos[[#This Row],[Contabilizado]], 0)</f>
        <v>0</v>
      </c>
      <c r="H2256" s="3"/>
      <c r="I2256" s="5"/>
      <c r="K2256" s="3"/>
      <c r="L2256" s="3"/>
      <c r="M2256" s="3"/>
    </row>
    <row r="2257" spans="1:13" x14ac:dyDescent="0.2">
      <c r="A2257" s="4">
        <v>44783</v>
      </c>
      <c r="B2257" s="17">
        <v>2600</v>
      </c>
      <c r="C2257" s="11" t="s">
        <v>15</v>
      </c>
      <c r="D2257" s="2" t="s">
        <v>93</v>
      </c>
      <c r="E2257" s="17">
        <f>IF(AND(Movimientos[[#This Row],[Importe]] &lt; 0, OR(Movimientos[[#This Row],[Concepto]] = "Luz", Movimientos[[#This Row],[Concepto]] = "Cuota", Movimientos[[#This Row],[Concepto]] = "Invitado")), 0, Movimientos[[#This Row],[Importe]])</f>
        <v>2600</v>
      </c>
      <c r="F2257" s="17">
        <f>IF(Movimientos[[#This Row],[Contabilizado]] &gt; 0, Movimientos[[#This Row],[Contabilizado]], 0)</f>
        <v>2600</v>
      </c>
      <c r="G2257" s="31">
        <f>IF(Movimientos[[#This Row],[Contabilizado]] &lt; 0, Movimientos[[#This Row],[Contabilizado]], 0)</f>
        <v>0</v>
      </c>
      <c r="H2257" s="3"/>
      <c r="I2257" s="5"/>
      <c r="K2257" s="3"/>
      <c r="L2257" s="3"/>
      <c r="M2257" s="3"/>
    </row>
    <row r="2258" spans="1:13" x14ac:dyDescent="0.2">
      <c r="A2258" s="4">
        <v>44783</v>
      </c>
      <c r="B2258" s="17">
        <v>2600</v>
      </c>
      <c r="C2258" s="11" t="s">
        <v>15</v>
      </c>
      <c r="D2258" s="2" t="s">
        <v>116</v>
      </c>
      <c r="E2258" s="17">
        <f>IF(AND(Movimientos[[#This Row],[Importe]] &lt; 0, OR(Movimientos[[#This Row],[Concepto]] = "Luz", Movimientos[[#This Row],[Concepto]] = "Cuota", Movimientos[[#This Row],[Concepto]] = "Invitado")), 0, Movimientos[[#This Row],[Importe]])</f>
        <v>2600</v>
      </c>
      <c r="F2258" s="17">
        <f>IF(Movimientos[[#This Row],[Contabilizado]] &gt; 0, Movimientos[[#This Row],[Contabilizado]], 0)</f>
        <v>2600</v>
      </c>
      <c r="G2258" s="31">
        <f>IF(Movimientos[[#This Row],[Contabilizado]] &lt; 0, Movimientos[[#This Row],[Contabilizado]], 0)</f>
        <v>0</v>
      </c>
      <c r="H2258" s="3"/>
      <c r="I2258" s="5"/>
      <c r="K2258" s="3"/>
      <c r="L2258" s="3"/>
      <c r="M2258" s="3"/>
    </row>
    <row r="2259" spans="1:13" x14ac:dyDescent="0.2">
      <c r="A2259" s="4">
        <v>44783</v>
      </c>
      <c r="B2259" s="17">
        <v>2600</v>
      </c>
      <c r="C2259" s="11" t="s">
        <v>15</v>
      </c>
      <c r="D2259" s="2" t="s">
        <v>124</v>
      </c>
      <c r="E2259" s="17">
        <f>IF(AND(Movimientos[[#This Row],[Importe]] &lt; 0, OR(Movimientos[[#This Row],[Concepto]] = "Luz", Movimientos[[#This Row],[Concepto]] = "Cuota", Movimientos[[#This Row],[Concepto]] = "Invitado")), 0, Movimientos[[#This Row],[Importe]])</f>
        <v>2600</v>
      </c>
      <c r="F2259" s="17">
        <f>IF(Movimientos[[#This Row],[Contabilizado]] &gt; 0, Movimientos[[#This Row],[Contabilizado]], 0)</f>
        <v>2600</v>
      </c>
      <c r="G2259" s="31">
        <f>IF(Movimientos[[#This Row],[Contabilizado]] &lt; 0, Movimientos[[#This Row],[Contabilizado]], 0)</f>
        <v>0</v>
      </c>
      <c r="H2259" s="3"/>
      <c r="I2259" s="5"/>
      <c r="K2259" s="3"/>
      <c r="L2259" s="3"/>
      <c r="M2259" s="3"/>
    </row>
    <row r="2260" spans="1:13" x14ac:dyDescent="0.2">
      <c r="A2260" s="4">
        <v>44783</v>
      </c>
      <c r="B2260" s="17">
        <v>2600</v>
      </c>
      <c r="C2260" s="11" t="s">
        <v>15</v>
      </c>
      <c r="D2260" s="2" t="s">
        <v>214</v>
      </c>
      <c r="E2260" s="17">
        <f>IF(AND(Movimientos[[#This Row],[Importe]] &lt; 0, OR(Movimientos[[#This Row],[Concepto]] = "Luz", Movimientos[[#This Row],[Concepto]] = "Cuota", Movimientos[[#This Row],[Concepto]] = "Invitado")), 0, Movimientos[[#This Row],[Importe]])</f>
        <v>2600</v>
      </c>
      <c r="F2260" s="17">
        <f>IF(Movimientos[[#This Row],[Contabilizado]] &gt; 0, Movimientos[[#This Row],[Contabilizado]], 0)</f>
        <v>2600</v>
      </c>
      <c r="G2260" s="31">
        <f>IF(Movimientos[[#This Row],[Contabilizado]] &lt; 0, Movimientos[[#This Row],[Contabilizado]], 0)</f>
        <v>0</v>
      </c>
      <c r="H2260" s="3"/>
      <c r="I2260" s="5"/>
      <c r="K2260" s="3"/>
      <c r="L2260" s="3"/>
      <c r="M2260" s="3"/>
    </row>
    <row r="2261" spans="1:13" x14ac:dyDescent="0.2">
      <c r="A2261" s="4">
        <v>44783</v>
      </c>
      <c r="B2261" s="17">
        <v>2600</v>
      </c>
      <c r="C2261" s="11" t="s">
        <v>15</v>
      </c>
      <c r="D2261" s="2" t="s">
        <v>213</v>
      </c>
      <c r="E2261" s="17">
        <f>IF(AND(Movimientos[[#This Row],[Importe]] &lt; 0, OR(Movimientos[[#This Row],[Concepto]] = "Luz", Movimientos[[#This Row],[Concepto]] = "Cuota", Movimientos[[#This Row],[Concepto]] = "Invitado")), 0, Movimientos[[#This Row],[Importe]])</f>
        <v>2600</v>
      </c>
      <c r="F2261" s="17">
        <f>IF(Movimientos[[#This Row],[Contabilizado]] &gt; 0, Movimientos[[#This Row],[Contabilizado]], 0)</f>
        <v>2600</v>
      </c>
      <c r="G2261" s="31">
        <f>IF(Movimientos[[#This Row],[Contabilizado]] &lt; 0, Movimientos[[#This Row],[Contabilizado]], 0)</f>
        <v>0</v>
      </c>
      <c r="H2261" s="3"/>
      <c r="I2261" s="5"/>
      <c r="K2261" s="3"/>
      <c r="L2261" s="3"/>
      <c r="M2261" s="3"/>
    </row>
    <row r="2262" spans="1:13" x14ac:dyDescent="0.2">
      <c r="A2262" s="4">
        <v>44783</v>
      </c>
      <c r="B2262" s="17">
        <v>-400</v>
      </c>
      <c r="C2262" s="11" t="s">
        <v>13</v>
      </c>
      <c r="D2262" s="13" t="s">
        <v>41</v>
      </c>
      <c r="E2262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262" s="17">
        <f>IF(Movimientos[[#This Row],[Contabilizado]] &gt; 0, Movimientos[[#This Row],[Contabilizado]], 0)</f>
        <v>0</v>
      </c>
      <c r="G2262" s="31">
        <f>IF(Movimientos[[#This Row],[Contabilizado]] &lt; 0, Movimientos[[#This Row],[Contabilizado]], 0)</f>
        <v>0</v>
      </c>
      <c r="H2262" s="3"/>
      <c r="I2262" s="5"/>
      <c r="K2262" s="3"/>
      <c r="L2262" s="3"/>
      <c r="M2262" s="3"/>
    </row>
    <row r="2263" spans="1:13" x14ac:dyDescent="0.2">
      <c r="A2263" s="4">
        <v>44783</v>
      </c>
      <c r="B2263" s="17">
        <v>-920</v>
      </c>
      <c r="C2263" s="11" t="s">
        <v>46</v>
      </c>
      <c r="D2263" s="2"/>
      <c r="E2263" s="17">
        <f>IF(AND(Movimientos[[#This Row],[Importe]] &lt; 0, OR(Movimientos[[#This Row],[Concepto]] = "Luz", Movimientos[[#This Row],[Concepto]] = "Cuota", Movimientos[[#This Row],[Concepto]] = "Invitado")), 0, Movimientos[[#This Row],[Importe]])</f>
        <v>-920</v>
      </c>
      <c r="F2263" s="17">
        <f>IF(Movimientos[[#This Row],[Contabilizado]] &gt; 0, Movimientos[[#This Row],[Contabilizado]], 0)</f>
        <v>0</v>
      </c>
      <c r="G2263" s="31">
        <f>IF(Movimientos[[#This Row],[Contabilizado]] &lt; 0, Movimientos[[#This Row],[Contabilizado]], 0)</f>
        <v>-920</v>
      </c>
      <c r="I2263" s="5"/>
      <c r="M2263" s="3"/>
    </row>
    <row r="2264" spans="1:13" x14ac:dyDescent="0.2">
      <c r="A2264" s="4">
        <v>44783</v>
      </c>
      <c r="B2264" s="17">
        <v>-1000</v>
      </c>
      <c r="C2264" s="11" t="s">
        <v>160</v>
      </c>
      <c r="D2264" s="2"/>
      <c r="E2264" s="17">
        <f>IF(AND(Movimientos[[#This Row],[Importe]] &lt; 0, OR(Movimientos[[#This Row],[Concepto]] = "Luz", Movimientos[[#This Row],[Concepto]] = "Cuota", Movimientos[[#This Row],[Concepto]] = "Invitado")), 0, Movimientos[[#This Row],[Importe]])</f>
        <v>-1000</v>
      </c>
      <c r="F2264" s="17">
        <f>IF(Movimientos[[#This Row],[Contabilizado]] &gt; 0, Movimientos[[#This Row],[Contabilizado]], 0)</f>
        <v>0</v>
      </c>
      <c r="G2264" s="31">
        <f>IF(Movimientos[[#This Row],[Contabilizado]] &lt; 0, Movimientos[[#This Row],[Contabilizado]], 0)</f>
        <v>-1000</v>
      </c>
      <c r="I2264" s="5"/>
      <c r="M2264" s="2" t="s">
        <v>223</v>
      </c>
    </row>
    <row r="2265" spans="1:13" x14ac:dyDescent="0.2">
      <c r="A2265" s="4">
        <v>44782</v>
      </c>
      <c r="B2265" s="17">
        <v>30000</v>
      </c>
      <c r="C2265" s="11" t="s">
        <v>157</v>
      </c>
      <c r="D2265" s="2"/>
      <c r="E2265" s="17">
        <f>IF(AND(Movimientos[[#This Row],[Importe]] &lt; 0, OR(Movimientos[[#This Row],[Concepto]] = "Luz", Movimientos[[#This Row],[Concepto]] = "Cuota", Movimientos[[#This Row],[Concepto]] = "Invitado")), 0, Movimientos[[#This Row],[Importe]])</f>
        <v>30000</v>
      </c>
      <c r="F2265" s="17">
        <f>IF(Movimientos[[#This Row],[Contabilizado]] &gt; 0, Movimientos[[#This Row],[Contabilizado]], 0)</f>
        <v>30000</v>
      </c>
      <c r="G2265" s="31">
        <f>IF(Movimientos[[#This Row],[Contabilizado]] &lt; 0, Movimientos[[#This Row],[Contabilizado]], 0)</f>
        <v>0</v>
      </c>
      <c r="H2265" s="2" t="s">
        <v>158</v>
      </c>
      <c r="I2265" s="5"/>
      <c r="M2265" s="3"/>
    </row>
    <row r="2266" spans="1:13" x14ac:dyDescent="0.2">
      <c r="A2266" s="4">
        <v>44782</v>
      </c>
      <c r="B2266" s="17">
        <v>6850</v>
      </c>
      <c r="C2266" s="11" t="s">
        <v>157</v>
      </c>
      <c r="D2266" s="2"/>
      <c r="E2266" s="17">
        <f>IF(AND(Movimientos[[#This Row],[Importe]] &lt; 0, OR(Movimientos[[#This Row],[Concepto]] = "Luz", Movimientos[[#This Row],[Concepto]] = "Cuota", Movimientos[[#This Row],[Concepto]] = "Invitado")), 0, Movimientos[[#This Row],[Importe]])</f>
        <v>6850</v>
      </c>
      <c r="F2266" s="17">
        <f>IF(Movimientos[[#This Row],[Contabilizado]] &gt; 0, Movimientos[[#This Row],[Contabilizado]], 0)</f>
        <v>6850</v>
      </c>
      <c r="G2266" s="31">
        <f>IF(Movimientos[[#This Row],[Contabilizado]] &lt; 0, Movimientos[[#This Row],[Contabilizado]], 0)</f>
        <v>0</v>
      </c>
      <c r="H2266" s="2" t="s">
        <v>158</v>
      </c>
      <c r="I2266" s="5"/>
      <c r="M2266" s="3"/>
    </row>
    <row r="2267" spans="1:13" x14ac:dyDescent="0.2">
      <c r="A2267" s="4">
        <v>44782</v>
      </c>
      <c r="B2267" s="17">
        <v>4430</v>
      </c>
      <c r="C2267" s="11" t="s">
        <v>157</v>
      </c>
      <c r="D2267" s="2"/>
      <c r="E2267" s="17">
        <f>IF(AND(Movimientos[[#This Row],[Importe]] &lt; 0, OR(Movimientos[[#This Row],[Concepto]] = "Luz", Movimientos[[#This Row],[Concepto]] = "Cuota", Movimientos[[#This Row],[Concepto]] = "Invitado")), 0, Movimientos[[#This Row],[Importe]])</f>
        <v>4430</v>
      </c>
      <c r="F2267" s="17">
        <f>IF(Movimientos[[#This Row],[Contabilizado]] &gt; 0, Movimientos[[#This Row],[Contabilizado]], 0)</f>
        <v>4430</v>
      </c>
      <c r="G2267" s="31">
        <f>IF(Movimientos[[#This Row],[Contabilizado]] &lt; 0, Movimientos[[#This Row],[Contabilizado]], 0)</f>
        <v>0</v>
      </c>
      <c r="H2267" s="2" t="s">
        <v>158</v>
      </c>
      <c r="I2267" s="5"/>
      <c r="M2267" s="3"/>
    </row>
    <row r="2268" spans="1:13" x14ac:dyDescent="0.2">
      <c r="A2268" s="4">
        <v>44782</v>
      </c>
      <c r="B2268" s="17">
        <v>3000</v>
      </c>
      <c r="C2268" s="11" t="s">
        <v>153</v>
      </c>
      <c r="D2268" s="2"/>
      <c r="E2268" s="17">
        <f>IF(AND(Movimientos[[#This Row],[Importe]] &lt; 0, OR(Movimientos[[#This Row],[Concepto]] = "Luz", Movimientos[[#This Row],[Concepto]] = "Cuota", Movimientos[[#This Row],[Concepto]] = "Invitado")), 0, Movimientos[[#This Row],[Importe]])</f>
        <v>3000</v>
      </c>
      <c r="F2268" s="17">
        <f>IF(Movimientos[[#This Row],[Contabilizado]] &gt; 0, Movimientos[[#This Row],[Contabilizado]], 0)</f>
        <v>3000</v>
      </c>
      <c r="G2268" s="31">
        <f>IF(Movimientos[[#This Row],[Contabilizado]] &lt; 0, Movimientos[[#This Row],[Contabilizado]], 0)</f>
        <v>0</v>
      </c>
      <c r="H2268" s="3"/>
      <c r="I2268" s="5"/>
      <c r="K2268" s="3"/>
      <c r="L2268" s="3"/>
      <c r="M2268" s="3"/>
    </row>
    <row r="2269" spans="1:13" x14ac:dyDescent="0.2">
      <c r="A2269" s="4">
        <v>44782</v>
      </c>
      <c r="B2269" s="17">
        <v>2600</v>
      </c>
      <c r="C2269" s="11" t="s">
        <v>15</v>
      </c>
      <c r="D2269" s="2" t="s">
        <v>60</v>
      </c>
      <c r="E2269" s="17">
        <f>IF(AND(Movimientos[[#This Row],[Importe]] &lt; 0, OR(Movimientos[[#This Row],[Concepto]] = "Luz", Movimientos[[#This Row],[Concepto]] = "Cuota", Movimientos[[#This Row],[Concepto]] = "Invitado")), 0, Movimientos[[#This Row],[Importe]])</f>
        <v>2600</v>
      </c>
      <c r="F2269" s="17">
        <f>IF(Movimientos[[#This Row],[Contabilizado]] &gt; 0, Movimientos[[#This Row],[Contabilizado]], 0)</f>
        <v>2600</v>
      </c>
      <c r="G2269" s="31">
        <f>IF(Movimientos[[#This Row],[Contabilizado]] &lt; 0, Movimientos[[#This Row],[Contabilizado]], 0)</f>
        <v>0</v>
      </c>
      <c r="H2269" s="3"/>
      <c r="I2269" s="5"/>
      <c r="K2269" s="3"/>
      <c r="L2269" s="3"/>
      <c r="M2269" s="3"/>
    </row>
    <row r="2270" spans="1:13" x14ac:dyDescent="0.2">
      <c r="A2270" s="4">
        <v>44782</v>
      </c>
      <c r="B2270" s="17">
        <v>2600</v>
      </c>
      <c r="C2270" s="11" t="s">
        <v>15</v>
      </c>
      <c r="D2270" s="2" t="s">
        <v>61</v>
      </c>
      <c r="E2270" s="17">
        <f>IF(AND(Movimientos[[#This Row],[Importe]] &lt; 0, OR(Movimientos[[#This Row],[Concepto]] = "Luz", Movimientos[[#This Row],[Concepto]] = "Cuota", Movimientos[[#This Row],[Concepto]] = "Invitado")), 0, Movimientos[[#This Row],[Importe]])</f>
        <v>2600</v>
      </c>
      <c r="F2270" s="17">
        <f>IF(Movimientos[[#This Row],[Contabilizado]] &gt; 0, Movimientos[[#This Row],[Contabilizado]], 0)</f>
        <v>2600</v>
      </c>
      <c r="G2270" s="31">
        <f>IF(Movimientos[[#This Row],[Contabilizado]] &lt; 0, Movimientos[[#This Row],[Contabilizado]], 0)</f>
        <v>0</v>
      </c>
      <c r="H2270" s="3"/>
      <c r="I2270" s="5"/>
      <c r="K2270" s="3"/>
      <c r="L2270" s="3"/>
      <c r="M2270" s="3"/>
    </row>
    <row r="2271" spans="1:13" x14ac:dyDescent="0.2">
      <c r="A2271" s="4">
        <v>44782</v>
      </c>
      <c r="B2271" s="17">
        <v>2600</v>
      </c>
      <c r="C2271" s="11" t="s">
        <v>15</v>
      </c>
      <c r="D2271" s="2" t="s">
        <v>25</v>
      </c>
      <c r="E2271" s="17">
        <f>IF(AND(Movimientos[[#This Row],[Importe]] &lt; 0, OR(Movimientos[[#This Row],[Concepto]] = "Luz", Movimientos[[#This Row],[Concepto]] = "Cuota", Movimientos[[#This Row],[Concepto]] = "Invitado")), 0, Movimientos[[#This Row],[Importe]])</f>
        <v>2600</v>
      </c>
      <c r="F2271" s="17">
        <f>IF(Movimientos[[#This Row],[Contabilizado]] &gt; 0, Movimientos[[#This Row],[Contabilizado]], 0)</f>
        <v>2600</v>
      </c>
      <c r="G2271" s="31">
        <f>IF(Movimientos[[#This Row],[Contabilizado]] &lt; 0, Movimientos[[#This Row],[Contabilizado]], 0)</f>
        <v>0</v>
      </c>
      <c r="H2271" s="3"/>
      <c r="I2271" s="5"/>
      <c r="K2271" s="3"/>
      <c r="L2271" s="3"/>
      <c r="M2271" s="3"/>
    </row>
    <row r="2272" spans="1:13" x14ac:dyDescent="0.2">
      <c r="A2272" s="4">
        <v>44782</v>
      </c>
      <c r="B2272" s="17">
        <v>2600</v>
      </c>
      <c r="C2272" s="11" t="s">
        <v>15</v>
      </c>
      <c r="D2272" s="2" t="s">
        <v>40</v>
      </c>
      <c r="E2272" s="17">
        <f>IF(AND(Movimientos[[#This Row],[Importe]] &lt; 0, OR(Movimientos[[#This Row],[Concepto]] = "Luz", Movimientos[[#This Row],[Concepto]] = "Cuota", Movimientos[[#This Row],[Concepto]] = "Invitado")), 0, Movimientos[[#This Row],[Importe]])</f>
        <v>2600</v>
      </c>
      <c r="F2272" s="17">
        <f>IF(Movimientos[[#This Row],[Contabilizado]] &gt; 0, Movimientos[[#This Row],[Contabilizado]], 0)</f>
        <v>2600</v>
      </c>
      <c r="G2272" s="31">
        <f>IF(Movimientos[[#This Row],[Contabilizado]] &lt; 0, Movimientos[[#This Row],[Contabilizado]], 0)</f>
        <v>0</v>
      </c>
      <c r="H2272" s="3"/>
      <c r="I2272" s="5"/>
      <c r="K2272" s="3"/>
      <c r="L2272" s="3"/>
      <c r="M2272" s="3"/>
    </row>
    <row r="2273" spans="1:13" x14ac:dyDescent="0.2">
      <c r="A2273" s="4">
        <v>44782</v>
      </c>
      <c r="B2273" s="17">
        <v>2600</v>
      </c>
      <c r="C2273" s="11" t="s">
        <v>15</v>
      </c>
      <c r="D2273" s="2" t="s">
        <v>76</v>
      </c>
      <c r="E2273" s="17">
        <f>IF(AND(Movimientos[[#This Row],[Importe]] &lt; 0, OR(Movimientos[[#This Row],[Concepto]] = "Luz", Movimientos[[#This Row],[Concepto]] = "Cuota", Movimientos[[#This Row],[Concepto]] = "Invitado")), 0, Movimientos[[#This Row],[Importe]])</f>
        <v>2600</v>
      </c>
      <c r="F2273" s="17">
        <f>IF(Movimientos[[#This Row],[Contabilizado]] &gt; 0, Movimientos[[#This Row],[Contabilizado]], 0)</f>
        <v>2600</v>
      </c>
      <c r="G2273" s="31">
        <f>IF(Movimientos[[#This Row],[Contabilizado]] &lt; 0, Movimientos[[#This Row],[Contabilizado]], 0)</f>
        <v>0</v>
      </c>
      <c r="H2273" s="3"/>
      <c r="I2273" s="5"/>
      <c r="K2273" s="3"/>
      <c r="L2273" s="3"/>
      <c r="M2273" s="3"/>
    </row>
    <row r="2274" spans="1:13" x14ac:dyDescent="0.2">
      <c r="A2274" s="4">
        <v>44782</v>
      </c>
      <c r="B2274" s="17">
        <v>2600</v>
      </c>
      <c r="C2274" s="11" t="s">
        <v>15</v>
      </c>
      <c r="D2274" s="2" t="s">
        <v>79</v>
      </c>
      <c r="E2274" s="17">
        <f>IF(AND(Movimientos[[#This Row],[Importe]] &lt; 0, OR(Movimientos[[#This Row],[Concepto]] = "Luz", Movimientos[[#This Row],[Concepto]] = "Cuota", Movimientos[[#This Row],[Concepto]] = "Invitado")), 0, Movimientos[[#This Row],[Importe]])</f>
        <v>2600</v>
      </c>
      <c r="F2274" s="17">
        <f>IF(Movimientos[[#This Row],[Contabilizado]] &gt; 0, Movimientos[[#This Row],[Contabilizado]], 0)</f>
        <v>2600</v>
      </c>
      <c r="G2274" s="31">
        <f>IF(Movimientos[[#This Row],[Contabilizado]] &lt; 0, Movimientos[[#This Row],[Contabilizado]], 0)</f>
        <v>0</v>
      </c>
      <c r="I2274" s="5"/>
      <c r="M2274" s="3"/>
    </row>
    <row r="2275" spans="1:13" x14ac:dyDescent="0.2">
      <c r="A2275" s="4">
        <v>44782</v>
      </c>
      <c r="B2275" s="17">
        <v>2600</v>
      </c>
      <c r="C2275" s="11" t="s">
        <v>15</v>
      </c>
      <c r="D2275" s="2" t="s">
        <v>52</v>
      </c>
      <c r="E2275" s="17">
        <f>IF(AND(Movimientos[[#This Row],[Importe]] &lt; 0, OR(Movimientos[[#This Row],[Concepto]] = "Luz", Movimientos[[#This Row],[Concepto]] = "Cuota", Movimientos[[#This Row],[Concepto]] = "Invitado")), 0, Movimientos[[#This Row],[Importe]])</f>
        <v>2600</v>
      </c>
      <c r="F2275" s="17">
        <f>IF(Movimientos[[#This Row],[Contabilizado]] &gt; 0, Movimientos[[#This Row],[Contabilizado]], 0)</f>
        <v>2600</v>
      </c>
      <c r="G2275" s="31">
        <f>IF(Movimientos[[#This Row],[Contabilizado]] &lt; 0, Movimientos[[#This Row],[Contabilizado]], 0)</f>
        <v>0</v>
      </c>
      <c r="I2275" s="5"/>
      <c r="M2275" s="3"/>
    </row>
    <row r="2276" spans="1:13" x14ac:dyDescent="0.2">
      <c r="A2276" s="4">
        <v>44782</v>
      </c>
      <c r="B2276" s="17">
        <v>2600</v>
      </c>
      <c r="C2276" s="11" t="s">
        <v>15</v>
      </c>
      <c r="D2276" s="2" t="s">
        <v>180</v>
      </c>
      <c r="E2276" s="17">
        <f>IF(AND(Movimientos[[#This Row],[Importe]] &lt; 0, OR(Movimientos[[#This Row],[Concepto]] = "Luz", Movimientos[[#This Row],[Concepto]] = "Cuota", Movimientos[[#This Row],[Concepto]] = "Invitado")), 0, Movimientos[[#This Row],[Importe]])</f>
        <v>2600</v>
      </c>
      <c r="F2276" s="17">
        <f>IF(Movimientos[[#This Row],[Contabilizado]] &gt; 0, Movimientos[[#This Row],[Contabilizado]], 0)</f>
        <v>2600</v>
      </c>
      <c r="G2276" s="31">
        <f>IF(Movimientos[[#This Row],[Contabilizado]] &lt; 0, Movimientos[[#This Row],[Contabilizado]], 0)</f>
        <v>0</v>
      </c>
      <c r="I2276" s="5"/>
      <c r="M2276" s="3"/>
    </row>
    <row r="2277" spans="1:13" x14ac:dyDescent="0.2">
      <c r="A2277" s="4">
        <v>44782</v>
      </c>
      <c r="B2277" s="17">
        <v>2600</v>
      </c>
      <c r="C2277" s="11" t="s">
        <v>15</v>
      </c>
      <c r="D2277" s="2" t="s">
        <v>98</v>
      </c>
      <c r="E2277" s="17">
        <f>IF(AND(Movimientos[[#This Row],[Importe]] &lt; 0, OR(Movimientos[[#This Row],[Concepto]] = "Luz", Movimientos[[#This Row],[Concepto]] = "Cuota", Movimientos[[#This Row],[Concepto]] = "Invitado")), 0, Movimientos[[#This Row],[Importe]])</f>
        <v>2600</v>
      </c>
      <c r="F2277" s="17">
        <f>IF(Movimientos[[#This Row],[Contabilizado]] &gt; 0, Movimientos[[#This Row],[Contabilizado]], 0)</f>
        <v>2600</v>
      </c>
      <c r="G2277" s="31">
        <f>IF(Movimientos[[#This Row],[Contabilizado]] &lt; 0, Movimientos[[#This Row],[Contabilizado]], 0)</f>
        <v>0</v>
      </c>
      <c r="H2277" s="3"/>
      <c r="I2277" s="5"/>
      <c r="K2277" s="3"/>
      <c r="L2277" s="3"/>
      <c r="M2277" s="3"/>
    </row>
    <row r="2278" spans="1:13" x14ac:dyDescent="0.2">
      <c r="A2278" s="4">
        <v>44782</v>
      </c>
      <c r="B2278" s="17">
        <v>2600</v>
      </c>
      <c r="C2278" s="11" t="s">
        <v>15</v>
      </c>
      <c r="D2278" s="2" t="s">
        <v>166</v>
      </c>
      <c r="E2278" s="17">
        <f>IF(AND(Movimientos[[#This Row],[Importe]] &lt; 0, OR(Movimientos[[#This Row],[Concepto]] = "Luz", Movimientos[[#This Row],[Concepto]] = "Cuota", Movimientos[[#This Row],[Concepto]] = "Invitado")), 0, Movimientos[[#This Row],[Importe]])</f>
        <v>2600</v>
      </c>
      <c r="F2278" s="17">
        <f>IF(Movimientos[[#This Row],[Contabilizado]] &gt; 0, Movimientos[[#This Row],[Contabilizado]], 0)</f>
        <v>2600</v>
      </c>
      <c r="G2278" s="31">
        <f>IF(Movimientos[[#This Row],[Contabilizado]] &lt; 0, Movimientos[[#This Row],[Contabilizado]], 0)</f>
        <v>0</v>
      </c>
      <c r="H2278" s="3"/>
      <c r="I2278" s="5"/>
      <c r="K2278" s="3"/>
      <c r="L2278" s="3"/>
      <c r="M2278" s="3"/>
    </row>
    <row r="2279" spans="1:13" x14ac:dyDescent="0.2">
      <c r="A2279" s="4">
        <v>44782</v>
      </c>
      <c r="B2279" s="17">
        <v>2600</v>
      </c>
      <c r="C2279" s="11" t="s">
        <v>15</v>
      </c>
      <c r="D2279" s="2" t="s">
        <v>106</v>
      </c>
      <c r="E2279" s="17">
        <f>IF(AND(Movimientos[[#This Row],[Importe]] &lt; 0, OR(Movimientos[[#This Row],[Concepto]] = "Luz", Movimientos[[#This Row],[Concepto]] = "Cuota", Movimientos[[#This Row],[Concepto]] = "Invitado")), 0, Movimientos[[#This Row],[Importe]])</f>
        <v>2600</v>
      </c>
      <c r="F2279" s="17">
        <f>IF(Movimientos[[#This Row],[Contabilizado]] &gt; 0, Movimientos[[#This Row],[Contabilizado]], 0)</f>
        <v>2600</v>
      </c>
      <c r="G2279" s="31">
        <f>IF(Movimientos[[#This Row],[Contabilizado]] &lt; 0, Movimientos[[#This Row],[Contabilizado]], 0)</f>
        <v>0</v>
      </c>
      <c r="I2279" s="5"/>
      <c r="M2279" s="3"/>
    </row>
    <row r="2280" spans="1:13" x14ac:dyDescent="0.2">
      <c r="A2280" s="4">
        <v>44782</v>
      </c>
      <c r="B2280" s="17">
        <v>2600</v>
      </c>
      <c r="C2280" s="11" t="s">
        <v>15</v>
      </c>
      <c r="D2280" s="2" t="s">
        <v>107</v>
      </c>
      <c r="E2280" s="17">
        <f>IF(AND(Movimientos[[#This Row],[Importe]] &lt; 0, OR(Movimientos[[#This Row],[Concepto]] = "Luz", Movimientos[[#This Row],[Concepto]] = "Cuota", Movimientos[[#This Row],[Concepto]] = "Invitado")), 0, Movimientos[[#This Row],[Importe]])</f>
        <v>2600</v>
      </c>
      <c r="F2280" s="17">
        <f>IF(Movimientos[[#This Row],[Contabilizado]] &gt; 0, Movimientos[[#This Row],[Contabilizado]], 0)</f>
        <v>2600</v>
      </c>
      <c r="G2280" s="31">
        <f>IF(Movimientos[[#This Row],[Contabilizado]] &lt; 0, Movimientos[[#This Row],[Contabilizado]], 0)</f>
        <v>0</v>
      </c>
      <c r="H2280" s="3"/>
      <c r="I2280" s="5"/>
      <c r="K2280" s="3"/>
      <c r="L2280" s="3"/>
      <c r="M2280" s="3"/>
    </row>
    <row r="2281" spans="1:13" x14ac:dyDescent="0.2">
      <c r="A2281" s="4">
        <v>44782</v>
      </c>
      <c r="B2281" s="17">
        <v>2600</v>
      </c>
      <c r="C2281" s="11" t="s">
        <v>15</v>
      </c>
      <c r="D2281" s="2" t="s">
        <v>109</v>
      </c>
      <c r="E2281" s="17">
        <f>IF(AND(Movimientos[[#This Row],[Importe]] &lt; 0, OR(Movimientos[[#This Row],[Concepto]] = "Luz", Movimientos[[#This Row],[Concepto]] = "Cuota", Movimientos[[#This Row],[Concepto]] = "Invitado")), 0, Movimientos[[#This Row],[Importe]])</f>
        <v>2600</v>
      </c>
      <c r="F2281" s="17">
        <f>IF(Movimientos[[#This Row],[Contabilizado]] &gt; 0, Movimientos[[#This Row],[Contabilizado]], 0)</f>
        <v>2600</v>
      </c>
      <c r="G2281" s="31">
        <f>IF(Movimientos[[#This Row],[Contabilizado]] &lt; 0, Movimientos[[#This Row],[Contabilizado]], 0)</f>
        <v>0</v>
      </c>
      <c r="H2281" s="3"/>
      <c r="I2281" s="5"/>
      <c r="K2281" s="3"/>
      <c r="L2281" s="3"/>
      <c r="M2281" s="3"/>
    </row>
    <row r="2282" spans="1:13" x14ac:dyDescent="0.2">
      <c r="A2282" s="4">
        <v>44782</v>
      </c>
      <c r="B2282" s="17">
        <v>2600</v>
      </c>
      <c r="C2282" s="11" t="s">
        <v>15</v>
      </c>
      <c r="D2282" s="2" t="s">
        <v>14</v>
      </c>
      <c r="E2282" s="17">
        <f>IF(AND(Movimientos[[#This Row],[Importe]] &lt; 0, OR(Movimientos[[#This Row],[Concepto]] = "Luz", Movimientos[[#This Row],[Concepto]] = "Cuota", Movimientos[[#This Row],[Concepto]] = "Invitado")), 0, Movimientos[[#This Row],[Importe]])</f>
        <v>2600</v>
      </c>
      <c r="F2282" s="17">
        <f>IF(Movimientos[[#This Row],[Contabilizado]] &gt; 0, Movimientos[[#This Row],[Contabilizado]], 0)</f>
        <v>2600</v>
      </c>
      <c r="G2282" s="31">
        <f>IF(Movimientos[[#This Row],[Contabilizado]] &lt; 0, Movimientos[[#This Row],[Contabilizado]], 0)</f>
        <v>0</v>
      </c>
      <c r="H2282" s="3"/>
      <c r="I2282" s="5"/>
      <c r="K2282" s="3"/>
      <c r="L2282" s="3"/>
      <c r="M2282" s="3"/>
    </row>
    <row r="2283" spans="1:13" x14ac:dyDescent="0.2">
      <c r="A2283" s="4">
        <v>44782</v>
      </c>
      <c r="B2283" s="17">
        <v>2600</v>
      </c>
      <c r="C2283" s="11" t="s">
        <v>15</v>
      </c>
      <c r="D2283" s="2" t="s">
        <v>127</v>
      </c>
      <c r="E2283" s="17">
        <f>IF(AND(Movimientos[[#This Row],[Importe]] &lt; 0, OR(Movimientos[[#This Row],[Concepto]] = "Luz", Movimientos[[#This Row],[Concepto]] = "Cuota", Movimientos[[#This Row],[Concepto]] = "Invitado")), 0, Movimientos[[#This Row],[Importe]])</f>
        <v>2600</v>
      </c>
      <c r="F2283" s="17">
        <f>IF(Movimientos[[#This Row],[Contabilizado]] &gt; 0, Movimientos[[#This Row],[Contabilizado]], 0)</f>
        <v>2600</v>
      </c>
      <c r="G2283" s="31">
        <f>IF(Movimientos[[#This Row],[Contabilizado]] &lt; 0, Movimientos[[#This Row],[Contabilizado]], 0)</f>
        <v>0</v>
      </c>
      <c r="H2283" s="3"/>
      <c r="I2283" s="5"/>
      <c r="K2283" s="3"/>
      <c r="L2283" s="3"/>
      <c r="M2283" s="3"/>
    </row>
    <row r="2284" spans="1:13" x14ac:dyDescent="0.2">
      <c r="A2284" s="4">
        <v>44782</v>
      </c>
      <c r="B2284" s="17">
        <v>2600</v>
      </c>
      <c r="C2284" s="11" t="s">
        <v>15</v>
      </c>
      <c r="D2284" s="2" t="s">
        <v>229</v>
      </c>
      <c r="E2284" s="17">
        <f>IF(AND(Movimientos[[#This Row],[Importe]] &lt; 0, OR(Movimientos[[#This Row],[Concepto]] = "Luz", Movimientos[[#This Row],[Concepto]] = "Cuota", Movimientos[[#This Row],[Concepto]] = "Invitado")), 0, Movimientos[[#This Row],[Importe]])</f>
        <v>2600</v>
      </c>
      <c r="F2284" s="17">
        <f>IF(Movimientos[[#This Row],[Contabilizado]] &gt; 0, Movimientos[[#This Row],[Contabilizado]], 0)</f>
        <v>2600</v>
      </c>
      <c r="G2284" s="31">
        <f>IF(Movimientos[[#This Row],[Contabilizado]] &lt; 0, Movimientos[[#This Row],[Contabilizado]], 0)</f>
        <v>0</v>
      </c>
      <c r="H2284" s="3"/>
      <c r="I2284" s="5"/>
      <c r="K2284" s="3"/>
      <c r="L2284" s="3"/>
      <c r="M2284" s="3"/>
    </row>
    <row r="2285" spans="1:13" x14ac:dyDescent="0.2">
      <c r="A2285" s="4">
        <v>44782</v>
      </c>
      <c r="B2285" s="17">
        <v>24</v>
      </c>
      <c r="C2285" s="11" t="s">
        <v>197</v>
      </c>
      <c r="D2285" s="2"/>
      <c r="E2285" s="17">
        <f>IF(AND(Movimientos[[#This Row],[Importe]] &lt; 0, OR(Movimientos[[#This Row],[Concepto]] = "Luz", Movimientos[[#This Row],[Concepto]] = "Cuota", Movimientos[[#This Row],[Concepto]] = "Invitado")), 0, Movimientos[[#This Row],[Importe]])</f>
        <v>24</v>
      </c>
      <c r="F2285" s="17">
        <f>IF(Movimientos[[#This Row],[Contabilizado]] &gt; 0, Movimientos[[#This Row],[Contabilizado]], 0)</f>
        <v>24</v>
      </c>
      <c r="G2285" s="31">
        <f>IF(Movimientos[[#This Row],[Contabilizado]] &lt; 0, Movimientos[[#This Row],[Contabilizado]], 0)</f>
        <v>0</v>
      </c>
      <c r="I2285" s="5"/>
      <c r="M2285" s="2" t="s">
        <v>223</v>
      </c>
    </row>
    <row r="2286" spans="1:13" x14ac:dyDescent="0.2">
      <c r="A2286" s="4">
        <v>44782</v>
      </c>
      <c r="B2286" s="17">
        <v>-400</v>
      </c>
      <c r="C2286" s="11" t="s">
        <v>13</v>
      </c>
      <c r="D2286" s="13" t="s">
        <v>73</v>
      </c>
      <c r="E2286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286" s="17">
        <f>IF(Movimientos[[#This Row],[Contabilizado]] &gt; 0, Movimientos[[#This Row],[Contabilizado]], 0)</f>
        <v>0</v>
      </c>
      <c r="G2286" s="31">
        <f>IF(Movimientos[[#This Row],[Contabilizado]] &lt; 0, Movimientos[[#This Row],[Contabilizado]], 0)</f>
        <v>0</v>
      </c>
      <c r="I2286" s="5"/>
      <c r="M2286" s="3"/>
    </row>
    <row r="2287" spans="1:13" x14ac:dyDescent="0.2">
      <c r="A2287" s="4">
        <v>44782</v>
      </c>
      <c r="B2287" s="17">
        <v>-711</v>
      </c>
      <c r="C2287" s="11" t="s">
        <v>27</v>
      </c>
      <c r="D2287" s="2"/>
      <c r="E2287" s="17">
        <f>IF(AND(Movimientos[[#This Row],[Importe]] &lt; 0, OR(Movimientos[[#This Row],[Concepto]] = "Luz", Movimientos[[#This Row],[Concepto]] = "Cuota", Movimientos[[#This Row],[Concepto]] = "Invitado")), 0, Movimientos[[#This Row],[Importe]])</f>
        <v>-711</v>
      </c>
      <c r="F2287" s="17">
        <f>IF(Movimientos[[#This Row],[Contabilizado]] &gt; 0, Movimientos[[#This Row],[Contabilizado]], 0)</f>
        <v>0</v>
      </c>
      <c r="G2287" s="31">
        <f>IF(Movimientos[[#This Row],[Contabilizado]] &lt; 0, Movimientos[[#This Row],[Contabilizado]], 0)</f>
        <v>-711</v>
      </c>
      <c r="I2287" s="5" t="s">
        <v>188</v>
      </c>
      <c r="M2287" s="3"/>
    </row>
    <row r="2288" spans="1:13" x14ac:dyDescent="0.2">
      <c r="A2288" s="4">
        <v>44782</v>
      </c>
      <c r="B2288" s="17">
        <v>-5537</v>
      </c>
      <c r="C2288" s="11" t="s">
        <v>27</v>
      </c>
      <c r="D2288" s="2"/>
      <c r="E2288" s="17">
        <f>IF(AND(Movimientos[[#This Row],[Importe]] &lt; 0, OR(Movimientos[[#This Row],[Concepto]] = "Luz", Movimientos[[#This Row],[Concepto]] = "Cuota", Movimientos[[#This Row],[Concepto]] = "Invitado")), 0, Movimientos[[#This Row],[Importe]])</f>
        <v>-5537</v>
      </c>
      <c r="F2288" s="17">
        <f>IF(Movimientos[[#This Row],[Contabilizado]] &gt; 0, Movimientos[[#This Row],[Contabilizado]], 0)</f>
        <v>0</v>
      </c>
      <c r="G2288" s="31">
        <f>IF(Movimientos[[#This Row],[Contabilizado]] &lt; 0, Movimientos[[#This Row],[Contabilizado]], 0)</f>
        <v>-5537</v>
      </c>
      <c r="H2288" s="3"/>
      <c r="I2288" s="5" t="s">
        <v>199</v>
      </c>
      <c r="K2288" s="3"/>
      <c r="L2288" s="3"/>
      <c r="M2288" s="3"/>
    </row>
    <row r="2289" spans="1:13" x14ac:dyDescent="0.2">
      <c r="A2289" s="4">
        <v>44782</v>
      </c>
      <c r="B2289" s="17">
        <v>-13946</v>
      </c>
      <c r="C2289" s="11" t="s">
        <v>27</v>
      </c>
      <c r="D2289" s="2"/>
      <c r="E2289" s="17">
        <f>IF(AND(Movimientos[[#This Row],[Importe]] &lt; 0, OR(Movimientos[[#This Row],[Concepto]] = "Luz", Movimientos[[#This Row],[Concepto]] = "Cuota", Movimientos[[#This Row],[Concepto]] = "Invitado")), 0, Movimientos[[#This Row],[Importe]])</f>
        <v>-13946</v>
      </c>
      <c r="F2289" s="17">
        <f>IF(Movimientos[[#This Row],[Contabilizado]] &gt; 0, Movimientos[[#This Row],[Contabilizado]], 0)</f>
        <v>0</v>
      </c>
      <c r="G2289" s="31">
        <f>IF(Movimientos[[#This Row],[Contabilizado]] &lt; 0, Movimientos[[#This Row],[Contabilizado]], 0)</f>
        <v>-13946</v>
      </c>
      <c r="I2289" s="5" t="s">
        <v>187</v>
      </c>
      <c r="M2289" s="3"/>
    </row>
    <row r="2290" spans="1:13" x14ac:dyDescent="0.2">
      <c r="A2290" s="4">
        <v>44781</v>
      </c>
      <c r="B2290" s="17">
        <v>2600</v>
      </c>
      <c r="C2290" s="11" t="s">
        <v>15</v>
      </c>
      <c r="D2290" s="2" t="s">
        <v>41</v>
      </c>
      <c r="E2290" s="17">
        <f>IF(AND(Movimientos[[#This Row],[Importe]] &lt; 0, OR(Movimientos[[#This Row],[Concepto]] = "Luz", Movimientos[[#This Row],[Concepto]] = "Cuota", Movimientos[[#This Row],[Concepto]] = "Invitado")), 0, Movimientos[[#This Row],[Importe]])</f>
        <v>2600</v>
      </c>
      <c r="F2290" s="17">
        <f>IF(Movimientos[[#This Row],[Contabilizado]] &gt; 0, Movimientos[[#This Row],[Contabilizado]], 0)</f>
        <v>2600</v>
      </c>
      <c r="G2290" s="31">
        <f>IF(Movimientos[[#This Row],[Contabilizado]] &lt; 0, Movimientos[[#This Row],[Contabilizado]], 0)</f>
        <v>0</v>
      </c>
      <c r="I2290" s="5"/>
      <c r="J2290" s="5"/>
      <c r="M2290" s="3"/>
    </row>
    <row r="2291" spans="1:13" x14ac:dyDescent="0.2">
      <c r="A2291" s="4">
        <v>44781</v>
      </c>
      <c r="B2291" s="17">
        <v>2600</v>
      </c>
      <c r="C2291" s="11" t="s">
        <v>15</v>
      </c>
      <c r="D2291" s="2" t="s">
        <v>233</v>
      </c>
      <c r="E2291" s="17">
        <f>IF(AND(Movimientos[[#This Row],[Importe]] &lt; 0, OR(Movimientos[[#This Row],[Concepto]] = "Luz", Movimientos[[#This Row],[Concepto]] = "Cuota", Movimientos[[#This Row],[Concepto]] = "Invitado")), 0, Movimientos[[#This Row],[Importe]])</f>
        <v>2600</v>
      </c>
      <c r="F2291" s="17">
        <f>IF(Movimientos[[#This Row],[Contabilizado]] &gt; 0, Movimientos[[#This Row],[Contabilizado]], 0)</f>
        <v>2600</v>
      </c>
      <c r="G2291" s="31">
        <f>IF(Movimientos[[#This Row],[Contabilizado]] &lt; 0, Movimientos[[#This Row],[Contabilizado]], 0)</f>
        <v>0</v>
      </c>
      <c r="H2291" s="3"/>
      <c r="I2291" s="5"/>
      <c r="K2291" s="3"/>
      <c r="L2291" s="3"/>
      <c r="M2291" s="3"/>
    </row>
    <row r="2292" spans="1:13" x14ac:dyDescent="0.2">
      <c r="A2292" s="4">
        <v>44781</v>
      </c>
      <c r="B2292" s="17">
        <v>2600</v>
      </c>
      <c r="C2292" s="11" t="s">
        <v>15</v>
      </c>
      <c r="D2292" s="2" t="s">
        <v>181</v>
      </c>
      <c r="E2292" s="17">
        <f>IF(AND(Movimientos[[#This Row],[Importe]] &lt; 0, OR(Movimientos[[#This Row],[Concepto]] = "Luz", Movimientos[[#This Row],[Concepto]] = "Cuota", Movimientos[[#This Row],[Concepto]] = "Invitado")), 0, Movimientos[[#This Row],[Importe]])</f>
        <v>2600</v>
      </c>
      <c r="F2292" s="17">
        <f>IF(Movimientos[[#This Row],[Contabilizado]] &gt; 0, Movimientos[[#This Row],[Contabilizado]], 0)</f>
        <v>2600</v>
      </c>
      <c r="G2292" s="31">
        <f>IF(Movimientos[[#This Row],[Contabilizado]] &lt; 0, Movimientos[[#This Row],[Contabilizado]], 0)</f>
        <v>0</v>
      </c>
      <c r="H2292" s="3"/>
      <c r="I2292" s="5"/>
      <c r="K2292" s="3"/>
      <c r="L2292" s="3"/>
      <c r="M2292" s="3"/>
    </row>
    <row r="2293" spans="1:13" x14ac:dyDescent="0.2">
      <c r="A2293" s="4">
        <v>44781</v>
      </c>
      <c r="B2293" s="17">
        <v>2600</v>
      </c>
      <c r="C2293" s="11" t="s">
        <v>15</v>
      </c>
      <c r="D2293" s="2" t="s">
        <v>104</v>
      </c>
      <c r="E2293" s="17">
        <f>IF(AND(Movimientos[[#This Row],[Importe]] &lt; 0, OR(Movimientos[[#This Row],[Concepto]] = "Luz", Movimientos[[#This Row],[Concepto]] = "Cuota", Movimientos[[#This Row],[Concepto]] = "Invitado")), 0, Movimientos[[#This Row],[Importe]])</f>
        <v>2600</v>
      </c>
      <c r="F2293" s="17">
        <f>IF(Movimientos[[#This Row],[Contabilizado]] &gt; 0, Movimientos[[#This Row],[Contabilizado]], 0)</f>
        <v>2600</v>
      </c>
      <c r="G2293" s="31">
        <f>IF(Movimientos[[#This Row],[Contabilizado]] &lt; 0, Movimientos[[#This Row],[Contabilizado]], 0)</f>
        <v>0</v>
      </c>
      <c r="H2293" s="3"/>
      <c r="I2293" s="5"/>
      <c r="K2293" s="3"/>
      <c r="L2293" s="3"/>
      <c r="M2293" s="3"/>
    </row>
    <row r="2294" spans="1:13" x14ac:dyDescent="0.2">
      <c r="A2294" s="4">
        <v>44781</v>
      </c>
      <c r="B2294" s="17">
        <v>2600</v>
      </c>
      <c r="C2294" s="11" t="s">
        <v>15</v>
      </c>
      <c r="D2294" s="2" t="s">
        <v>105</v>
      </c>
      <c r="E2294" s="17">
        <f>IF(AND(Movimientos[[#This Row],[Importe]] &lt; 0, OR(Movimientos[[#This Row],[Concepto]] = "Luz", Movimientos[[#This Row],[Concepto]] = "Cuota", Movimientos[[#This Row],[Concepto]] = "Invitado")), 0, Movimientos[[#This Row],[Importe]])</f>
        <v>2600</v>
      </c>
      <c r="F2294" s="17">
        <f>IF(Movimientos[[#This Row],[Contabilizado]] &gt; 0, Movimientos[[#This Row],[Contabilizado]], 0)</f>
        <v>2600</v>
      </c>
      <c r="G2294" s="31">
        <f>IF(Movimientos[[#This Row],[Contabilizado]] &lt; 0, Movimientos[[#This Row],[Contabilizado]], 0)</f>
        <v>0</v>
      </c>
      <c r="H2294" s="3"/>
      <c r="I2294" s="5"/>
      <c r="K2294" s="3"/>
      <c r="L2294" s="3"/>
      <c r="M2294" s="3"/>
    </row>
    <row r="2295" spans="1:13" x14ac:dyDescent="0.2">
      <c r="A2295" s="4">
        <v>44781</v>
      </c>
      <c r="B2295" s="17">
        <v>2600</v>
      </c>
      <c r="C2295" s="11" t="s">
        <v>15</v>
      </c>
      <c r="D2295" s="2" t="s">
        <v>118</v>
      </c>
      <c r="E2295" s="17">
        <f>IF(AND(Movimientos[[#This Row],[Importe]] &lt; 0, OR(Movimientos[[#This Row],[Concepto]] = "Luz", Movimientos[[#This Row],[Concepto]] = "Cuota", Movimientos[[#This Row],[Concepto]] = "Invitado")), 0, Movimientos[[#This Row],[Importe]])</f>
        <v>2600</v>
      </c>
      <c r="F2295" s="17">
        <f>IF(Movimientos[[#This Row],[Contabilizado]] &gt; 0, Movimientos[[#This Row],[Contabilizado]], 0)</f>
        <v>2600</v>
      </c>
      <c r="G2295" s="31">
        <f>IF(Movimientos[[#This Row],[Contabilizado]] &lt; 0, Movimientos[[#This Row],[Contabilizado]], 0)</f>
        <v>0</v>
      </c>
      <c r="H2295" s="3"/>
      <c r="I2295" s="5"/>
      <c r="K2295" s="3"/>
      <c r="L2295" s="3"/>
      <c r="M2295" s="3"/>
    </row>
    <row r="2296" spans="1:13" x14ac:dyDescent="0.2">
      <c r="A2296" s="4">
        <v>44781</v>
      </c>
      <c r="B2296" s="17">
        <v>1000</v>
      </c>
      <c r="C2296" s="11" t="s">
        <v>151</v>
      </c>
      <c r="D2296" s="2"/>
      <c r="E2296" s="17">
        <f>IF(AND(Movimientos[[#This Row],[Importe]] &lt; 0, OR(Movimientos[[#This Row],[Concepto]] = "Luz", Movimientos[[#This Row],[Concepto]] = "Cuota", Movimientos[[#This Row],[Concepto]] = "Invitado")), 0, Movimientos[[#This Row],[Importe]])</f>
        <v>1000</v>
      </c>
      <c r="F2296" s="17">
        <f>IF(Movimientos[[#This Row],[Contabilizado]] &gt; 0, Movimientos[[#This Row],[Contabilizado]], 0)</f>
        <v>1000</v>
      </c>
      <c r="G2296" s="31">
        <f>IF(Movimientos[[#This Row],[Contabilizado]] &lt; 0, Movimientos[[#This Row],[Contabilizado]], 0)</f>
        <v>0</v>
      </c>
      <c r="H2296" s="3"/>
      <c r="I2296" s="5"/>
      <c r="K2296" s="3"/>
      <c r="L2296" s="3"/>
      <c r="M2296" s="3"/>
    </row>
    <row r="2297" spans="1:13" x14ac:dyDescent="0.2">
      <c r="A2297" s="4">
        <v>44781</v>
      </c>
      <c r="B2297" s="17">
        <v>-400</v>
      </c>
      <c r="C2297" s="11" t="s">
        <v>13</v>
      </c>
      <c r="D2297" s="13" t="s">
        <v>41</v>
      </c>
      <c r="E2297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297" s="17">
        <f>IF(Movimientos[[#This Row],[Contabilizado]] &gt; 0, Movimientos[[#This Row],[Contabilizado]], 0)</f>
        <v>0</v>
      </c>
      <c r="G2297" s="31">
        <f>IF(Movimientos[[#This Row],[Contabilizado]] &lt; 0, Movimientos[[#This Row],[Contabilizado]], 0)</f>
        <v>0</v>
      </c>
      <c r="I2297" s="5"/>
      <c r="M2297" s="3"/>
    </row>
    <row r="2298" spans="1:13" x14ac:dyDescent="0.2">
      <c r="A2298" s="4">
        <v>44781</v>
      </c>
      <c r="B2298" s="17">
        <v>-27000</v>
      </c>
      <c r="C2298" s="11" t="s">
        <v>170</v>
      </c>
      <c r="D2298" s="2"/>
      <c r="E2298" s="17">
        <f>IF(AND(Movimientos[[#This Row],[Importe]] &lt; 0, OR(Movimientos[[#This Row],[Concepto]] = "Luz", Movimientos[[#This Row],[Concepto]] = "Cuota", Movimientos[[#This Row],[Concepto]] = "Invitado")), 0, Movimientos[[#This Row],[Importe]])</f>
        <v>-27000</v>
      </c>
      <c r="F2298" s="17">
        <f>IF(Movimientos[[#This Row],[Contabilizado]] &gt; 0, Movimientos[[#This Row],[Contabilizado]], 0)</f>
        <v>0</v>
      </c>
      <c r="G2298" s="31">
        <f>IF(Movimientos[[#This Row],[Contabilizado]] &lt; 0, Movimientos[[#This Row],[Contabilizado]], 0)</f>
        <v>-27000</v>
      </c>
      <c r="I2298" s="5"/>
      <c r="J2298" s="5"/>
      <c r="M2298" s="3"/>
    </row>
    <row r="2299" spans="1:13" x14ac:dyDescent="0.2">
      <c r="A2299" s="4">
        <v>44780</v>
      </c>
      <c r="B2299" s="17">
        <v>-700</v>
      </c>
      <c r="C2299" s="11" t="s">
        <v>32</v>
      </c>
      <c r="D2299" s="2" t="s">
        <v>18</v>
      </c>
      <c r="E2299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299" s="17">
        <f>IF(Movimientos[[#This Row],[Contabilizado]] &gt; 0, Movimientos[[#This Row],[Contabilizado]], 0)</f>
        <v>0</v>
      </c>
      <c r="G2299" s="31">
        <f>IF(Movimientos[[#This Row],[Contabilizado]] &lt; 0, Movimientos[[#This Row],[Contabilizado]], 0)</f>
        <v>0</v>
      </c>
      <c r="H2299" s="3"/>
      <c r="I2299" s="5"/>
      <c r="K2299" s="3"/>
      <c r="L2299" s="3"/>
      <c r="M2299" s="3"/>
    </row>
    <row r="2300" spans="1:13" x14ac:dyDescent="0.2">
      <c r="A2300" s="4">
        <v>44779</v>
      </c>
      <c r="B2300" s="17">
        <v>2600</v>
      </c>
      <c r="C2300" s="11" t="s">
        <v>15</v>
      </c>
      <c r="D2300" s="2" t="s">
        <v>84</v>
      </c>
      <c r="E2300" s="17">
        <f>IF(AND(Movimientos[[#This Row],[Importe]] &lt; 0, OR(Movimientos[[#This Row],[Concepto]] = "Luz", Movimientos[[#This Row],[Concepto]] = "Cuota", Movimientos[[#This Row],[Concepto]] = "Invitado")), 0, Movimientos[[#This Row],[Importe]])</f>
        <v>2600</v>
      </c>
      <c r="F2300" s="17">
        <f>IF(Movimientos[[#This Row],[Contabilizado]] &gt; 0, Movimientos[[#This Row],[Contabilizado]], 0)</f>
        <v>2600</v>
      </c>
      <c r="G2300" s="31">
        <f>IF(Movimientos[[#This Row],[Contabilizado]] &lt; 0, Movimientos[[#This Row],[Contabilizado]], 0)</f>
        <v>0</v>
      </c>
      <c r="H2300" s="3"/>
      <c r="I2300" s="5"/>
      <c r="K2300" s="3"/>
      <c r="L2300" s="3"/>
      <c r="M2300" s="3"/>
    </row>
    <row r="2301" spans="1:13" x14ac:dyDescent="0.2">
      <c r="A2301" s="4">
        <v>44778</v>
      </c>
      <c r="B2301" s="17">
        <v>3200</v>
      </c>
      <c r="C2301" s="11" t="s">
        <v>13</v>
      </c>
      <c r="D2301" s="13" t="s">
        <v>73</v>
      </c>
      <c r="E2301" s="17">
        <f>IF(AND(Movimientos[[#This Row],[Importe]] &lt; 0, OR(Movimientos[[#This Row],[Concepto]] = "Luz", Movimientos[[#This Row],[Concepto]] = "Cuota", Movimientos[[#This Row],[Concepto]] = "Invitado")), 0, Movimientos[[#This Row],[Importe]])</f>
        <v>3200</v>
      </c>
      <c r="F2301" s="17">
        <f>IF(Movimientos[[#This Row],[Contabilizado]] &gt; 0, Movimientos[[#This Row],[Contabilizado]], 0)</f>
        <v>3200</v>
      </c>
      <c r="G2301" s="31">
        <f>IF(Movimientos[[#This Row],[Contabilizado]] &lt; 0, Movimientos[[#This Row],[Contabilizado]], 0)</f>
        <v>0</v>
      </c>
      <c r="H2301" s="3"/>
      <c r="I2301" s="5"/>
      <c r="K2301" s="3"/>
      <c r="L2301" s="3"/>
      <c r="M2301" s="3"/>
    </row>
    <row r="2302" spans="1:13" x14ac:dyDescent="0.2">
      <c r="A2302" s="4">
        <v>44778</v>
      </c>
      <c r="B2302" s="17">
        <v>2600</v>
      </c>
      <c r="C2302" s="11" t="s">
        <v>15</v>
      </c>
      <c r="D2302" s="2" t="s">
        <v>73</v>
      </c>
      <c r="E2302" s="17">
        <f>IF(AND(Movimientos[[#This Row],[Importe]] &lt; 0, OR(Movimientos[[#This Row],[Concepto]] = "Luz", Movimientos[[#This Row],[Concepto]] = "Cuota", Movimientos[[#This Row],[Concepto]] = "Invitado")), 0, Movimientos[[#This Row],[Importe]])</f>
        <v>2600</v>
      </c>
      <c r="F2302" s="17">
        <f>IF(Movimientos[[#This Row],[Contabilizado]] &gt; 0, Movimientos[[#This Row],[Contabilizado]], 0)</f>
        <v>2600</v>
      </c>
      <c r="G2302" s="31">
        <f>IF(Movimientos[[#This Row],[Contabilizado]] &lt; 0, Movimientos[[#This Row],[Contabilizado]], 0)</f>
        <v>0</v>
      </c>
      <c r="I2302" s="5"/>
      <c r="M2302" s="3"/>
    </row>
    <row r="2303" spans="1:13" x14ac:dyDescent="0.2">
      <c r="A2303" s="4">
        <v>44778</v>
      </c>
      <c r="B2303" s="17">
        <v>2600</v>
      </c>
      <c r="C2303" s="11" t="s">
        <v>15</v>
      </c>
      <c r="D2303" s="2" t="s">
        <v>94</v>
      </c>
      <c r="E2303" s="17">
        <f>IF(AND(Movimientos[[#This Row],[Importe]] &lt; 0, OR(Movimientos[[#This Row],[Concepto]] = "Luz", Movimientos[[#This Row],[Concepto]] = "Cuota", Movimientos[[#This Row],[Concepto]] = "Invitado")), 0, Movimientos[[#This Row],[Importe]])</f>
        <v>2600</v>
      </c>
      <c r="F2303" s="17">
        <f>IF(Movimientos[[#This Row],[Contabilizado]] &gt; 0, Movimientos[[#This Row],[Contabilizado]], 0)</f>
        <v>2600</v>
      </c>
      <c r="G2303" s="31">
        <f>IF(Movimientos[[#This Row],[Contabilizado]] &lt; 0, Movimientos[[#This Row],[Contabilizado]], 0)</f>
        <v>0</v>
      </c>
      <c r="I2303" s="5"/>
      <c r="M2303" s="3"/>
    </row>
    <row r="2304" spans="1:13" x14ac:dyDescent="0.2">
      <c r="A2304" s="4">
        <v>44778</v>
      </c>
      <c r="B2304" s="17">
        <v>2600</v>
      </c>
      <c r="C2304" s="11" t="s">
        <v>15</v>
      </c>
      <c r="D2304" s="2" t="s">
        <v>103</v>
      </c>
      <c r="E2304" s="17">
        <f>IF(AND(Movimientos[[#This Row],[Importe]] &lt; 0, OR(Movimientos[[#This Row],[Concepto]] = "Luz", Movimientos[[#This Row],[Concepto]] = "Cuota", Movimientos[[#This Row],[Concepto]] = "Invitado")), 0, Movimientos[[#This Row],[Importe]])</f>
        <v>2600</v>
      </c>
      <c r="F2304" s="17">
        <f>IF(Movimientos[[#This Row],[Contabilizado]] &gt; 0, Movimientos[[#This Row],[Contabilizado]], 0)</f>
        <v>2600</v>
      </c>
      <c r="G2304" s="31">
        <f>IF(Movimientos[[#This Row],[Contabilizado]] &lt; 0, Movimientos[[#This Row],[Contabilizado]], 0)</f>
        <v>0</v>
      </c>
      <c r="I2304" s="5"/>
      <c r="M2304" s="3"/>
    </row>
    <row r="2305" spans="1:13" x14ac:dyDescent="0.2">
      <c r="A2305" s="4">
        <v>44778</v>
      </c>
      <c r="B2305" s="17">
        <v>2600</v>
      </c>
      <c r="C2305" s="11" t="s">
        <v>15</v>
      </c>
      <c r="D2305" s="2" t="s">
        <v>51</v>
      </c>
      <c r="E2305" s="17">
        <f>IF(AND(Movimientos[[#This Row],[Importe]] &lt; 0, OR(Movimientos[[#This Row],[Concepto]] = "Luz", Movimientos[[#This Row],[Concepto]] = "Cuota", Movimientos[[#This Row],[Concepto]] = "Invitado")), 0, Movimientos[[#This Row],[Importe]])</f>
        <v>2600</v>
      </c>
      <c r="F2305" s="17">
        <f>IF(Movimientos[[#This Row],[Contabilizado]] &gt; 0, Movimientos[[#This Row],[Contabilizado]], 0)</f>
        <v>2600</v>
      </c>
      <c r="G2305" s="31">
        <f>IF(Movimientos[[#This Row],[Contabilizado]] &lt; 0, Movimientos[[#This Row],[Contabilizado]], 0)</f>
        <v>0</v>
      </c>
      <c r="I2305" s="5"/>
      <c r="J2305" s="5"/>
      <c r="M2305" s="3"/>
    </row>
    <row r="2306" spans="1:13" x14ac:dyDescent="0.2">
      <c r="A2306" s="4">
        <v>44778</v>
      </c>
      <c r="B2306" s="17">
        <v>1400</v>
      </c>
      <c r="C2306" s="11" t="s">
        <v>32</v>
      </c>
      <c r="D2306" s="2" t="s">
        <v>73</v>
      </c>
      <c r="E2306" s="17">
        <f>IF(AND(Movimientos[[#This Row],[Importe]] &lt; 0, OR(Movimientos[[#This Row],[Concepto]] = "Luz", Movimientos[[#This Row],[Concepto]] = "Cuota", Movimientos[[#This Row],[Concepto]] = "Invitado")), 0, Movimientos[[#This Row],[Importe]])</f>
        <v>1400</v>
      </c>
      <c r="F2306" s="17">
        <f>IF(Movimientos[[#This Row],[Contabilizado]] &gt; 0, Movimientos[[#This Row],[Contabilizado]], 0)</f>
        <v>1400</v>
      </c>
      <c r="G2306" s="31">
        <f>IF(Movimientos[[#This Row],[Contabilizado]] &lt; 0, Movimientos[[#This Row],[Contabilizado]], 0)</f>
        <v>0</v>
      </c>
      <c r="I2306" s="5"/>
      <c r="J2306" s="5"/>
      <c r="M2306" s="3"/>
    </row>
    <row r="2307" spans="1:13" x14ac:dyDescent="0.2">
      <c r="A2307" s="4">
        <v>44778</v>
      </c>
      <c r="B2307" s="17">
        <v>-340</v>
      </c>
      <c r="C2307" s="11" t="s">
        <v>170</v>
      </c>
      <c r="D2307" s="2"/>
      <c r="E2307" s="17">
        <f>IF(AND(Movimientos[[#This Row],[Importe]] &lt; 0, OR(Movimientos[[#This Row],[Concepto]] = "Luz", Movimientos[[#This Row],[Concepto]] = "Cuota", Movimientos[[#This Row],[Concepto]] = "Invitado")), 0, Movimientos[[#This Row],[Importe]])</f>
        <v>-340</v>
      </c>
      <c r="F2307" s="17">
        <f>IF(Movimientos[[#This Row],[Contabilizado]] &gt; 0, Movimientos[[#This Row],[Contabilizado]], 0)</f>
        <v>0</v>
      </c>
      <c r="G2307" s="31">
        <f>IF(Movimientos[[#This Row],[Contabilizado]] &lt; 0, Movimientos[[#This Row],[Contabilizado]], 0)</f>
        <v>-340</v>
      </c>
      <c r="I2307" s="5"/>
      <c r="J2307" s="5"/>
      <c r="M2307" s="3"/>
    </row>
    <row r="2308" spans="1:13" x14ac:dyDescent="0.2">
      <c r="A2308" s="4">
        <v>44778</v>
      </c>
      <c r="B2308" s="17">
        <v>-400</v>
      </c>
      <c r="C2308" s="11" t="s">
        <v>13</v>
      </c>
      <c r="D2308" s="13" t="s">
        <v>73</v>
      </c>
      <c r="E2308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308" s="17">
        <f>IF(Movimientos[[#This Row],[Contabilizado]] &gt; 0, Movimientos[[#This Row],[Contabilizado]], 0)</f>
        <v>0</v>
      </c>
      <c r="G2308" s="31">
        <f>IF(Movimientos[[#This Row],[Contabilizado]] &lt; 0, Movimientos[[#This Row],[Contabilizado]], 0)</f>
        <v>0</v>
      </c>
      <c r="H2308" s="3"/>
      <c r="I2308" s="5"/>
      <c r="K2308" s="3"/>
      <c r="L2308" s="3"/>
      <c r="M2308" s="3"/>
    </row>
    <row r="2309" spans="1:13" x14ac:dyDescent="0.2">
      <c r="A2309" s="4">
        <v>44778</v>
      </c>
      <c r="B2309" s="17">
        <v>-400</v>
      </c>
      <c r="C2309" s="11" t="s">
        <v>13</v>
      </c>
      <c r="D2309" s="13" t="s">
        <v>24</v>
      </c>
      <c r="E2309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309" s="17">
        <f>IF(Movimientos[[#This Row],[Contabilizado]] &gt; 0, Movimientos[[#This Row],[Contabilizado]], 0)</f>
        <v>0</v>
      </c>
      <c r="G2309" s="31">
        <f>IF(Movimientos[[#This Row],[Contabilizado]] &lt; 0, Movimientos[[#This Row],[Contabilizado]], 0)</f>
        <v>0</v>
      </c>
      <c r="H2309" s="3"/>
      <c r="I2309" s="5"/>
      <c r="K2309" s="3"/>
      <c r="L2309" s="3"/>
      <c r="M2309" s="3"/>
    </row>
    <row r="2310" spans="1:13" x14ac:dyDescent="0.2">
      <c r="A2310" s="4">
        <v>44778</v>
      </c>
      <c r="B2310" s="17">
        <v>-700</v>
      </c>
      <c r="C2310" s="11" t="s">
        <v>32</v>
      </c>
      <c r="D2310" s="2" t="s">
        <v>24</v>
      </c>
      <c r="E2310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310" s="17">
        <f>IF(Movimientos[[#This Row],[Contabilizado]] &gt; 0, Movimientos[[#This Row],[Contabilizado]], 0)</f>
        <v>0</v>
      </c>
      <c r="G2310" s="31">
        <f>IF(Movimientos[[#This Row],[Contabilizado]] &lt; 0, Movimientos[[#This Row],[Contabilizado]], 0)</f>
        <v>0</v>
      </c>
      <c r="H2310" s="3"/>
      <c r="I2310" s="5"/>
      <c r="K2310" s="3"/>
      <c r="L2310" s="3"/>
      <c r="M2310" s="3"/>
    </row>
    <row r="2311" spans="1:13" x14ac:dyDescent="0.2">
      <c r="A2311" s="4">
        <v>44778</v>
      </c>
      <c r="B2311" s="17">
        <v>-1410</v>
      </c>
      <c r="C2311" s="11" t="s">
        <v>170</v>
      </c>
      <c r="D2311" s="2"/>
      <c r="E2311" s="17">
        <f>IF(AND(Movimientos[[#This Row],[Importe]] &lt; 0, OR(Movimientos[[#This Row],[Concepto]] = "Luz", Movimientos[[#This Row],[Concepto]] = "Cuota", Movimientos[[#This Row],[Concepto]] = "Invitado")), 0, Movimientos[[#This Row],[Importe]])</f>
        <v>-1410</v>
      </c>
      <c r="F2311" s="17">
        <f>IF(Movimientos[[#This Row],[Contabilizado]] &gt; 0, Movimientos[[#This Row],[Contabilizado]], 0)</f>
        <v>0</v>
      </c>
      <c r="G2311" s="31">
        <f>IF(Movimientos[[#This Row],[Contabilizado]] &lt; 0, Movimientos[[#This Row],[Contabilizado]], 0)</f>
        <v>-1410</v>
      </c>
      <c r="H2311" s="3"/>
      <c r="I2311" s="5"/>
      <c r="K2311" s="3"/>
      <c r="L2311" s="3"/>
      <c r="M2311" s="3"/>
    </row>
    <row r="2312" spans="1:13" x14ac:dyDescent="0.2">
      <c r="A2312" s="4">
        <v>44777</v>
      </c>
      <c r="B2312" s="17">
        <v>13400</v>
      </c>
      <c r="C2312" s="11" t="s">
        <v>44</v>
      </c>
      <c r="D2312" s="2"/>
      <c r="E2312" s="17">
        <f>IF(AND(Movimientos[[#This Row],[Importe]] &lt; 0, OR(Movimientos[[#This Row],[Concepto]] = "Luz", Movimientos[[#This Row],[Concepto]] = "Cuota", Movimientos[[#This Row],[Concepto]] = "Invitado")), 0, Movimientos[[#This Row],[Importe]])</f>
        <v>13400</v>
      </c>
      <c r="F2312" s="17">
        <f>IF(Movimientos[[#This Row],[Contabilizado]] &gt; 0, Movimientos[[#This Row],[Contabilizado]], 0)</f>
        <v>13400</v>
      </c>
      <c r="G2312" s="31">
        <f>IF(Movimientos[[#This Row],[Contabilizado]] &lt; 0, Movimientos[[#This Row],[Contabilizado]], 0)</f>
        <v>0</v>
      </c>
      <c r="H2312" s="3"/>
      <c r="I2312" s="5"/>
      <c r="J2312" s="3" t="s">
        <v>45</v>
      </c>
      <c r="K2312" s="3"/>
      <c r="L2312" s="3"/>
      <c r="M2312" s="3"/>
    </row>
    <row r="2313" spans="1:13" x14ac:dyDescent="0.2">
      <c r="A2313" s="4">
        <v>44777</v>
      </c>
      <c r="B2313" s="17">
        <v>5200</v>
      </c>
      <c r="C2313" s="11" t="s">
        <v>15</v>
      </c>
      <c r="D2313" s="2" t="s">
        <v>92</v>
      </c>
      <c r="E2313" s="17">
        <f>IF(AND(Movimientos[[#This Row],[Importe]] &lt; 0, OR(Movimientos[[#This Row],[Concepto]] = "Luz", Movimientos[[#This Row],[Concepto]] = "Cuota", Movimientos[[#This Row],[Concepto]] = "Invitado")), 0, Movimientos[[#This Row],[Importe]])</f>
        <v>5200</v>
      </c>
      <c r="F2313" s="17">
        <f>IF(Movimientos[[#This Row],[Contabilizado]] &gt; 0, Movimientos[[#This Row],[Contabilizado]], 0)</f>
        <v>5200</v>
      </c>
      <c r="G2313" s="31">
        <f>IF(Movimientos[[#This Row],[Contabilizado]] &lt; 0, Movimientos[[#This Row],[Contabilizado]], 0)</f>
        <v>0</v>
      </c>
      <c r="I2313" s="5"/>
      <c r="M2313" s="3"/>
    </row>
    <row r="2314" spans="1:13" x14ac:dyDescent="0.2">
      <c r="A2314" s="4">
        <v>44777</v>
      </c>
      <c r="B2314" s="17">
        <v>2600</v>
      </c>
      <c r="C2314" s="11" t="s">
        <v>15</v>
      </c>
      <c r="D2314" s="2" t="s">
        <v>234</v>
      </c>
      <c r="E2314" s="17">
        <f>IF(AND(Movimientos[[#This Row],[Importe]] &lt; 0, OR(Movimientos[[#This Row],[Concepto]] = "Luz", Movimientos[[#This Row],[Concepto]] = "Cuota", Movimientos[[#This Row],[Concepto]] = "Invitado")), 0, Movimientos[[#This Row],[Importe]])</f>
        <v>2600</v>
      </c>
      <c r="F2314" s="17">
        <f>IF(Movimientos[[#This Row],[Contabilizado]] &gt; 0, Movimientos[[#This Row],[Contabilizado]], 0)</f>
        <v>2600</v>
      </c>
      <c r="G2314" s="31">
        <f>IF(Movimientos[[#This Row],[Contabilizado]] &lt; 0, Movimientos[[#This Row],[Contabilizado]], 0)</f>
        <v>0</v>
      </c>
      <c r="I2314" s="5"/>
      <c r="M2314" s="3"/>
    </row>
    <row r="2315" spans="1:13" x14ac:dyDescent="0.2">
      <c r="A2315" s="4">
        <v>44777</v>
      </c>
      <c r="B2315" s="17">
        <v>2600</v>
      </c>
      <c r="C2315" s="11" t="s">
        <v>15</v>
      </c>
      <c r="D2315" s="2" t="s">
        <v>29</v>
      </c>
      <c r="E2315" s="17">
        <f>IF(AND(Movimientos[[#This Row],[Importe]] &lt; 0, OR(Movimientos[[#This Row],[Concepto]] = "Luz", Movimientos[[#This Row],[Concepto]] = "Cuota", Movimientos[[#This Row],[Concepto]] = "Invitado")), 0, Movimientos[[#This Row],[Importe]])</f>
        <v>2600</v>
      </c>
      <c r="F2315" s="17">
        <f>IF(Movimientos[[#This Row],[Contabilizado]] &gt; 0, Movimientos[[#This Row],[Contabilizado]], 0)</f>
        <v>2600</v>
      </c>
      <c r="G2315" s="31">
        <f>IF(Movimientos[[#This Row],[Contabilizado]] &lt; 0, Movimientos[[#This Row],[Contabilizado]], 0)</f>
        <v>0</v>
      </c>
      <c r="I2315" s="5"/>
      <c r="M2315" s="3"/>
    </row>
    <row r="2316" spans="1:13" x14ac:dyDescent="0.2">
      <c r="A2316" s="4">
        <v>44777</v>
      </c>
      <c r="B2316" s="17">
        <v>2600</v>
      </c>
      <c r="C2316" s="11" t="s">
        <v>15</v>
      </c>
      <c r="D2316" s="2" t="s">
        <v>31</v>
      </c>
      <c r="E2316" s="17">
        <f>IF(AND(Movimientos[[#This Row],[Importe]] &lt; 0, OR(Movimientos[[#This Row],[Concepto]] = "Luz", Movimientos[[#This Row],[Concepto]] = "Cuota", Movimientos[[#This Row],[Concepto]] = "Invitado")), 0, Movimientos[[#This Row],[Importe]])</f>
        <v>2600</v>
      </c>
      <c r="F2316" s="17">
        <f>IF(Movimientos[[#This Row],[Contabilizado]] &gt; 0, Movimientos[[#This Row],[Contabilizado]], 0)</f>
        <v>2600</v>
      </c>
      <c r="G2316" s="31">
        <f>IF(Movimientos[[#This Row],[Contabilizado]] &lt; 0, Movimientos[[#This Row],[Contabilizado]], 0)</f>
        <v>0</v>
      </c>
      <c r="H2316" s="3"/>
      <c r="I2316" s="5"/>
      <c r="K2316" s="3"/>
      <c r="L2316" s="3"/>
      <c r="M2316" s="3"/>
    </row>
    <row r="2317" spans="1:13" x14ac:dyDescent="0.2">
      <c r="A2317" s="4">
        <v>44777</v>
      </c>
      <c r="B2317" s="17">
        <v>2600</v>
      </c>
      <c r="C2317" s="11" t="s">
        <v>15</v>
      </c>
      <c r="D2317" s="2" t="s">
        <v>18</v>
      </c>
      <c r="E2317" s="17">
        <f>IF(AND(Movimientos[[#This Row],[Importe]] &lt; 0, OR(Movimientos[[#This Row],[Concepto]] = "Luz", Movimientos[[#This Row],[Concepto]] = "Cuota", Movimientos[[#This Row],[Concepto]] = "Invitado")), 0, Movimientos[[#This Row],[Importe]])</f>
        <v>2600</v>
      </c>
      <c r="F2317" s="17">
        <f>IF(Movimientos[[#This Row],[Contabilizado]] &gt; 0, Movimientos[[#This Row],[Contabilizado]], 0)</f>
        <v>2600</v>
      </c>
      <c r="G2317" s="31">
        <f>IF(Movimientos[[#This Row],[Contabilizado]] &lt; 0, Movimientos[[#This Row],[Contabilizado]], 0)</f>
        <v>0</v>
      </c>
      <c r="H2317" s="3"/>
      <c r="I2317" s="5"/>
      <c r="K2317" s="3"/>
      <c r="L2317" s="3"/>
      <c r="M2317" s="3"/>
    </row>
    <row r="2318" spans="1:13" x14ac:dyDescent="0.2">
      <c r="A2318" s="4">
        <v>44777</v>
      </c>
      <c r="B2318" s="17">
        <v>2600</v>
      </c>
      <c r="C2318" s="11" t="s">
        <v>15</v>
      </c>
      <c r="D2318" s="2" t="s">
        <v>128</v>
      </c>
      <c r="E2318" s="17">
        <f>IF(AND(Movimientos[[#This Row],[Importe]] &lt; 0, OR(Movimientos[[#This Row],[Concepto]] = "Luz", Movimientos[[#This Row],[Concepto]] = "Cuota", Movimientos[[#This Row],[Concepto]] = "Invitado")), 0, Movimientos[[#This Row],[Importe]])</f>
        <v>2600</v>
      </c>
      <c r="F2318" s="17">
        <f>IF(Movimientos[[#This Row],[Contabilizado]] &gt; 0, Movimientos[[#This Row],[Contabilizado]], 0)</f>
        <v>2600</v>
      </c>
      <c r="G2318" s="31">
        <f>IF(Movimientos[[#This Row],[Contabilizado]] &lt; 0, Movimientos[[#This Row],[Contabilizado]], 0)</f>
        <v>0</v>
      </c>
      <c r="H2318" s="3"/>
      <c r="I2318" s="5"/>
      <c r="K2318" s="3"/>
      <c r="L2318" s="3"/>
      <c r="M2318" s="3"/>
    </row>
    <row r="2319" spans="1:13" x14ac:dyDescent="0.2">
      <c r="A2319" s="4">
        <v>44777</v>
      </c>
      <c r="B2319" s="17">
        <v>-400</v>
      </c>
      <c r="C2319" s="11" t="s">
        <v>13</v>
      </c>
      <c r="D2319" s="13" t="s">
        <v>41</v>
      </c>
      <c r="E2319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319" s="17">
        <f>IF(Movimientos[[#This Row],[Contabilizado]] &gt; 0, Movimientos[[#This Row],[Contabilizado]], 0)</f>
        <v>0</v>
      </c>
      <c r="G2319" s="31">
        <f>IF(Movimientos[[#This Row],[Contabilizado]] &lt; 0, Movimientos[[#This Row],[Contabilizado]], 0)</f>
        <v>0</v>
      </c>
      <c r="I2319" s="5"/>
      <c r="M2319" s="3"/>
    </row>
    <row r="2320" spans="1:13" x14ac:dyDescent="0.2">
      <c r="A2320" s="4">
        <v>44776</v>
      </c>
      <c r="B2320" s="17">
        <v>3000</v>
      </c>
      <c r="C2320" s="11" t="s">
        <v>157</v>
      </c>
      <c r="D2320" s="2"/>
      <c r="E2320" s="17">
        <f>IF(AND(Movimientos[[#This Row],[Importe]] &lt; 0, OR(Movimientos[[#This Row],[Concepto]] = "Luz", Movimientos[[#This Row],[Concepto]] = "Cuota", Movimientos[[#This Row],[Concepto]] = "Invitado")), 0, Movimientos[[#This Row],[Importe]])</f>
        <v>3000</v>
      </c>
      <c r="F2320" s="17">
        <f>IF(Movimientos[[#This Row],[Contabilizado]] &gt; 0, Movimientos[[#This Row],[Contabilizado]], 0)</f>
        <v>3000</v>
      </c>
      <c r="G2320" s="31">
        <f>IF(Movimientos[[#This Row],[Contabilizado]] &lt; 0, Movimientos[[#This Row],[Contabilizado]], 0)</f>
        <v>0</v>
      </c>
      <c r="H2320" s="2" t="s">
        <v>235</v>
      </c>
      <c r="I2320" s="5"/>
    </row>
    <row r="2321" spans="1:13" x14ac:dyDescent="0.2">
      <c r="A2321" s="4">
        <v>44776</v>
      </c>
      <c r="B2321" s="17">
        <v>2600</v>
      </c>
      <c r="C2321" s="11" t="s">
        <v>15</v>
      </c>
      <c r="D2321" s="2" t="s">
        <v>45</v>
      </c>
      <c r="E2321" s="17">
        <f>IF(AND(Movimientos[[#This Row],[Importe]] &lt; 0, OR(Movimientos[[#This Row],[Concepto]] = "Luz", Movimientos[[#This Row],[Concepto]] = "Cuota", Movimientos[[#This Row],[Concepto]] = "Invitado")), 0, Movimientos[[#This Row],[Importe]])</f>
        <v>2600</v>
      </c>
      <c r="F2321" s="17">
        <f>IF(Movimientos[[#This Row],[Contabilizado]] &gt; 0, Movimientos[[#This Row],[Contabilizado]], 0)</f>
        <v>2600</v>
      </c>
      <c r="G2321" s="31">
        <f>IF(Movimientos[[#This Row],[Contabilizado]] &lt; 0, Movimientos[[#This Row],[Contabilizado]], 0)</f>
        <v>0</v>
      </c>
      <c r="I2321" s="5"/>
    </row>
    <row r="2322" spans="1:13" x14ac:dyDescent="0.2">
      <c r="A2322" s="4">
        <v>44776</v>
      </c>
      <c r="B2322" s="17">
        <v>2600</v>
      </c>
      <c r="C2322" s="11" t="s">
        <v>15</v>
      </c>
      <c r="D2322" s="2" t="s">
        <v>113</v>
      </c>
      <c r="E2322" s="17">
        <f>IF(AND(Movimientos[[#This Row],[Importe]] &lt; 0, OR(Movimientos[[#This Row],[Concepto]] = "Luz", Movimientos[[#This Row],[Concepto]] = "Cuota", Movimientos[[#This Row],[Concepto]] = "Invitado")), 0, Movimientos[[#This Row],[Importe]])</f>
        <v>2600</v>
      </c>
      <c r="F2322" s="17">
        <f>IF(Movimientos[[#This Row],[Contabilizado]] &gt; 0, Movimientos[[#This Row],[Contabilizado]], 0)</f>
        <v>2600</v>
      </c>
      <c r="G2322" s="31">
        <f>IF(Movimientos[[#This Row],[Contabilizado]] &lt; 0, Movimientos[[#This Row],[Contabilizado]], 0)</f>
        <v>0</v>
      </c>
      <c r="I2322" s="5"/>
    </row>
    <row r="2323" spans="1:13" x14ac:dyDescent="0.2">
      <c r="A2323" s="4">
        <v>44776</v>
      </c>
      <c r="B2323" s="17">
        <v>2600</v>
      </c>
      <c r="C2323" s="11" t="s">
        <v>15</v>
      </c>
      <c r="D2323" s="2" t="s">
        <v>226</v>
      </c>
      <c r="E2323" s="17">
        <f>IF(AND(Movimientos[[#This Row],[Importe]] &lt; 0, OR(Movimientos[[#This Row],[Concepto]] = "Luz", Movimientos[[#This Row],[Concepto]] = "Cuota", Movimientos[[#This Row],[Concepto]] = "Invitado")), 0, Movimientos[[#This Row],[Importe]])</f>
        <v>2600</v>
      </c>
      <c r="F2323" s="17">
        <f>IF(Movimientos[[#This Row],[Contabilizado]] &gt; 0, Movimientos[[#This Row],[Contabilizado]], 0)</f>
        <v>2600</v>
      </c>
      <c r="G2323" s="31">
        <f>IF(Movimientos[[#This Row],[Contabilizado]] &lt; 0, Movimientos[[#This Row],[Contabilizado]], 0)</f>
        <v>0</v>
      </c>
      <c r="I2323" s="5"/>
    </row>
    <row r="2324" spans="1:13" x14ac:dyDescent="0.2">
      <c r="A2324" s="4">
        <v>44776</v>
      </c>
      <c r="B2324" s="17">
        <v>1000</v>
      </c>
      <c r="C2324" s="11" t="s">
        <v>151</v>
      </c>
      <c r="D2324" s="2"/>
      <c r="E2324" s="17">
        <f>IF(AND(Movimientos[[#This Row],[Importe]] &lt; 0, OR(Movimientos[[#This Row],[Concepto]] = "Luz", Movimientos[[#This Row],[Concepto]] = "Cuota", Movimientos[[#This Row],[Concepto]] = "Invitado")), 0, Movimientos[[#This Row],[Importe]])</f>
        <v>1000</v>
      </c>
      <c r="F2324" s="17">
        <f>IF(Movimientos[[#This Row],[Contabilizado]] &gt; 0, Movimientos[[#This Row],[Contabilizado]], 0)</f>
        <v>1000</v>
      </c>
      <c r="G2324" s="31">
        <f>IF(Movimientos[[#This Row],[Contabilizado]] &lt; 0, Movimientos[[#This Row],[Contabilizado]], 0)</f>
        <v>0</v>
      </c>
      <c r="I2324" s="5"/>
    </row>
    <row r="2325" spans="1:13" x14ac:dyDescent="0.2">
      <c r="A2325" s="4">
        <v>44776</v>
      </c>
      <c r="B2325" s="17">
        <v>-400</v>
      </c>
      <c r="C2325" s="11" t="s">
        <v>13</v>
      </c>
      <c r="D2325" s="13" t="s">
        <v>73</v>
      </c>
      <c r="E2325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325" s="17">
        <f>IF(Movimientos[[#This Row],[Contabilizado]] &gt; 0, Movimientos[[#This Row],[Contabilizado]], 0)</f>
        <v>0</v>
      </c>
      <c r="G2325" s="31">
        <f>IF(Movimientos[[#This Row],[Contabilizado]] &lt; 0, Movimientos[[#This Row],[Contabilizado]], 0)</f>
        <v>0</v>
      </c>
      <c r="I2325" s="5"/>
    </row>
    <row r="2326" spans="1:13" x14ac:dyDescent="0.2">
      <c r="A2326" s="4">
        <v>44776</v>
      </c>
      <c r="B2326" s="17">
        <v>-4400</v>
      </c>
      <c r="C2326" s="11" t="s">
        <v>160</v>
      </c>
      <c r="D2326" s="2"/>
      <c r="E2326" s="17">
        <f>IF(AND(Movimientos[[#This Row],[Importe]] &lt; 0, OR(Movimientos[[#This Row],[Concepto]] = "Luz", Movimientos[[#This Row],[Concepto]] = "Cuota", Movimientos[[#This Row],[Concepto]] = "Invitado")), 0, Movimientos[[#This Row],[Importe]])</f>
        <v>-4400</v>
      </c>
      <c r="F2326" s="17">
        <f>IF(Movimientos[[#This Row],[Contabilizado]] &gt; 0, Movimientos[[#This Row],[Contabilizado]], 0)</f>
        <v>0</v>
      </c>
      <c r="G2326" s="31">
        <f>IF(Movimientos[[#This Row],[Contabilizado]] &lt; 0, Movimientos[[#This Row],[Contabilizado]], 0)</f>
        <v>-4400</v>
      </c>
      <c r="I2326" s="5"/>
      <c r="M2326" s="2" t="s">
        <v>223</v>
      </c>
    </row>
    <row r="2327" spans="1:13" x14ac:dyDescent="0.2">
      <c r="A2327" s="4">
        <v>44776</v>
      </c>
      <c r="B2327" s="17">
        <v>-5000</v>
      </c>
      <c r="C2327" s="11" t="s">
        <v>27</v>
      </c>
      <c r="D2327" s="2"/>
      <c r="E2327" s="17">
        <f>IF(AND(Movimientos[[#This Row],[Importe]] &lt; 0, OR(Movimientos[[#This Row],[Concepto]] = "Luz", Movimientos[[#This Row],[Concepto]] = "Cuota", Movimientos[[#This Row],[Concepto]] = "Invitado")), 0, Movimientos[[#This Row],[Importe]])</f>
        <v>-5000</v>
      </c>
      <c r="F2327" s="17">
        <f>IF(Movimientos[[#This Row],[Contabilizado]] &gt; 0, Movimientos[[#This Row],[Contabilizado]], 0)</f>
        <v>0</v>
      </c>
      <c r="G2327" s="31">
        <f>IF(Movimientos[[#This Row],[Contabilizado]] &lt; 0, Movimientos[[#This Row],[Contabilizado]], 0)</f>
        <v>-5000</v>
      </c>
      <c r="H2327" s="3"/>
      <c r="I2327" s="5" t="s">
        <v>236</v>
      </c>
      <c r="K2327" s="3"/>
      <c r="L2327" s="3"/>
      <c r="M2327" s="3"/>
    </row>
    <row r="2328" spans="1:13" x14ac:dyDescent="0.2">
      <c r="A2328" s="4">
        <v>44776</v>
      </c>
      <c r="B2328" s="17">
        <v>-47630</v>
      </c>
      <c r="C2328" s="11" t="s">
        <v>17</v>
      </c>
      <c r="D2328" s="2"/>
      <c r="E2328" s="17">
        <f>IF(AND(Movimientos[[#This Row],[Importe]] &lt; 0, OR(Movimientos[[#This Row],[Concepto]] = "Luz", Movimientos[[#This Row],[Concepto]] = "Cuota", Movimientos[[#This Row],[Concepto]] = "Invitado")), 0, Movimientos[[#This Row],[Importe]])</f>
        <v>-47630</v>
      </c>
      <c r="F2328" s="17">
        <f>IF(Movimientos[[#This Row],[Contabilizado]] &gt; 0, Movimientos[[#This Row],[Contabilizado]], 0)</f>
        <v>0</v>
      </c>
      <c r="G2328" s="31">
        <f>IF(Movimientos[[#This Row],[Contabilizado]] &lt; 0, Movimientos[[#This Row],[Contabilizado]], 0)</f>
        <v>-47630</v>
      </c>
      <c r="H2328" s="3"/>
      <c r="I2328" s="5"/>
      <c r="K2328" s="3" t="s">
        <v>56</v>
      </c>
      <c r="L2328" s="3"/>
      <c r="M2328" s="3"/>
    </row>
    <row r="2329" spans="1:13" x14ac:dyDescent="0.2">
      <c r="A2329" s="4">
        <v>44776</v>
      </c>
      <c r="B2329" s="17">
        <v>-95600</v>
      </c>
      <c r="C2329" s="11" t="s">
        <v>17</v>
      </c>
      <c r="D2329" s="2"/>
      <c r="E2329" s="17">
        <f>IF(AND(Movimientos[[#This Row],[Importe]] &lt; 0, OR(Movimientos[[#This Row],[Concepto]] = "Luz", Movimientos[[#This Row],[Concepto]] = "Cuota", Movimientos[[#This Row],[Concepto]] = "Invitado")), 0, Movimientos[[#This Row],[Importe]])</f>
        <v>-95600</v>
      </c>
      <c r="F2329" s="17">
        <f>IF(Movimientos[[#This Row],[Contabilizado]] &gt; 0, Movimientos[[#This Row],[Contabilizado]], 0)</f>
        <v>0</v>
      </c>
      <c r="G2329" s="31">
        <f>IF(Movimientos[[#This Row],[Contabilizado]] &lt; 0, Movimientos[[#This Row],[Contabilizado]], 0)</f>
        <v>-95600</v>
      </c>
      <c r="I2329" s="5"/>
      <c r="K2329" s="2" t="s">
        <v>56</v>
      </c>
      <c r="M2329" s="3"/>
    </row>
    <row r="2330" spans="1:13" x14ac:dyDescent="0.2">
      <c r="A2330" s="4">
        <v>44775</v>
      </c>
      <c r="B2330" s="17">
        <v>2600</v>
      </c>
      <c r="C2330" s="11" t="s">
        <v>15</v>
      </c>
      <c r="D2330" s="2" t="s">
        <v>30</v>
      </c>
      <c r="E2330" s="17">
        <f>IF(AND(Movimientos[[#This Row],[Importe]] &lt; 0, OR(Movimientos[[#This Row],[Concepto]] = "Luz", Movimientos[[#This Row],[Concepto]] = "Cuota", Movimientos[[#This Row],[Concepto]] = "Invitado")), 0, Movimientos[[#This Row],[Importe]])</f>
        <v>2600</v>
      </c>
      <c r="F2330" s="17">
        <f>IF(Movimientos[[#This Row],[Contabilizado]] &gt; 0, Movimientos[[#This Row],[Contabilizado]], 0)</f>
        <v>2600</v>
      </c>
      <c r="G2330" s="31">
        <f>IF(Movimientos[[#This Row],[Contabilizado]] &lt; 0, Movimientos[[#This Row],[Contabilizado]], 0)</f>
        <v>0</v>
      </c>
      <c r="H2330" s="3"/>
      <c r="I2330" s="5"/>
      <c r="K2330" s="3"/>
      <c r="L2330" s="3"/>
      <c r="M2330" s="3"/>
    </row>
    <row r="2331" spans="1:13" x14ac:dyDescent="0.2">
      <c r="A2331" s="4">
        <v>44775</v>
      </c>
      <c r="B2331" s="17">
        <v>2600</v>
      </c>
      <c r="C2331" s="11" t="s">
        <v>15</v>
      </c>
      <c r="D2331" s="2" t="s">
        <v>130</v>
      </c>
      <c r="E2331" s="17">
        <f>IF(AND(Movimientos[[#This Row],[Importe]] &lt; 0, OR(Movimientos[[#This Row],[Concepto]] = "Luz", Movimientos[[#This Row],[Concepto]] = "Cuota", Movimientos[[#This Row],[Concepto]] = "Invitado")), 0, Movimientos[[#This Row],[Importe]])</f>
        <v>2600</v>
      </c>
      <c r="F2331" s="17">
        <f>IF(Movimientos[[#This Row],[Contabilizado]] &gt; 0, Movimientos[[#This Row],[Contabilizado]], 0)</f>
        <v>2600</v>
      </c>
      <c r="G2331" s="31">
        <f>IF(Movimientos[[#This Row],[Contabilizado]] &lt; 0, Movimientos[[#This Row],[Contabilizado]], 0)</f>
        <v>0</v>
      </c>
      <c r="H2331" s="3"/>
      <c r="I2331" s="5"/>
      <c r="K2331" s="3"/>
      <c r="L2331" s="3"/>
      <c r="M2331" s="3"/>
    </row>
    <row r="2332" spans="1:13" x14ac:dyDescent="0.2">
      <c r="A2332" s="4">
        <v>44775</v>
      </c>
      <c r="B2332" s="17">
        <v>2600</v>
      </c>
      <c r="C2332" s="11" t="s">
        <v>15</v>
      </c>
      <c r="D2332" s="2" t="s">
        <v>131</v>
      </c>
      <c r="E2332" s="17">
        <f>IF(AND(Movimientos[[#This Row],[Importe]] &lt; 0, OR(Movimientos[[#This Row],[Concepto]] = "Luz", Movimientos[[#This Row],[Concepto]] = "Cuota", Movimientos[[#This Row],[Concepto]] = "Invitado")), 0, Movimientos[[#This Row],[Importe]])</f>
        <v>2600</v>
      </c>
      <c r="F2332" s="17">
        <f>IF(Movimientos[[#This Row],[Contabilizado]] &gt; 0, Movimientos[[#This Row],[Contabilizado]], 0)</f>
        <v>2600</v>
      </c>
      <c r="G2332" s="31">
        <f>IF(Movimientos[[#This Row],[Contabilizado]] &lt; 0, Movimientos[[#This Row],[Contabilizado]], 0)</f>
        <v>0</v>
      </c>
      <c r="H2332" s="3"/>
      <c r="I2332" s="5"/>
      <c r="K2332" s="3"/>
      <c r="L2332" s="3"/>
      <c r="M2332" s="3"/>
    </row>
    <row r="2333" spans="1:13" x14ac:dyDescent="0.2">
      <c r="A2333" s="4">
        <v>44775</v>
      </c>
      <c r="B2333" s="17">
        <v>2600</v>
      </c>
      <c r="C2333" s="11" t="s">
        <v>15</v>
      </c>
      <c r="D2333" s="2" t="s">
        <v>133</v>
      </c>
      <c r="E2333" s="17">
        <f>IF(AND(Movimientos[[#This Row],[Importe]] &lt; 0, OR(Movimientos[[#This Row],[Concepto]] = "Luz", Movimientos[[#This Row],[Concepto]] = "Cuota", Movimientos[[#This Row],[Concepto]] = "Invitado")), 0, Movimientos[[#This Row],[Importe]])</f>
        <v>2600</v>
      </c>
      <c r="F2333" s="17">
        <f>IF(Movimientos[[#This Row],[Contabilizado]] &gt; 0, Movimientos[[#This Row],[Contabilizado]], 0)</f>
        <v>2600</v>
      </c>
      <c r="G2333" s="31">
        <f>IF(Movimientos[[#This Row],[Contabilizado]] &lt; 0, Movimientos[[#This Row],[Contabilizado]], 0)</f>
        <v>0</v>
      </c>
      <c r="H2333" s="3"/>
      <c r="I2333" s="5"/>
      <c r="K2333" s="3"/>
      <c r="L2333" s="3"/>
      <c r="M2333" s="3"/>
    </row>
    <row r="2334" spans="1:13" x14ac:dyDescent="0.2">
      <c r="A2334" s="4">
        <v>44775</v>
      </c>
      <c r="B2334" s="17">
        <v>2200</v>
      </c>
      <c r="C2334" s="11" t="s">
        <v>15</v>
      </c>
      <c r="D2334" s="2" t="s">
        <v>132</v>
      </c>
      <c r="E2334" s="17">
        <f>IF(AND(Movimientos[[#This Row],[Importe]] &lt; 0, OR(Movimientos[[#This Row],[Concepto]] = "Luz", Movimientos[[#This Row],[Concepto]] = "Cuota", Movimientos[[#This Row],[Concepto]] = "Invitado")), 0, Movimientos[[#This Row],[Importe]])</f>
        <v>2200</v>
      </c>
      <c r="F2334" s="17">
        <f>IF(Movimientos[[#This Row],[Contabilizado]] &gt; 0, Movimientos[[#This Row],[Contabilizado]], 0)</f>
        <v>2200</v>
      </c>
      <c r="G2334" s="31">
        <f>IF(Movimientos[[#This Row],[Contabilizado]] &lt; 0, Movimientos[[#This Row],[Contabilizado]], 0)</f>
        <v>0</v>
      </c>
      <c r="I2334" s="5"/>
    </row>
    <row r="2335" spans="1:13" x14ac:dyDescent="0.2">
      <c r="A2335" s="4">
        <v>44775</v>
      </c>
      <c r="B2335" s="17">
        <v>1600</v>
      </c>
      <c r="C2335" s="11" t="s">
        <v>13</v>
      </c>
      <c r="D2335" s="13" t="s">
        <v>41</v>
      </c>
      <c r="E2335" s="17">
        <f>IF(AND(Movimientos[[#This Row],[Importe]] &lt; 0, OR(Movimientos[[#This Row],[Concepto]] = "Luz", Movimientos[[#This Row],[Concepto]] = "Cuota", Movimientos[[#This Row],[Concepto]] = "Invitado")), 0, Movimientos[[#This Row],[Importe]])</f>
        <v>1600</v>
      </c>
      <c r="F2335" s="17">
        <f>IF(Movimientos[[#This Row],[Contabilizado]] &gt; 0, Movimientos[[#This Row],[Contabilizado]], 0)</f>
        <v>1600</v>
      </c>
      <c r="G2335" s="31">
        <f>IF(Movimientos[[#This Row],[Contabilizado]] &lt; 0, Movimientos[[#This Row],[Contabilizado]], 0)</f>
        <v>0</v>
      </c>
      <c r="H2335" s="3"/>
      <c r="I2335" s="5"/>
      <c r="K2335" s="3"/>
      <c r="L2335" s="3"/>
      <c r="M2335" s="3"/>
    </row>
    <row r="2336" spans="1:13" x14ac:dyDescent="0.2">
      <c r="A2336" s="4">
        <v>44775</v>
      </c>
      <c r="B2336" s="17">
        <v>1000</v>
      </c>
      <c r="C2336" s="11" t="s">
        <v>151</v>
      </c>
      <c r="D2336" s="2"/>
      <c r="E2336" s="17">
        <f>IF(AND(Movimientos[[#This Row],[Importe]] &lt; 0, OR(Movimientos[[#This Row],[Concepto]] = "Luz", Movimientos[[#This Row],[Concepto]] = "Cuota", Movimientos[[#This Row],[Concepto]] = "Invitado")), 0, Movimientos[[#This Row],[Importe]])</f>
        <v>1000</v>
      </c>
      <c r="F2336" s="17">
        <f>IF(Movimientos[[#This Row],[Contabilizado]] &gt; 0, Movimientos[[#This Row],[Contabilizado]], 0)</f>
        <v>1000</v>
      </c>
      <c r="G2336" s="31">
        <f>IF(Movimientos[[#This Row],[Contabilizado]] &lt; 0, Movimientos[[#This Row],[Contabilizado]], 0)</f>
        <v>0</v>
      </c>
      <c r="H2336" s="3"/>
      <c r="I2336" s="5"/>
      <c r="K2336" s="3"/>
      <c r="L2336" s="3"/>
      <c r="M2336" s="3"/>
    </row>
    <row r="2337" spans="1:13" x14ac:dyDescent="0.2">
      <c r="A2337" s="4">
        <v>44775</v>
      </c>
      <c r="B2337" s="17">
        <v>1000</v>
      </c>
      <c r="C2337" s="11" t="s">
        <v>151</v>
      </c>
      <c r="D2337" s="2"/>
      <c r="E2337" s="17">
        <f>IF(AND(Movimientos[[#This Row],[Importe]] &lt; 0, OR(Movimientos[[#This Row],[Concepto]] = "Luz", Movimientos[[#This Row],[Concepto]] = "Cuota", Movimientos[[#This Row],[Concepto]] = "Invitado")), 0, Movimientos[[#This Row],[Importe]])</f>
        <v>1000</v>
      </c>
      <c r="F2337" s="17">
        <f>IF(Movimientos[[#This Row],[Contabilizado]] &gt; 0, Movimientos[[#This Row],[Contabilizado]], 0)</f>
        <v>1000</v>
      </c>
      <c r="G2337" s="31">
        <f>IF(Movimientos[[#This Row],[Contabilizado]] &lt; 0, Movimientos[[#This Row],[Contabilizado]], 0)</f>
        <v>0</v>
      </c>
      <c r="H2337" s="3"/>
      <c r="I2337" s="5"/>
      <c r="K2337" s="3"/>
      <c r="L2337" s="3"/>
      <c r="M2337" s="3"/>
    </row>
    <row r="2338" spans="1:13" x14ac:dyDescent="0.2">
      <c r="A2338" s="4">
        <v>44775</v>
      </c>
      <c r="B2338" s="17">
        <v>700</v>
      </c>
      <c r="C2338" s="11" t="s">
        <v>32</v>
      </c>
      <c r="D2338" s="2" t="s">
        <v>24</v>
      </c>
      <c r="E2338" s="17">
        <f>IF(AND(Movimientos[[#This Row],[Importe]] &lt; 0, OR(Movimientos[[#This Row],[Concepto]] = "Luz", Movimientos[[#This Row],[Concepto]] = "Cuota", Movimientos[[#This Row],[Concepto]] = "Invitado")), 0, Movimientos[[#This Row],[Importe]])</f>
        <v>700</v>
      </c>
      <c r="F2338" s="17">
        <f>IF(Movimientos[[#This Row],[Contabilizado]] &gt; 0, Movimientos[[#This Row],[Contabilizado]], 0)</f>
        <v>700</v>
      </c>
      <c r="G2338" s="31">
        <f>IF(Movimientos[[#This Row],[Contabilizado]] &lt; 0, Movimientos[[#This Row],[Contabilizado]], 0)</f>
        <v>0</v>
      </c>
      <c r="H2338" s="3"/>
      <c r="I2338" s="5"/>
      <c r="K2338" s="3"/>
      <c r="L2338" s="3"/>
      <c r="M2338" s="3"/>
    </row>
    <row r="2339" spans="1:13" x14ac:dyDescent="0.2">
      <c r="A2339" s="4">
        <v>44775</v>
      </c>
      <c r="B2339" s="17">
        <v>700</v>
      </c>
      <c r="C2339" s="11" t="s">
        <v>32</v>
      </c>
      <c r="D2339" s="2" t="s">
        <v>24</v>
      </c>
      <c r="E2339" s="17">
        <f>IF(AND(Movimientos[[#This Row],[Importe]] &lt; 0, OR(Movimientos[[#This Row],[Concepto]] = "Luz", Movimientos[[#This Row],[Concepto]] = "Cuota", Movimientos[[#This Row],[Concepto]] = "Invitado")), 0, Movimientos[[#This Row],[Importe]])</f>
        <v>700</v>
      </c>
      <c r="F2339" s="17">
        <f>IF(Movimientos[[#This Row],[Contabilizado]] &gt; 0, Movimientos[[#This Row],[Contabilizado]], 0)</f>
        <v>700</v>
      </c>
      <c r="G2339" s="31">
        <f>IF(Movimientos[[#This Row],[Contabilizado]] &lt; 0, Movimientos[[#This Row],[Contabilizado]], 0)</f>
        <v>0</v>
      </c>
      <c r="H2339" s="3"/>
      <c r="I2339" s="5"/>
      <c r="K2339" s="3"/>
      <c r="L2339" s="3"/>
      <c r="M2339" s="3"/>
    </row>
    <row r="2340" spans="1:13" x14ac:dyDescent="0.2">
      <c r="A2340" s="4">
        <v>44775</v>
      </c>
      <c r="B2340" s="17">
        <v>700</v>
      </c>
      <c r="C2340" s="11" t="s">
        <v>32</v>
      </c>
      <c r="D2340" s="2" t="s">
        <v>24</v>
      </c>
      <c r="E2340" s="17">
        <f>IF(AND(Movimientos[[#This Row],[Importe]] &lt; 0, OR(Movimientos[[#This Row],[Concepto]] = "Luz", Movimientos[[#This Row],[Concepto]] = "Cuota", Movimientos[[#This Row],[Concepto]] = "Invitado")), 0, Movimientos[[#This Row],[Importe]])</f>
        <v>700</v>
      </c>
      <c r="F2340" s="17">
        <f>IF(Movimientos[[#This Row],[Contabilizado]] &gt; 0, Movimientos[[#This Row],[Contabilizado]], 0)</f>
        <v>700</v>
      </c>
      <c r="G2340" s="31">
        <f>IF(Movimientos[[#This Row],[Contabilizado]] &lt; 0, Movimientos[[#This Row],[Contabilizado]], 0)</f>
        <v>0</v>
      </c>
      <c r="H2340" s="3"/>
      <c r="I2340" s="5"/>
      <c r="K2340" s="3"/>
      <c r="L2340" s="3"/>
      <c r="M2340" s="3"/>
    </row>
    <row r="2341" spans="1:13" x14ac:dyDescent="0.2">
      <c r="A2341" s="4">
        <v>44775</v>
      </c>
      <c r="B2341" s="17">
        <v>400</v>
      </c>
      <c r="C2341" s="11" t="s">
        <v>13</v>
      </c>
      <c r="D2341" s="13" t="s">
        <v>24</v>
      </c>
      <c r="E2341" s="17">
        <f>IF(AND(Movimientos[[#This Row],[Importe]] &lt; 0, OR(Movimientos[[#This Row],[Concepto]] = "Luz", Movimientos[[#This Row],[Concepto]] = "Cuota", Movimientos[[#This Row],[Concepto]] = "Invitado")), 0, Movimientos[[#This Row],[Importe]])</f>
        <v>400</v>
      </c>
      <c r="F2341" s="17">
        <f>IF(Movimientos[[#This Row],[Contabilizado]] &gt; 0, Movimientos[[#This Row],[Contabilizado]], 0)</f>
        <v>400</v>
      </c>
      <c r="G2341" s="31">
        <f>IF(Movimientos[[#This Row],[Contabilizado]] &lt; 0, Movimientos[[#This Row],[Contabilizado]], 0)</f>
        <v>0</v>
      </c>
      <c r="H2341" s="3"/>
      <c r="I2341" s="5"/>
      <c r="K2341" s="3"/>
      <c r="L2341" s="3"/>
      <c r="M2341" s="3"/>
    </row>
    <row r="2342" spans="1:13" x14ac:dyDescent="0.2">
      <c r="A2342" s="4">
        <v>44775</v>
      </c>
      <c r="B2342" s="17">
        <v>400</v>
      </c>
      <c r="C2342" s="11" t="s">
        <v>13</v>
      </c>
      <c r="D2342" s="13" t="s">
        <v>24</v>
      </c>
      <c r="E2342" s="17">
        <f>IF(AND(Movimientos[[#This Row],[Importe]] &lt; 0, OR(Movimientos[[#This Row],[Concepto]] = "Luz", Movimientos[[#This Row],[Concepto]] = "Cuota", Movimientos[[#This Row],[Concepto]] = "Invitado")), 0, Movimientos[[#This Row],[Importe]])</f>
        <v>400</v>
      </c>
      <c r="F2342" s="17">
        <f>IF(Movimientos[[#This Row],[Contabilizado]] &gt; 0, Movimientos[[#This Row],[Contabilizado]], 0)</f>
        <v>400</v>
      </c>
      <c r="G2342" s="31">
        <f>IF(Movimientos[[#This Row],[Contabilizado]] &lt; 0, Movimientos[[#This Row],[Contabilizado]], 0)</f>
        <v>0</v>
      </c>
      <c r="H2342" s="3"/>
      <c r="I2342" s="5"/>
      <c r="K2342" s="3"/>
      <c r="L2342" s="3"/>
      <c r="M2342" s="3"/>
    </row>
    <row r="2343" spans="1:13" x14ac:dyDescent="0.2">
      <c r="A2343" s="4">
        <v>44775</v>
      </c>
      <c r="B2343" s="17">
        <v>400</v>
      </c>
      <c r="C2343" s="11" t="s">
        <v>13</v>
      </c>
      <c r="D2343" s="13" t="s">
        <v>24</v>
      </c>
      <c r="E2343" s="17">
        <f>IF(AND(Movimientos[[#This Row],[Importe]] &lt; 0, OR(Movimientos[[#This Row],[Concepto]] = "Luz", Movimientos[[#This Row],[Concepto]] = "Cuota", Movimientos[[#This Row],[Concepto]] = "Invitado")), 0, Movimientos[[#This Row],[Importe]])</f>
        <v>400</v>
      </c>
      <c r="F2343" s="17">
        <f>IF(Movimientos[[#This Row],[Contabilizado]] &gt; 0, Movimientos[[#This Row],[Contabilizado]], 0)</f>
        <v>400</v>
      </c>
      <c r="G2343" s="31">
        <f>IF(Movimientos[[#This Row],[Contabilizado]] &lt; 0, Movimientos[[#This Row],[Contabilizado]], 0)</f>
        <v>0</v>
      </c>
      <c r="H2343" s="3"/>
      <c r="I2343" s="5"/>
      <c r="K2343" s="3"/>
      <c r="L2343" s="3"/>
      <c r="M2343" s="3"/>
    </row>
    <row r="2344" spans="1:13" x14ac:dyDescent="0.2">
      <c r="A2344" s="4">
        <v>44775</v>
      </c>
      <c r="B2344" s="17">
        <v>400</v>
      </c>
      <c r="C2344" s="11" t="s">
        <v>151</v>
      </c>
      <c r="E2344" s="17">
        <f>IF(AND(Movimientos[[#This Row],[Importe]] &lt; 0, OR(Movimientos[[#This Row],[Concepto]] = "Luz", Movimientos[[#This Row],[Concepto]] = "Cuota", Movimientos[[#This Row],[Concepto]] = "Invitado")), 0, Movimientos[[#This Row],[Importe]])</f>
        <v>400</v>
      </c>
      <c r="F2344" s="17">
        <f>IF(Movimientos[[#This Row],[Contabilizado]] &gt; 0, Movimientos[[#This Row],[Contabilizado]], 0)</f>
        <v>400</v>
      </c>
      <c r="G2344" s="31">
        <f>IF(Movimientos[[#This Row],[Contabilizado]] &lt; 0, Movimientos[[#This Row],[Contabilizado]], 0)</f>
        <v>0</v>
      </c>
      <c r="H2344" s="3"/>
      <c r="I2344" s="5"/>
      <c r="K2344" s="3"/>
      <c r="L2344" s="3"/>
      <c r="M2344" s="3"/>
    </row>
    <row r="2345" spans="1:13" x14ac:dyDescent="0.2">
      <c r="A2345" s="4">
        <v>44775</v>
      </c>
      <c r="B2345" s="17">
        <v>-400</v>
      </c>
      <c r="C2345" s="11" t="s">
        <v>13</v>
      </c>
      <c r="D2345" s="13" t="s">
        <v>73</v>
      </c>
      <c r="E2345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345" s="17">
        <f>IF(Movimientos[[#This Row],[Contabilizado]] &gt; 0, Movimientos[[#This Row],[Contabilizado]], 0)</f>
        <v>0</v>
      </c>
      <c r="G2345" s="31">
        <f>IF(Movimientos[[#This Row],[Contabilizado]] &lt; 0, Movimientos[[#This Row],[Contabilizado]], 0)</f>
        <v>0</v>
      </c>
      <c r="H2345" s="3"/>
      <c r="I2345" s="5"/>
      <c r="K2345" s="3"/>
      <c r="L2345" s="3"/>
      <c r="M2345" s="3"/>
    </row>
    <row r="2346" spans="1:13" x14ac:dyDescent="0.2">
      <c r="A2346" s="4">
        <v>44775</v>
      </c>
      <c r="B2346" s="17">
        <v>-400</v>
      </c>
      <c r="C2346" s="11" t="s">
        <v>13</v>
      </c>
      <c r="D2346" s="13" t="s">
        <v>24</v>
      </c>
      <c r="E2346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346" s="17">
        <f>IF(Movimientos[[#This Row],[Contabilizado]] &gt; 0, Movimientos[[#This Row],[Contabilizado]], 0)</f>
        <v>0</v>
      </c>
      <c r="G2346" s="31">
        <f>IF(Movimientos[[#This Row],[Contabilizado]] &lt; 0, Movimientos[[#This Row],[Contabilizado]], 0)</f>
        <v>0</v>
      </c>
      <c r="H2346" s="3"/>
      <c r="I2346" s="5"/>
      <c r="K2346" s="3"/>
      <c r="L2346" s="3"/>
      <c r="M2346" s="3"/>
    </row>
    <row r="2347" spans="1:13" x14ac:dyDescent="0.2">
      <c r="A2347" s="4">
        <v>44775</v>
      </c>
      <c r="B2347" s="17">
        <v>-400</v>
      </c>
      <c r="C2347" s="11" t="s">
        <v>13</v>
      </c>
      <c r="D2347" s="13" t="s">
        <v>227</v>
      </c>
      <c r="E2347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347" s="17">
        <f>IF(Movimientos[[#This Row],[Contabilizado]] &gt; 0, Movimientos[[#This Row],[Contabilizado]], 0)</f>
        <v>0</v>
      </c>
      <c r="G2347" s="31">
        <f>IF(Movimientos[[#This Row],[Contabilizado]] &lt; 0, Movimientos[[#This Row],[Contabilizado]], 0)</f>
        <v>0</v>
      </c>
      <c r="H2347" s="3"/>
      <c r="I2347" s="5"/>
      <c r="K2347" s="3"/>
      <c r="L2347" s="3"/>
      <c r="M2347" s="3"/>
    </row>
    <row r="2348" spans="1:13" x14ac:dyDescent="0.2">
      <c r="A2348" s="4">
        <v>44775</v>
      </c>
      <c r="B2348" s="17">
        <v>-610</v>
      </c>
      <c r="C2348" s="11" t="s">
        <v>170</v>
      </c>
      <c r="D2348" s="2"/>
      <c r="E2348" s="17">
        <f>IF(AND(Movimientos[[#This Row],[Importe]] &lt; 0, OR(Movimientos[[#This Row],[Concepto]] = "Luz", Movimientos[[#This Row],[Concepto]] = "Cuota", Movimientos[[#This Row],[Concepto]] = "Invitado")), 0, Movimientos[[#This Row],[Importe]])</f>
        <v>-610</v>
      </c>
      <c r="F2348" s="17">
        <f>IF(Movimientos[[#This Row],[Contabilizado]] &gt; 0, Movimientos[[#This Row],[Contabilizado]], 0)</f>
        <v>0</v>
      </c>
      <c r="G2348" s="31">
        <f>IF(Movimientos[[#This Row],[Contabilizado]] &lt; 0, Movimientos[[#This Row],[Contabilizado]], 0)</f>
        <v>-610</v>
      </c>
      <c r="H2348" s="3"/>
      <c r="I2348" s="5"/>
      <c r="K2348" s="3"/>
      <c r="L2348" s="3"/>
      <c r="M2348" s="3"/>
    </row>
    <row r="2349" spans="1:13" x14ac:dyDescent="0.2">
      <c r="A2349" s="4">
        <v>44775</v>
      </c>
      <c r="B2349" s="17">
        <v>-620</v>
      </c>
      <c r="C2349" s="11" t="s">
        <v>170</v>
      </c>
      <c r="D2349" s="2"/>
      <c r="E2349" s="17">
        <f>IF(AND(Movimientos[[#This Row],[Importe]] &lt; 0, OR(Movimientos[[#This Row],[Concepto]] = "Luz", Movimientos[[#This Row],[Concepto]] = "Cuota", Movimientos[[#This Row],[Concepto]] = "Invitado")), 0, Movimientos[[#This Row],[Importe]])</f>
        <v>-620</v>
      </c>
      <c r="F2349" s="17">
        <f>IF(Movimientos[[#This Row],[Contabilizado]] &gt; 0, Movimientos[[#This Row],[Contabilizado]], 0)</f>
        <v>0</v>
      </c>
      <c r="G2349" s="31">
        <f>IF(Movimientos[[#This Row],[Contabilizado]] &lt; 0, Movimientos[[#This Row],[Contabilizado]], 0)</f>
        <v>-620</v>
      </c>
      <c r="H2349" s="3"/>
      <c r="I2349" s="5"/>
      <c r="K2349" s="3"/>
      <c r="L2349" s="3"/>
      <c r="M2349" s="3"/>
    </row>
    <row r="2350" spans="1:13" x14ac:dyDescent="0.2">
      <c r="A2350" s="4">
        <v>44775</v>
      </c>
      <c r="B2350" s="17">
        <v>-700</v>
      </c>
      <c r="C2350" s="11" t="s">
        <v>32</v>
      </c>
      <c r="D2350" s="2" t="s">
        <v>24</v>
      </c>
      <c r="E2350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350" s="17">
        <f>IF(Movimientos[[#This Row],[Contabilizado]] &gt; 0, Movimientos[[#This Row],[Contabilizado]], 0)</f>
        <v>0</v>
      </c>
      <c r="G2350" s="31">
        <f>IF(Movimientos[[#This Row],[Contabilizado]] &lt; 0, Movimientos[[#This Row],[Contabilizado]], 0)</f>
        <v>0</v>
      </c>
      <c r="H2350" s="3"/>
      <c r="I2350" s="5"/>
      <c r="K2350" s="3"/>
      <c r="L2350" s="3"/>
      <c r="M2350" s="3"/>
    </row>
    <row r="2351" spans="1:13" x14ac:dyDescent="0.2">
      <c r="A2351" s="4">
        <v>44775</v>
      </c>
      <c r="B2351" s="17">
        <v>-700</v>
      </c>
      <c r="C2351" s="11" t="s">
        <v>32</v>
      </c>
      <c r="D2351" s="2" t="s">
        <v>227</v>
      </c>
      <c r="E2351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351" s="17">
        <f>IF(Movimientos[[#This Row],[Contabilizado]] &gt; 0, Movimientos[[#This Row],[Contabilizado]], 0)</f>
        <v>0</v>
      </c>
      <c r="G2351" s="31">
        <f>IF(Movimientos[[#This Row],[Contabilizado]] &lt; 0, Movimientos[[#This Row],[Contabilizado]], 0)</f>
        <v>0</v>
      </c>
      <c r="H2351" s="3"/>
      <c r="I2351" s="5"/>
      <c r="K2351" s="3"/>
      <c r="L2351" s="3"/>
      <c r="M2351" s="3"/>
    </row>
    <row r="2352" spans="1:13" x14ac:dyDescent="0.2">
      <c r="A2352" s="4">
        <v>44775</v>
      </c>
      <c r="B2352" s="17">
        <v>-5400</v>
      </c>
      <c r="C2352" s="11" t="s">
        <v>46</v>
      </c>
      <c r="D2352" s="2"/>
      <c r="E2352" s="17">
        <f>IF(AND(Movimientos[[#This Row],[Importe]] &lt; 0, OR(Movimientos[[#This Row],[Concepto]] = "Luz", Movimientos[[#This Row],[Concepto]] = "Cuota", Movimientos[[#This Row],[Concepto]] = "Invitado")), 0, Movimientos[[#This Row],[Importe]])</f>
        <v>-5400</v>
      </c>
      <c r="F2352" s="17">
        <f>IF(Movimientos[[#This Row],[Contabilizado]] &gt; 0, Movimientos[[#This Row],[Contabilizado]], 0)</f>
        <v>0</v>
      </c>
      <c r="G2352" s="31">
        <f>IF(Movimientos[[#This Row],[Contabilizado]] &lt; 0, Movimientos[[#This Row],[Contabilizado]], 0)</f>
        <v>-5400</v>
      </c>
      <c r="H2352" s="3"/>
      <c r="I2352" s="5"/>
      <c r="K2352" s="3"/>
      <c r="L2352" s="3"/>
      <c r="M2352" s="3"/>
    </row>
    <row r="2353" spans="1:13" x14ac:dyDescent="0.2">
      <c r="A2353" s="4">
        <v>44774</v>
      </c>
      <c r="B2353" s="17">
        <v>2600</v>
      </c>
      <c r="C2353" s="11" t="s">
        <v>15</v>
      </c>
      <c r="D2353" s="2" t="s">
        <v>201</v>
      </c>
      <c r="E2353" s="17">
        <f>IF(AND(Movimientos[[#This Row],[Importe]] &lt; 0, OR(Movimientos[[#This Row],[Concepto]] = "Luz", Movimientos[[#This Row],[Concepto]] = "Cuota", Movimientos[[#This Row],[Concepto]] = "Invitado")), 0, Movimientos[[#This Row],[Importe]])</f>
        <v>2600</v>
      </c>
      <c r="F2353" s="17">
        <f>IF(Movimientos[[#This Row],[Contabilizado]] &gt; 0, Movimientos[[#This Row],[Contabilizado]], 0)</f>
        <v>2600</v>
      </c>
      <c r="G2353" s="31">
        <f>IF(Movimientos[[#This Row],[Contabilizado]] &lt; 0, Movimientos[[#This Row],[Contabilizado]], 0)</f>
        <v>0</v>
      </c>
      <c r="H2353" s="3"/>
      <c r="I2353" s="5"/>
      <c r="K2353" s="3"/>
      <c r="L2353" s="3"/>
      <c r="M2353" s="3"/>
    </row>
    <row r="2354" spans="1:13" x14ac:dyDescent="0.2">
      <c r="A2354" s="4">
        <v>44774</v>
      </c>
      <c r="B2354" s="17">
        <v>2600</v>
      </c>
      <c r="C2354" s="11" t="s">
        <v>15</v>
      </c>
      <c r="D2354" s="2" t="s">
        <v>101</v>
      </c>
      <c r="E2354" s="17">
        <f>IF(AND(Movimientos[[#This Row],[Importe]] &lt; 0, OR(Movimientos[[#This Row],[Concepto]] = "Luz", Movimientos[[#This Row],[Concepto]] = "Cuota", Movimientos[[#This Row],[Concepto]] = "Invitado")), 0, Movimientos[[#This Row],[Importe]])</f>
        <v>2600</v>
      </c>
      <c r="F2354" s="17">
        <f>IF(Movimientos[[#This Row],[Contabilizado]] &gt; 0, Movimientos[[#This Row],[Contabilizado]], 0)</f>
        <v>2600</v>
      </c>
      <c r="G2354" s="31">
        <f>IF(Movimientos[[#This Row],[Contabilizado]] &lt; 0, Movimientos[[#This Row],[Contabilizado]], 0)</f>
        <v>0</v>
      </c>
      <c r="H2354" s="3"/>
      <c r="I2354" s="5"/>
      <c r="K2354" s="3"/>
      <c r="L2354" s="3"/>
      <c r="M2354" s="3"/>
    </row>
    <row r="2355" spans="1:13" x14ac:dyDescent="0.2">
      <c r="A2355" s="4">
        <v>44774</v>
      </c>
      <c r="B2355" s="17">
        <v>2600</v>
      </c>
      <c r="C2355" s="11" t="s">
        <v>15</v>
      </c>
      <c r="D2355" s="2" t="s">
        <v>227</v>
      </c>
      <c r="E2355" s="17">
        <f>IF(AND(Movimientos[[#This Row],[Importe]] &lt; 0, OR(Movimientos[[#This Row],[Concepto]] = "Luz", Movimientos[[#This Row],[Concepto]] = "Cuota", Movimientos[[#This Row],[Concepto]] = "Invitado")), 0, Movimientos[[#This Row],[Importe]])</f>
        <v>2600</v>
      </c>
      <c r="F2355" s="17">
        <f>IF(Movimientos[[#This Row],[Contabilizado]] &gt; 0, Movimientos[[#This Row],[Contabilizado]], 0)</f>
        <v>2600</v>
      </c>
      <c r="G2355" s="31">
        <f>IF(Movimientos[[#This Row],[Contabilizado]] &lt; 0, Movimientos[[#This Row],[Contabilizado]], 0)</f>
        <v>0</v>
      </c>
      <c r="H2355" s="3"/>
      <c r="I2355" s="5"/>
      <c r="K2355" s="3"/>
      <c r="L2355" s="3"/>
      <c r="M2355" s="3"/>
    </row>
    <row r="2356" spans="1:13" x14ac:dyDescent="0.2">
      <c r="A2356" s="4">
        <v>44774</v>
      </c>
      <c r="B2356" s="17">
        <v>2600</v>
      </c>
      <c r="C2356" s="11" t="s">
        <v>15</v>
      </c>
      <c r="D2356" s="2" t="s">
        <v>112</v>
      </c>
      <c r="E2356" s="17">
        <f>IF(AND(Movimientos[[#This Row],[Importe]] &lt; 0, OR(Movimientos[[#This Row],[Concepto]] = "Luz", Movimientos[[#This Row],[Concepto]] = "Cuota", Movimientos[[#This Row],[Concepto]] = "Invitado")), 0, Movimientos[[#This Row],[Importe]])</f>
        <v>2600</v>
      </c>
      <c r="F2356" s="17">
        <f>IF(Movimientos[[#This Row],[Contabilizado]] &gt; 0, Movimientos[[#This Row],[Contabilizado]], 0)</f>
        <v>2600</v>
      </c>
      <c r="G2356" s="31">
        <f>IF(Movimientos[[#This Row],[Contabilizado]] &lt; 0, Movimientos[[#This Row],[Contabilizado]], 0)</f>
        <v>0</v>
      </c>
      <c r="H2356" s="3"/>
      <c r="I2356" s="5"/>
      <c r="K2356" s="3"/>
      <c r="L2356" s="3"/>
      <c r="M2356" s="3"/>
    </row>
    <row r="2357" spans="1:13" x14ac:dyDescent="0.2">
      <c r="A2357" s="4">
        <v>44774</v>
      </c>
      <c r="B2357" s="17">
        <v>-400</v>
      </c>
      <c r="C2357" s="11" t="s">
        <v>13</v>
      </c>
      <c r="D2357" s="13" t="s">
        <v>41</v>
      </c>
      <c r="E2357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357" s="17">
        <f>IF(Movimientos[[#This Row],[Contabilizado]] &gt; 0, Movimientos[[#This Row],[Contabilizado]], 0)</f>
        <v>0</v>
      </c>
      <c r="G2357" s="31">
        <f>IF(Movimientos[[#This Row],[Contabilizado]] &lt; 0, Movimientos[[#This Row],[Contabilizado]], 0)</f>
        <v>0</v>
      </c>
      <c r="H2357" s="3"/>
      <c r="I2357" s="5"/>
      <c r="K2357" s="3"/>
      <c r="L2357" s="3"/>
      <c r="M2357" s="3"/>
    </row>
    <row r="2358" spans="1:13" x14ac:dyDescent="0.2">
      <c r="A2358" s="4">
        <v>44774</v>
      </c>
      <c r="B2358" s="17">
        <v>-800</v>
      </c>
      <c r="C2358" s="11" t="s">
        <v>15</v>
      </c>
      <c r="D2358" s="2" t="s">
        <v>178</v>
      </c>
      <c r="E2358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358" s="17">
        <f>IF(Movimientos[[#This Row],[Contabilizado]] &gt; 0, Movimientos[[#This Row],[Contabilizado]], 0)</f>
        <v>0</v>
      </c>
      <c r="G2358" s="31">
        <f>IF(Movimientos[[#This Row],[Contabilizado]] &lt; 0, Movimientos[[#This Row],[Contabilizado]], 0)</f>
        <v>0</v>
      </c>
      <c r="H2358" s="3"/>
      <c r="I2358" s="5"/>
      <c r="K2358" s="3"/>
      <c r="L2358" s="3"/>
      <c r="M2358" s="3"/>
    </row>
    <row r="2359" spans="1:13" x14ac:dyDescent="0.2">
      <c r="A2359" s="4">
        <v>44774</v>
      </c>
      <c r="B2359" s="17">
        <v>-1300</v>
      </c>
      <c r="C2359" s="11" t="s">
        <v>15</v>
      </c>
      <c r="D2359" s="2" t="s">
        <v>208</v>
      </c>
      <c r="E2359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359" s="17">
        <f>IF(Movimientos[[#This Row],[Contabilizado]] &gt; 0, Movimientos[[#This Row],[Contabilizado]], 0)</f>
        <v>0</v>
      </c>
      <c r="G2359" s="31">
        <f>IF(Movimientos[[#This Row],[Contabilizado]] &lt; 0, Movimientos[[#This Row],[Contabilizado]], 0)</f>
        <v>0</v>
      </c>
      <c r="H2359" s="3"/>
      <c r="I2359" s="5"/>
      <c r="K2359" s="3"/>
      <c r="L2359" s="3"/>
      <c r="M2359" s="3"/>
    </row>
    <row r="2360" spans="1:13" x14ac:dyDescent="0.2">
      <c r="A2360" s="4">
        <v>44774</v>
      </c>
      <c r="B2360" s="17">
        <v>-1800</v>
      </c>
      <c r="C2360" s="11" t="s">
        <v>15</v>
      </c>
      <c r="D2360" s="2" t="s">
        <v>39</v>
      </c>
      <c r="E2360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360" s="17">
        <f>IF(Movimientos[[#This Row],[Contabilizado]] &gt; 0, Movimientos[[#This Row],[Contabilizado]], 0)</f>
        <v>0</v>
      </c>
      <c r="G2360" s="31">
        <f>IF(Movimientos[[#This Row],[Contabilizado]] &lt; 0, Movimientos[[#This Row],[Contabilizado]], 0)</f>
        <v>0</v>
      </c>
      <c r="H2360" s="3"/>
      <c r="I2360" s="5"/>
      <c r="K2360" s="3"/>
      <c r="L2360" s="3"/>
      <c r="M2360" s="3"/>
    </row>
    <row r="2361" spans="1:13" x14ac:dyDescent="0.2">
      <c r="A2361" s="4">
        <v>44774</v>
      </c>
      <c r="B2361" s="17">
        <v>-1800</v>
      </c>
      <c r="C2361" s="11" t="s">
        <v>15</v>
      </c>
      <c r="D2361" s="2" t="s">
        <v>207</v>
      </c>
      <c r="E2361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361" s="17">
        <f>IF(Movimientos[[#This Row],[Contabilizado]] &gt; 0, Movimientos[[#This Row],[Contabilizado]], 0)</f>
        <v>0</v>
      </c>
      <c r="G2361" s="31">
        <f>IF(Movimientos[[#This Row],[Contabilizado]] &lt; 0, Movimientos[[#This Row],[Contabilizado]], 0)</f>
        <v>0</v>
      </c>
      <c r="H2361" s="3"/>
      <c r="I2361" s="5"/>
      <c r="K2361" s="3"/>
      <c r="L2361" s="3"/>
      <c r="M2361" s="3"/>
    </row>
    <row r="2362" spans="1:13" x14ac:dyDescent="0.2">
      <c r="A2362" s="4">
        <v>44774</v>
      </c>
      <c r="B2362" s="17">
        <v>-2600</v>
      </c>
      <c r="C2362" s="11" t="s">
        <v>15</v>
      </c>
      <c r="D2362" s="2" t="s">
        <v>60</v>
      </c>
      <c r="E2362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362" s="17">
        <f>IF(Movimientos[[#This Row],[Contabilizado]] &gt; 0, Movimientos[[#This Row],[Contabilizado]], 0)</f>
        <v>0</v>
      </c>
      <c r="G2362" s="31">
        <f>IF(Movimientos[[#This Row],[Contabilizado]] &lt; 0, Movimientos[[#This Row],[Contabilizado]], 0)</f>
        <v>0</v>
      </c>
      <c r="H2362" s="3"/>
      <c r="I2362" s="5"/>
      <c r="K2362" s="3"/>
      <c r="L2362" s="3"/>
      <c r="M2362" s="3"/>
    </row>
    <row r="2363" spans="1:13" x14ac:dyDescent="0.2">
      <c r="A2363" s="4">
        <v>44774</v>
      </c>
      <c r="B2363" s="17">
        <v>-2600</v>
      </c>
      <c r="C2363" s="11" t="s">
        <v>15</v>
      </c>
      <c r="D2363" s="2" t="s">
        <v>61</v>
      </c>
      <c r="E2363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363" s="17">
        <f>IF(Movimientos[[#This Row],[Contabilizado]] &gt; 0, Movimientos[[#This Row],[Contabilizado]], 0)</f>
        <v>0</v>
      </c>
      <c r="G2363" s="31">
        <f>IF(Movimientos[[#This Row],[Contabilizado]] &lt; 0, Movimientos[[#This Row],[Contabilizado]], 0)</f>
        <v>0</v>
      </c>
      <c r="H2363" s="3"/>
      <c r="I2363" s="5"/>
      <c r="K2363" s="3"/>
      <c r="L2363" s="3"/>
      <c r="M2363" s="3"/>
    </row>
    <row r="2364" spans="1:13" x14ac:dyDescent="0.2">
      <c r="A2364" s="4">
        <v>44774</v>
      </c>
      <c r="B2364" s="17">
        <v>-2600</v>
      </c>
      <c r="C2364" s="11" t="s">
        <v>15</v>
      </c>
      <c r="D2364" s="2" t="s">
        <v>25</v>
      </c>
      <c r="E2364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364" s="17">
        <f>IF(Movimientos[[#This Row],[Contabilizado]] &gt; 0, Movimientos[[#This Row],[Contabilizado]], 0)</f>
        <v>0</v>
      </c>
      <c r="G2364" s="31">
        <f>IF(Movimientos[[#This Row],[Contabilizado]] &lt; 0, Movimientos[[#This Row],[Contabilizado]], 0)</f>
        <v>0</v>
      </c>
      <c r="H2364" s="3"/>
      <c r="I2364" s="5"/>
      <c r="K2364" s="3"/>
      <c r="L2364" s="3"/>
      <c r="M2364" s="3"/>
    </row>
    <row r="2365" spans="1:13" x14ac:dyDescent="0.2">
      <c r="A2365" s="4">
        <v>44774</v>
      </c>
      <c r="B2365" s="17">
        <v>-2600</v>
      </c>
      <c r="C2365" s="11" t="s">
        <v>15</v>
      </c>
      <c r="D2365" s="2" t="s">
        <v>40</v>
      </c>
      <c r="E2365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365" s="17">
        <f>IF(Movimientos[[#This Row],[Contabilizado]] &gt; 0, Movimientos[[#This Row],[Contabilizado]], 0)</f>
        <v>0</v>
      </c>
      <c r="G2365" s="31">
        <f>IF(Movimientos[[#This Row],[Contabilizado]] &lt; 0, Movimientos[[#This Row],[Contabilizado]], 0)</f>
        <v>0</v>
      </c>
      <c r="H2365" s="3"/>
      <c r="I2365" s="5"/>
      <c r="K2365" s="3"/>
      <c r="L2365" s="3"/>
      <c r="M2365" s="3"/>
    </row>
    <row r="2366" spans="1:13" x14ac:dyDescent="0.2">
      <c r="A2366" s="4">
        <v>44774</v>
      </c>
      <c r="B2366" s="17">
        <v>-2600</v>
      </c>
      <c r="C2366" s="11" t="s">
        <v>15</v>
      </c>
      <c r="D2366" s="2" t="s">
        <v>64</v>
      </c>
      <c r="E2366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366" s="17">
        <f>IF(Movimientos[[#This Row],[Contabilizado]] &gt; 0, Movimientos[[#This Row],[Contabilizado]], 0)</f>
        <v>0</v>
      </c>
      <c r="G2366" s="31">
        <f>IF(Movimientos[[#This Row],[Contabilizado]] &lt; 0, Movimientos[[#This Row],[Contabilizado]], 0)</f>
        <v>0</v>
      </c>
      <c r="H2366" s="3"/>
      <c r="I2366" s="5"/>
      <c r="K2366" s="3"/>
      <c r="L2366" s="3"/>
      <c r="M2366" s="3"/>
    </row>
    <row r="2367" spans="1:13" x14ac:dyDescent="0.2">
      <c r="A2367" s="4">
        <v>44774</v>
      </c>
      <c r="B2367" s="17">
        <v>-2600</v>
      </c>
      <c r="C2367" s="11" t="s">
        <v>15</v>
      </c>
      <c r="D2367" s="2" t="s">
        <v>41</v>
      </c>
      <c r="E2367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367" s="17">
        <f>IF(Movimientos[[#This Row],[Contabilizado]] &gt; 0, Movimientos[[#This Row],[Contabilizado]], 0)</f>
        <v>0</v>
      </c>
      <c r="G2367" s="31">
        <f>IF(Movimientos[[#This Row],[Contabilizado]] &lt; 0, Movimientos[[#This Row],[Contabilizado]], 0)</f>
        <v>0</v>
      </c>
      <c r="H2367" s="3"/>
      <c r="I2367" s="5"/>
      <c r="K2367" s="3"/>
      <c r="L2367" s="3"/>
      <c r="M2367" s="3"/>
    </row>
    <row r="2368" spans="1:13" x14ac:dyDescent="0.2">
      <c r="A2368" s="4">
        <v>44774</v>
      </c>
      <c r="B2368" s="17">
        <v>-2600</v>
      </c>
      <c r="C2368" s="11" t="s">
        <v>15</v>
      </c>
      <c r="D2368" s="2" t="s">
        <v>67</v>
      </c>
      <c r="E2368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368" s="17">
        <f>IF(Movimientos[[#This Row],[Contabilizado]] &gt; 0, Movimientos[[#This Row],[Contabilizado]], 0)</f>
        <v>0</v>
      </c>
      <c r="G2368" s="31">
        <f>IF(Movimientos[[#This Row],[Contabilizado]] &lt; 0, Movimientos[[#This Row],[Contabilizado]], 0)</f>
        <v>0</v>
      </c>
      <c r="H2368" s="3"/>
      <c r="I2368" s="5"/>
      <c r="K2368" s="3"/>
      <c r="L2368" s="3"/>
      <c r="M2368" s="3"/>
    </row>
    <row r="2369" spans="1:13" x14ac:dyDescent="0.2">
      <c r="A2369" s="4">
        <v>44774</v>
      </c>
      <c r="B2369" s="17">
        <v>-2600</v>
      </c>
      <c r="C2369" s="11" t="s">
        <v>15</v>
      </c>
      <c r="D2369" s="2" t="s">
        <v>69</v>
      </c>
      <c r="E2369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369" s="17">
        <f>IF(Movimientos[[#This Row],[Contabilizado]] &gt; 0, Movimientos[[#This Row],[Contabilizado]], 0)</f>
        <v>0</v>
      </c>
      <c r="G2369" s="31">
        <f>IF(Movimientos[[#This Row],[Contabilizado]] &lt; 0, Movimientos[[#This Row],[Contabilizado]], 0)</f>
        <v>0</v>
      </c>
      <c r="H2369" s="3"/>
      <c r="I2369" s="5"/>
      <c r="K2369" s="3"/>
      <c r="L2369" s="3"/>
      <c r="M2369" s="3"/>
    </row>
    <row r="2370" spans="1:13" x14ac:dyDescent="0.2">
      <c r="A2370" s="4">
        <v>44774</v>
      </c>
      <c r="B2370" s="17">
        <v>-2600</v>
      </c>
      <c r="C2370" s="11" t="s">
        <v>15</v>
      </c>
      <c r="D2370" s="2" t="s">
        <v>201</v>
      </c>
      <c r="E2370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370" s="17">
        <f>IF(Movimientos[[#This Row],[Contabilizado]] &gt; 0, Movimientos[[#This Row],[Contabilizado]], 0)</f>
        <v>0</v>
      </c>
      <c r="G2370" s="31">
        <f>IF(Movimientos[[#This Row],[Contabilizado]] &lt; 0, Movimientos[[#This Row],[Contabilizado]], 0)</f>
        <v>0</v>
      </c>
      <c r="H2370" s="3"/>
      <c r="I2370" s="5"/>
      <c r="K2370" s="3"/>
      <c r="L2370" s="3"/>
      <c r="M2370" s="3"/>
    </row>
    <row r="2371" spans="1:13" x14ac:dyDescent="0.2">
      <c r="A2371" s="4">
        <v>44774</v>
      </c>
      <c r="B2371" s="17">
        <v>-2600</v>
      </c>
      <c r="C2371" s="11" t="s">
        <v>15</v>
      </c>
      <c r="D2371" s="2" t="s">
        <v>70</v>
      </c>
      <c r="E2371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371" s="17">
        <f>IF(Movimientos[[#This Row],[Contabilizado]] &gt; 0, Movimientos[[#This Row],[Contabilizado]], 0)</f>
        <v>0</v>
      </c>
      <c r="G2371" s="31">
        <f>IF(Movimientos[[#This Row],[Contabilizado]] &lt; 0, Movimientos[[#This Row],[Contabilizado]], 0)</f>
        <v>0</v>
      </c>
      <c r="H2371" s="3"/>
      <c r="I2371" s="5"/>
      <c r="K2371" s="3"/>
      <c r="L2371" s="3"/>
      <c r="M2371" s="3"/>
    </row>
    <row r="2372" spans="1:13" x14ac:dyDescent="0.2">
      <c r="A2372" s="4">
        <v>44774</v>
      </c>
      <c r="B2372" s="17">
        <v>-2600</v>
      </c>
      <c r="C2372" s="11" t="s">
        <v>15</v>
      </c>
      <c r="D2372" s="2" t="s">
        <v>234</v>
      </c>
      <c r="E2372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372" s="17">
        <f>IF(Movimientos[[#This Row],[Contabilizado]] &gt; 0, Movimientos[[#This Row],[Contabilizado]], 0)</f>
        <v>0</v>
      </c>
      <c r="G2372" s="31">
        <f>IF(Movimientos[[#This Row],[Contabilizado]] &lt; 0, Movimientos[[#This Row],[Contabilizado]], 0)</f>
        <v>0</v>
      </c>
      <c r="H2372" s="3"/>
      <c r="I2372" s="5"/>
      <c r="K2372" s="3"/>
      <c r="L2372" s="3"/>
      <c r="M2372" s="3"/>
    </row>
    <row r="2373" spans="1:13" x14ac:dyDescent="0.2">
      <c r="A2373" s="4">
        <v>44774</v>
      </c>
      <c r="B2373" s="17">
        <v>-2600</v>
      </c>
      <c r="C2373" s="11" t="s">
        <v>15</v>
      </c>
      <c r="D2373" s="2" t="s">
        <v>73</v>
      </c>
      <c r="E2373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373" s="17">
        <f>IF(Movimientos[[#This Row],[Contabilizado]] &gt; 0, Movimientos[[#This Row],[Contabilizado]], 0)</f>
        <v>0</v>
      </c>
      <c r="G2373" s="31">
        <f>IF(Movimientos[[#This Row],[Contabilizado]] &lt; 0, Movimientos[[#This Row],[Contabilizado]], 0)</f>
        <v>0</v>
      </c>
      <c r="H2373" s="3"/>
      <c r="I2373" s="5"/>
      <c r="K2373" s="3"/>
      <c r="L2373" s="3"/>
      <c r="M2373" s="3"/>
    </row>
    <row r="2374" spans="1:13" x14ac:dyDescent="0.2">
      <c r="A2374" s="4">
        <v>44774</v>
      </c>
      <c r="B2374" s="17">
        <v>-2600</v>
      </c>
      <c r="C2374" s="11" t="s">
        <v>15</v>
      </c>
      <c r="D2374" s="2" t="s">
        <v>45</v>
      </c>
      <c r="E2374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374" s="17">
        <f>IF(Movimientos[[#This Row],[Contabilizado]] &gt; 0, Movimientos[[#This Row],[Contabilizado]], 0)</f>
        <v>0</v>
      </c>
      <c r="G2374" s="31">
        <f>IF(Movimientos[[#This Row],[Contabilizado]] &lt; 0, Movimientos[[#This Row],[Contabilizado]], 0)</f>
        <v>0</v>
      </c>
      <c r="H2374" s="3"/>
      <c r="I2374" s="5"/>
      <c r="K2374" s="3"/>
      <c r="L2374" s="3"/>
      <c r="M2374" s="3"/>
    </row>
    <row r="2375" spans="1:13" x14ac:dyDescent="0.2">
      <c r="A2375" s="4">
        <v>44774</v>
      </c>
      <c r="B2375" s="17">
        <v>-2600</v>
      </c>
      <c r="C2375" s="11" t="s">
        <v>15</v>
      </c>
      <c r="D2375" s="2" t="s">
        <v>76</v>
      </c>
      <c r="E2375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375" s="17">
        <f>IF(Movimientos[[#This Row],[Contabilizado]] &gt; 0, Movimientos[[#This Row],[Contabilizado]], 0)</f>
        <v>0</v>
      </c>
      <c r="G2375" s="31">
        <f>IF(Movimientos[[#This Row],[Contabilizado]] &lt; 0, Movimientos[[#This Row],[Contabilizado]], 0)</f>
        <v>0</v>
      </c>
      <c r="H2375" s="3"/>
      <c r="I2375" s="5"/>
      <c r="K2375" s="3"/>
      <c r="L2375" s="3"/>
      <c r="M2375" s="3"/>
    </row>
    <row r="2376" spans="1:13" x14ac:dyDescent="0.2">
      <c r="A2376" s="4">
        <v>44774</v>
      </c>
      <c r="B2376" s="17">
        <v>-2600</v>
      </c>
      <c r="C2376" s="11" t="s">
        <v>15</v>
      </c>
      <c r="D2376" s="2" t="s">
        <v>79</v>
      </c>
      <c r="E2376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376" s="17">
        <f>IF(Movimientos[[#This Row],[Contabilizado]] &gt; 0, Movimientos[[#This Row],[Contabilizado]], 0)</f>
        <v>0</v>
      </c>
      <c r="G2376" s="31">
        <f>IF(Movimientos[[#This Row],[Contabilizado]] &lt; 0, Movimientos[[#This Row],[Contabilizado]], 0)</f>
        <v>0</v>
      </c>
      <c r="H2376" s="3"/>
      <c r="I2376" s="5"/>
      <c r="K2376" s="3"/>
      <c r="L2376" s="3"/>
      <c r="M2376" s="3"/>
    </row>
    <row r="2377" spans="1:13" x14ac:dyDescent="0.2">
      <c r="A2377" s="4">
        <v>44774</v>
      </c>
      <c r="B2377" s="17">
        <v>-2600</v>
      </c>
      <c r="C2377" s="11" t="s">
        <v>15</v>
      </c>
      <c r="D2377" s="2" t="s">
        <v>82</v>
      </c>
      <c r="E2377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377" s="17">
        <f>IF(Movimientos[[#This Row],[Contabilizado]] &gt; 0, Movimientos[[#This Row],[Contabilizado]], 0)</f>
        <v>0</v>
      </c>
      <c r="G2377" s="31">
        <f>IF(Movimientos[[#This Row],[Contabilizado]] &lt; 0, Movimientos[[#This Row],[Contabilizado]], 0)</f>
        <v>0</v>
      </c>
      <c r="H2377" s="3"/>
      <c r="I2377" s="5"/>
      <c r="K2377" s="3"/>
      <c r="L2377" s="3"/>
      <c r="M2377" s="3"/>
    </row>
    <row r="2378" spans="1:13" x14ac:dyDescent="0.2">
      <c r="A2378" s="4">
        <v>44774</v>
      </c>
      <c r="B2378" s="17">
        <v>-2600</v>
      </c>
      <c r="C2378" s="11" t="s">
        <v>15</v>
      </c>
      <c r="D2378" s="2" t="s">
        <v>83</v>
      </c>
      <c r="E2378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378" s="17">
        <f>IF(Movimientos[[#This Row],[Contabilizado]] &gt; 0, Movimientos[[#This Row],[Contabilizado]], 0)</f>
        <v>0</v>
      </c>
      <c r="G2378" s="31">
        <f>IF(Movimientos[[#This Row],[Contabilizado]] &lt; 0, Movimientos[[#This Row],[Contabilizado]], 0)</f>
        <v>0</v>
      </c>
      <c r="H2378" s="3"/>
      <c r="I2378" s="5"/>
      <c r="K2378" s="3"/>
      <c r="L2378" s="3"/>
      <c r="M2378" s="3"/>
    </row>
    <row r="2379" spans="1:13" x14ac:dyDescent="0.2">
      <c r="A2379" s="4">
        <v>44774</v>
      </c>
      <c r="B2379" s="17">
        <v>-2600</v>
      </c>
      <c r="C2379" s="11" t="s">
        <v>15</v>
      </c>
      <c r="D2379" s="2" t="s">
        <v>84</v>
      </c>
      <c r="E2379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379" s="17">
        <f>IF(Movimientos[[#This Row],[Contabilizado]] &gt; 0, Movimientos[[#This Row],[Contabilizado]], 0)</f>
        <v>0</v>
      </c>
      <c r="G2379" s="31">
        <f>IF(Movimientos[[#This Row],[Contabilizado]] &lt; 0, Movimientos[[#This Row],[Contabilizado]], 0)</f>
        <v>0</v>
      </c>
      <c r="H2379" s="3"/>
      <c r="I2379" s="5"/>
      <c r="K2379" s="3"/>
      <c r="L2379" s="3"/>
      <c r="M2379" s="3"/>
    </row>
    <row r="2380" spans="1:13" x14ac:dyDescent="0.2">
      <c r="A2380" s="4">
        <v>44774</v>
      </c>
      <c r="B2380" s="17">
        <v>-2600</v>
      </c>
      <c r="C2380" s="11" t="s">
        <v>15</v>
      </c>
      <c r="D2380" s="2" t="s">
        <v>24</v>
      </c>
      <c r="E2380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380" s="17">
        <f>IF(Movimientos[[#This Row],[Contabilizado]] &gt; 0, Movimientos[[#This Row],[Contabilizado]], 0)</f>
        <v>0</v>
      </c>
      <c r="G2380" s="31">
        <f>IF(Movimientos[[#This Row],[Contabilizado]] &lt; 0, Movimientos[[#This Row],[Contabilizado]], 0)</f>
        <v>0</v>
      </c>
      <c r="H2380" s="3"/>
      <c r="I2380" s="5"/>
      <c r="K2380" s="3"/>
      <c r="L2380" s="3"/>
      <c r="M2380" s="3"/>
    </row>
    <row r="2381" spans="1:13" x14ac:dyDescent="0.2">
      <c r="A2381" s="4">
        <v>44774</v>
      </c>
      <c r="B2381" s="17">
        <v>-2600</v>
      </c>
      <c r="C2381" s="11" t="s">
        <v>15</v>
      </c>
      <c r="D2381" s="2" t="s">
        <v>85</v>
      </c>
      <c r="E2381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381" s="17">
        <f>IF(Movimientos[[#This Row],[Contabilizado]] &gt; 0, Movimientos[[#This Row],[Contabilizado]], 0)</f>
        <v>0</v>
      </c>
      <c r="G2381" s="31">
        <f>IF(Movimientos[[#This Row],[Contabilizado]] &lt; 0, Movimientos[[#This Row],[Contabilizado]], 0)</f>
        <v>0</v>
      </c>
      <c r="H2381" s="3"/>
      <c r="I2381" s="5"/>
      <c r="K2381" s="3"/>
      <c r="L2381" s="3"/>
      <c r="M2381" s="3"/>
    </row>
    <row r="2382" spans="1:13" x14ac:dyDescent="0.2">
      <c r="A2382" s="4">
        <v>44774</v>
      </c>
      <c r="B2382" s="17">
        <v>-2600</v>
      </c>
      <c r="C2382" s="11" t="s">
        <v>15</v>
      </c>
      <c r="D2382" s="2" t="s">
        <v>231</v>
      </c>
      <c r="E2382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382" s="17">
        <f>IF(Movimientos[[#This Row],[Contabilizado]] &gt; 0, Movimientos[[#This Row],[Contabilizado]], 0)</f>
        <v>0</v>
      </c>
      <c r="G2382" s="31">
        <f>IF(Movimientos[[#This Row],[Contabilizado]] &lt; 0, Movimientos[[#This Row],[Contabilizado]], 0)</f>
        <v>0</v>
      </c>
      <c r="H2382" s="3"/>
      <c r="I2382" s="5"/>
      <c r="K2382" s="3"/>
      <c r="L2382" s="3"/>
      <c r="M2382" s="3"/>
    </row>
    <row r="2383" spans="1:13" x14ac:dyDescent="0.2">
      <c r="A2383" s="4">
        <v>44774</v>
      </c>
      <c r="B2383" s="17">
        <v>-2600</v>
      </c>
      <c r="C2383" s="11" t="s">
        <v>15</v>
      </c>
      <c r="D2383" s="2" t="s">
        <v>86</v>
      </c>
      <c r="E2383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383" s="17">
        <f>IF(Movimientos[[#This Row],[Contabilizado]] &gt; 0, Movimientos[[#This Row],[Contabilizado]], 0)</f>
        <v>0</v>
      </c>
      <c r="G2383" s="31">
        <f>IF(Movimientos[[#This Row],[Contabilizado]] &lt; 0, Movimientos[[#This Row],[Contabilizado]], 0)</f>
        <v>0</v>
      </c>
      <c r="H2383" s="3"/>
      <c r="I2383" s="5"/>
      <c r="K2383" s="3"/>
      <c r="L2383" s="3"/>
      <c r="M2383" s="3"/>
    </row>
    <row r="2384" spans="1:13" x14ac:dyDescent="0.2">
      <c r="A2384" s="4">
        <v>44774</v>
      </c>
      <c r="B2384" s="17">
        <v>-2600</v>
      </c>
      <c r="C2384" s="11" t="s">
        <v>15</v>
      </c>
      <c r="D2384" s="2" t="s">
        <v>87</v>
      </c>
      <c r="E2384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384" s="17">
        <f>IF(Movimientos[[#This Row],[Contabilizado]] &gt; 0, Movimientos[[#This Row],[Contabilizado]], 0)</f>
        <v>0</v>
      </c>
      <c r="G2384" s="31">
        <f>IF(Movimientos[[#This Row],[Contabilizado]] &lt; 0, Movimientos[[#This Row],[Contabilizado]], 0)</f>
        <v>0</v>
      </c>
      <c r="H2384" s="3"/>
      <c r="I2384" s="5"/>
      <c r="K2384" s="3"/>
      <c r="L2384" s="3"/>
      <c r="M2384" s="3"/>
    </row>
    <row r="2385" spans="1:13" x14ac:dyDescent="0.2">
      <c r="A2385" s="4">
        <v>44774</v>
      </c>
      <c r="B2385" s="17">
        <v>-2600</v>
      </c>
      <c r="C2385" s="11" t="s">
        <v>15</v>
      </c>
      <c r="D2385" s="2" t="s">
        <v>89</v>
      </c>
      <c r="E2385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385" s="17">
        <f>IF(Movimientos[[#This Row],[Contabilizado]] &gt; 0, Movimientos[[#This Row],[Contabilizado]], 0)</f>
        <v>0</v>
      </c>
      <c r="G2385" s="31">
        <f>IF(Movimientos[[#This Row],[Contabilizado]] &lt; 0, Movimientos[[#This Row],[Contabilizado]], 0)</f>
        <v>0</v>
      </c>
      <c r="H2385" s="3"/>
      <c r="I2385" s="5"/>
      <c r="K2385" s="3"/>
      <c r="L2385" s="3"/>
      <c r="M2385" s="3"/>
    </row>
    <row r="2386" spans="1:13" x14ac:dyDescent="0.2">
      <c r="A2386" s="4">
        <v>44774</v>
      </c>
      <c r="B2386" s="17">
        <v>-2600</v>
      </c>
      <c r="C2386" s="11" t="s">
        <v>15</v>
      </c>
      <c r="D2386" s="2" t="s">
        <v>232</v>
      </c>
      <c r="E2386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386" s="17">
        <f>IF(Movimientos[[#This Row],[Contabilizado]] &gt; 0, Movimientos[[#This Row],[Contabilizado]], 0)</f>
        <v>0</v>
      </c>
      <c r="G2386" s="31">
        <f>IF(Movimientos[[#This Row],[Contabilizado]] &lt; 0, Movimientos[[#This Row],[Contabilizado]], 0)</f>
        <v>0</v>
      </c>
      <c r="H2386" s="3"/>
      <c r="I2386" s="5"/>
      <c r="K2386" s="3"/>
      <c r="L2386" s="3"/>
      <c r="M2386" s="3"/>
    </row>
    <row r="2387" spans="1:13" x14ac:dyDescent="0.2">
      <c r="A2387" s="4">
        <v>44774</v>
      </c>
      <c r="B2387" s="17">
        <v>-2600</v>
      </c>
      <c r="C2387" s="11" t="s">
        <v>15</v>
      </c>
      <c r="D2387" s="2" t="s">
        <v>30</v>
      </c>
      <c r="E2387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387" s="17">
        <f>IF(Movimientos[[#This Row],[Contabilizado]] &gt; 0, Movimientos[[#This Row],[Contabilizado]], 0)</f>
        <v>0</v>
      </c>
      <c r="G2387" s="31">
        <f>IF(Movimientos[[#This Row],[Contabilizado]] &lt; 0, Movimientos[[#This Row],[Contabilizado]], 0)</f>
        <v>0</v>
      </c>
      <c r="H2387" s="3"/>
      <c r="I2387" s="5"/>
      <c r="K2387" s="3"/>
      <c r="L2387" s="3"/>
      <c r="M2387" s="3"/>
    </row>
    <row r="2388" spans="1:13" x14ac:dyDescent="0.2">
      <c r="A2388" s="4">
        <v>44774</v>
      </c>
      <c r="B2388" s="17">
        <v>-2600</v>
      </c>
      <c r="C2388" s="11" t="s">
        <v>15</v>
      </c>
      <c r="D2388" s="2" t="s">
        <v>92</v>
      </c>
      <c r="E2388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388" s="17">
        <f>IF(Movimientos[[#This Row],[Contabilizado]] &gt; 0, Movimientos[[#This Row],[Contabilizado]], 0)</f>
        <v>0</v>
      </c>
      <c r="G2388" s="31">
        <f>IF(Movimientos[[#This Row],[Contabilizado]] &lt; 0, Movimientos[[#This Row],[Contabilizado]], 0)</f>
        <v>0</v>
      </c>
      <c r="H2388" s="3"/>
      <c r="I2388" s="5"/>
      <c r="K2388" s="3"/>
      <c r="L2388" s="3"/>
      <c r="M2388" s="3"/>
    </row>
    <row r="2389" spans="1:13" x14ac:dyDescent="0.2">
      <c r="A2389" s="4">
        <v>44774</v>
      </c>
      <c r="B2389" s="17">
        <v>-2600</v>
      </c>
      <c r="C2389" s="11" t="s">
        <v>15</v>
      </c>
      <c r="D2389" s="2" t="s">
        <v>93</v>
      </c>
      <c r="E2389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389" s="17">
        <f>IF(Movimientos[[#This Row],[Contabilizado]] &gt; 0, Movimientos[[#This Row],[Contabilizado]], 0)</f>
        <v>0</v>
      </c>
      <c r="G2389" s="31">
        <f>IF(Movimientos[[#This Row],[Contabilizado]] &lt; 0, Movimientos[[#This Row],[Contabilizado]], 0)</f>
        <v>0</v>
      </c>
      <c r="H2389" s="3"/>
      <c r="I2389" s="5"/>
      <c r="K2389" s="3"/>
      <c r="L2389" s="3"/>
      <c r="M2389" s="3"/>
    </row>
    <row r="2390" spans="1:13" x14ac:dyDescent="0.2">
      <c r="A2390" s="4">
        <v>44774</v>
      </c>
      <c r="B2390" s="17">
        <v>-2600</v>
      </c>
      <c r="C2390" s="11" t="s">
        <v>15</v>
      </c>
      <c r="D2390" s="2" t="s">
        <v>52</v>
      </c>
      <c r="E2390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390" s="17">
        <f>IF(Movimientos[[#This Row],[Contabilizado]] &gt; 0, Movimientos[[#This Row],[Contabilizado]], 0)</f>
        <v>0</v>
      </c>
      <c r="G2390" s="31">
        <f>IF(Movimientos[[#This Row],[Contabilizado]] &lt; 0, Movimientos[[#This Row],[Contabilizado]], 0)</f>
        <v>0</v>
      </c>
      <c r="H2390" s="3"/>
      <c r="I2390" s="5"/>
      <c r="K2390" s="3"/>
      <c r="L2390" s="3"/>
      <c r="M2390" s="3"/>
    </row>
    <row r="2391" spans="1:13" x14ac:dyDescent="0.2">
      <c r="A2391" s="4">
        <v>44774</v>
      </c>
      <c r="B2391" s="17">
        <v>-2600</v>
      </c>
      <c r="C2391" s="11" t="s">
        <v>15</v>
      </c>
      <c r="D2391" s="2" t="s">
        <v>180</v>
      </c>
      <c r="E2391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391" s="17">
        <f>IF(Movimientos[[#This Row],[Contabilizado]] &gt; 0, Movimientos[[#This Row],[Contabilizado]], 0)</f>
        <v>0</v>
      </c>
      <c r="G2391" s="31">
        <f>IF(Movimientos[[#This Row],[Contabilizado]] &lt; 0, Movimientos[[#This Row],[Contabilizado]], 0)</f>
        <v>0</v>
      </c>
      <c r="H2391" s="3"/>
      <c r="I2391" s="5"/>
      <c r="K2391" s="3"/>
      <c r="L2391" s="3"/>
      <c r="M2391" s="3"/>
    </row>
    <row r="2392" spans="1:13" x14ac:dyDescent="0.2">
      <c r="A2392" s="4">
        <v>44774</v>
      </c>
      <c r="B2392" s="17">
        <v>-2600</v>
      </c>
      <c r="C2392" s="11" t="s">
        <v>15</v>
      </c>
      <c r="D2392" s="2" t="s">
        <v>94</v>
      </c>
      <c r="E2392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392" s="17">
        <f>IF(Movimientos[[#This Row],[Contabilizado]] &gt; 0, Movimientos[[#This Row],[Contabilizado]], 0)</f>
        <v>0</v>
      </c>
      <c r="G2392" s="31">
        <f>IF(Movimientos[[#This Row],[Contabilizado]] &lt; 0, Movimientos[[#This Row],[Contabilizado]], 0)</f>
        <v>0</v>
      </c>
      <c r="H2392" s="3"/>
      <c r="I2392" s="5"/>
      <c r="K2392" s="3"/>
      <c r="L2392" s="3"/>
      <c r="M2392" s="3"/>
    </row>
    <row r="2393" spans="1:13" x14ac:dyDescent="0.2">
      <c r="A2393" s="4">
        <v>44774</v>
      </c>
      <c r="B2393" s="17">
        <v>-2600</v>
      </c>
      <c r="C2393" s="11" t="s">
        <v>15</v>
      </c>
      <c r="D2393" s="2" t="s">
        <v>98</v>
      </c>
      <c r="E2393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393" s="17">
        <f>IF(Movimientos[[#This Row],[Contabilizado]] &gt; 0, Movimientos[[#This Row],[Contabilizado]], 0)</f>
        <v>0</v>
      </c>
      <c r="G2393" s="31">
        <f>IF(Movimientos[[#This Row],[Contabilizado]] &lt; 0, Movimientos[[#This Row],[Contabilizado]], 0)</f>
        <v>0</v>
      </c>
      <c r="H2393" s="3"/>
      <c r="I2393" s="5"/>
      <c r="K2393" s="3"/>
      <c r="L2393" s="3"/>
      <c r="M2393" s="3"/>
    </row>
    <row r="2394" spans="1:13" x14ac:dyDescent="0.2">
      <c r="A2394" s="4">
        <v>44774</v>
      </c>
      <c r="B2394" s="17">
        <v>-2600</v>
      </c>
      <c r="C2394" s="11" t="s">
        <v>15</v>
      </c>
      <c r="D2394" s="2" t="s">
        <v>181</v>
      </c>
      <c r="E2394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394" s="17">
        <f>IF(Movimientos[[#This Row],[Contabilizado]] &gt; 0, Movimientos[[#This Row],[Contabilizado]], 0)</f>
        <v>0</v>
      </c>
      <c r="G2394" s="31">
        <f>IF(Movimientos[[#This Row],[Contabilizado]] &lt; 0, Movimientos[[#This Row],[Contabilizado]], 0)</f>
        <v>0</v>
      </c>
      <c r="H2394" s="3"/>
      <c r="I2394" s="5"/>
      <c r="K2394" s="3"/>
      <c r="L2394" s="3"/>
      <c r="M2394" s="3"/>
    </row>
    <row r="2395" spans="1:13" x14ac:dyDescent="0.2">
      <c r="A2395" s="4">
        <v>44774</v>
      </c>
      <c r="B2395" s="17">
        <v>-2600</v>
      </c>
      <c r="C2395" s="11" t="s">
        <v>15</v>
      </c>
      <c r="D2395" s="2" t="s">
        <v>54</v>
      </c>
      <c r="E2395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395" s="17">
        <f>IF(Movimientos[[#This Row],[Contabilizado]] &gt; 0, Movimientos[[#This Row],[Contabilizado]], 0)</f>
        <v>0</v>
      </c>
      <c r="G2395" s="31">
        <f>IF(Movimientos[[#This Row],[Contabilizado]] &lt; 0, Movimientos[[#This Row],[Contabilizado]], 0)</f>
        <v>0</v>
      </c>
      <c r="H2395" s="3"/>
      <c r="I2395" s="5"/>
      <c r="K2395" s="3"/>
      <c r="L2395" s="3"/>
      <c r="M2395" s="3"/>
    </row>
    <row r="2396" spans="1:13" x14ac:dyDescent="0.2">
      <c r="A2396" s="4">
        <v>44774</v>
      </c>
      <c r="B2396" s="17">
        <v>-2600</v>
      </c>
      <c r="C2396" s="11" t="s">
        <v>15</v>
      </c>
      <c r="D2396" s="2" t="s">
        <v>99</v>
      </c>
      <c r="E2396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396" s="17">
        <f>IF(Movimientos[[#This Row],[Contabilizado]] &gt; 0, Movimientos[[#This Row],[Contabilizado]], 0)</f>
        <v>0</v>
      </c>
      <c r="G2396" s="31">
        <f>IF(Movimientos[[#This Row],[Contabilizado]] &lt; 0, Movimientos[[#This Row],[Contabilizado]], 0)</f>
        <v>0</v>
      </c>
      <c r="H2396" s="3"/>
      <c r="I2396" s="5"/>
      <c r="K2396" s="3"/>
      <c r="L2396" s="3"/>
      <c r="M2396" s="3"/>
    </row>
    <row r="2397" spans="1:13" x14ac:dyDescent="0.2">
      <c r="A2397" s="4">
        <v>44774</v>
      </c>
      <c r="B2397" s="17">
        <v>-2600</v>
      </c>
      <c r="C2397" s="11" t="s">
        <v>15</v>
      </c>
      <c r="D2397" s="2" t="s">
        <v>29</v>
      </c>
      <c r="E2397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397" s="17">
        <f>IF(Movimientos[[#This Row],[Contabilizado]] &gt; 0, Movimientos[[#This Row],[Contabilizado]], 0)</f>
        <v>0</v>
      </c>
      <c r="G2397" s="31">
        <f>IF(Movimientos[[#This Row],[Contabilizado]] &lt; 0, Movimientos[[#This Row],[Contabilizado]], 0)</f>
        <v>0</v>
      </c>
      <c r="H2397" s="3"/>
      <c r="I2397" s="5"/>
      <c r="K2397" s="3"/>
      <c r="L2397" s="3"/>
      <c r="M2397" s="3"/>
    </row>
    <row r="2398" spans="1:13" x14ac:dyDescent="0.2">
      <c r="A2398" s="4">
        <v>44774</v>
      </c>
      <c r="B2398" s="17">
        <v>-2600</v>
      </c>
      <c r="C2398" s="11" t="s">
        <v>15</v>
      </c>
      <c r="D2398" s="2" t="s">
        <v>101</v>
      </c>
      <c r="E2398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398" s="17">
        <f>IF(Movimientos[[#This Row],[Contabilizado]] &gt; 0, Movimientos[[#This Row],[Contabilizado]], 0)</f>
        <v>0</v>
      </c>
      <c r="G2398" s="31">
        <f>IF(Movimientos[[#This Row],[Contabilizado]] &lt; 0, Movimientos[[#This Row],[Contabilizado]], 0)</f>
        <v>0</v>
      </c>
      <c r="H2398" s="3"/>
      <c r="I2398" s="5"/>
      <c r="K2398" s="3"/>
      <c r="L2398" s="3"/>
      <c r="M2398" s="3"/>
    </row>
    <row r="2399" spans="1:13" x14ac:dyDescent="0.2">
      <c r="A2399" s="4">
        <v>44774</v>
      </c>
      <c r="B2399" s="17">
        <v>-2600</v>
      </c>
      <c r="C2399" s="11" t="s">
        <v>15</v>
      </c>
      <c r="D2399" s="2" t="s">
        <v>227</v>
      </c>
      <c r="E2399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399" s="17">
        <f>IF(Movimientos[[#This Row],[Contabilizado]] &gt; 0, Movimientos[[#This Row],[Contabilizado]], 0)</f>
        <v>0</v>
      </c>
      <c r="G2399" s="31">
        <f>IF(Movimientos[[#This Row],[Contabilizado]] &lt; 0, Movimientos[[#This Row],[Contabilizado]], 0)</f>
        <v>0</v>
      </c>
      <c r="H2399" s="3"/>
      <c r="I2399" s="5"/>
      <c r="K2399" s="3"/>
      <c r="L2399" s="3"/>
      <c r="M2399" s="3"/>
    </row>
    <row r="2400" spans="1:13" x14ac:dyDescent="0.2">
      <c r="A2400" s="4">
        <v>44774</v>
      </c>
      <c r="B2400" s="17">
        <v>-2600</v>
      </c>
      <c r="C2400" s="11" t="s">
        <v>15</v>
      </c>
      <c r="D2400" s="2" t="s">
        <v>102</v>
      </c>
      <c r="E2400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400" s="17">
        <f>IF(Movimientos[[#This Row],[Contabilizado]] &gt; 0, Movimientos[[#This Row],[Contabilizado]], 0)</f>
        <v>0</v>
      </c>
      <c r="G2400" s="31">
        <f>IF(Movimientos[[#This Row],[Contabilizado]] &lt; 0, Movimientos[[#This Row],[Contabilizado]], 0)</f>
        <v>0</v>
      </c>
      <c r="H2400" s="3"/>
      <c r="I2400" s="5"/>
      <c r="K2400" s="3"/>
      <c r="L2400" s="3"/>
      <c r="M2400" s="3"/>
    </row>
    <row r="2401" spans="1:13" x14ac:dyDescent="0.2">
      <c r="A2401" s="4">
        <v>44774</v>
      </c>
      <c r="B2401" s="17">
        <v>-2600</v>
      </c>
      <c r="C2401" s="11" t="s">
        <v>15</v>
      </c>
      <c r="D2401" s="2" t="s">
        <v>103</v>
      </c>
      <c r="E2401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401" s="17">
        <f>IF(Movimientos[[#This Row],[Contabilizado]] &gt; 0, Movimientos[[#This Row],[Contabilizado]], 0)</f>
        <v>0</v>
      </c>
      <c r="G2401" s="31">
        <f>IF(Movimientos[[#This Row],[Contabilizado]] &lt; 0, Movimientos[[#This Row],[Contabilizado]], 0)</f>
        <v>0</v>
      </c>
      <c r="H2401" s="3"/>
      <c r="I2401" s="5"/>
      <c r="K2401" s="3"/>
      <c r="L2401" s="3"/>
      <c r="M2401" s="3"/>
    </row>
    <row r="2402" spans="1:13" x14ac:dyDescent="0.2">
      <c r="A2402" s="4">
        <v>44774</v>
      </c>
      <c r="B2402" s="17">
        <v>-2600</v>
      </c>
      <c r="C2402" s="11" t="s">
        <v>15</v>
      </c>
      <c r="D2402" s="2" t="s">
        <v>104</v>
      </c>
      <c r="E2402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402" s="17">
        <f>IF(Movimientos[[#This Row],[Contabilizado]] &gt; 0, Movimientos[[#This Row],[Contabilizado]], 0)</f>
        <v>0</v>
      </c>
      <c r="G2402" s="31">
        <f>IF(Movimientos[[#This Row],[Contabilizado]] &lt; 0, Movimientos[[#This Row],[Contabilizado]], 0)</f>
        <v>0</v>
      </c>
      <c r="H2402" s="3"/>
      <c r="I2402" s="5"/>
      <c r="K2402" s="3"/>
      <c r="L2402" s="3"/>
      <c r="M2402" s="3"/>
    </row>
    <row r="2403" spans="1:13" x14ac:dyDescent="0.2">
      <c r="A2403" s="4">
        <v>44774</v>
      </c>
      <c r="B2403" s="17">
        <v>-2600</v>
      </c>
      <c r="C2403" s="11" t="s">
        <v>15</v>
      </c>
      <c r="D2403" s="2" t="s">
        <v>105</v>
      </c>
      <c r="E2403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403" s="17">
        <f>IF(Movimientos[[#This Row],[Contabilizado]] &gt; 0, Movimientos[[#This Row],[Contabilizado]], 0)</f>
        <v>0</v>
      </c>
      <c r="G2403" s="31">
        <f>IF(Movimientos[[#This Row],[Contabilizado]] &lt; 0, Movimientos[[#This Row],[Contabilizado]], 0)</f>
        <v>0</v>
      </c>
      <c r="H2403" s="3"/>
      <c r="I2403" s="5"/>
      <c r="K2403" s="3"/>
      <c r="L2403" s="3"/>
      <c r="M2403" s="3"/>
    </row>
    <row r="2404" spans="1:13" x14ac:dyDescent="0.2">
      <c r="A2404" s="4">
        <v>44774</v>
      </c>
      <c r="B2404" s="17">
        <v>-2600</v>
      </c>
      <c r="C2404" s="11" t="s">
        <v>15</v>
      </c>
      <c r="D2404" s="2" t="s">
        <v>166</v>
      </c>
      <c r="E2404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404" s="17">
        <f>IF(Movimientos[[#This Row],[Contabilizado]] &gt; 0, Movimientos[[#This Row],[Contabilizado]], 0)</f>
        <v>0</v>
      </c>
      <c r="G2404" s="31">
        <f>IF(Movimientos[[#This Row],[Contabilizado]] &lt; 0, Movimientos[[#This Row],[Contabilizado]], 0)</f>
        <v>0</v>
      </c>
      <c r="H2404" s="3"/>
      <c r="I2404" s="5"/>
      <c r="K2404" s="3"/>
      <c r="L2404" s="3"/>
      <c r="M2404" s="3"/>
    </row>
    <row r="2405" spans="1:13" x14ac:dyDescent="0.2">
      <c r="A2405" s="4">
        <v>44774</v>
      </c>
      <c r="B2405" s="17">
        <v>-2600</v>
      </c>
      <c r="C2405" s="11" t="s">
        <v>15</v>
      </c>
      <c r="D2405" s="2" t="s">
        <v>51</v>
      </c>
      <c r="E2405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405" s="17">
        <f>IF(Movimientos[[#This Row],[Contabilizado]] &gt; 0, Movimientos[[#This Row],[Contabilizado]], 0)</f>
        <v>0</v>
      </c>
      <c r="G2405" s="31">
        <f>IF(Movimientos[[#This Row],[Contabilizado]] &lt; 0, Movimientos[[#This Row],[Contabilizado]], 0)</f>
        <v>0</v>
      </c>
      <c r="H2405" s="3"/>
      <c r="I2405" s="5"/>
      <c r="K2405" s="3"/>
      <c r="L2405" s="3"/>
      <c r="M2405" s="3"/>
    </row>
    <row r="2406" spans="1:13" x14ac:dyDescent="0.2">
      <c r="A2406" s="4">
        <v>44774</v>
      </c>
      <c r="B2406" s="17">
        <v>-2600</v>
      </c>
      <c r="C2406" s="11" t="s">
        <v>15</v>
      </c>
      <c r="D2406" s="2" t="s">
        <v>106</v>
      </c>
      <c r="E2406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406" s="17">
        <f>IF(Movimientos[[#This Row],[Contabilizado]] &gt; 0, Movimientos[[#This Row],[Contabilizado]], 0)</f>
        <v>0</v>
      </c>
      <c r="G2406" s="31">
        <f>IF(Movimientos[[#This Row],[Contabilizado]] &lt; 0, Movimientos[[#This Row],[Contabilizado]], 0)</f>
        <v>0</v>
      </c>
      <c r="H2406" s="3"/>
      <c r="I2406" s="5"/>
      <c r="K2406" s="3"/>
      <c r="L2406" s="3"/>
      <c r="M2406" s="3"/>
    </row>
    <row r="2407" spans="1:13" x14ac:dyDescent="0.2">
      <c r="A2407" s="4">
        <v>44774</v>
      </c>
      <c r="B2407" s="17">
        <v>-2600</v>
      </c>
      <c r="C2407" s="11" t="s">
        <v>15</v>
      </c>
      <c r="D2407" s="2" t="s">
        <v>107</v>
      </c>
      <c r="E2407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407" s="17">
        <f>IF(Movimientos[[#This Row],[Contabilizado]] &gt; 0, Movimientos[[#This Row],[Contabilizado]], 0)</f>
        <v>0</v>
      </c>
      <c r="G2407" s="31">
        <f>IF(Movimientos[[#This Row],[Contabilizado]] &lt; 0, Movimientos[[#This Row],[Contabilizado]], 0)</f>
        <v>0</v>
      </c>
      <c r="H2407" s="3"/>
      <c r="I2407" s="5"/>
      <c r="K2407" s="3"/>
      <c r="L2407" s="3"/>
      <c r="M2407" s="3"/>
    </row>
    <row r="2408" spans="1:13" x14ac:dyDescent="0.2">
      <c r="A2408" s="4">
        <v>44774</v>
      </c>
      <c r="B2408" s="17">
        <v>-2600</v>
      </c>
      <c r="C2408" s="11" t="s">
        <v>15</v>
      </c>
      <c r="D2408" s="2" t="s">
        <v>109</v>
      </c>
      <c r="E2408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408" s="17">
        <f>IF(Movimientos[[#This Row],[Contabilizado]] &gt; 0, Movimientos[[#This Row],[Contabilizado]], 0)</f>
        <v>0</v>
      </c>
      <c r="G2408" s="31">
        <f>IF(Movimientos[[#This Row],[Contabilizado]] &lt; 0, Movimientos[[#This Row],[Contabilizado]], 0)</f>
        <v>0</v>
      </c>
      <c r="H2408" s="3"/>
      <c r="I2408" s="5"/>
      <c r="K2408" s="3"/>
      <c r="L2408" s="3"/>
      <c r="M2408" s="3"/>
    </row>
    <row r="2409" spans="1:13" x14ac:dyDescent="0.2">
      <c r="A2409" s="4">
        <v>44774</v>
      </c>
      <c r="B2409" s="17">
        <v>-2600</v>
      </c>
      <c r="C2409" s="11" t="s">
        <v>15</v>
      </c>
      <c r="D2409" s="2" t="s">
        <v>31</v>
      </c>
      <c r="E2409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409" s="17">
        <f>IF(Movimientos[[#This Row],[Contabilizado]] &gt; 0, Movimientos[[#This Row],[Contabilizado]], 0)</f>
        <v>0</v>
      </c>
      <c r="G2409" s="31">
        <f>IF(Movimientos[[#This Row],[Contabilizado]] &lt; 0, Movimientos[[#This Row],[Contabilizado]], 0)</f>
        <v>0</v>
      </c>
      <c r="H2409" s="3"/>
      <c r="I2409" s="5"/>
      <c r="K2409" s="3"/>
      <c r="L2409" s="3"/>
      <c r="M2409" s="3"/>
    </row>
    <row r="2410" spans="1:13" x14ac:dyDescent="0.2">
      <c r="A2410" s="4">
        <v>44774</v>
      </c>
      <c r="B2410" s="17">
        <v>-2600</v>
      </c>
      <c r="C2410" s="11" t="s">
        <v>15</v>
      </c>
      <c r="D2410" s="2" t="s">
        <v>111</v>
      </c>
      <c r="E2410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410" s="17">
        <f>IF(Movimientos[[#This Row],[Contabilizado]] &gt; 0, Movimientos[[#This Row],[Contabilizado]], 0)</f>
        <v>0</v>
      </c>
      <c r="G2410" s="31">
        <f>IF(Movimientos[[#This Row],[Contabilizado]] &lt; 0, Movimientos[[#This Row],[Contabilizado]], 0)</f>
        <v>0</v>
      </c>
      <c r="H2410" s="3"/>
      <c r="I2410" s="5"/>
      <c r="K2410" s="3"/>
      <c r="L2410" s="3"/>
      <c r="M2410" s="3"/>
    </row>
    <row r="2411" spans="1:13" x14ac:dyDescent="0.2">
      <c r="A2411" s="4">
        <v>44774</v>
      </c>
      <c r="B2411" s="17">
        <v>-2600</v>
      </c>
      <c r="C2411" s="11" t="s">
        <v>15</v>
      </c>
      <c r="D2411" s="2" t="s">
        <v>112</v>
      </c>
      <c r="E2411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411" s="17">
        <f>IF(Movimientos[[#This Row],[Contabilizado]] &gt; 0, Movimientos[[#This Row],[Contabilizado]], 0)</f>
        <v>0</v>
      </c>
      <c r="G2411" s="31">
        <f>IF(Movimientos[[#This Row],[Contabilizado]] &lt; 0, Movimientos[[#This Row],[Contabilizado]], 0)</f>
        <v>0</v>
      </c>
      <c r="H2411" s="3"/>
      <c r="I2411" s="5"/>
      <c r="K2411" s="3"/>
      <c r="L2411" s="3"/>
      <c r="M2411" s="3"/>
    </row>
    <row r="2412" spans="1:13" x14ac:dyDescent="0.2">
      <c r="A2412" s="4">
        <v>44774</v>
      </c>
      <c r="B2412" s="17">
        <v>-2600</v>
      </c>
      <c r="C2412" s="11" t="s">
        <v>15</v>
      </c>
      <c r="D2412" s="2" t="s">
        <v>113</v>
      </c>
      <c r="E2412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412" s="17">
        <f>IF(Movimientos[[#This Row],[Contabilizado]] &gt; 0, Movimientos[[#This Row],[Contabilizado]], 0)</f>
        <v>0</v>
      </c>
      <c r="G2412" s="31">
        <f>IF(Movimientos[[#This Row],[Contabilizado]] &lt; 0, Movimientos[[#This Row],[Contabilizado]], 0)</f>
        <v>0</v>
      </c>
      <c r="H2412" s="3"/>
      <c r="I2412" s="5"/>
      <c r="K2412" s="3"/>
      <c r="L2412" s="3"/>
      <c r="M2412" s="3"/>
    </row>
    <row r="2413" spans="1:13" x14ac:dyDescent="0.2">
      <c r="A2413" s="4">
        <v>44774</v>
      </c>
      <c r="B2413" s="17">
        <v>-2600</v>
      </c>
      <c r="C2413" s="11" t="s">
        <v>15</v>
      </c>
      <c r="D2413" s="2" t="s">
        <v>226</v>
      </c>
      <c r="E2413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413" s="17">
        <f>IF(Movimientos[[#This Row],[Contabilizado]] &gt; 0, Movimientos[[#This Row],[Contabilizado]], 0)</f>
        <v>0</v>
      </c>
      <c r="G2413" s="31">
        <f>IF(Movimientos[[#This Row],[Contabilizado]] &lt; 0, Movimientos[[#This Row],[Contabilizado]], 0)</f>
        <v>0</v>
      </c>
      <c r="I2413" s="5"/>
    </row>
    <row r="2414" spans="1:13" x14ac:dyDescent="0.2">
      <c r="A2414" s="4">
        <v>44774</v>
      </c>
      <c r="B2414" s="17">
        <v>-2600</v>
      </c>
      <c r="C2414" s="11" t="s">
        <v>15</v>
      </c>
      <c r="D2414" s="2" t="s">
        <v>18</v>
      </c>
      <c r="E2414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414" s="17">
        <f>IF(Movimientos[[#This Row],[Contabilizado]] &gt; 0, Movimientos[[#This Row],[Contabilizado]], 0)</f>
        <v>0</v>
      </c>
      <c r="G2414" s="31">
        <f>IF(Movimientos[[#This Row],[Contabilizado]] &lt; 0, Movimientos[[#This Row],[Contabilizado]], 0)</f>
        <v>0</v>
      </c>
      <c r="I2414" s="5"/>
    </row>
    <row r="2415" spans="1:13" x14ac:dyDescent="0.2">
      <c r="A2415" s="4">
        <v>44774</v>
      </c>
      <c r="B2415" s="17">
        <v>-2600</v>
      </c>
      <c r="C2415" s="11" t="s">
        <v>15</v>
      </c>
      <c r="D2415" s="2" t="s">
        <v>114</v>
      </c>
      <c r="E2415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415" s="17">
        <f>IF(Movimientos[[#This Row],[Contabilizado]] &gt; 0, Movimientos[[#This Row],[Contabilizado]], 0)</f>
        <v>0</v>
      </c>
      <c r="G2415" s="31">
        <f>IF(Movimientos[[#This Row],[Contabilizado]] &lt; 0, Movimientos[[#This Row],[Contabilizado]], 0)</f>
        <v>0</v>
      </c>
      <c r="H2415" s="3"/>
      <c r="I2415" s="5"/>
      <c r="K2415" s="3"/>
      <c r="L2415" s="3"/>
      <c r="M2415" s="3"/>
    </row>
    <row r="2416" spans="1:13" x14ac:dyDescent="0.2">
      <c r="A2416" s="4">
        <v>44774</v>
      </c>
      <c r="B2416" s="17">
        <v>-2600</v>
      </c>
      <c r="C2416" s="11" t="s">
        <v>15</v>
      </c>
      <c r="D2416" s="2" t="s">
        <v>116</v>
      </c>
      <c r="E2416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416" s="17">
        <f>IF(Movimientos[[#This Row],[Contabilizado]] &gt; 0, Movimientos[[#This Row],[Contabilizado]], 0)</f>
        <v>0</v>
      </c>
      <c r="G2416" s="31">
        <f>IF(Movimientos[[#This Row],[Contabilizado]] &lt; 0, Movimientos[[#This Row],[Contabilizado]], 0)</f>
        <v>0</v>
      </c>
      <c r="I2416" s="5"/>
      <c r="J2416" s="5"/>
    </row>
    <row r="2417" spans="1:13" x14ac:dyDescent="0.2">
      <c r="A2417" s="4">
        <v>44774</v>
      </c>
      <c r="B2417" s="17">
        <v>-2600</v>
      </c>
      <c r="C2417" s="11" t="s">
        <v>15</v>
      </c>
      <c r="D2417" s="2" t="s">
        <v>117</v>
      </c>
      <c r="E2417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417" s="17">
        <f>IF(Movimientos[[#This Row],[Contabilizado]] &gt; 0, Movimientos[[#This Row],[Contabilizado]], 0)</f>
        <v>0</v>
      </c>
      <c r="G2417" s="31">
        <f>IF(Movimientos[[#This Row],[Contabilizado]] &lt; 0, Movimientos[[#This Row],[Contabilizado]], 0)</f>
        <v>0</v>
      </c>
      <c r="H2417" s="3"/>
      <c r="I2417" s="5"/>
      <c r="K2417" s="3"/>
      <c r="L2417" s="3"/>
      <c r="M2417" s="3"/>
    </row>
    <row r="2418" spans="1:13" x14ac:dyDescent="0.2">
      <c r="A2418" s="4">
        <v>44774</v>
      </c>
      <c r="B2418" s="17">
        <v>-2600</v>
      </c>
      <c r="C2418" s="11" t="s">
        <v>15</v>
      </c>
      <c r="D2418" s="2" t="s">
        <v>14</v>
      </c>
      <c r="E2418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418" s="17">
        <f>IF(Movimientos[[#This Row],[Contabilizado]] &gt; 0, Movimientos[[#This Row],[Contabilizado]], 0)</f>
        <v>0</v>
      </c>
      <c r="G2418" s="31">
        <f>IF(Movimientos[[#This Row],[Contabilizado]] &lt; 0, Movimientos[[#This Row],[Contabilizado]], 0)</f>
        <v>0</v>
      </c>
      <c r="I2418" s="5"/>
    </row>
    <row r="2419" spans="1:13" x14ac:dyDescent="0.2">
      <c r="A2419" s="4">
        <v>44774</v>
      </c>
      <c r="B2419" s="17">
        <v>-2600</v>
      </c>
      <c r="C2419" s="11" t="s">
        <v>15</v>
      </c>
      <c r="D2419" s="2" t="s">
        <v>118</v>
      </c>
      <c r="E2419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419" s="17">
        <f>IF(Movimientos[[#This Row],[Contabilizado]] &gt; 0, Movimientos[[#This Row],[Contabilizado]], 0)</f>
        <v>0</v>
      </c>
      <c r="G2419" s="31">
        <f>IF(Movimientos[[#This Row],[Contabilizado]] &lt; 0, Movimientos[[#This Row],[Contabilizado]], 0)</f>
        <v>0</v>
      </c>
      <c r="I2419" s="5"/>
    </row>
    <row r="2420" spans="1:13" x14ac:dyDescent="0.2">
      <c r="A2420" s="4">
        <v>44774</v>
      </c>
      <c r="B2420" s="17">
        <v>-2600</v>
      </c>
      <c r="C2420" s="11" t="s">
        <v>15</v>
      </c>
      <c r="D2420" s="2" t="s">
        <v>121</v>
      </c>
      <c r="E2420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420" s="17">
        <f>IF(Movimientos[[#This Row],[Contabilizado]] &gt; 0, Movimientos[[#This Row],[Contabilizado]], 0)</f>
        <v>0</v>
      </c>
      <c r="G2420" s="31">
        <f>IF(Movimientos[[#This Row],[Contabilizado]] &lt; 0, Movimientos[[#This Row],[Contabilizado]], 0)</f>
        <v>0</v>
      </c>
      <c r="H2420" s="3"/>
      <c r="I2420" s="5"/>
      <c r="K2420" s="3"/>
      <c r="L2420" s="3"/>
      <c r="M2420" s="3"/>
    </row>
    <row r="2421" spans="1:13" x14ac:dyDescent="0.2">
      <c r="A2421" s="4">
        <v>44774</v>
      </c>
      <c r="B2421" s="17">
        <v>-2600</v>
      </c>
      <c r="C2421" s="11" t="s">
        <v>15</v>
      </c>
      <c r="D2421" s="2" t="s">
        <v>123</v>
      </c>
      <c r="E2421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421" s="17">
        <f>IF(Movimientos[[#This Row],[Contabilizado]] &gt; 0, Movimientos[[#This Row],[Contabilizado]], 0)</f>
        <v>0</v>
      </c>
      <c r="G2421" s="31">
        <f>IF(Movimientos[[#This Row],[Contabilizado]] &lt; 0, Movimientos[[#This Row],[Contabilizado]], 0)</f>
        <v>0</v>
      </c>
      <c r="I2421" s="5"/>
      <c r="J2421" s="5"/>
    </row>
    <row r="2422" spans="1:13" x14ac:dyDescent="0.2">
      <c r="A2422" s="4">
        <v>44774</v>
      </c>
      <c r="B2422" s="17">
        <v>-2600</v>
      </c>
      <c r="C2422" s="11" t="s">
        <v>15</v>
      </c>
      <c r="D2422" s="2" t="s">
        <v>124</v>
      </c>
      <c r="E2422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422" s="17">
        <f>IF(Movimientos[[#This Row],[Contabilizado]] &gt; 0, Movimientos[[#This Row],[Contabilizado]], 0)</f>
        <v>0</v>
      </c>
      <c r="G2422" s="31">
        <f>IF(Movimientos[[#This Row],[Contabilizado]] &lt; 0, Movimientos[[#This Row],[Contabilizado]], 0)</f>
        <v>0</v>
      </c>
      <c r="H2422" s="3"/>
      <c r="I2422" s="5"/>
      <c r="K2422" s="3"/>
      <c r="L2422" s="3"/>
      <c r="M2422" s="3"/>
    </row>
    <row r="2423" spans="1:13" x14ac:dyDescent="0.2">
      <c r="A2423" s="4">
        <v>44774</v>
      </c>
      <c r="B2423" s="17">
        <v>-2600</v>
      </c>
      <c r="C2423" s="11" t="s">
        <v>15</v>
      </c>
      <c r="D2423" s="2" t="s">
        <v>214</v>
      </c>
      <c r="E2423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423" s="17">
        <f>IF(Movimientos[[#This Row],[Contabilizado]] &gt; 0, Movimientos[[#This Row],[Contabilizado]], 0)</f>
        <v>0</v>
      </c>
      <c r="G2423" s="31">
        <f>IF(Movimientos[[#This Row],[Contabilizado]] &lt; 0, Movimientos[[#This Row],[Contabilizado]], 0)</f>
        <v>0</v>
      </c>
      <c r="I2423" s="5"/>
    </row>
    <row r="2424" spans="1:13" x14ac:dyDescent="0.2">
      <c r="A2424" s="4">
        <v>44774</v>
      </c>
      <c r="B2424" s="17">
        <v>-2600</v>
      </c>
      <c r="C2424" s="11" t="s">
        <v>15</v>
      </c>
      <c r="D2424" s="2" t="s">
        <v>213</v>
      </c>
      <c r="E2424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424" s="17">
        <f>IF(Movimientos[[#This Row],[Contabilizado]] &gt; 0, Movimientos[[#This Row],[Contabilizado]], 0)</f>
        <v>0</v>
      </c>
      <c r="G2424" s="31">
        <f>IF(Movimientos[[#This Row],[Contabilizado]] &lt; 0, Movimientos[[#This Row],[Contabilizado]], 0)</f>
        <v>0</v>
      </c>
      <c r="I2424" s="5"/>
    </row>
    <row r="2425" spans="1:13" x14ac:dyDescent="0.2">
      <c r="A2425" s="4">
        <v>44774</v>
      </c>
      <c r="B2425" s="17">
        <v>-2600</v>
      </c>
      <c r="C2425" s="11" t="s">
        <v>15</v>
      </c>
      <c r="D2425" s="2" t="s">
        <v>127</v>
      </c>
      <c r="E2425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425" s="17">
        <f>IF(Movimientos[[#This Row],[Contabilizado]] &gt; 0, Movimientos[[#This Row],[Contabilizado]], 0)</f>
        <v>0</v>
      </c>
      <c r="G2425" s="31">
        <f>IF(Movimientos[[#This Row],[Contabilizado]] &lt; 0, Movimientos[[#This Row],[Contabilizado]], 0)</f>
        <v>0</v>
      </c>
      <c r="H2425" s="3"/>
      <c r="I2425" s="5"/>
      <c r="K2425" s="3"/>
      <c r="L2425" s="3"/>
      <c r="M2425" s="3"/>
    </row>
    <row r="2426" spans="1:13" x14ac:dyDescent="0.2">
      <c r="A2426" s="4">
        <v>44774</v>
      </c>
      <c r="B2426" s="17">
        <v>-2600</v>
      </c>
      <c r="C2426" s="11" t="s">
        <v>15</v>
      </c>
      <c r="D2426" s="2" t="s">
        <v>55</v>
      </c>
      <c r="E2426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426" s="17">
        <f>IF(Movimientos[[#This Row],[Contabilizado]] &gt; 0, Movimientos[[#This Row],[Contabilizado]], 0)</f>
        <v>0</v>
      </c>
      <c r="G2426" s="31">
        <f>IF(Movimientos[[#This Row],[Contabilizado]] &lt; 0, Movimientos[[#This Row],[Contabilizado]], 0)</f>
        <v>0</v>
      </c>
      <c r="I2426" s="5"/>
    </row>
    <row r="2427" spans="1:13" x14ac:dyDescent="0.2">
      <c r="A2427" s="4">
        <v>44774</v>
      </c>
      <c r="B2427" s="17">
        <v>-2600</v>
      </c>
      <c r="C2427" s="11" t="s">
        <v>15</v>
      </c>
      <c r="D2427" s="2" t="s">
        <v>128</v>
      </c>
      <c r="E2427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427" s="17">
        <f>IF(Movimientos[[#This Row],[Contabilizado]] &gt; 0, Movimientos[[#This Row],[Contabilizado]], 0)</f>
        <v>0</v>
      </c>
      <c r="G2427" s="31">
        <f>IF(Movimientos[[#This Row],[Contabilizado]] &lt; 0, Movimientos[[#This Row],[Contabilizado]], 0)</f>
        <v>0</v>
      </c>
      <c r="H2427" s="3"/>
      <c r="I2427" s="5"/>
      <c r="K2427" s="3"/>
      <c r="L2427" s="3"/>
      <c r="M2427" s="3"/>
    </row>
    <row r="2428" spans="1:13" x14ac:dyDescent="0.2">
      <c r="A2428" s="4">
        <v>44774</v>
      </c>
      <c r="B2428" s="17">
        <v>-2600</v>
      </c>
      <c r="C2428" s="11" t="s">
        <v>15</v>
      </c>
      <c r="D2428" s="2" t="s">
        <v>130</v>
      </c>
      <c r="E2428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428" s="17">
        <f>IF(Movimientos[[#This Row],[Contabilizado]] &gt; 0, Movimientos[[#This Row],[Contabilizado]], 0)</f>
        <v>0</v>
      </c>
      <c r="G2428" s="31">
        <f>IF(Movimientos[[#This Row],[Contabilizado]] &lt; 0, Movimientos[[#This Row],[Contabilizado]], 0)</f>
        <v>0</v>
      </c>
      <c r="I2428" s="5"/>
    </row>
    <row r="2429" spans="1:13" x14ac:dyDescent="0.2">
      <c r="A2429" s="4">
        <v>44774</v>
      </c>
      <c r="B2429" s="17">
        <v>-2600</v>
      </c>
      <c r="C2429" s="11" t="s">
        <v>15</v>
      </c>
      <c r="D2429" s="2" t="s">
        <v>131</v>
      </c>
      <c r="E2429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429" s="17">
        <f>IF(Movimientos[[#This Row],[Contabilizado]] &gt; 0, Movimientos[[#This Row],[Contabilizado]], 0)</f>
        <v>0</v>
      </c>
      <c r="G2429" s="31">
        <f>IF(Movimientos[[#This Row],[Contabilizado]] &lt; 0, Movimientos[[#This Row],[Contabilizado]], 0)</f>
        <v>0</v>
      </c>
      <c r="H2429" s="3"/>
      <c r="I2429" s="5"/>
      <c r="K2429" s="3"/>
      <c r="L2429" s="3"/>
      <c r="M2429" s="3"/>
    </row>
    <row r="2430" spans="1:13" x14ac:dyDescent="0.2">
      <c r="A2430" s="4">
        <v>44774</v>
      </c>
      <c r="B2430" s="17">
        <v>-2600</v>
      </c>
      <c r="C2430" s="11" t="s">
        <v>15</v>
      </c>
      <c r="D2430" s="2" t="s">
        <v>132</v>
      </c>
      <c r="E2430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430" s="17">
        <f>IF(Movimientos[[#This Row],[Contabilizado]] &gt; 0, Movimientos[[#This Row],[Contabilizado]], 0)</f>
        <v>0</v>
      </c>
      <c r="G2430" s="31">
        <f>IF(Movimientos[[#This Row],[Contabilizado]] &lt; 0, Movimientos[[#This Row],[Contabilizado]], 0)</f>
        <v>0</v>
      </c>
      <c r="I2430" s="5"/>
    </row>
    <row r="2431" spans="1:13" x14ac:dyDescent="0.2">
      <c r="A2431" s="4">
        <v>44774</v>
      </c>
      <c r="B2431" s="17">
        <v>-2600</v>
      </c>
      <c r="C2431" s="11" t="s">
        <v>15</v>
      </c>
      <c r="D2431" s="2" t="s">
        <v>133</v>
      </c>
      <c r="E2431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431" s="17">
        <f>IF(Movimientos[[#This Row],[Contabilizado]] &gt; 0, Movimientos[[#This Row],[Contabilizado]], 0)</f>
        <v>0</v>
      </c>
      <c r="G2431" s="31">
        <f>IF(Movimientos[[#This Row],[Contabilizado]] &lt; 0, Movimientos[[#This Row],[Contabilizado]], 0)</f>
        <v>0</v>
      </c>
      <c r="I2431" s="5"/>
    </row>
    <row r="2432" spans="1:13" x14ac:dyDescent="0.2">
      <c r="A2432" s="4">
        <v>44774</v>
      </c>
      <c r="B2432" s="17">
        <v>-2600</v>
      </c>
      <c r="C2432" s="11" t="s">
        <v>15</v>
      </c>
      <c r="D2432" s="2" t="s">
        <v>53</v>
      </c>
      <c r="E2432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432" s="17">
        <f>IF(Movimientos[[#This Row],[Contabilizado]] &gt; 0, Movimientos[[#This Row],[Contabilizado]], 0)</f>
        <v>0</v>
      </c>
      <c r="G2432" s="31">
        <f>IF(Movimientos[[#This Row],[Contabilizado]] &lt; 0, Movimientos[[#This Row],[Contabilizado]], 0)</f>
        <v>0</v>
      </c>
      <c r="H2432" s="3"/>
      <c r="I2432" s="5"/>
      <c r="K2432" s="3"/>
      <c r="L2432" s="3"/>
      <c r="M2432" s="3"/>
    </row>
    <row r="2433" spans="1:13" x14ac:dyDescent="0.2">
      <c r="A2433" s="4">
        <v>44774</v>
      </c>
      <c r="B2433" s="17">
        <v>-2600</v>
      </c>
      <c r="C2433" s="11" t="s">
        <v>15</v>
      </c>
      <c r="D2433" s="2" t="s">
        <v>134</v>
      </c>
      <c r="E2433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433" s="17">
        <f>IF(Movimientos[[#This Row],[Contabilizado]] &gt; 0, Movimientos[[#This Row],[Contabilizado]], 0)</f>
        <v>0</v>
      </c>
      <c r="G2433" s="31">
        <f>IF(Movimientos[[#This Row],[Contabilizado]] &lt; 0, Movimientos[[#This Row],[Contabilizado]], 0)</f>
        <v>0</v>
      </c>
      <c r="H2433" s="3"/>
      <c r="I2433" s="5"/>
      <c r="K2433" s="3"/>
      <c r="L2433" s="3"/>
      <c r="M2433" s="3"/>
    </row>
    <row r="2434" spans="1:13" x14ac:dyDescent="0.2">
      <c r="A2434" s="4">
        <v>44774</v>
      </c>
      <c r="B2434" s="17">
        <v>-2600</v>
      </c>
      <c r="C2434" s="11" t="s">
        <v>15</v>
      </c>
      <c r="D2434" s="2" t="s">
        <v>229</v>
      </c>
      <c r="E2434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434" s="17">
        <f>IF(Movimientos[[#This Row],[Contabilizado]] &gt; 0, Movimientos[[#This Row],[Contabilizado]], 0)</f>
        <v>0</v>
      </c>
      <c r="G2434" s="31">
        <f>IF(Movimientos[[#This Row],[Contabilizado]] &lt; 0, Movimientos[[#This Row],[Contabilizado]], 0)</f>
        <v>0</v>
      </c>
      <c r="H2434" s="3"/>
      <c r="I2434" s="5"/>
      <c r="K2434" s="3"/>
      <c r="L2434" s="3"/>
      <c r="M2434" s="3"/>
    </row>
    <row r="2435" spans="1:13" x14ac:dyDescent="0.2">
      <c r="A2435" s="4">
        <v>44774</v>
      </c>
      <c r="B2435" s="17">
        <v>-2600</v>
      </c>
      <c r="C2435" s="11" t="s">
        <v>15</v>
      </c>
      <c r="D2435" s="2" t="s">
        <v>136</v>
      </c>
      <c r="E2435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435" s="17">
        <f>IF(Movimientos[[#This Row],[Contabilizado]] &gt; 0, Movimientos[[#This Row],[Contabilizado]], 0)</f>
        <v>0</v>
      </c>
      <c r="G2435" s="31">
        <f>IF(Movimientos[[#This Row],[Contabilizado]] &lt; 0, Movimientos[[#This Row],[Contabilizado]], 0)</f>
        <v>0</v>
      </c>
      <c r="I2435" s="5"/>
    </row>
    <row r="2436" spans="1:13" x14ac:dyDescent="0.2">
      <c r="A2436" s="4">
        <v>44773</v>
      </c>
      <c r="B2436" s="17">
        <v>1000</v>
      </c>
      <c r="C2436" s="11" t="s">
        <v>151</v>
      </c>
      <c r="D2436" s="2"/>
      <c r="E2436" s="17">
        <f>IF(AND(Movimientos[[#This Row],[Importe]] &lt; 0, OR(Movimientos[[#This Row],[Concepto]] = "Luz", Movimientos[[#This Row],[Concepto]] = "Cuota", Movimientos[[#This Row],[Concepto]] = "Invitado")), 0, Movimientos[[#This Row],[Importe]])</f>
        <v>1000</v>
      </c>
      <c r="F2436" s="17">
        <f>IF(Movimientos[[#This Row],[Contabilizado]] &gt; 0, Movimientos[[#This Row],[Contabilizado]], 0)</f>
        <v>1000</v>
      </c>
      <c r="G2436" s="31">
        <f>IF(Movimientos[[#This Row],[Contabilizado]] &lt; 0, Movimientos[[#This Row],[Contabilizado]], 0)</f>
        <v>0</v>
      </c>
      <c r="I2436" s="5"/>
    </row>
    <row r="2437" spans="1:13" x14ac:dyDescent="0.2">
      <c r="A2437" s="4">
        <v>44773</v>
      </c>
      <c r="B2437" s="17">
        <v>-7740</v>
      </c>
      <c r="C2437" s="11" t="s">
        <v>46</v>
      </c>
      <c r="D2437" s="2"/>
      <c r="E2437" s="17">
        <f>IF(AND(Movimientos[[#This Row],[Importe]] &lt; 0, OR(Movimientos[[#This Row],[Concepto]] = "Luz", Movimientos[[#This Row],[Concepto]] = "Cuota", Movimientos[[#This Row],[Concepto]] = "Invitado")), 0, Movimientos[[#This Row],[Importe]])</f>
        <v>-7740</v>
      </c>
      <c r="F2437" s="17">
        <f>IF(Movimientos[[#This Row],[Contabilizado]] &gt; 0, Movimientos[[#This Row],[Contabilizado]], 0)</f>
        <v>0</v>
      </c>
      <c r="G2437" s="31">
        <f>IF(Movimientos[[#This Row],[Contabilizado]] &lt; 0, Movimientos[[#This Row],[Contabilizado]], 0)</f>
        <v>-7740</v>
      </c>
      <c r="H2437" s="3"/>
      <c r="I2437" s="5"/>
      <c r="K2437" s="3"/>
      <c r="L2437" s="3"/>
      <c r="M2437" s="3"/>
    </row>
    <row r="2438" spans="1:13" x14ac:dyDescent="0.2">
      <c r="A2438" s="4">
        <v>44772</v>
      </c>
      <c r="B2438" s="17">
        <v>-700</v>
      </c>
      <c r="C2438" s="11" t="s">
        <v>32</v>
      </c>
      <c r="D2438" s="2" t="s">
        <v>73</v>
      </c>
      <c r="E2438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438" s="17">
        <f>IF(Movimientos[[#This Row],[Contabilizado]] &gt; 0, Movimientos[[#This Row],[Contabilizado]], 0)</f>
        <v>0</v>
      </c>
      <c r="G2438" s="31">
        <f>IF(Movimientos[[#This Row],[Contabilizado]] &lt; 0, Movimientos[[#This Row],[Contabilizado]], 0)</f>
        <v>0</v>
      </c>
      <c r="H2438" s="3"/>
      <c r="I2438" s="5"/>
      <c r="K2438" s="3"/>
      <c r="L2438" s="3"/>
      <c r="M2438" s="3"/>
    </row>
    <row r="2439" spans="1:13" x14ac:dyDescent="0.2">
      <c r="A2439" s="4">
        <v>44771</v>
      </c>
      <c r="B2439" s="17">
        <v>7200</v>
      </c>
      <c r="C2439" s="11" t="s">
        <v>44</v>
      </c>
      <c r="D2439" s="2"/>
      <c r="E2439" s="17">
        <f>IF(AND(Movimientos[[#This Row],[Importe]] &lt; 0, OR(Movimientos[[#This Row],[Concepto]] = "Luz", Movimientos[[#This Row],[Concepto]] = "Cuota", Movimientos[[#This Row],[Concepto]] = "Invitado")), 0, Movimientos[[#This Row],[Importe]])</f>
        <v>7200</v>
      </c>
      <c r="F2439" s="17">
        <f>IF(Movimientos[[#This Row],[Contabilizado]] &gt; 0, Movimientos[[#This Row],[Contabilizado]], 0)</f>
        <v>7200</v>
      </c>
      <c r="G2439" s="31">
        <f>IF(Movimientos[[#This Row],[Contabilizado]] &lt; 0, Movimientos[[#This Row],[Contabilizado]], 0)</f>
        <v>0</v>
      </c>
      <c r="H2439" s="3"/>
      <c r="I2439" s="5"/>
      <c r="J2439" s="3" t="s">
        <v>196</v>
      </c>
      <c r="K2439" s="3"/>
      <c r="L2439" s="3"/>
      <c r="M2439" s="3"/>
    </row>
    <row r="2440" spans="1:13" x14ac:dyDescent="0.2">
      <c r="A2440" s="4">
        <v>44771</v>
      </c>
      <c r="B2440" s="17">
        <v>5200</v>
      </c>
      <c r="C2440" s="11" t="s">
        <v>15</v>
      </c>
      <c r="D2440" s="2" t="s">
        <v>54</v>
      </c>
      <c r="E2440" s="17">
        <f>IF(AND(Movimientos[[#This Row],[Importe]] &lt; 0, OR(Movimientos[[#This Row],[Concepto]] = "Luz", Movimientos[[#This Row],[Concepto]] = "Cuota", Movimientos[[#This Row],[Concepto]] = "Invitado")), 0, Movimientos[[#This Row],[Importe]])</f>
        <v>5200</v>
      </c>
      <c r="F2440" s="17">
        <f>IF(Movimientos[[#This Row],[Contabilizado]] &gt; 0, Movimientos[[#This Row],[Contabilizado]], 0)</f>
        <v>5200</v>
      </c>
      <c r="G2440" s="31">
        <f>IF(Movimientos[[#This Row],[Contabilizado]] &lt; 0, Movimientos[[#This Row],[Contabilizado]], 0)</f>
        <v>0</v>
      </c>
      <c r="I2440" s="5"/>
    </row>
    <row r="2441" spans="1:13" x14ac:dyDescent="0.2">
      <c r="A2441" s="4">
        <v>44771</v>
      </c>
      <c r="B2441" s="17">
        <v>-400</v>
      </c>
      <c r="C2441" s="11" t="s">
        <v>13</v>
      </c>
      <c r="D2441" s="13" t="s">
        <v>40</v>
      </c>
      <c r="E2441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441" s="17">
        <f>IF(Movimientos[[#This Row],[Contabilizado]] &gt; 0, Movimientos[[#This Row],[Contabilizado]], 0)</f>
        <v>0</v>
      </c>
      <c r="G2441" s="31">
        <f>IF(Movimientos[[#This Row],[Contabilizado]] &lt; 0, Movimientos[[#This Row],[Contabilizado]], 0)</f>
        <v>0</v>
      </c>
      <c r="I2441" s="5"/>
    </row>
    <row r="2442" spans="1:13" x14ac:dyDescent="0.2">
      <c r="A2442" s="4">
        <v>44771</v>
      </c>
      <c r="B2442" s="17">
        <v>-400</v>
      </c>
      <c r="C2442" s="11" t="s">
        <v>13</v>
      </c>
      <c r="D2442" s="13" t="s">
        <v>24</v>
      </c>
      <c r="E2442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442" s="17">
        <f>IF(Movimientos[[#This Row],[Contabilizado]] &gt; 0, Movimientos[[#This Row],[Contabilizado]], 0)</f>
        <v>0</v>
      </c>
      <c r="G2442" s="31">
        <f>IF(Movimientos[[#This Row],[Contabilizado]] &lt; 0, Movimientos[[#This Row],[Contabilizado]], 0)</f>
        <v>0</v>
      </c>
      <c r="H2442" s="3"/>
      <c r="I2442" s="5"/>
      <c r="K2442" s="3"/>
      <c r="L2442" s="3"/>
      <c r="M2442" s="3"/>
    </row>
    <row r="2443" spans="1:13" x14ac:dyDescent="0.2">
      <c r="A2443" s="4">
        <v>44771</v>
      </c>
      <c r="B2443" s="17">
        <v>-700</v>
      </c>
      <c r="C2443" s="11" t="s">
        <v>32</v>
      </c>
      <c r="D2443" s="2" t="s">
        <v>24</v>
      </c>
      <c r="E2443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443" s="17">
        <f>IF(Movimientos[[#This Row],[Contabilizado]] &gt; 0, Movimientos[[#This Row],[Contabilizado]], 0)</f>
        <v>0</v>
      </c>
      <c r="G2443" s="31">
        <f>IF(Movimientos[[#This Row],[Contabilizado]] &lt; 0, Movimientos[[#This Row],[Contabilizado]], 0)</f>
        <v>0</v>
      </c>
      <c r="H2443" s="3"/>
      <c r="I2443" s="5"/>
      <c r="K2443" s="3"/>
      <c r="L2443" s="3"/>
      <c r="M2443" s="3"/>
    </row>
    <row r="2444" spans="1:13" x14ac:dyDescent="0.2">
      <c r="A2444" s="4">
        <v>44771</v>
      </c>
      <c r="B2444" s="17">
        <v>-17400</v>
      </c>
      <c r="C2444" s="11" t="s">
        <v>160</v>
      </c>
      <c r="D2444" s="2"/>
      <c r="E2444" s="17">
        <f>IF(AND(Movimientos[[#This Row],[Importe]] &lt; 0, OR(Movimientos[[#This Row],[Concepto]] = "Luz", Movimientos[[#This Row],[Concepto]] = "Cuota", Movimientos[[#This Row],[Concepto]] = "Invitado")), 0, Movimientos[[#This Row],[Importe]])</f>
        <v>-17400</v>
      </c>
      <c r="F2444" s="17">
        <f>IF(Movimientos[[#This Row],[Contabilizado]] &gt; 0, Movimientos[[#This Row],[Contabilizado]], 0)</f>
        <v>0</v>
      </c>
      <c r="G2444" s="31">
        <f>IF(Movimientos[[#This Row],[Contabilizado]] &lt; 0, Movimientos[[#This Row],[Contabilizado]], 0)</f>
        <v>-17400</v>
      </c>
      <c r="I2444" s="5"/>
      <c r="M2444" s="2" t="s">
        <v>224</v>
      </c>
    </row>
    <row r="2445" spans="1:13" x14ac:dyDescent="0.2">
      <c r="A2445" s="4">
        <v>44770</v>
      </c>
      <c r="B2445" s="17">
        <v>2600</v>
      </c>
      <c r="C2445" s="11" t="s">
        <v>15</v>
      </c>
      <c r="D2445" s="2" t="s">
        <v>114</v>
      </c>
      <c r="E2445" s="17">
        <f>IF(AND(Movimientos[[#This Row],[Importe]] &lt; 0, OR(Movimientos[[#This Row],[Concepto]] = "Luz", Movimientos[[#This Row],[Concepto]] = "Cuota", Movimientos[[#This Row],[Concepto]] = "Invitado")), 0, Movimientos[[#This Row],[Importe]])</f>
        <v>2600</v>
      </c>
      <c r="F2445" s="17">
        <f>IF(Movimientos[[#This Row],[Contabilizado]] &gt; 0, Movimientos[[#This Row],[Contabilizado]], 0)</f>
        <v>2600</v>
      </c>
      <c r="G2445" s="31">
        <f>IF(Movimientos[[#This Row],[Contabilizado]] &lt; 0, Movimientos[[#This Row],[Contabilizado]], 0)</f>
        <v>0</v>
      </c>
      <c r="I2445" s="5"/>
    </row>
    <row r="2446" spans="1:13" x14ac:dyDescent="0.2">
      <c r="A2446" s="4">
        <v>44770</v>
      </c>
      <c r="B2446" s="17">
        <v>-400</v>
      </c>
      <c r="C2446" s="11" t="s">
        <v>13</v>
      </c>
      <c r="D2446" s="13" t="s">
        <v>73</v>
      </c>
      <c r="E2446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446" s="17">
        <f>IF(Movimientos[[#This Row],[Contabilizado]] &gt; 0, Movimientos[[#This Row],[Contabilizado]], 0)</f>
        <v>0</v>
      </c>
      <c r="G2446" s="31">
        <f>IF(Movimientos[[#This Row],[Contabilizado]] &lt; 0, Movimientos[[#This Row],[Contabilizado]], 0)</f>
        <v>0</v>
      </c>
      <c r="H2446" s="3"/>
      <c r="I2446" s="5"/>
      <c r="K2446" s="3"/>
      <c r="L2446" s="3"/>
      <c r="M2446" s="3"/>
    </row>
    <row r="2447" spans="1:13" x14ac:dyDescent="0.2">
      <c r="A2447" s="4">
        <v>44770</v>
      </c>
      <c r="B2447" s="17">
        <v>-400</v>
      </c>
      <c r="C2447" s="11" t="s">
        <v>13</v>
      </c>
      <c r="D2447" s="13" t="s">
        <v>24</v>
      </c>
      <c r="E2447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447" s="17">
        <f>IF(Movimientos[[#This Row],[Contabilizado]] &gt; 0, Movimientos[[#This Row],[Contabilizado]], 0)</f>
        <v>0</v>
      </c>
      <c r="G2447" s="31">
        <f>IF(Movimientos[[#This Row],[Contabilizado]] &lt; 0, Movimientos[[#This Row],[Contabilizado]], 0)</f>
        <v>0</v>
      </c>
      <c r="H2447" s="3"/>
      <c r="I2447" s="5"/>
      <c r="K2447" s="3"/>
      <c r="L2447" s="3"/>
      <c r="M2447" s="3"/>
    </row>
    <row r="2448" spans="1:13" x14ac:dyDescent="0.2">
      <c r="A2448" s="4">
        <v>44770</v>
      </c>
      <c r="B2448" s="17">
        <v>-700</v>
      </c>
      <c r="C2448" s="11" t="s">
        <v>32</v>
      </c>
      <c r="D2448" s="2" t="s">
        <v>24</v>
      </c>
      <c r="E2448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448" s="17">
        <f>IF(Movimientos[[#This Row],[Contabilizado]] &gt; 0, Movimientos[[#This Row],[Contabilizado]], 0)</f>
        <v>0</v>
      </c>
      <c r="G2448" s="31">
        <f>IF(Movimientos[[#This Row],[Contabilizado]] &lt; 0, Movimientos[[#This Row],[Contabilizado]], 0)</f>
        <v>0</v>
      </c>
      <c r="H2448" s="3"/>
      <c r="I2448" s="5"/>
      <c r="K2448" s="3"/>
      <c r="L2448" s="3"/>
      <c r="M2448" s="3"/>
    </row>
    <row r="2449" spans="1:13" x14ac:dyDescent="0.2">
      <c r="A2449" s="4">
        <v>44770</v>
      </c>
      <c r="B2449" s="17">
        <v>-3000</v>
      </c>
      <c r="C2449" s="11" t="s">
        <v>170</v>
      </c>
      <c r="D2449" s="2"/>
      <c r="E2449" s="17">
        <f>IF(AND(Movimientos[[#This Row],[Importe]] &lt; 0, OR(Movimientos[[#This Row],[Concepto]] = "Luz", Movimientos[[#This Row],[Concepto]] = "Cuota", Movimientos[[#This Row],[Concepto]] = "Invitado")), 0, Movimientos[[#This Row],[Importe]])</f>
        <v>-3000</v>
      </c>
      <c r="F2449" s="17">
        <f>IF(Movimientos[[#This Row],[Contabilizado]] &gt; 0, Movimientos[[#This Row],[Contabilizado]], 0)</f>
        <v>0</v>
      </c>
      <c r="G2449" s="31">
        <f>IF(Movimientos[[#This Row],[Contabilizado]] &lt; 0, Movimientos[[#This Row],[Contabilizado]], 0)</f>
        <v>-3000</v>
      </c>
      <c r="H2449" s="3"/>
      <c r="I2449" s="5"/>
      <c r="K2449" s="3"/>
      <c r="L2449" s="3"/>
      <c r="M2449" s="3"/>
    </row>
    <row r="2450" spans="1:13" x14ac:dyDescent="0.2">
      <c r="A2450" s="4">
        <v>44769</v>
      </c>
      <c r="B2450" s="17">
        <v>2600</v>
      </c>
      <c r="C2450" s="11" t="s">
        <v>15</v>
      </c>
      <c r="D2450" s="2" t="s">
        <v>103</v>
      </c>
      <c r="E2450" s="17">
        <f>IF(AND(Movimientos[[#This Row],[Importe]] &lt; 0, OR(Movimientos[[#This Row],[Concepto]] = "Luz", Movimientos[[#This Row],[Concepto]] = "Cuota", Movimientos[[#This Row],[Concepto]] = "Invitado")), 0, Movimientos[[#This Row],[Importe]])</f>
        <v>2600</v>
      </c>
      <c r="F2450" s="17">
        <f>IF(Movimientos[[#This Row],[Contabilizado]] &gt; 0, Movimientos[[#This Row],[Contabilizado]], 0)</f>
        <v>2600</v>
      </c>
      <c r="G2450" s="31">
        <f>IF(Movimientos[[#This Row],[Contabilizado]] &lt; 0, Movimientos[[#This Row],[Contabilizado]], 0)</f>
        <v>0</v>
      </c>
      <c r="H2450" s="3"/>
      <c r="I2450" s="5"/>
      <c r="K2450" s="3"/>
      <c r="L2450" s="3"/>
      <c r="M2450" s="3"/>
    </row>
    <row r="2451" spans="1:13" x14ac:dyDescent="0.2">
      <c r="A2451" s="4">
        <v>44768</v>
      </c>
      <c r="B2451" s="17">
        <v>3000</v>
      </c>
      <c r="C2451" s="11" t="s">
        <v>153</v>
      </c>
      <c r="D2451" s="2"/>
      <c r="E2451" s="17">
        <f>IF(AND(Movimientos[[#This Row],[Importe]] &lt; 0, OR(Movimientos[[#This Row],[Concepto]] = "Luz", Movimientos[[#This Row],[Concepto]] = "Cuota", Movimientos[[#This Row],[Concepto]] = "Invitado")), 0, Movimientos[[#This Row],[Importe]])</f>
        <v>3000</v>
      </c>
      <c r="F2451" s="17">
        <f>IF(Movimientos[[#This Row],[Contabilizado]] &gt; 0, Movimientos[[#This Row],[Contabilizado]], 0)</f>
        <v>3000</v>
      </c>
      <c r="G2451" s="31">
        <f>IF(Movimientos[[#This Row],[Contabilizado]] &lt; 0, Movimientos[[#This Row],[Contabilizado]], 0)</f>
        <v>0</v>
      </c>
      <c r="I2451" s="5"/>
    </row>
    <row r="2452" spans="1:13" x14ac:dyDescent="0.2">
      <c r="A2452" s="4">
        <v>44768</v>
      </c>
      <c r="B2452" s="17">
        <v>2600</v>
      </c>
      <c r="C2452" s="11" t="s">
        <v>15</v>
      </c>
      <c r="D2452" s="2" t="s">
        <v>237</v>
      </c>
      <c r="E2452" s="17">
        <f>IF(AND(Movimientos[[#This Row],[Importe]] &lt; 0, OR(Movimientos[[#This Row],[Concepto]] = "Luz", Movimientos[[#This Row],[Concepto]] = "Cuota", Movimientos[[#This Row],[Concepto]] = "Invitado")), 0, Movimientos[[#This Row],[Importe]])</f>
        <v>2600</v>
      </c>
      <c r="F2452" s="17">
        <f>IF(Movimientos[[#This Row],[Contabilizado]] &gt; 0, Movimientos[[#This Row],[Contabilizado]], 0)</f>
        <v>2600</v>
      </c>
      <c r="G2452" s="31">
        <f>IF(Movimientos[[#This Row],[Contabilizado]] &lt; 0, Movimientos[[#This Row],[Contabilizado]], 0)</f>
        <v>0</v>
      </c>
      <c r="I2452" s="5"/>
    </row>
    <row r="2453" spans="1:13" x14ac:dyDescent="0.2">
      <c r="A2453" s="4">
        <v>44768</v>
      </c>
      <c r="B2453" s="17">
        <v>-400</v>
      </c>
      <c r="C2453" s="11" t="s">
        <v>13</v>
      </c>
      <c r="D2453" s="13" t="s">
        <v>73</v>
      </c>
      <c r="E2453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453" s="17">
        <f>IF(Movimientos[[#This Row],[Contabilizado]] &gt; 0, Movimientos[[#This Row],[Contabilizado]], 0)</f>
        <v>0</v>
      </c>
      <c r="G2453" s="31">
        <f>IF(Movimientos[[#This Row],[Contabilizado]] &lt; 0, Movimientos[[#This Row],[Contabilizado]], 0)</f>
        <v>0</v>
      </c>
      <c r="I2453" s="5"/>
    </row>
    <row r="2454" spans="1:13" x14ac:dyDescent="0.2">
      <c r="A2454" s="4">
        <v>44768</v>
      </c>
      <c r="B2454" s="17">
        <v>-400</v>
      </c>
      <c r="C2454" s="11" t="s">
        <v>13</v>
      </c>
      <c r="D2454" s="13" t="s">
        <v>227</v>
      </c>
      <c r="E2454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454" s="17">
        <f>IF(Movimientos[[#This Row],[Contabilizado]] &gt; 0, Movimientos[[#This Row],[Contabilizado]], 0)</f>
        <v>0</v>
      </c>
      <c r="G2454" s="31">
        <f>IF(Movimientos[[#This Row],[Contabilizado]] &lt; 0, Movimientos[[#This Row],[Contabilizado]], 0)</f>
        <v>0</v>
      </c>
      <c r="I2454" s="5"/>
    </row>
    <row r="2455" spans="1:13" x14ac:dyDescent="0.2">
      <c r="A2455" s="4">
        <v>44767</v>
      </c>
      <c r="B2455" s="17">
        <v>2600</v>
      </c>
      <c r="C2455" s="11" t="s">
        <v>15</v>
      </c>
      <c r="D2455" s="2" t="s">
        <v>133</v>
      </c>
      <c r="E2455" s="17">
        <f>IF(AND(Movimientos[[#This Row],[Importe]] &lt; 0, OR(Movimientos[[#This Row],[Concepto]] = "Luz", Movimientos[[#This Row],[Concepto]] = "Cuota", Movimientos[[#This Row],[Concepto]] = "Invitado")), 0, Movimientos[[#This Row],[Importe]])</f>
        <v>2600</v>
      </c>
      <c r="F2455" s="17">
        <f>IF(Movimientos[[#This Row],[Contabilizado]] &gt; 0, Movimientos[[#This Row],[Contabilizado]], 0)</f>
        <v>2600</v>
      </c>
      <c r="G2455" s="31">
        <f>IF(Movimientos[[#This Row],[Contabilizado]] &lt; 0, Movimientos[[#This Row],[Contabilizado]], 0)</f>
        <v>0</v>
      </c>
      <c r="I2455" s="5"/>
    </row>
    <row r="2456" spans="1:13" x14ac:dyDescent="0.2">
      <c r="A2456" s="4">
        <v>44765</v>
      </c>
      <c r="B2456" s="17">
        <v>-700</v>
      </c>
      <c r="C2456" s="11" t="s">
        <v>32</v>
      </c>
      <c r="D2456" s="2" t="s">
        <v>73</v>
      </c>
      <c r="E2456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456" s="17">
        <f>IF(Movimientos[[#This Row],[Contabilizado]] &gt; 0, Movimientos[[#This Row],[Contabilizado]], 0)</f>
        <v>0</v>
      </c>
      <c r="G2456" s="31">
        <f>IF(Movimientos[[#This Row],[Contabilizado]] &lt; 0, Movimientos[[#This Row],[Contabilizado]], 0)</f>
        <v>0</v>
      </c>
      <c r="H2456" s="3"/>
      <c r="I2456" s="5"/>
      <c r="K2456" s="3"/>
      <c r="L2456" s="3"/>
      <c r="M2456" s="3"/>
    </row>
    <row r="2457" spans="1:13" x14ac:dyDescent="0.2">
      <c r="A2457" s="4">
        <v>44764</v>
      </c>
      <c r="B2457" s="17">
        <v>1400</v>
      </c>
      <c r="C2457" s="11" t="s">
        <v>32</v>
      </c>
      <c r="D2457" s="2" t="s">
        <v>83</v>
      </c>
      <c r="E2457" s="17">
        <f>IF(AND(Movimientos[[#This Row],[Importe]] &lt; 0, OR(Movimientos[[#This Row],[Concepto]] = "Luz", Movimientos[[#This Row],[Concepto]] = "Cuota", Movimientos[[#This Row],[Concepto]] = "Invitado")), 0, Movimientos[[#This Row],[Importe]])</f>
        <v>1400</v>
      </c>
      <c r="F2457" s="17">
        <f>IF(Movimientos[[#This Row],[Contabilizado]] &gt; 0, Movimientos[[#This Row],[Contabilizado]], 0)</f>
        <v>1400</v>
      </c>
      <c r="G2457" s="31">
        <f>IF(Movimientos[[#This Row],[Contabilizado]] &lt; 0, Movimientos[[#This Row],[Contabilizado]], 0)</f>
        <v>0</v>
      </c>
      <c r="I2457" s="5"/>
    </row>
    <row r="2458" spans="1:13" x14ac:dyDescent="0.2">
      <c r="A2458" s="4">
        <v>44764</v>
      </c>
      <c r="B2458" s="17">
        <v>-400</v>
      </c>
      <c r="C2458" s="11" t="s">
        <v>13</v>
      </c>
      <c r="D2458" s="13" t="s">
        <v>73</v>
      </c>
      <c r="E2458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458" s="17">
        <f>IF(Movimientos[[#This Row],[Contabilizado]] &gt; 0, Movimientos[[#This Row],[Contabilizado]], 0)</f>
        <v>0</v>
      </c>
      <c r="G2458" s="31">
        <f>IF(Movimientos[[#This Row],[Contabilizado]] &lt; 0, Movimientos[[#This Row],[Contabilizado]], 0)</f>
        <v>0</v>
      </c>
      <c r="I2458" s="5"/>
    </row>
    <row r="2459" spans="1:13" x14ac:dyDescent="0.2">
      <c r="A2459" s="4">
        <v>44764</v>
      </c>
      <c r="B2459" s="17">
        <v>-400</v>
      </c>
      <c r="C2459" s="11" t="s">
        <v>13</v>
      </c>
      <c r="D2459" s="13" t="s">
        <v>24</v>
      </c>
      <c r="E2459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459" s="17">
        <f>IF(Movimientos[[#This Row],[Contabilizado]] &gt; 0, Movimientos[[#This Row],[Contabilizado]], 0)</f>
        <v>0</v>
      </c>
      <c r="G2459" s="31">
        <f>IF(Movimientos[[#This Row],[Contabilizado]] &lt; 0, Movimientos[[#This Row],[Contabilizado]], 0)</f>
        <v>0</v>
      </c>
      <c r="I2459" s="5"/>
    </row>
    <row r="2460" spans="1:13" x14ac:dyDescent="0.2">
      <c r="A2460" s="4">
        <v>44764</v>
      </c>
      <c r="B2460" s="17">
        <v>-700</v>
      </c>
      <c r="C2460" s="11" t="s">
        <v>32</v>
      </c>
      <c r="D2460" s="2" t="s">
        <v>83</v>
      </c>
      <c r="E2460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460" s="17">
        <f>IF(Movimientos[[#This Row],[Contabilizado]] &gt; 0, Movimientos[[#This Row],[Contabilizado]], 0)</f>
        <v>0</v>
      </c>
      <c r="G2460" s="31">
        <f>IF(Movimientos[[#This Row],[Contabilizado]] &lt; 0, Movimientos[[#This Row],[Contabilizado]], 0)</f>
        <v>0</v>
      </c>
      <c r="I2460" s="5"/>
    </row>
    <row r="2461" spans="1:13" x14ac:dyDescent="0.2">
      <c r="A2461" s="4">
        <v>44763</v>
      </c>
      <c r="B2461" s="17">
        <v>2600</v>
      </c>
      <c r="C2461" s="11" t="s">
        <v>15</v>
      </c>
      <c r="D2461" s="2" t="s">
        <v>134</v>
      </c>
      <c r="E2461" s="17">
        <f>IF(AND(Movimientos[[#This Row],[Importe]] &lt; 0, OR(Movimientos[[#This Row],[Concepto]] = "Luz", Movimientos[[#This Row],[Concepto]] = "Cuota", Movimientos[[#This Row],[Concepto]] = "Invitado")), 0, Movimientos[[#This Row],[Importe]])</f>
        <v>2600</v>
      </c>
      <c r="F2461" s="17">
        <f>IF(Movimientos[[#This Row],[Contabilizado]] &gt; 0, Movimientos[[#This Row],[Contabilizado]], 0)</f>
        <v>2600</v>
      </c>
      <c r="G2461" s="31">
        <f>IF(Movimientos[[#This Row],[Contabilizado]] &lt; 0, Movimientos[[#This Row],[Contabilizado]], 0)</f>
        <v>0</v>
      </c>
      <c r="H2461" s="3"/>
      <c r="I2461" s="5"/>
      <c r="K2461" s="3"/>
      <c r="L2461" s="3"/>
      <c r="M2461" s="3"/>
    </row>
    <row r="2462" spans="1:13" x14ac:dyDescent="0.2">
      <c r="A2462" s="4">
        <v>44763</v>
      </c>
      <c r="B2462" s="17">
        <v>700</v>
      </c>
      <c r="C2462" s="11" t="s">
        <v>32</v>
      </c>
      <c r="D2462" s="2" t="s">
        <v>87</v>
      </c>
      <c r="E2462" s="17">
        <f>IF(AND(Movimientos[[#This Row],[Importe]] &lt; 0, OR(Movimientos[[#This Row],[Concepto]] = "Luz", Movimientos[[#This Row],[Concepto]] = "Cuota", Movimientos[[#This Row],[Concepto]] = "Invitado")), 0, Movimientos[[#This Row],[Importe]])</f>
        <v>700</v>
      </c>
      <c r="F2462" s="17">
        <f>IF(Movimientos[[#This Row],[Contabilizado]] &gt; 0, Movimientos[[#This Row],[Contabilizado]], 0)</f>
        <v>700</v>
      </c>
      <c r="G2462" s="31">
        <f>IF(Movimientos[[#This Row],[Contabilizado]] &lt; 0, Movimientos[[#This Row],[Contabilizado]], 0)</f>
        <v>0</v>
      </c>
      <c r="I2462" s="5"/>
    </row>
    <row r="2463" spans="1:13" x14ac:dyDescent="0.2">
      <c r="A2463" s="4">
        <v>44763</v>
      </c>
      <c r="B2463" s="17">
        <v>400</v>
      </c>
      <c r="C2463" s="11" t="s">
        <v>13</v>
      </c>
      <c r="D2463" s="13" t="s">
        <v>87</v>
      </c>
      <c r="E2463" s="17">
        <f>IF(AND(Movimientos[[#This Row],[Importe]] &lt; 0, OR(Movimientos[[#This Row],[Concepto]] = "Luz", Movimientos[[#This Row],[Concepto]] = "Cuota", Movimientos[[#This Row],[Concepto]] = "Invitado")), 0, Movimientos[[#This Row],[Importe]])</f>
        <v>400</v>
      </c>
      <c r="F2463" s="17">
        <f>IF(Movimientos[[#This Row],[Contabilizado]] &gt; 0, Movimientos[[#This Row],[Contabilizado]], 0)</f>
        <v>400</v>
      </c>
      <c r="G2463" s="31">
        <f>IF(Movimientos[[#This Row],[Contabilizado]] &lt; 0, Movimientos[[#This Row],[Contabilizado]], 0)</f>
        <v>0</v>
      </c>
      <c r="I2463" s="5"/>
    </row>
    <row r="2464" spans="1:13" x14ac:dyDescent="0.2">
      <c r="A2464" s="4">
        <v>44763</v>
      </c>
      <c r="B2464" s="17">
        <v>-400</v>
      </c>
      <c r="C2464" s="11" t="s">
        <v>13</v>
      </c>
      <c r="D2464" s="13" t="s">
        <v>73</v>
      </c>
      <c r="E2464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464" s="17">
        <f>IF(Movimientos[[#This Row],[Contabilizado]] &gt; 0, Movimientos[[#This Row],[Contabilizado]], 0)</f>
        <v>0</v>
      </c>
      <c r="G2464" s="31">
        <f>IF(Movimientos[[#This Row],[Contabilizado]] &lt; 0, Movimientos[[#This Row],[Contabilizado]], 0)</f>
        <v>0</v>
      </c>
      <c r="H2464" s="3"/>
      <c r="I2464" s="5"/>
      <c r="K2464" s="3"/>
      <c r="L2464" s="3"/>
      <c r="M2464" s="3"/>
    </row>
    <row r="2465" spans="1:13" x14ac:dyDescent="0.2">
      <c r="A2465" s="4">
        <v>44762</v>
      </c>
      <c r="B2465" s="17">
        <v>2600</v>
      </c>
      <c r="C2465" s="11" t="s">
        <v>15</v>
      </c>
      <c r="D2465" s="2" t="s">
        <v>106</v>
      </c>
      <c r="E2465" s="17">
        <f>IF(AND(Movimientos[[#This Row],[Importe]] &lt; 0, OR(Movimientos[[#This Row],[Concepto]] = "Luz", Movimientos[[#This Row],[Concepto]] = "Cuota", Movimientos[[#This Row],[Concepto]] = "Invitado")), 0, Movimientos[[#This Row],[Importe]])</f>
        <v>2600</v>
      </c>
      <c r="F2465" s="17">
        <f>IF(Movimientos[[#This Row],[Contabilizado]] &gt; 0, Movimientos[[#This Row],[Contabilizado]], 0)</f>
        <v>2600</v>
      </c>
      <c r="G2465" s="31">
        <f>IF(Movimientos[[#This Row],[Contabilizado]] &lt; 0, Movimientos[[#This Row],[Contabilizado]], 0)</f>
        <v>0</v>
      </c>
      <c r="H2465" s="3"/>
      <c r="I2465" s="5"/>
      <c r="K2465" s="3"/>
      <c r="L2465" s="3"/>
      <c r="M2465" s="3"/>
    </row>
    <row r="2466" spans="1:13" x14ac:dyDescent="0.2">
      <c r="A2466" s="4">
        <v>44762</v>
      </c>
      <c r="B2466" s="17">
        <v>2600</v>
      </c>
      <c r="C2466" s="11" t="s">
        <v>15</v>
      </c>
      <c r="D2466" s="2" t="s">
        <v>107</v>
      </c>
      <c r="E2466" s="17">
        <f>IF(AND(Movimientos[[#This Row],[Importe]] &lt; 0, OR(Movimientos[[#This Row],[Concepto]] = "Luz", Movimientos[[#This Row],[Concepto]] = "Cuota", Movimientos[[#This Row],[Concepto]] = "Invitado")), 0, Movimientos[[#This Row],[Importe]])</f>
        <v>2600</v>
      </c>
      <c r="F2466" s="17">
        <f>IF(Movimientos[[#This Row],[Contabilizado]] &gt; 0, Movimientos[[#This Row],[Contabilizado]], 0)</f>
        <v>2600</v>
      </c>
      <c r="G2466" s="31">
        <f>IF(Movimientos[[#This Row],[Contabilizado]] &lt; 0, Movimientos[[#This Row],[Contabilizado]], 0)</f>
        <v>0</v>
      </c>
      <c r="I2466" s="5"/>
    </row>
    <row r="2467" spans="1:13" x14ac:dyDescent="0.2">
      <c r="A2467" s="4">
        <v>44762</v>
      </c>
      <c r="B2467" s="17">
        <v>1400</v>
      </c>
      <c r="C2467" s="11" t="s">
        <v>151</v>
      </c>
      <c r="D2467" s="2"/>
      <c r="E2467" s="17">
        <f>IF(AND(Movimientos[[#This Row],[Importe]] &lt; 0, OR(Movimientos[[#This Row],[Concepto]] = "Luz", Movimientos[[#This Row],[Concepto]] = "Cuota", Movimientos[[#This Row],[Concepto]] = "Invitado")), 0, Movimientos[[#This Row],[Importe]])</f>
        <v>1400</v>
      </c>
      <c r="F2467" s="17">
        <f>IF(Movimientos[[#This Row],[Contabilizado]] &gt; 0, Movimientos[[#This Row],[Contabilizado]], 0)</f>
        <v>1400</v>
      </c>
      <c r="G2467" s="31">
        <f>IF(Movimientos[[#This Row],[Contabilizado]] &lt; 0, Movimientos[[#This Row],[Contabilizado]], 0)</f>
        <v>0</v>
      </c>
      <c r="I2467" s="5"/>
    </row>
    <row r="2468" spans="1:13" x14ac:dyDescent="0.2">
      <c r="A2468" s="4">
        <v>44761</v>
      </c>
      <c r="B2468" s="17">
        <v>2600</v>
      </c>
      <c r="C2468" s="11" t="s">
        <v>15</v>
      </c>
      <c r="D2468" s="2" t="s">
        <v>25</v>
      </c>
      <c r="E2468" s="17">
        <f>IF(AND(Movimientos[[#This Row],[Importe]] &lt; 0, OR(Movimientos[[#This Row],[Concepto]] = "Luz", Movimientos[[#This Row],[Concepto]] = "Cuota", Movimientos[[#This Row],[Concepto]] = "Invitado")), 0, Movimientos[[#This Row],[Importe]])</f>
        <v>2600</v>
      </c>
      <c r="F2468" s="17">
        <f>IF(Movimientos[[#This Row],[Contabilizado]] &gt; 0, Movimientos[[#This Row],[Contabilizado]], 0)</f>
        <v>2600</v>
      </c>
      <c r="G2468" s="31">
        <f>IF(Movimientos[[#This Row],[Contabilizado]] &lt; 0, Movimientos[[#This Row],[Contabilizado]], 0)</f>
        <v>0</v>
      </c>
      <c r="I2468" s="5"/>
      <c r="J2468" s="5"/>
    </row>
    <row r="2469" spans="1:13" x14ac:dyDescent="0.2">
      <c r="A2469" s="4">
        <v>44761</v>
      </c>
      <c r="B2469" s="17">
        <v>2600</v>
      </c>
      <c r="C2469" s="11" t="s">
        <v>15</v>
      </c>
      <c r="D2469" s="2" t="s">
        <v>234</v>
      </c>
      <c r="E2469" s="17">
        <f>IF(AND(Movimientos[[#This Row],[Importe]] &lt; 0, OR(Movimientos[[#This Row],[Concepto]] = "Luz", Movimientos[[#This Row],[Concepto]] = "Cuota", Movimientos[[#This Row],[Concepto]] = "Invitado")), 0, Movimientos[[#This Row],[Importe]])</f>
        <v>2600</v>
      </c>
      <c r="F2469" s="17">
        <f>IF(Movimientos[[#This Row],[Contabilizado]] &gt; 0, Movimientos[[#This Row],[Contabilizado]], 0)</f>
        <v>2600</v>
      </c>
      <c r="G2469" s="31">
        <f>IF(Movimientos[[#This Row],[Contabilizado]] &lt; 0, Movimientos[[#This Row],[Contabilizado]], 0)</f>
        <v>0</v>
      </c>
      <c r="I2469" s="5"/>
      <c r="J2469" s="5"/>
    </row>
    <row r="2470" spans="1:13" x14ac:dyDescent="0.2">
      <c r="A2470" s="4">
        <v>44761</v>
      </c>
      <c r="B2470" s="17">
        <v>2600</v>
      </c>
      <c r="C2470" s="11" t="s">
        <v>15</v>
      </c>
      <c r="D2470" s="2" t="s">
        <v>93</v>
      </c>
      <c r="E2470" s="17">
        <f>IF(AND(Movimientos[[#This Row],[Importe]] &lt; 0, OR(Movimientos[[#This Row],[Concepto]] = "Luz", Movimientos[[#This Row],[Concepto]] = "Cuota", Movimientos[[#This Row],[Concepto]] = "Invitado")), 0, Movimientos[[#This Row],[Importe]])</f>
        <v>2600</v>
      </c>
      <c r="F2470" s="17">
        <f>IF(Movimientos[[#This Row],[Contabilizado]] &gt; 0, Movimientos[[#This Row],[Contabilizado]], 0)</f>
        <v>2600</v>
      </c>
      <c r="G2470" s="31">
        <f>IF(Movimientos[[#This Row],[Contabilizado]] &lt; 0, Movimientos[[#This Row],[Contabilizado]], 0)</f>
        <v>0</v>
      </c>
      <c r="H2470" s="3"/>
      <c r="I2470" s="5"/>
      <c r="K2470" s="3"/>
      <c r="L2470" s="3"/>
      <c r="M2470" s="3"/>
    </row>
    <row r="2471" spans="1:13" x14ac:dyDescent="0.2">
      <c r="A2471" s="4">
        <v>44761</v>
      </c>
      <c r="B2471" s="17">
        <v>2600</v>
      </c>
      <c r="C2471" s="11" t="s">
        <v>15</v>
      </c>
      <c r="D2471" s="2" t="s">
        <v>127</v>
      </c>
      <c r="E2471" s="17">
        <f>IF(AND(Movimientos[[#This Row],[Importe]] &lt; 0, OR(Movimientos[[#This Row],[Concepto]] = "Luz", Movimientos[[#This Row],[Concepto]] = "Cuota", Movimientos[[#This Row],[Concepto]] = "Invitado")), 0, Movimientos[[#This Row],[Importe]])</f>
        <v>2600</v>
      </c>
      <c r="F2471" s="17">
        <f>IF(Movimientos[[#This Row],[Contabilizado]] &gt; 0, Movimientos[[#This Row],[Contabilizado]], 0)</f>
        <v>2600</v>
      </c>
      <c r="G2471" s="31">
        <f>IF(Movimientos[[#This Row],[Contabilizado]] &lt; 0, Movimientos[[#This Row],[Contabilizado]], 0)</f>
        <v>0</v>
      </c>
      <c r="H2471" s="3"/>
      <c r="I2471" s="5"/>
      <c r="K2471" s="3"/>
      <c r="L2471" s="3"/>
      <c r="M2471" s="3"/>
    </row>
    <row r="2472" spans="1:13" x14ac:dyDescent="0.2">
      <c r="A2472" s="4">
        <v>44761</v>
      </c>
      <c r="B2472" s="17">
        <v>2600</v>
      </c>
      <c r="C2472" s="11" t="s">
        <v>15</v>
      </c>
      <c r="D2472" s="2" t="s">
        <v>128</v>
      </c>
      <c r="E2472" s="17">
        <f>IF(AND(Movimientos[[#This Row],[Importe]] &lt; 0, OR(Movimientos[[#This Row],[Concepto]] = "Luz", Movimientos[[#This Row],[Concepto]] = "Cuota", Movimientos[[#This Row],[Concepto]] = "Invitado")), 0, Movimientos[[#This Row],[Importe]])</f>
        <v>2600</v>
      </c>
      <c r="F2472" s="17">
        <f>IF(Movimientos[[#This Row],[Contabilizado]] &gt; 0, Movimientos[[#This Row],[Contabilizado]], 0)</f>
        <v>2600</v>
      </c>
      <c r="G2472" s="31">
        <f>IF(Movimientos[[#This Row],[Contabilizado]] &lt; 0, Movimientos[[#This Row],[Contabilizado]], 0)</f>
        <v>0</v>
      </c>
      <c r="H2472" s="3"/>
      <c r="I2472" s="5"/>
      <c r="K2472" s="3"/>
      <c r="L2472" s="3"/>
      <c r="M2472" s="3"/>
    </row>
    <row r="2473" spans="1:13" x14ac:dyDescent="0.2">
      <c r="A2473" s="4">
        <v>44761</v>
      </c>
      <c r="B2473" s="17">
        <v>1400</v>
      </c>
      <c r="C2473" s="11" t="s">
        <v>151</v>
      </c>
      <c r="D2473" s="2"/>
      <c r="E2473" s="17">
        <f>IF(AND(Movimientos[[#This Row],[Importe]] &lt; 0, OR(Movimientos[[#This Row],[Concepto]] = "Luz", Movimientos[[#This Row],[Concepto]] = "Cuota", Movimientos[[#This Row],[Concepto]] = "Invitado")), 0, Movimientos[[#This Row],[Importe]])</f>
        <v>1400</v>
      </c>
      <c r="F2473" s="17">
        <f>IF(Movimientos[[#This Row],[Contabilizado]] &gt; 0, Movimientos[[#This Row],[Contabilizado]], 0)</f>
        <v>1400</v>
      </c>
      <c r="G2473" s="31">
        <f>IF(Movimientos[[#This Row],[Contabilizado]] &lt; 0, Movimientos[[#This Row],[Contabilizado]], 0)</f>
        <v>0</v>
      </c>
      <c r="I2473" s="5"/>
    </row>
    <row r="2474" spans="1:13" x14ac:dyDescent="0.2">
      <c r="A2474" s="4">
        <v>44761</v>
      </c>
      <c r="B2474" s="17">
        <v>-400</v>
      </c>
      <c r="C2474" s="11" t="s">
        <v>13</v>
      </c>
      <c r="D2474" s="13" t="s">
        <v>73</v>
      </c>
      <c r="E2474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474" s="17">
        <f>IF(Movimientos[[#This Row],[Contabilizado]] &gt; 0, Movimientos[[#This Row],[Contabilizado]], 0)</f>
        <v>0</v>
      </c>
      <c r="G2474" s="31">
        <f>IF(Movimientos[[#This Row],[Contabilizado]] &lt; 0, Movimientos[[#This Row],[Contabilizado]], 0)</f>
        <v>0</v>
      </c>
      <c r="I2474" s="5"/>
    </row>
    <row r="2475" spans="1:13" x14ac:dyDescent="0.2">
      <c r="A2475" s="4">
        <v>44761</v>
      </c>
      <c r="B2475" s="17">
        <v>-400</v>
      </c>
      <c r="C2475" s="11" t="s">
        <v>13</v>
      </c>
      <c r="D2475" s="13" t="s">
        <v>87</v>
      </c>
      <c r="E2475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475" s="17">
        <f>IF(Movimientos[[#This Row],[Contabilizado]] &gt; 0, Movimientos[[#This Row],[Contabilizado]], 0)</f>
        <v>0</v>
      </c>
      <c r="G2475" s="31">
        <f>IF(Movimientos[[#This Row],[Contabilizado]] &lt; 0, Movimientos[[#This Row],[Contabilizado]], 0)</f>
        <v>0</v>
      </c>
      <c r="I2475" s="5"/>
    </row>
    <row r="2476" spans="1:13" x14ac:dyDescent="0.2">
      <c r="A2476" s="4">
        <v>44761</v>
      </c>
      <c r="B2476" s="17">
        <v>-400</v>
      </c>
      <c r="C2476" s="11" t="s">
        <v>46</v>
      </c>
      <c r="D2476" s="2"/>
      <c r="E2476" s="17">
        <f>IF(AND(Movimientos[[#This Row],[Importe]] &lt; 0, OR(Movimientos[[#This Row],[Concepto]] = "Luz", Movimientos[[#This Row],[Concepto]] = "Cuota", Movimientos[[#This Row],[Concepto]] = "Invitado")), 0, Movimientos[[#This Row],[Importe]])</f>
        <v>-400</v>
      </c>
      <c r="F2476" s="17">
        <f>IF(Movimientos[[#This Row],[Contabilizado]] &gt; 0, Movimientos[[#This Row],[Contabilizado]], 0)</f>
        <v>0</v>
      </c>
      <c r="G2476" s="31">
        <f>IF(Movimientos[[#This Row],[Contabilizado]] &lt; 0, Movimientos[[#This Row],[Contabilizado]], 0)</f>
        <v>-400</v>
      </c>
      <c r="I2476" s="5"/>
    </row>
    <row r="2477" spans="1:13" x14ac:dyDescent="0.2">
      <c r="A2477" s="4">
        <v>44761</v>
      </c>
      <c r="B2477" s="17">
        <v>-500</v>
      </c>
      <c r="C2477" s="11" t="s">
        <v>170</v>
      </c>
      <c r="D2477" s="2"/>
      <c r="E2477" s="17">
        <f>IF(AND(Movimientos[[#This Row],[Importe]] &lt; 0, OR(Movimientos[[#This Row],[Concepto]] = "Luz", Movimientos[[#This Row],[Concepto]] = "Cuota", Movimientos[[#This Row],[Concepto]] = "Invitado")), 0, Movimientos[[#This Row],[Importe]])</f>
        <v>-500</v>
      </c>
      <c r="F2477" s="17">
        <f>IF(Movimientos[[#This Row],[Contabilizado]] &gt; 0, Movimientos[[#This Row],[Contabilizado]], 0)</f>
        <v>0</v>
      </c>
      <c r="G2477" s="31">
        <f>IF(Movimientos[[#This Row],[Contabilizado]] &lt; 0, Movimientos[[#This Row],[Contabilizado]], 0)</f>
        <v>-500</v>
      </c>
      <c r="H2477" s="3"/>
      <c r="I2477" s="5"/>
      <c r="K2477" s="3"/>
      <c r="L2477" s="3"/>
      <c r="M2477" s="3"/>
    </row>
    <row r="2478" spans="1:13" x14ac:dyDescent="0.2">
      <c r="A2478" s="4">
        <v>44761</v>
      </c>
      <c r="B2478" s="17">
        <v>-700</v>
      </c>
      <c r="C2478" s="11" t="s">
        <v>32</v>
      </c>
      <c r="D2478" s="2" t="s">
        <v>87</v>
      </c>
      <c r="E2478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478" s="17">
        <f>IF(Movimientos[[#This Row],[Contabilizado]] &gt; 0, Movimientos[[#This Row],[Contabilizado]], 0)</f>
        <v>0</v>
      </c>
      <c r="G2478" s="31">
        <f>IF(Movimientos[[#This Row],[Contabilizado]] &lt; 0, Movimientos[[#This Row],[Contabilizado]], 0)</f>
        <v>0</v>
      </c>
      <c r="I2478" s="5"/>
    </row>
    <row r="2479" spans="1:13" x14ac:dyDescent="0.2">
      <c r="A2479" s="4">
        <v>44761</v>
      </c>
      <c r="B2479" s="17">
        <v>-940</v>
      </c>
      <c r="C2479" s="11" t="s">
        <v>46</v>
      </c>
      <c r="D2479" s="2"/>
      <c r="E2479" s="17">
        <f>IF(AND(Movimientos[[#This Row],[Importe]] &lt; 0, OR(Movimientos[[#This Row],[Concepto]] = "Luz", Movimientos[[#This Row],[Concepto]] = "Cuota", Movimientos[[#This Row],[Concepto]] = "Invitado")), 0, Movimientos[[#This Row],[Importe]])</f>
        <v>-940</v>
      </c>
      <c r="F2479" s="17">
        <f>IF(Movimientos[[#This Row],[Contabilizado]] &gt; 0, Movimientos[[#This Row],[Contabilizado]], 0)</f>
        <v>0</v>
      </c>
      <c r="G2479" s="31">
        <f>IF(Movimientos[[#This Row],[Contabilizado]] &lt; 0, Movimientos[[#This Row],[Contabilizado]], 0)</f>
        <v>-940</v>
      </c>
      <c r="I2479" s="5"/>
    </row>
    <row r="2480" spans="1:13" x14ac:dyDescent="0.2">
      <c r="A2480" s="4">
        <v>44761</v>
      </c>
      <c r="B2480" s="17">
        <v>-2000</v>
      </c>
      <c r="C2480" s="11" t="s">
        <v>170</v>
      </c>
      <c r="D2480" s="2"/>
      <c r="E2480" s="17">
        <f>IF(AND(Movimientos[[#This Row],[Importe]] &lt; 0, OR(Movimientos[[#This Row],[Concepto]] = "Luz", Movimientos[[#This Row],[Concepto]] = "Cuota", Movimientos[[#This Row],[Concepto]] = "Invitado")), 0, Movimientos[[#This Row],[Importe]])</f>
        <v>-2000</v>
      </c>
      <c r="F2480" s="17">
        <f>IF(Movimientos[[#This Row],[Contabilizado]] &gt; 0, Movimientos[[#This Row],[Contabilizado]], 0)</f>
        <v>0</v>
      </c>
      <c r="G2480" s="31">
        <f>IF(Movimientos[[#This Row],[Contabilizado]] &lt; 0, Movimientos[[#This Row],[Contabilizado]], 0)</f>
        <v>-2000</v>
      </c>
      <c r="H2480" s="3"/>
      <c r="I2480" s="5"/>
      <c r="K2480" s="3"/>
      <c r="L2480" s="3"/>
      <c r="M2480" s="3"/>
    </row>
    <row r="2481" spans="1:13" x14ac:dyDescent="0.2">
      <c r="A2481" s="4">
        <v>44761</v>
      </c>
      <c r="B2481" s="17">
        <v>-2100</v>
      </c>
      <c r="C2481" s="11" t="s">
        <v>170</v>
      </c>
      <c r="D2481" s="2"/>
      <c r="E2481" s="17">
        <f>IF(AND(Movimientos[[#This Row],[Importe]] &lt; 0, OR(Movimientos[[#This Row],[Concepto]] = "Luz", Movimientos[[#This Row],[Concepto]] = "Cuota", Movimientos[[#This Row],[Concepto]] = "Invitado")), 0, Movimientos[[#This Row],[Importe]])</f>
        <v>-2100</v>
      </c>
      <c r="F2481" s="17">
        <f>IF(Movimientos[[#This Row],[Contabilizado]] &gt; 0, Movimientos[[#This Row],[Contabilizado]], 0)</f>
        <v>0</v>
      </c>
      <c r="G2481" s="31">
        <f>IF(Movimientos[[#This Row],[Contabilizado]] &lt; 0, Movimientos[[#This Row],[Contabilizado]], 0)</f>
        <v>-2100</v>
      </c>
      <c r="H2481" s="3"/>
      <c r="I2481" s="5"/>
      <c r="K2481" s="3"/>
      <c r="L2481" s="3"/>
      <c r="M2481" s="3"/>
    </row>
    <row r="2482" spans="1:13" x14ac:dyDescent="0.2">
      <c r="A2482" s="4">
        <v>44761</v>
      </c>
      <c r="B2482" s="17">
        <v>-2130</v>
      </c>
      <c r="C2482" s="11" t="s">
        <v>170</v>
      </c>
      <c r="D2482" s="2"/>
      <c r="E2482" s="17">
        <f>IF(AND(Movimientos[[#This Row],[Importe]] &lt; 0, OR(Movimientos[[#This Row],[Concepto]] = "Luz", Movimientos[[#This Row],[Concepto]] = "Cuota", Movimientos[[#This Row],[Concepto]] = "Invitado")), 0, Movimientos[[#This Row],[Importe]])</f>
        <v>-2130</v>
      </c>
      <c r="F2482" s="17">
        <f>IF(Movimientos[[#This Row],[Contabilizado]] &gt; 0, Movimientos[[#This Row],[Contabilizado]], 0)</f>
        <v>0</v>
      </c>
      <c r="G2482" s="31">
        <f>IF(Movimientos[[#This Row],[Contabilizado]] &lt; 0, Movimientos[[#This Row],[Contabilizado]], 0)</f>
        <v>-2130</v>
      </c>
      <c r="H2482" s="3"/>
      <c r="I2482" s="5"/>
      <c r="K2482" s="3"/>
      <c r="L2482" s="3"/>
      <c r="M2482" s="3"/>
    </row>
    <row r="2483" spans="1:13" x14ac:dyDescent="0.2">
      <c r="A2483" s="4">
        <v>44760</v>
      </c>
      <c r="B2483" s="17">
        <v>2600</v>
      </c>
      <c r="C2483" s="11" t="s">
        <v>15</v>
      </c>
      <c r="D2483" s="2" t="s">
        <v>113</v>
      </c>
      <c r="E2483" s="17">
        <f>IF(AND(Movimientos[[#This Row],[Importe]] &lt; 0, OR(Movimientos[[#This Row],[Concepto]] = "Luz", Movimientos[[#This Row],[Concepto]] = "Cuota", Movimientos[[#This Row],[Concepto]] = "Invitado")), 0, Movimientos[[#This Row],[Importe]])</f>
        <v>2600</v>
      </c>
      <c r="F2483" s="17">
        <f>IF(Movimientos[[#This Row],[Contabilizado]] &gt; 0, Movimientos[[#This Row],[Contabilizado]], 0)</f>
        <v>2600</v>
      </c>
      <c r="G2483" s="31">
        <f>IF(Movimientos[[#This Row],[Contabilizado]] &lt; 0, Movimientos[[#This Row],[Contabilizado]], 0)</f>
        <v>0</v>
      </c>
      <c r="H2483" s="3"/>
      <c r="I2483" s="5"/>
      <c r="K2483" s="3"/>
      <c r="L2483" s="3"/>
      <c r="M2483" s="3"/>
    </row>
    <row r="2484" spans="1:13" x14ac:dyDescent="0.2">
      <c r="A2484" s="4">
        <v>44760</v>
      </c>
      <c r="B2484" s="17">
        <v>-400</v>
      </c>
      <c r="C2484" s="11" t="s">
        <v>13</v>
      </c>
      <c r="D2484" s="13" t="s">
        <v>41</v>
      </c>
      <c r="E2484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484" s="17">
        <f>IF(Movimientos[[#This Row],[Contabilizado]] &gt; 0, Movimientos[[#This Row],[Contabilizado]], 0)</f>
        <v>0</v>
      </c>
      <c r="G2484" s="31">
        <f>IF(Movimientos[[#This Row],[Contabilizado]] &lt; 0, Movimientos[[#This Row],[Contabilizado]], 0)</f>
        <v>0</v>
      </c>
      <c r="H2484" s="3"/>
      <c r="I2484" s="5"/>
      <c r="K2484" s="3"/>
      <c r="L2484" s="3"/>
      <c r="M2484" s="3"/>
    </row>
    <row r="2485" spans="1:13" x14ac:dyDescent="0.2">
      <c r="A2485" s="4">
        <v>44759</v>
      </c>
      <c r="B2485" s="17">
        <v>23000</v>
      </c>
      <c r="C2485" s="11" t="s">
        <v>162</v>
      </c>
      <c r="D2485" s="2"/>
      <c r="E2485" s="17">
        <f>IF(AND(Movimientos[[#This Row],[Importe]] &lt; 0, OR(Movimientos[[#This Row],[Concepto]] = "Luz", Movimientos[[#This Row],[Concepto]] = "Cuota", Movimientos[[#This Row],[Concepto]] = "Invitado")), 0, Movimientos[[#This Row],[Importe]])</f>
        <v>23000</v>
      </c>
      <c r="F2485" s="17">
        <f>IF(Movimientos[[#This Row],[Contabilizado]] &gt; 0, Movimientos[[#This Row],[Contabilizado]], 0)</f>
        <v>23000</v>
      </c>
      <c r="G2485" s="31">
        <f>IF(Movimientos[[#This Row],[Contabilizado]] &lt; 0, Movimientos[[#This Row],[Contabilizado]], 0)</f>
        <v>0</v>
      </c>
      <c r="H2485" s="3"/>
      <c r="I2485" s="5"/>
      <c r="K2485" s="3"/>
      <c r="L2485" s="3" t="s">
        <v>163</v>
      </c>
      <c r="M2485" s="3"/>
    </row>
    <row r="2486" spans="1:13" x14ac:dyDescent="0.2">
      <c r="A2486" s="4">
        <v>44757</v>
      </c>
      <c r="B2486" s="17">
        <v>2600</v>
      </c>
      <c r="C2486" s="11" t="s">
        <v>15</v>
      </c>
      <c r="D2486" s="2" t="s">
        <v>82</v>
      </c>
      <c r="E2486" s="17">
        <f>IF(AND(Movimientos[[#This Row],[Importe]] &lt; 0, OR(Movimientos[[#This Row],[Concepto]] = "Luz", Movimientos[[#This Row],[Concepto]] = "Cuota", Movimientos[[#This Row],[Concepto]] = "Invitado")), 0, Movimientos[[#This Row],[Importe]])</f>
        <v>2600</v>
      </c>
      <c r="F2486" s="17">
        <f>IF(Movimientos[[#This Row],[Contabilizado]] &gt; 0, Movimientos[[#This Row],[Contabilizado]], 0)</f>
        <v>2600</v>
      </c>
      <c r="G2486" s="31">
        <f>IF(Movimientos[[#This Row],[Contabilizado]] &lt; 0, Movimientos[[#This Row],[Contabilizado]], 0)</f>
        <v>0</v>
      </c>
      <c r="I2486" s="5"/>
    </row>
    <row r="2487" spans="1:13" x14ac:dyDescent="0.2">
      <c r="A2487" s="4">
        <v>44757</v>
      </c>
      <c r="B2487" s="17">
        <v>2600</v>
      </c>
      <c r="C2487" s="11" t="s">
        <v>15</v>
      </c>
      <c r="D2487" s="2" t="s">
        <v>89</v>
      </c>
      <c r="E2487" s="17">
        <f>IF(AND(Movimientos[[#This Row],[Importe]] &lt; 0, OR(Movimientos[[#This Row],[Concepto]] = "Luz", Movimientos[[#This Row],[Concepto]] = "Cuota", Movimientos[[#This Row],[Concepto]] = "Invitado")), 0, Movimientos[[#This Row],[Importe]])</f>
        <v>2600</v>
      </c>
      <c r="F2487" s="17">
        <f>IF(Movimientos[[#This Row],[Contabilizado]] &gt; 0, Movimientos[[#This Row],[Contabilizado]], 0)</f>
        <v>2600</v>
      </c>
      <c r="G2487" s="31">
        <f>IF(Movimientos[[#This Row],[Contabilizado]] &lt; 0, Movimientos[[#This Row],[Contabilizado]], 0)</f>
        <v>0</v>
      </c>
      <c r="I2487" s="5"/>
    </row>
    <row r="2488" spans="1:13" x14ac:dyDescent="0.2">
      <c r="A2488" s="4">
        <v>44757</v>
      </c>
      <c r="B2488" s="17">
        <v>-1600</v>
      </c>
      <c r="C2488" s="11" t="s">
        <v>46</v>
      </c>
      <c r="D2488" s="2"/>
      <c r="E2488" s="17">
        <f>IF(AND(Movimientos[[#This Row],[Importe]] &lt; 0, OR(Movimientos[[#This Row],[Concepto]] = "Luz", Movimientos[[#This Row],[Concepto]] = "Cuota", Movimientos[[#This Row],[Concepto]] = "Invitado")), 0, Movimientos[[#This Row],[Importe]])</f>
        <v>-1600</v>
      </c>
      <c r="F2488" s="17">
        <f>IF(Movimientos[[#This Row],[Contabilizado]] &gt; 0, Movimientos[[#This Row],[Contabilizado]], 0)</f>
        <v>0</v>
      </c>
      <c r="G2488" s="31">
        <f>IF(Movimientos[[#This Row],[Contabilizado]] &lt; 0, Movimientos[[#This Row],[Contabilizado]], 0)</f>
        <v>-1600</v>
      </c>
      <c r="H2488" s="3"/>
      <c r="I2488" s="5"/>
      <c r="K2488" s="3"/>
      <c r="L2488" s="3"/>
      <c r="M2488" s="3"/>
    </row>
    <row r="2489" spans="1:13" x14ac:dyDescent="0.2">
      <c r="A2489" s="4">
        <v>44756</v>
      </c>
      <c r="B2489" s="17">
        <v>-400</v>
      </c>
      <c r="C2489" s="11" t="s">
        <v>13</v>
      </c>
      <c r="D2489" s="13" t="s">
        <v>73</v>
      </c>
      <c r="E2489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489" s="17">
        <f>IF(Movimientos[[#This Row],[Contabilizado]] &gt; 0, Movimientos[[#This Row],[Contabilizado]], 0)</f>
        <v>0</v>
      </c>
      <c r="G2489" s="31">
        <f>IF(Movimientos[[#This Row],[Contabilizado]] &lt; 0, Movimientos[[#This Row],[Contabilizado]], 0)</f>
        <v>0</v>
      </c>
      <c r="I2489" s="5"/>
    </row>
    <row r="2490" spans="1:13" x14ac:dyDescent="0.2">
      <c r="A2490" s="4">
        <v>44755</v>
      </c>
      <c r="B2490" s="17">
        <v>30000</v>
      </c>
      <c r="C2490" s="11" t="s">
        <v>157</v>
      </c>
      <c r="D2490" s="2"/>
      <c r="E2490" s="17">
        <f>IF(AND(Movimientos[[#This Row],[Importe]] &lt; 0, OR(Movimientos[[#This Row],[Concepto]] = "Luz", Movimientos[[#This Row],[Concepto]] = "Cuota", Movimientos[[#This Row],[Concepto]] = "Invitado")), 0, Movimientos[[#This Row],[Importe]])</f>
        <v>30000</v>
      </c>
      <c r="F2490" s="17">
        <f>IF(Movimientos[[#This Row],[Contabilizado]] &gt; 0, Movimientos[[#This Row],[Contabilizado]], 0)</f>
        <v>30000</v>
      </c>
      <c r="G2490" s="31">
        <f>IF(Movimientos[[#This Row],[Contabilizado]] &lt; 0, Movimientos[[#This Row],[Contabilizado]], 0)</f>
        <v>0</v>
      </c>
      <c r="H2490" s="2" t="s">
        <v>158</v>
      </c>
      <c r="I2490" s="5"/>
    </row>
    <row r="2491" spans="1:13" x14ac:dyDescent="0.2">
      <c r="A2491" s="4">
        <v>44755</v>
      </c>
      <c r="B2491" s="17">
        <v>5850</v>
      </c>
      <c r="C2491" s="11" t="s">
        <v>157</v>
      </c>
      <c r="D2491" s="2"/>
      <c r="E2491" s="17">
        <f>IF(AND(Movimientos[[#This Row],[Importe]] &lt; 0, OR(Movimientos[[#This Row],[Concepto]] = "Luz", Movimientos[[#This Row],[Concepto]] = "Cuota", Movimientos[[#This Row],[Concepto]] = "Invitado")), 0, Movimientos[[#This Row],[Importe]])</f>
        <v>5850</v>
      </c>
      <c r="F2491" s="17">
        <f>IF(Movimientos[[#This Row],[Contabilizado]] &gt; 0, Movimientos[[#This Row],[Contabilizado]], 0)</f>
        <v>5850</v>
      </c>
      <c r="G2491" s="31">
        <f>IF(Movimientos[[#This Row],[Contabilizado]] &lt; 0, Movimientos[[#This Row],[Contabilizado]], 0)</f>
        <v>0</v>
      </c>
      <c r="H2491" s="2" t="s">
        <v>158</v>
      </c>
      <c r="I2491" s="5"/>
    </row>
    <row r="2492" spans="1:13" x14ac:dyDescent="0.2">
      <c r="A2492" s="4">
        <v>44755</v>
      </c>
      <c r="B2492" s="17">
        <v>4880</v>
      </c>
      <c r="C2492" s="11" t="s">
        <v>157</v>
      </c>
      <c r="D2492" s="2"/>
      <c r="E2492" s="17">
        <f>IF(AND(Movimientos[[#This Row],[Importe]] &lt; 0, OR(Movimientos[[#This Row],[Concepto]] = "Luz", Movimientos[[#This Row],[Concepto]] = "Cuota", Movimientos[[#This Row],[Concepto]] = "Invitado")), 0, Movimientos[[#This Row],[Importe]])</f>
        <v>4880</v>
      </c>
      <c r="F2492" s="17">
        <f>IF(Movimientos[[#This Row],[Contabilizado]] &gt; 0, Movimientos[[#This Row],[Contabilizado]], 0)</f>
        <v>4880</v>
      </c>
      <c r="G2492" s="31">
        <f>IF(Movimientos[[#This Row],[Contabilizado]] &lt; 0, Movimientos[[#This Row],[Contabilizado]], 0)</f>
        <v>0</v>
      </c>
      <c r="H2492" s="2" t="s">
        <v>158</v>
      </c>
      <c r="I2492" s="5"/>
    </row>
    <row r="2493" spans="1:13" x14ac:dyDescent="0.2">
      <c r="A2493" s="4">
        <v>44755</v>
      </c>
      <c r="B2493" s="17">
        <v>2600</v>
      </c>
      <c r="C2493" s="11" t="s">
        <v>15</v>
      </c>
      <c r="D2493" s="2" t="s">
        <v>79</v>
      </c>
      <c r="E2493" s="17">
        <f>IF(AND(Movimientos[[#This Row],[Importe]] &lt; 0, OR(Movimientos[[#This Row],[Concepto]] = "Luz", Movimientos[[#This Row],[Concepto]] = "Cuota", Movimientos[[#This Row],[Concepto]] = "Invitado")), 0, Movimientos[[#This Row],[Importe]])</f>
        <v>2600</v>
      </c>
      <c r="F2493" s="17">
        <f>IF(Movimientos[[#This Row],[Contabilizado]] &gt; 0, Movimientos[[#This Row],[Contabilizado]], 0)</f>
        <v>2600</v>
      </c>
      <c r="G2493" s="31">
        <f>IF(Movimientos[[#This Row],[Contabilizado]] &lt; 0, Movimientos[[#This Row],[Contabilizado]], 0)</f>
        <v>0</v>
      </c>
      <c r="H2493" s="3"/>
      <c r="I2493" s="5"/>
      <c r="K2493" s="3"/>
      <c r="L2493" s="3"/>
      <c r="M2493" s="3"/>
    </row>
    <row r="2494" spans="1:13" x14ac:dyDescent="0.2">
      <c r="A2494" s="4">
        <v>44755</v>
      </c>
      <c r="B2494" s="17">
        <v>2600</v>
      </c>
      <c r="C2494" s="11" t="s">
        <v>15</v>
      </c>
      <c r="D2494" s="2" t="s">
        <v>232</v>
      </c>
      <c r="E2494" s="17">
        <f>IF(AND(Movimientos[[#This Row],[Importe]] &lt; 0, OR(Movimientos[[#This Row],[Concepto]] = "Luz", Movimientos[[#This Row],[Concepto]] = "Cuota", Movimientos[[#This Row],[Concepto]] = "Invitado")), 0, Movimientos[[#This Row],[Importe]])</f>
        <v>2600</v>
      </c>
      <c r="F2494" s="17">
        <f>IF(Movimientos[[#This Row],[Contabilizado]] &gt; 0, Movimientos[[#This Row],[Contabilizado]], 0)</f>
        <v>2600</v>
      </c>
      <c r="G2494" s="31">
        <f>IF(Movimientos[[#This Row],[Contabilizado]] &lt; 0, Movimientos[[#This Row],[Contabilizado]], 0)</f>
        <v>0</v>
      </c>
      <c r="H2494" s="3"/>
      <c r="I2494" s="5"/>
      <c r="K2494" s="3"/>
      <c r="L2494" s="3"/>
      <c r="M2494" s="3"/>
    </row>
    <row r="2495" spans="1:13" x14ac:dyDescent="0.2">
      <c r="A2495" s="4">
        <v>44755</v>
      </c>
      <c r="B2495" s="17">
        <v>700</v>
      </c>
      <c r="C2495" s="11" t="s">
        <v>32</v>
      </c>
      <c r="D2495" s="2" t="s">
        <v>83</v>
      </c>
      <c r="E2495" s="17">
        <f>IF(AND(Movimientos[[#This Row],[Importe]] &lt; 0, OR(Movimientos[[#This Row],[Concepto]] = "Luz", Movimientos[[#This Row],[Concepto]] = "Cuota", Movimientos[[#This Row],[Concepto]] = "Invitado")), 0, Movimientos[[#This Row],[Importe]])</f>
        <v>700</v>
      </c>
      <c r="F2495" s="17">
        <f>IF(Movimientos[[#This Row],[Contabilizado]] &gt; 0, Movimientos[[#This Row],[Contabilizado]], 0)</f>
        <v>700</v>
      </c>
      <c r="G2495" s="31">
        <f>IF(Movimientos[[#This Row],[Contabilizado]] &lt; 0, Movimientos[[#This Row],[Contabilizado]], 0)</f>
        <v>0</v>
      </c>
      <c r="H2495" s="3"/>
      <c r="I2495" s="5"/>
      <c r="K2495" s="3"/>
      <c r="L2495" s="3"/>
      <c r="M2495" s="3"/>
    </row>
    <row r="2496" spans="1:13" x14ac:dyDescent="0.2">
      <c r="A2496" s="4">
        <v>44755</v>
      </c>
      <c r="B2496" s="17">
        <v>400</v>
      </c>
      <c r="C2496" s="11" t="s">
        <v>13</v>
      </c>
      <c r="D2496" s="13" t="s">
        <v>14</v>
      </c>
      <c r="E2496" s="17">
        <f>IF(AND(Movimientos[[#This Row],[Importe]] &lt; 0, OR(Movimientos[[#This Row],[Concepto]] = "Luz", Movimientos[[#This Row],[Concepto]] = "Cuota", Movimientos[[#This Row],[Concepto]] = "Invitado")), 0, Movimientos[[#This Row],[Importe]])</f>
        <v>400</v>
      </c>
      <c r="F2496" s="17">
        <f>IF(Movimientos[[#This Row],[Contabilizado]] &gt; 0, Movimientos[[#This Row],[Contabilizado]], 0)</f>
        <v>400</v>
      </c>
      <c r="G2496" s="31">
        <f>IF(Movimientos[[#This Row],[Contabilizado]] &lt; 0, Movimientos[[#This Row],[Contabilizado]], 0)</f>
        <v>0</v>
      </c>
      <c r="H2496" s="3"/>
      <c r="I2496" s="5"/>
      <c r="K2496" s="3"/>
      <c r="L2496" s="3"/>
      <c r="M2496" s="3"/>
    </row>
    <row r="2497" spans="1:13" x14ac:dyDescent="0.2">
      <c r="A2497" s="4">
        <v>44755</v>
      </c>
      <c r="B2497" s="17">
        <v>200</v>
      </c>
      <c r="C2497" s="11" t="s">
        <v>13</v>
      </c>
      <c r="D2497" s="13" t="s">
        <v>45</v>
      </c>
      <c r="E2497" s="17">
        <f>IF(AND(Movimientos[[#This Row],[Importe]] &lt; 0, OR(Movimientos[[#This Row],[Concepto]] = "Luz", Movimientos[[#This Row],[Concepto]] = "Cuota", Movimientos[[#This Row],[Concepto]] = "Invitado")), 0, Movimientos[[#This Row],[Importe]])</f>
        <v>200</v>
      </c>
      <c r="F2497" s="17">
        <f>IF(Movimientos[[#This Row],[Contabilizado]] &gt; 0, Movimientos[[#This Row],[Contabilizado]], 0)</f>
        <v>200</v>
      </c>
      <c r="G2497" s="31">
        <f>IF(Movimientos[[#This Row],[Contabilizado]] &lt; 0, Movimientos[[#This Row],[Contabilizado]], 0)</f>
        <v>0</v>
      </c>
      <c r="H2497" s="3"/>
      <c r="I2497" s="5"/>
      <c r="K2497" s="3"/>
      <c r="L2497" s="3"/>
      <c r="M2497" s="3"/>
    </row>
    <row r="2498" spans="1:13" x14ac:dyDescent="0.2">
      <c r="A2498" s="4">
        <v>44755</v>
      </c>
      <c r="B2498" s="17">
        <v>-200</v>
      </c>
      <c r="C2498" s="11" t="s">
        <v>13</v>
      </c>
      <c r="D2498" s="13" t="s">
        <v>45</v>
      </c>
      <c r="E2498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498" s="17">
        <f>IF(Movimientos[[#This Row],[Contabilizado]] &gt; 0, Movimientos[[#This Row],[Contabilizado]], 0)</f>
        <v>0</v>
      </c>
      <c r="G2498" s="31">
        <f>IF(Movimientos[[#This Row],[Contabilizado]] &lt; 0, Movimientos[[#This Row],[Contabilizado]], 0)</f>
        <v>0</v>
      </c>
      <c r="H2498" s="3"/>
      <c r="I2498" s="5"/>
      <c r="K2498" s="3"/>
      <c r="L2498" s="3"/>
      <c r="M2498" s="3"/>
    </row>
    <row r="2499" spans="1:13" x14ac:dyDescent="0.2">
      <c r="A2499" s="4">
        <v>44755</v>
      </c>
      <c r="B2499" s="17">
        <v>-400</v>
      </c>
      <c r="C2499" s="11" t="s">
        <v>13</v>
      </c>
      <c r="D2499" s="13" t="s">
        <v>41</v>
      </c>
      <c r="E2499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499" s="17">
        <f>IF(Movimientos[[#This Row],[Contabilizado]] &gt; 0, Movimientos[[#This Row],[Contabilizado]], 0)</f>
        <v>0</v>
      </c>
      <c r="G2499" s="31">
        <f>IF(Movimientos[[#This Row],[Contabilizado]] &lt; 0, Movimientos[[#This Row],[Contabilizado]], 0)</f>
        <v>0</v>
      </c>
      <c r="H2499" s="3"/>
      <c r="I2499" s="5"/>
      <c r="K2499" s="3"/>
      <c r="L2499" s="3"/>
      <c r="M2499" s="3"/>
    </row>
    <row r="2500" spans="1:13" x14ac:dyDescent="0.2">
      <c r="A2500" s="4">
        <v>44755</v>
      </c>
      <c r="B2500" s="17">
        <v>-700</v>
      </c>
      <c r="C2500" s="11" t="s">
        <v>32</v>
      </c>
      <c r="D2500" s="2" t="s">
        <v>83</v>
      </c>
      <c r="E2500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500" s="17">
        <f>IF(Movimientos[[#This Row],[Contabilizado]] &gt; 0, Movimientos[[#This Row],[Contabilizado]], 0)</f>
        <v>0</v>
      </c>
      <c r="G2500" s="31">
        <f>IF(Movimientos[[#This Row],[Contabilizado]] &lt; 0, Movimientos[[#This Row],[Contabilizado]], 0)</f>
        <v>0</v>
      </c>
      <c r="H2500" s="3"/>
      <c r="I2500" s="5"/>
      <c r="K2500" s="3"/>
      <c r="L2500" s="3"/>
      <c r="M2500" s="3"/>
    </row>
    <row r="2501" spans="1:13" x14ac:dyDescent="0.2">
      <c r="A2501" s="4">
        <v>44755</v>
      </c>
      <c r="B2501" s="17">
        <v>-6100</v>
      </c>
      <c r="C2501" s="11" t="s">
        <v>27</v>
      </c>
      <c r="D2501" s="2"/>
      <c r="E2501" s="17">
        <f>IF(AND(Movimientos[[#This Row],[Importe]] &lt; 0, OR(Movimientos[[#This Row],[Concepto]] = "Luz", Movimientos[[#This Row],[Concepto]] = "Cuota", Movimientos[[#This Row],[Concepto]] = "Invitado")), 0, Movimientos[[#This Row],[Importe]])</f>
        <v>-6100</v>
      </c>
      <c r="F2501" s="17">
        <f>IF(Movimientos[[#This Row],[Contabilizado]] &gt; 0, Movimientos[[#This Row],[Contabilizado]], 0)</f>
        <v>0</v>
      </c>
      <c r="G2501" s="31">
        <f>IF(Movimientos[[#This Row],[Contabilizado]] &lt; 0, Movimientos[[#This Row],[Contabilizado]], 0)</f>
        <v>-6100</v>
      </c>
      <c r="H2501" s="3"/>
      <c r="I2501" s="5" t="s">
        <v>199</v>
      </c>
      <c r="K2501" s="3"/>
      <c r="L2501" s="3"/>
      <c r="M2501" s="3"/>
    </row>
    <row r="2502" spans="1:13" x14ac:dyDescent="0.2">
      <c r="A2502" s="4">
        <v>44755</v>
      </c>
      <c r="B2502" s="17">
        <v>-10100</v>
      </c>
      <c r="C2502" s="11" t="s">
        <v>46</v>
      </c>
      <c r="D2502" s="2"/>
      <c r="E2502" s="17">
        <f>IF(AND(Movimientos[[#This Row],[Importe]] &lt; 0, OR(Movimientos[[#This Row],[Concepto]] = "Luz", Movimientos[[#This Row],[Concepto]] = "Cuota", Movimientos[[#This Row],[Concepto]] = "Invitado")), 0, Movimientos[[#This Row],[Importe]])</f>
        <v>-10100</v>
      </c>
      <c r="F2502" s="17">
        <f>IF(Movimientos[[#This Row],[Contabilizado]] &gt; 0, Movimientos[[#This Row],[Contabilizado]], 0)</f>
        <v>0</v>
      </c>
      <c r="G2502" s="31">
        <f>IF(Movimientos[[#This Row],[Contabilizado]] &lt; 0, Movimientos[[#This Row],[Contabilizado]], 0)</f>
        <v>-10100</v>
      </c>
      <c r="H2502" s="3"/>
      <c r="I2502" s="5"/>
      <c r="K2502" s="3"/>
      <c r="L2502" s="3"/>
      <c r="M2502" s="3"/>
    </row>
    <row r="2503" spans="1:13" x14ac:dyDescent="0.2">
      <c r="A2503" s="4">
        <v>44754</v>
      </c>
      <c r="B2503" s="17">
        <v>2600</v>
      </c>
      <c r="C2503" s="11" t="s">
        <v>15</v>
      </c>
      <c r="D2503" s="2" t="s">
        <v>70</v>
      </c>
      <c r="E2503" s="17">
        <f>IF(AND(Movimientos[[#This Row],[Importe]] &lt; 0, OR(Movimientos[[#This Row],[Concepto]] = "Luz", Movimientos[[#This Row],[Concepto]] = "Cuota", Movimientos[[#This Row],[Concepto]] = "Invitado")), 0, Movimientos[[#This Row],[Importe]])</f>
        <v>2600</v>
      </c>
      <c r="F2503" s="17">
        <f>IF(Movimientos[[#This Row],[Contabilizado]] &gt; 0, Movimientos[[#This Row],[Contabilizado]], 0)</f>
        <v>2600</v>
      </c>
      <c r="G2503" s="31">
        <f>IF(Movimientos[[#This Row],[Contabilizado]] &lt; 0, Movimientos[[#This Row],[Contabilizado]], 0)</f>
        <v>0</v>
      </c>
      <c r="I2503" s="5"/>
    </row>
    <row r="2504" spans="1:13" x14ac:dyDescent="0.2">
      <c r="A2504" s="4">
        <v>44754</v>
      </c>
      <c r="B2504" s="17">
        <v>2600</v>
      </c>
      <c r="C2504" s="11" t="s">
        <v>15</v>
      </c>
      <c r="D2504" s="2" t="s">
        <v>29</v>
      </c>
      <c r="E2504" s="17">
        <f>IF(AND(Movimientos[[#This Row],[Importe]] &lt; 0, OR(Movimientos[[#This Row],[Concepto]] = "Luz", Movimientos[[#This Row],[Concepto]] = "Cuota", Movimientos[[#This Row],[Concepto]] = "Invitado")), 0, Movimientos[[#This Row],[Importe]])</f>
        <v>2600</v>
      </c>
      <c r="F2504" s="17">
        <f>IF(Movimientos[[#This Row],[Contabilizado]] &gt; 0, Movimientos[[#This Row],[Contabilizado]], 0)</f>
        <v>2600</v>
      </c>
      <c r="G2504" s="31">
        <f>IF(Movimientos[[#This Row],[Contabilizado]] &lt; 0, Movimientos[[#This Row],[Contabilizado]], 0)</f>
        <v>0</v>
      </c>
      <c r="H2504" s="3"/>
      <c r="I2504" s="5"/>
      <c r="K2504" s="3"/>
      <c r="L2504" s="3"/>
      <c r="M2504" s="3"/>
    </row>
    <row r="2505" spans="1:13" x14ac:dyDescent="0.2">
      <c r="A2505" s="4">
        <v>44754</v>
      </c>
      <c r="B2505" s="17">
        <v>2600</v>
      </c>
      <c r="C2505" s="11" t="s">
        <v>15</v>
      </c>
      <c r="D2505" s="2" t="s">
        <v>238</v>
      </c>
      <c r="E2505" s="17">
        <f>IF(AND(Movimientos[[#This Row],[Importe]] &lt; 0, OR(Movimientos[[#This Row],[Concepto]] = "Luz", Movimientos[[#This Row],[Concepto]] = "Cuota", Movimientos[[#This Row],[Concepto]] = "Invitado")), 0, Movimientos[[#This Row],[Importe]])</f>
        <v>2600</v>
      </c>
      <c r="F2505" s="17">
        <f>IF(Movimientos[[#This Row],[Contabilizado]] &gt; 0, Movimientos[[#This Row],[Contabilizado]], 0)</f>
        <v>2600</v>
      </c>
      <c r="G2505" s="31">
        <f>IF(Movimientos[[#This Row],[Contabilizado]] &lt; 0, Movimientos[[#This Row],[Contabilizado]], 0)</f>
        <v>0</v>
      </c>
      <c r="H2505" s="3"/>
      <c r="I2505" s="5"/>
      <c r="K2505" s="3"/>
      <c r="L2505" s="3"/>
      <c r="M2505" s="3"/>
    </row>
    <row r="2506" spans="1:13" x14ac:dyDescent="0.2">
      <c r="A2506" s="4">
        <v>44754</v>
      </c>
      <c r="B2506" s="17">
        <v>2600</v>
      </c>
      <c r="C2506" s="11" t="s">
        <v>15</v>
      </c>
      <c r="D2506" s="2" t="s">
        <v>104</v>
      </c>
      <c r="E2506" s="17">
        <f>IF(AND(Movimientos[[#This Row],[Importe]] &lt; 0, OR(Movimientos[[#This Row],[Concepto]] = "Luz", Movimientos[[#This Row],[Concepto]] = "Cuota", Movimientos[[#This Row],[Concepto]] = "Invitado")), 0, Movimientos[[#This Row],[Importe]])</f>
        <v>2600</v>
      </c>
      <c r="F2506" s="17">
        <f>IF(Movimientos[[#This Row],[Contabilizado]] &gt; 0, Movimientos[[#This Row],[Contabilizado]], 0)</f>
        <v>2600</v>
      </c>
      <c r="G2506" s="31">
        <f>IF(Movimientos[[#This Row],[Contabilizado]] &lt; 0, Movimientos[[#This Row],[Contabilizado]], 0)</f>
        <v>0</v>
      </c>
      <c r="H2506" s="3"/>
      <c r="I2506" s="5"/>
      <c r="K2506" s="3"/>
      <c r="L2506" s="3"/>
      <c r="M2506" s="3"/>
    </row>
    <row r="2507" spans="1:13" x14ac:dyDescent="0.2">
      <c r="A2507" s="4">
        <v>44754</v>
      </c>
      <c r="B2507" s="17">
        <v>2600</v>
      </c>
      <c r="C2507" s="11" t="s">
        <v>15</v>
      </c>
      <c r="D2507" s="2" t="s">
        <v>53</v>
      </c>
      <c r="E2507" s="17">
        <f>IF(AND(Movimientos[[#This Row],[Importe]] &lt; 0, OR(Movimientos[[#This Row],[Concepto]] = "Luz", Movimientos[[#This Row],[Concepto]] = "Cuota", Movimientos[[#This Row],[Concepto]] = "Invitado")), 0, Movimientos[[#This Row],[Importe]])</f>
        <v>2600</v>
      </c>
      <c r="F2507" s="17">
        <f>IF(Movimientos[[#This Row],[Contabilizado]] &gt; 0, Movimientos[[#This Row],[Contabilizado]], 0)</f>
        <v>2600</v>
      </c>
      <c r="G2507" s="31">
        <f>IF(Movimientos[[#This Row],[Contabilizado]] &lt; 0, Movimientos[[#This Row],[Contabilizado]], 0)</f>
        <v>0</v>
      </c>
      <c r="H2507" s="3"/>
      <c r="I2507" s="5"/>
      <c r="K2507" s="3"/>
      <c r="L2507" s="3"/>
      <c r="M2507" s="3"/>
    </row>
    <row r="2508" spans="1:13" x14ac:dyDescent="0.2">
      <c r="A2508" s="4">
        <v>44754</v>
      </c>
      <c r="B2508" s="17">
        <v>2200</v>
      </c>
      <c r="C2508" s="11" t="s">
        <v>15</v>
      </c>
      <c r="D2508" s="2" t="s">
        <v>105</v>
      </c>
      <c r="E2508" s="17">
        <f>IF(AND(Movimientos[[#This Row],[Importe]] &lt; 0, OR(Movimientos[[#This Row],[Concepto]] = "Luz", Movimientos[[#This Row],[Concepto]] = "Cuota", Movimientos[[#This Row],[Concepto]] = "Invitado")), 0, Movimientos[[#This Row],[Importe]])</f>
        <v>2200</v>
      </c>
      <c r="F2508" s="17">
        <f>IF(Movimientos[[#This Row],[Contabilizado]] &gt; 0, Movimientos[[#This Row],[Contabilizado]], 0)</f>
        <v>2200</v>
      </c>
      <c r="G2508" s="31">
        <f>IF(Movimientos[[#This Row],[Contabilizado]] &lt; 0, Movimientos[[#This Row],[Contabilizado]], 0)</f>
        <v>0</v>
      </c>
      <c r="I2508" s="5"/>
    </row>
    <row r="2509" spans="1:13" x14ac:dyDescent="0.2">
      <c r="A2509" s="4">
        <v>44754</v>
      </c>
      <c r="B2509" s="17">
        <v>1400</v>
      </c>
      <c r="C2509" s="11" t="s">
        <v>151</v>
      </c>
      <c r="D2509" s="2"/>
      <c r="E2509" s="17">
        <f>IF(AND(Movimientos[[#This Row],[Importe]] &lt; 0, OR(Movimientos[[#This Row],[Concepto]] = "Luz", Movimientos[[#This Row],[Concepto]] = "Cuota", Movimientos[[#This Row],[Concepto]] = "Invitado")), 0, Movimientos[[#This Row],[Importe]])</f>
        <v>1400</v>
      </c>
      <c r="F2509" s="17">
        <f>IF(Movimientos[[#This Row],[Contabilizado]] &gt; 0, Movimientos[[#This Row],[Contabilizado]], 0)</f>
        <v>1400</v>
      </c>
      <c r="G2509" s="31">
        <f>IF(Movimientos[[#This Row],[Contabilizado]] &lt; 0, Movimientos[[#This Row],[Contabilizado]], 0)</f>
        <v>0</v>
      </c>
      <c r="H2509" s="3"/>
      <c r="I2509" s="5"/>
      <c r="K2509" s="3"/>
      <c r="L2509" s="3"/>
      <c r="M2509" s="3"/>
    </row>
    <row r="2510" spans="1:13" x14ac:dyDescent="0.2">
      <c r="A2510" s="4">
        <v>44754</v>
      </c>
      <c r="B2510" s="17">
        <v>-400</v>
      </c>
      <c r="C2510" s="11" t="s">
        <v>13</v>
      </c>
      <c r="D2510" s="13" t="s">
        <v>73</v>
      </c>
      <c r="E2510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510" s="17">
        <f>IF(Movimientos[[#This Row],[Contabilizado]] &gt; 0, Movimientos[[#This Row],[Contabilizado]], 0)</f>
        <v>0</v>
      </c>
      <c r="G2510" s="31">
        <f>IF(Movimientos[[#This Row],[Contabilizado]] &lt; 0, Movimientos[[#This Row],[Contabilizado]], 0)</f>
        <v>0</v>
      </c>
      <c r="H2510" s="3"/>
      <c r="I2510" s="5"/>
      <c r="K2510" s="3"/>
      <c r="L2510" s="3"/>
      <c r="M2510" s="3"/>
    </row>
    <row r="2511" spans="1:13" x14ac:dyDescent="0.2">
      <c r="A2511" s="4">
        <v>44753</v>
      </c>
      <c r="B2511" s="17">
        <v>2600</v>
      </c>
      <c r="C2511" s="11" t="s">
        <v>15</v>
      </c>
      <c r="D2511" s="2" t="s">
        <v>227</v>
      </c>
      <c r="E2511" s="17">
        <f>IF(AND(Movimientos[[#This Row],[Importe]] &lt; 0, OR(Movimientos[[#This Row],[Concepto]] = "Luz", Movimientos[[#This Row],[Concepto]] = "Cuota", Movimientos[[#This Row],[Concepto]] = "Invitado")), 0, Movimientos[[#This Row],[Importe]])</f>
        <v>2600</v>
      </c>
      <c r="F2511" s="17">
        <f>IF(Movimientos[[#This Row],[Contabilizado]] &gt; 0, Movimientos[[#This Row],[Contabilizado]], 0)</f>
        <v>2600</v>
      </c>
      <c r="G2511" s="31">
        <f>IF(Movimientos[[#This Row],[Contabilizado]] &lt; 0, Movimientos[[#This Row],[Contabilizado]], 0)</f>
        <v>0</v>
      </c>
      <c r="I2511" s="5"/>
    </row>
    <row r="2512" spans="1:13" x14ac:dyDescent="0.2">
      <c r="A2512" s="4">
        <v>44753</v>
      </c>
      <c r="B2512" s="17">
        <v>-400</v>
      </c>
      <c r="C2512" s="11" t="s">
        <v>13</v>
      </c>
      <c r="D2512" s="13" t="s">
        <v>41</v>
      </c>
      <c r="E2512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512" s="17">
        <f>IF(Movimientos[[#This Row],[Contabilizado]] &gt; 0, Movimientos[[#This Row],[Contabilizado]], 0)</f>
        <v>0</v>
      </c>
      <c r="G2512" s="31">
        <f>IF(Movimientos[[#This Row],[Contabilizado]] &lt; 0, Movimientos[[#This Row],[Contabilizado]], 0)</f>
        <v>0</v>
      </c>
      <c r="I2512" s="5"/>
    </row>
    <row r="2513" spans="1:13" x14ac:dyDescent="0.2">
      <c r="A2513" s="4">
        <v>44753</v>
      </c>
      <c r="B2513" s="17">
        <v>-400</v>
      </c>
      <c r="C2513" s="11" t="s">
        <v>13</v>
      </c>
      <c r="D2513" s="13" t="s">
        <v>14</v>
      </c>
      <c r="E2513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513" s="17">
        <f>IF(Movimientos[[#This Row],[Contabilizado]] &gt; 0, Movimientos[[#This Row],[Contabilizado]], 0)</f>
        <v>0</v>
      </c>
      <c r="G2513" s="31">
        <f>IF(Movimientos[[#This Row],[Contabilizado]] &lt; 0, Movimientos[[#This Row],[Contabilizado]], 0)</f>
        <v>0</v>
      </c>
      <c r="I2513" s="5"/>
    </row>
    <row r="2514" spans="1:13" x14ac:dyDescent="0.2">
      <c r="A2514" s="4">
        <v>44751</v>
      </c>
      <c r="B2514" s="17">
        <v>-3000</v>
      </c>
      <c r="C2514" s="11" t="s">
        <v>46</v>
      </c>
      <c r="D2514" s="2"/>
      <c r="E2514" s="17">
        <f>IF(AND(Movimientos[[#This Row],[Importe]] &lt; 0, OR(Movimientos[[#This Row],[Concepto]] = "Luz", Movimientos[[#This Row],[Concepto]] = "Cuota", Movimientos[[#This Row],[Concepto]] = "Invitado")), 0, Movimientos[[#This Row],[Importe]])</f>
        <v>-3000</v>
      </c>
      <c r="F2514" s="17">
        <f>IF(Movimientos[[#This Row],[Contabilizado]] &gt; 0, Movimientos[[#This Row],[Contabilizado]], 0)</f>
        <v>0</v>
      </c>
      <c r="G2514" s="31">
        <f>IF(Movimientos[[#This Row],[Contabilizado]] &lt; 0, Movimientos[[#This Row],[Contabilizado]], 0)</f>
        <v>-3000</v>
      </c>
      <c r="I2514" s="5"/>
      <c r="J2514" s="5"/>
    </row>
    <row r="2515" spans="1:13" x14ac:dyDescent="0.2">
      <c r="A2515" s="4">
        <v>44750</v>
      </c>
      <c r="B2515" s="17">
        <v>13400</v>
      </c>
      <c r="C2515" s="11" t="s">
        <v>44</v>
      </c>
      <c r="D2515" s="2"/>
      <c r="E2515" s="17">
        <f>IF(AND(Movimientos[[#This Row],[Importe]] &lt; 0, OR(Movimientos[[#This Row],[Concepto]] = "Luz", Movimientos[[#This Row],[Concepto]] = "Cuota", Movimientos[[#This Row],[Concepto]] = "Invitado")), 0, Movimientos[[#This Row],[Importe]])</f>
        <v>13400</v>
      </c>
      <c r="F2515" s="17">
        <f>IF(Movimientos[[#This Row],[Contabilizado]] &gt; 0, Movimientos[[#This Row],[Contabilizado]], 0)</f>
        <v>13400</v>
      </c>
      <c r="G2515" s="31">
        <f>IF(Movimientos[[#This Row],[Contabilizado]] &lt; 0, Movimientos[[#This Row],[Contabilizado]], 0)</f>
        <v>0</v>
      </c>
      <c r="I2515" s="5"/>
      <c r="J2515" s="5" t="s">
        <v>45</v>
      </c>
    </row>
    <row r="2516" spans="1:13" x14ac:dyDescent="0.2">
      <c r="A2516" s="4">
        <v>44750</v>
      </c>
      <c r="B2516" s="17">
        <v>2600</v>
      </c>
      <c r="C2516" s="11" t="s">
        <v>15</v>
      </c>
      <c r="D2516" s="2" t="s">
        <v>45</v>
      </c>
      <c r="E2516" s="17">
        <f>IF(AND(Movimientos[[#This Row],[Importe]] &lt; 0, OR(Movimientos[[#This Row],[Concepto]] = "Luz", Movimientos[[#This Row],[Concepto]] = "Cuota", Movimientos[[#This Row],[Concepto]] = "Invitado")), 0, Movimientos[[#This Row],[Importe]])</f>
        <v>2600</v>
      </c>
      <c r="F2516" s="17">
        <f>IF(Movimientos[[#This Row],[Contabilizado]] &gt; 0, Movimientos[[#This Row],[Contabilizado]], 0)</f>
        <v>2600</v>
      </c>
      <c r="G2516" s="31">
        <f>IF(Movimientos[[#This Row],[Contabilizado]] &lt; 0, Movimientos[[#This Row],[Contabilizado]], 0)</f>
        <v>0</v>
      </c>
      <c r="I2516" s="5"/>
      <c r="J2516" s="5"/>
    </row>
    <row r="2517" spans="1:13" x14ac:dyDescent="0.2">
      <c r="A2517" s="4">
        <v>44750</v>
      </c>
      <c r="B2517" s="17">
        <v>2600</v>
      </c>
      <c r="C2517" s="11" t="s">
        <v>15</v>
      </c>
      <c r="D2517" s="2" t="s">
        <v>78</v>
      </c>
      <c r="E2517" s="17">
        <f>IF(AND(Movimientos[[#This Row],[Importe]] &lt; 0, OR(Movimientos[[#This Row],[Concepto]] = "Luz", Movimientos[[#This Row],[Concepto]] = "Cuota", Movimientos[[#This Row],[Concepto]] = "Invitado")), 0, Movimientos[[#This Row],[Importe]])</f>
        <v>2600</v>
      </c>
      <c r="F2517" s="17">
        <f>IF(Movimientos[[#This Row],[Contabilizado]] &gt; 0, Movimientos[[#This Row],[Contabilizado]], 0)</f>
        <v>2600</v>
      </c>
      <c r="G2517" s="31">
        <f>IF(Movimientos[[#This Row],[Contabilizado]] &lt; 0, Movimientos[[#This Row],[Contabilizado]], 0)</f>
        <v>0</v>
      </c>
      <c r="I2517" s="5"/>
    </row>
    <row r="2518" spans="1:13" x14ac:dyDescent="0.2">
      <c r="A2518" s="4">
        <v>44750</v>
      </c>
      <c r="B2518" s="17">
        <v>2600</v>
      </c>
      <c r="C2518" s="11" t="s">
        <v>15</v>
      </c>
      <c r="D2518" s="2" t="s">
        <v>84</v>
      </c>
      <c r="E2518" s="17">
        <f>IF(AND(Movimientos[[#This Row],[Importe]] &lt; 0, OR(Movimientos[[#This Row],[Concepto]] = "Luz", Movimientos[[#This Row],[Concepto]] = "Cuota", Movimientos[[#This Row],[Concepto]] = "Invitado")), 0, Movimientos[[#This Row],[Importe]])</f>
        <v>2600</v>
      </c>
      <c r="F2518" s="17">
        <f>IF(Movimientos[[#This Row],[Contabilizado]] &gt; 0, Movimientos[[#This Row],[Contabilizado]], 0)</f>
        <v>2600</v>
      </c>
      <c r="G2518" s="31">
        <f>IF(Movimientos[[#This Row],[Contabilizado]] &lt; 0, Movimientos[[#This Row],[Contabilizado]], 0)</f>
        <v>0</v>
      </c>
      <c r="H2518" s="3"/>
      <c r="I2518" s="5"/>
      <c r="K2518" s="3"/>
      <c r="L2518" s="3"/>
      <c r="M2518" s="3"/>
    </row>
    <row r="2519" spans="1:13" x14ac:dyDescent="0.2">
      <c r="A2519" s="4">
        <v>44750</v>
      </c>
      <c r="B2519" s="17">
        <v>2600</v>
      </c>
      <c r="C2519" s="11" t="s">
        <v>15</v>
      </c>
      <c r="D2519" s="2" t="s">
        <v>101</v>
      </c>
      <c r="E2519" s="17">
        <f>IF(AND(Movimientos[[#This Row],[Importe]] &lt; 0, OR(Movimientos[[#This Row],[Concepto]] = "Luz", Movimientos[[#This Row],[Concepto]] = "Cuota", Movimientos[[#This Row],[Concepto]] = "Invitado")), 0, Movimientos[[#This Row],[Importe]])</f>
        <v>2600</v>
      </c>
      <c r="F2519" s="17">
        <f>IF(Movimientos[[#This Row],[Contabilizado]] &gt; 0, Movimientos[[#This Row],[Contabilizado]], 0)</f>
        <v>2600</v>
      </c>
      <c r="G2519" s="31">
        <f>IF(Movimientos[[#This Row],[Contabilizado]] &lt; 0, Movimientos[[#This Row],[Contabilizado]], 0)</f>
        <v>0</v>
      </c>
      <c r="I2519" s="5"/>
    </row>
    <row r="2520" spans="1:13" x14ac:dyDescent="0.2">
      <c r="A2520" s="4">
        <v>44750</v>
      </c>
      <c r="B2520" s="17">
        <v>2600</v>
      </c>
      <c r="C2520" s="11" t="s">
        <v>15</v>
      </c>
      <c r="D2520" s="2" t="s">
        <v>102</v>
      </c>
      <c r="E2520" s="17">
        <f>IF(AND(Movimientos[[#This Row],[Importe]] &lt; 0, OR(Movimientos[[#This Row],[Concepto]] = "Luz", Movimientos[[#This Row],[Concepto]] = "Cuota", Movimientos[[#This Row],[Concepto]] = "Invitado")), 0, Movimientos[[#This Row],[Importe]])</f>
        <v>2600</v>
      </c>
      <c r="F2520" s="17">
        <f>IF(Movimientos[[#This Row],[Contabilizado]] &gt; 0, Movimientos[[#This Row],[Contabilizado]], 0)</f>
        <v>2600</v>
      </c>
      <c r="G2520" s="31">
        <f>IF(Movimientos[[#This Row],[Contabilizado]] &lt; 0, Movimientos[[#This Row],[Contabilizado]], 0)</f>
        <v>0</v>
      </c>
      <c r="I2520" s="5"/>
    </row>
    <row r="2521" spans="1:13" x14ac:dyDescent="0.2">
      <c r="A2521" s="4">
        <v>44750</v>
      </c>
      <c r="B2521" s="17">
        <v>2600</v>
      </c>
      <c r="C2521" s="11" t="s">
        <v>15</v>
      </c>
      <c r="D2521" s="2" t="s">
        <v>51</v>
      </c>
      <c r="E2521" s="17">
        <f>IF(AND(Movimientos[[#This Row],[Importe]] &lt; 0, OR(Movimientos[[#This Row],[Concepto]] = "Luz", Movimientos[[#This Row],[Concepto]] = "Cuota", Movimientos[[#This Row],[Concepto]] = "Invitado")), 0, Movimientos[[#This Row],[Importe]])</f>
        <v>2600</v>
      </c>
      <c r="F2521" s="17">
        <f>IF(Movimientos[[#This Row],[Contabilizado]] &gt; 0, Movimientos[[#This Row],[Contabilizado]], 0)</f>
        <v>2600</v>
      </c>
      <c r="G2521" s="31">
        <f>IF(Movimientos[[#This Row],[Contabilizado]] &lt; 0, Movimientos[[#This Row],[Contabilizado]], 0)</f>
        <v>0</v>
      </c>
      <c r="I2521" s="5"/>
    </row>
    <row r="2522" spans="1:13" x14ac:dyDescent="0.2">
      <c r="A2522" s="4">
        <v>44750</v>
      </c>
      <c r="B2522" s="17">
        <v>2600</v>
      </c>
      <c r="C2522" s="11" t="s">
        <v>15</v>
      </c>
      <c r="D2522" s="2" t="s">
        <v>109</v>
      </c>
      <c r="E2522" s="17">
        <f>IF(AND(Movimientos[[#This Row],[Importe]] &lt; 0, OR(Movimientos[[#This Row],[Concepto]] = "Luz", Movimientos[[#This Row],[Concepto]] = "Cuota", Movimientos[[#This Row],[Concepto]] = "Invitado")), 0, Movimientos[[#This Row],[Importe]])</f>
        <v>2600</v>
      </c>
      <c r="F2522" s="17">
        <f>IF(Movimientos[[#This Row],[Contabilizado]] &gt; 0, Movimientos[[#This Row],[Contabilizado]], 0)</f>
        <v>2600</v>
      </c>
      <c r="G2522" s="31">
        <f>IF(Movimientos[[#This Row],[Contabilizado]] &lt; 0, Movimientos[[#This Row],[Contabilizado]], 0)</f>
        <v>0</v>
      </c>
      <c r="I2522" s="5"/>
      <c r="J2522" s="5"/>
    </row>
    <row r="2523" spans="1:13" x14ac:dyDescent="0.2">
      <c r="A2523" s="4">
        <v>44750</v>
      </c>
      <c r="B2523" s="17">
        <v>2600</v>
      </c>
      <c r="C2523" s="11" t="s">
        <v>15</v>
      </c>
      <c r="D2523" s="2" t="s">
        <v>112</v>
      </c>
      <c r="E2523" s="17">
        <f>IF(AND(Movimientos[[#This Row],[Importe]] &lt; 0, OR(Movimientos[[#This Row],[Concepto]] = "Luz", Movimientos[[#This Row],[Concepto]] = "Cuota", Movimientos[[#This Row],[Concepto]] = "Invitado")), 0, Movimientos[[#This Row],[Importe]])</f>
        <v>2600</v>
      </c>
      <c r="F2523" s="17">
        <f>IF(Movimientos[[#This Row],[Contabilizado]] &gt; 0, Movimientos[[#This Row],[Contabilizado]], 0)</f>
        <v>2600</v>
      </c>
      <c r="G2523" s="31">
        <f>IF(Movimientos[[#This Row],[Contabilizado]] &lt; 0, Movimientos[[#This Row],[Contabilizado]], 0)</f>
        <v>0</v>
      </c>
      <c r="H2523" s="3"/>
      <c r="I2523" s="5"/>
      <c r="K2523" s="3"/>
      <c r="L2523" s="3"/>
      <c r="M2523" s="3"/>
    </row>
    <row r="2524" spans="1:13" x14ac:dyDescent="0.2">
      <c r="A2524" s="4">
        <v>44750</v>
      </c>
      <c r="B2524" s="17">
        <v>2600</v>
      </c>
      <c r="C2524" s="11" t="s">
        <v>15</v>
      </c>
      <c r="D2524" s="2" t="s">
        <v>130</v>
      </c>
      <c r="E2524" s="17">
        <f>IF(AND(Movimientos[[#This Row],[Importe]] &lt; 0, OR(Movimientos[[#This Row],[Concepto]] = "Luz", Movimientos[[#This Row],[Concepto]] = "Cuota", Movimientos[[#This Row],[Concepto]] = "Invitado")), 0, Movimientos[[#This Row],[Importe]])</f>
        <v>2600</v>
      </c>
      <c r="F2524" s="17">
        <f>IF(Movimientos[[#This Row],[Contabilizado]] &gt; 0, Movimientos[[#This Row],[Contabilizado]], 0)</f>
        <v>2600</v>
      </c>
      <c r="G2524" s="31">
        <f>IF(Movimientos[[#This Row],[Contabilizado]] &lt; 0, Movimientos[[#This Row],[Contabilizado]], 0)</f>
        <v>0</v>
      </c>
      <c r="H2524" s="3"/>
      <c r="I2524" s="5"/>
      <c r="K2524" s="3"/>
      <c r="L2524" s="3"/>
      <c r="M2524" s="3"/>
    </row>
    <row r="2525" spans="1:13" x14ac:dyDescent="0.2">
      <c r="A2525" s="4">
        <v>44750</v>
      </c>
      <c r="B2525" s="17">
        <v>2600</v>
      </c>
      <c r="C2525" s="11" t="s">
        <v>15</v>
      </c>
      <c r="D2525" s="2" t="s">
        <v>131</v>
      </c>
      <c r="E2525" s="17">
        <f>IF(AND(Movimientos[[#This Row],[Importe]] &lt; 0, OR(Movimientos[[#This Row],[Concepto]] = "Luz", Movimientos[[#This Row],[Concepto]] = "Cuota", Movimientos[[#This Row],[Concepto]] = "Invitado")), 0, Movimientos[[#This Row],[Importe]])</f>
        <v>2600</v>
      </c>
      <c r="F2525" s="17">
        <f>IF(Movimientos[[#This Row],[Contabilizado]] &gt; 0, Movimientos[[#This Row],[Contabilizado]], 0)</f>
        <v>2600</v>
      </c>
      <c r="G2525" s="31">
        <f>IF(Movimientos[[#This Row],[Contabilizado]] &lt; 0, Movimientos[[#This Row],[Contabilizado]], 0)</f>
        <v>0</v>
      </c>
      <c r="H2525" s="3"/>
      <c r="I2525" s="5"/>
      <c r="K2525" s="3"/>
      <c r="L2525" s="3"/>
      <c r="M2525" s="3"/>
    </row>
    <row r="2526" spans="1:13" x14ac:dyDescent="0.2">
      <c r="A2526" s="4">
        <v>44750</v>
      </c>
      <c r="B2526" s="17">
        <v>-400</v>
      </c>
      <c r="C2526" s="11" t="s">
        <v>13</v>
      </c>
      <c r="D2526" s="13" t="s">
        <v>73</v>
      </c>
      <c r="E2526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526" s="17">
        <f>IF(Movimientos[[#This Row],[Contabilizado]] &gt; 0, Movimientos[[#This Row],[Contabilizado]], 0)</f>
        <v>0</v>
      </c>
      <c r="G2526" s="31">
        <f>IF(Movimientos[[#This Row],[Contabilizado]] &lt; 0, Movimientos[[#This Row],[Contabilizado]], 0)</f>
        <v>0</v>
      </c>
      <c r="H2526" s="3"/>
      <c r="I2526" s="5"/>
      <c r="K2526" s="3"/>
      <c r="L2526" s="3"/>
      <c r="M2526" s="3"/>
    </row>
    <row r="2527" spans="1:13" x14ac:dyDescent="0.2">
      <c r="A2527" s="4">
        <v>44749</v>
      </c>
      <c r="B2527" s="17">
        <v>2600</v>
      </c>
      <c r="C2527" s="11" t="s">
        <v>15</v>
      </c>
      <c r="D2527" s="2" t="s">
        <v>76</v>
      </c>
      <c r="E2527" s="17">
        <f>IF(AND(Movimientos[[#This Row],[Importe]] &lt; 0, OR(Movimientos[[#This Row],[Concepto]] = "Luz", Movimientos[[#This Row],[Concepto]] = "Cuota", Movimientos[[#This Row],[Concepto]] = "Invitado")), 0, Movimientos[[#This Row],[Importe]])</f>
        <v>2600</v>
      </c>
      <c r="F2527" s="17">
        <f>IF(Movimientos[[#This Row],[Contabilizado]] &gt; 0, Movimientos[[#This Row],[Contabilizado]], 0)</f>
        <v>2600</v>
      </c>
      <c r="G2527" s="31">
        <f>IF(Movimientos[[#This Row],[Contabilizado]] &lt; 0, Movimientos[[#This Row],[Contabilizado]], 0)</f>
        <v>0</v>
      </c>
      <c r="H2527" s="3"/>
      <c r="I2527" s="5"/>
      <c r="K2527" s="3"/>
      <c r="L2527" s="3"/>
      <c r="M2527" s="3"/>
    </row>
    <row r="2528" spans="1:13" x14ac:dyDescent="0.2">
      <c r="A2528" s="4">
        <v>44749</v>
      </c>
      <c r="B2528" s="17">
        <v>2600</v>
      </c>
      <c r="C2528" s="11" t="s">
        <v>15</v>
      </c>
      <c r="D2528" s="2" t="s">
        <v>86</v>
      </c>
      <c r="E2528" s="17">
        <f>IF(AND(Movimientos[[#This Row],[Importe]] &lt; 0, OR(Movimientos[[#This Row],[Concepto]] = "Luz", Movimientos[[#This Row],[Concepto]] = "Cuota", Movimientos[[#This Row],[Concepto]] = "Invitado")), 0, Movimientos[[#This Row],[Importe]])</f>
        <v>2600</v>
      </c>
      <c r="F2528" s="17">
        <f>IF(Movimientos[[#This Row],[Contabilizado]] &gt; 0, Movimientos[[#This Row],[Contabilizado]], 0)</f>
        <v>2600</v>
      </c>
      <c r="G2528" s="31">
        <f>IF(Movimientos[[#This Row],[Contabilizado]] &lt; 0, Movimientos[[#This Row],[Contabilizado]], 0)</f>
        <v>0</v>
      </c>
      <c r="H2528" s="3"/>
      <c r="I2528" s="5"/>
      <c r="K2528" s="3"/>
      <c r="L2528" s="3"/>
      <c r="M2528" s="3"/>
    </row>
    <row r="2529" spans="1:13" x14ac:dyDescent="0.2">
      <c r="A2529" s="4">
        <v>44749</v>
      </c>
      <c r="B2529" s="17">
        <v>2600</v>
      </c>
      <c r="C2529" s="11" t="s">
        <v>15</v>
      </c>
      <c r="D2529" s="2" t="s">
        <v>87</v>
      </c>
      <c r="E2529" s="17">
        <f>IF(AND(Movimientos[[#This Row],[Importe]] &lt; 0, OR(Movimientos[[#This Row],[Concepto]] = "Luz", Movimientos[[#This Row],[Concepto]] = "Cuota", Movimientos[[#This Row],[Concepto]] = "Invitado")), 0, Movimientos[[#This Row],[Importe]])</f>
        <v>2600</v>
      </c>
      <c r="F2529" s="17">
        <f>IF(Movimientos[[#This Row],[Contabilizado]] &gt; 0, Movimientos[[#This Row],[Contabilizado]], 0)</f>
        <v>2600</v>
      </c>
      <c r="G2529" s="31">
        <f>IF(Movimientos[[#This Row],[Contabilizado]] &lt; 0, Movimientos[[#This Row],[Contabilizado]], 0)</f>
        <v>0</v>
      </c>
      <c r="H2529" s="3"/>
      <c r="I2529" s="5"/>
      <c r="K2529" s="3"/>
      <c r="L2529" s="3"/>
      <c r="M2529" s="3"/>
    </row>
    <row r="2530" spans="1:13" x14ac:dyDescent="0.2">
      <c r="A2530" s="4">
        <v>44749</v>
      </c>
      <c r="B2530" s="17">
        <v>2600</v>
      </c>
      <c r="C2530" s="11" t="s">
        <v>15</v>
      </c>
      <c r="D2530" s="2" t="s">
        <v>180</v>
      </c>
      <c r="E2530" s="17">
        <f>IF(AND(Movimientos[[#This Row],[Importe]] &lt; 0, OR(Movimientos[[#This Row],[Concepto]] = "Luz", Movimientos[[#This Row],[Concepto]] = "Cuota", Movimientos[[#This Row],[Concepto]] = "Invitado")), 0, Movimientos[[#This Row],[Importe]])</f>
        <v>2600</v>
      </c>
      <c r="F2530" s="17">
        <f>IF(Movimientos[[#This Row],[Contabilizado]] &gt; 0, Movimientos[[#This Row],[Contabilizado]], 0)</f>
        <v>2600</v>
      </c>
      <c r="G2530" s="31">
        <f>IF(Movimientos[[#This Row],[Contabilizado]] &lt; 0, Movimientos[[#This Row],[Contabilizado]], 0)</f>
        <v>0</v>
      </c>
      <c r="H2530" s="3"/>
      <c r="I2530" s="5"/>
      <c r="K2530" s="3"/>
      <c r="L2530" s="3"/>
      <c r="M2530" s="3"/>
    </row>
    <row r="2531" spans="1:13" x14ac:dyDescent="0.2">
      <c r="A2531" s="4">
        <v>44748</v>
      </c>
      <c r="B2531" s="17">
        <v>2600</v>
      </c>
      <c r="C2531" s="11" t="s">
        <v>15</v>
      </c>
      <c r="D2531" s="2" t="s">
        <v>41</v>
      </c>
      <c r="E2531" s="17">
        <f>IF(AND(Movimientos[[#This Row],[Importe]] &lt; 0, OR(Movimientos[[#This Row],[Concepto]] = "Luz", Movimientos[[#This Row],[Concepto]] = "Cuota", Movimientos[[#This Row],[Concepto]] = "Invitado")), 0, Movimientos[[#This Row],[Importe]])</f>
        <v>2600</v>
      </c>
      <c r="F2531" s="17">
        <f>IF(Movimientos[[#This Row],[Contabilizado]] &gt; 0, Movimientos[[#This Row],[Contabilizado]], 0)</f>
        <v>2600</v>
      </c>
      <c r="G2531" s="31">
        <f>IF(Movimientos[[#This Row],[Contabilizado]] &lt; 0, Movimientos[[#This Row],[Contabilizado]], 0)</f>
        <v>0</v>
      </c>
      <c r="H2531" s="3"/>
      <c r="I2531" s="5"/>
      <c r="K2531" s="3"/>
      <c r="L2531" s="3"/>
      <c r="M2531" s="3"/>
    </row>
    <row r="2532" spans="1:13" x14ac:dyDescent="0.2">
      <c r="A2532" s="4">
        <v>44748</v>
      </c>
      <c r="B2532" s="17">
        <v>2200</v>
      </c>
      <c r="C2532" s="11" t="s">
        <v>15</v>
      </c>
      <c r="D2532" s="2" t="s">
        <v>85</v>
      </c>
      <c r="E2532" s="17">
        <f>IF(AND(Movimientos[[#This Row],[Importe]] &lt; 0, OR(Movimientos[[#This Row],[Concepto]] = "Luz", Movimientos[[#This Row],[Concepto]] = "Cuota", Movimientos[[#This Row],[Concepto]] = "Invitado")), 0, Movimientos[[#This Row],[Importe]])</f>
        <v>2200</v>
      </c>
      <c r="F2532" s="17">
        <f>IF(Movimientos[[#This Row],[Contabilizado]] &gt; 0, Movimientos[[#This Row],[Contabilizado]], 0)</f>
        <v>2200</v>
      </c>
      <c r="G2532" s="31">
        <f>IF(Movimientos[[#This Row],[Contabilizado]] &lt; 0, Movimientos[[#This Row],[Contabilizado]], 0)</f>
        <v>0</v>
      </c>
      <c r="H2532" s="3"/>
      <c r="I2532" s="5"/>
      <c r="K2532" s="3"/>
      <c r="L2532" s="3"/>
      <c r="M2532" s="3"/>
    </row>
    <row r="2533" spans="1:13" x14ac:dyDescent="0.2">
      <c r="A2533" s="4">
        <v>44748</v>
      </c>
      <c r="B2533" s="17">
        <v>-900</v>
      </c>
      <c r="C2533" s="11" t="s">
        <v>46</v>
      </c>
      <c r="D2533" s="2"/>
      <c r="E2533" s="17">
        <f>IF(AND(Movimientos[[#This Row],[Importe]] &lt; 0, OR(Movimientos[[#This Row],[Concepto]] = "Luz", Movimientos[[#This Row],[Concepto]] = "Cuota", Movimientos[[#This Row],[Concepto]] = "Invitado")), 0, Movimientos[[#This Row],[Importe]])</f>
        <v>-900</v>
      </c>
      <c r="F2533" s="17">
        <f>IF(Movimientos[[#This Row],[Contabilizado]] &gt; 0, Movimientos[[#This Row],[Contabilizado]], 0)</f>
        <v>0</v>
      </c>
      <c r="G2533" s="31">
        <f>IF(Movimientos[[#This Row],[Contabilizado]] &lt; 0, Movimientos[[#This Row],[Contabilizado]], 0)</f>
        <v>-900</v>
      </c>
      <c r="H2533" s="3"/>
      <c r="I2533" s="5"/>
      <c r="K2533" s="3"/>
      <c r="L2533" s="3"/>
      <c r="M2533" s="3"/>
    </row>
    <row r="2534" spans="1:13" x14ac:dyDescent="0.2">
      <c r="A2534" s="4">
        <v>44748</v>
      </c>
      <c r="B2534" s="17">
        <v>-5000</v>
      </c>
      <c r="C2534" s="11" t="s">
        <v>27</v>
      </c>
      <c r="D2534" s="2"/>
      <c r="E2534" s="17">
        <f>IF(AND(Movimientos[[#This Row],[Importe]] &lt; 0, OR(Movimientos[[#This Row],[Concepto]] = "Luz", Movimientos[[#This Row],[Concepto]] = "Cuota", Movimientos[[#This Row],[Concepto]] = "Invitado")), 0, Movimientos[[#This Row],[Importe]])</f>
        <v>-5000</v>
      </c>
      <c r="F2534" s="17">
        <f>IF(Movimientos[[#This Row],[Contabilizado]] &gt; 0, Movimientos[[#This Row],[Contabilizado]], 0)</f>
        <v>0</v>
      </c>
      <c r="G2534" s="31">
        <f>IF(Movimientos[[#This Row],[Contabilizado]] &lt; 0, Movimientos[[#This Row],[Contabilizado]], 0)</f>
        <v>-5000</v>
      </c>
      <c r="I2534" s="5" t="s">
        <v>236</v>
      </c>
    </row>
    <row r="2535" spans="1:13" x14ac:dyDescent="0.2">
      <c r="A2535" s="4">
        <v>44748</v>
      </c>
      <c r="B2535" s="17">
        <v>-59200</v>
      </c>
      <c r="C2535" s="11" t="s">
        <v>17</v>
      </c>
      <c r="D2535" s="2"/>
      <c r="E2535" s="17">
        <f>IF(AND(Movimientos[[#This Row],[Importe]] &lt; 0, OR(Movimientos[[#This Row],[Concepto]] = "Luz", Movimientos[[#This Row],[Concepto]] = "Cuota", Movimientos[[#This Row],[Concepto]] = "Invitado")), 0, Movimientos[[#This Row],[Importe]])</f>
        <v>-59200</v>
      </c>
      <c r="F2535" s="17">
        <f>IF(Movimientos[[#This Row],[Contabilizado]] &gt; 0, Movimientos[[#This Row],[Contabilizado]], 0)</f>
        <v>0</v>
      </c>
      <c r="G2535" s="31">
        <f>IF(Movimientos[[#This Row],[Contabilizado]] &lt; 0, Movimientos[[#This Row],[Contabilizado]], 0)</f>
        <v>-59200</v>
      </c>
      <c r="I2535" s="5"/>
      <c r="K2535" s="2" t="s">
        <v>56</v>
      </c>
    </row>
    <row r="2536" spans="1:13" x14ac:dyDescent="0.2">
      <c r="A2536" s="4">
        <v>44748</v>
      </c>
      <c r="B2536" s="17">
        <v>-84200</v>
      </c>
      <c r="C2536" s="11" t="s">
        <v>17</v>
      </c>
      <c r="D2536" s="2"/>
      <c r="E2536" s="17">
        <f>IF(AND(Movimientos[[#This Row],[Importe]] &lt; 0, OR(Movimientos[[#This Row],[Concepto]] = "Luz", Movimientos[[#This Row],[Concepto]] = "Cuota", Movimientos[[#This Row],[Concepto]] = "Invitado")), 0, Movimientos[[#This Row],[Importe]])</f>
        <v>-84200</v>
      </c>
      <c r="F2536" s="17">
        <f>IF(Movimientos[[#This Row],[Contabilizado]] &gt; 0, Movimientos[[#This Row],[Contabilizado]], 0)</f>
        <v>0</v>
      </c>
      <c r="G2536" s="31">
        <f>IF(Movimientos[[#This Row],[Contabilizado]] &lt; 0, Movimientos[[#This Row],[Contabilizado]], 0)</f>
        <v>-84200</v>
      </c>
      <c r="I2536" s="5"/>
      <c r="K2536" s="2" t="s">
        <v>56</v>
      </c>
    </row>
    <row r="2537" spans="1:13" x14ac:dyDescent="0.2">
      <c r="A2537" s="4">
        <v>44747</v>
      </c>
      <c r="B2537" s="17">
        <v>61898</v>
      </c>
      <c r="C2537" s="11" t="s">
        <v>197</v>
      </c>
      <c r="D2537" s="2"/>
      <c r="E2537" s="17">
        <f>IF(AND(Movimientos[[#This Row],[Importe]] &lt; 0, OR(Movimientos[[#This Row],[Concepto]] = "Luz", Movimientos[[#This Row],[Concepto]] = "Cuota", Movimientos[[#This Row],[Concepto]] = "Invitado")), 0, Movimientos[[#This Row],[Importe]])</f>
        <v>61898</v>
      </c>
      <c r="F2537" s="17">
        <f>IF(Movimientos[[#This Row],[Contabilizado]] &gt; 0, Movimientos[[#This Row],[Contabilizado]], 0)</f>
        <v>61898</v>
      </c>
      <c r="G2537" s="31">
        <f>IF(Movimientos[[#This Row],[Contabilizado]] &lt; 0, Movimientos[[#This Row],[Contabilizado]], 0)</f>
        <v>0</v>
      </c>
      <c r="I2537" s="5"/>
      <c r="M2537" s="2" t="s">
        <v>223</v>
      </c>
    </row>
    <row r="2538" spans="1:13" x14ac:dyDescent="0.2">
      <c r="A2538" s="4">
        <v>44747</v>
      </c>
      <c r="B2538" s="17">
        <v>2600</v>
      </c>
      <c r="C2538" s="11" t="s">
        <v>15</v>
      </c>
      <c r="D2538" s="2" t="s">
        <v>231</v>
      </c>
      <c r="E2538" s="17">
        <f>IF(AND(Movimientos[[#This Row],[Importe]] &lt; 0, OR(Movimientos[[#This Row],[Concepto]] = "Luz", Movimientos[[#This Row],[Concepto]] = "Cuota", Movimientos[[#This Row],[Concepto]] = "Invitado")), 0, Movimientos[[#This Row],[Importe]])</f>
        <v>2600</v>
      </c>
      <c r="F2538" s="17">
        <f>IF(Movimientos[[#This Row],[Contabilizado]] &gt; 0, Movimientos[[#This Row],[Contabilizado]], 0)</f>
        <v>2600</v>
      </c>
      <c r="G2538" s="31">
        <f>IF(Movimientos[[#This Row],[Contabilizado]] &lt; 0, Movimientos[[#This Row],[Contabilizado]], 0)</f>
        <v>0</v>
      </c>
      <c r="I2538" s="5"/>
    </row>
    <row r="2539" spans="1:13" x14ac:dyDescent="0.2">
      <c r="A2539" s="4">
        <v>44747</v>
      </c>
      <c r="B2539" s="17">
        <v>-5166</v>
      </c>
      <c r="C2539" s="11" t="s">
        <v>27</v>
      </c>
      <c r="D2539" s="2"/>
      <c r="E2539" s="17">
        <f>IF(AND(Movimientos[[#This Row],[Importe]] &lt; 0, OR(Movimientos[[#This Row],[Concepto]] = "Luz", Movimientos[[#This Row],[Concepto]] = "Cuota", Movimientos[[#This Row],[Concepto]] = "Invitado")), 0, Movimientos[[#This Row],[Importe]])</f>
        <v>-5166</v>
      </c>
      <c r="F2539" s="17">
        <f>IF(Movimientos[[#This Row],[Contabilizado]] &gt; 0, Movimientos[[#This Row],[Contabilizado]], 0)</f>
        <v>0</v>
      </c>
      <c r="G2539" s="31">
        <f>IF(Movimientos[[#This Row],[Contabilizado]] &lt; 0, Movimientos[[#This Row],[Contabilizado]], 0)</f>
        <v>-5166</v>
      </c>
      <c r="I2539" s="5" t="s">
        <v>28</v>
      </c>
      <c r="J2539" s="5"/>
    </row>
    <row r="2540" spans="1:13" x14ac:dyDescent="0.2">
      <c r="A2540" s="4">
        <v>44747</v>
      </c>
      <c r="B2540" s="17">
        <v>-11700</v>
      </c>
      <c r="C2540" s="11" t="s">
        <v>27</v>
      </c>
      <c r="D2540" s="2"/>
      <c r="E2540" s="17">
        <f>IF(AND(Movimientos[[#This Row],[Importe]] &lt; 0, OR(Movimientos[[#This Row],[Concepto]] = "Luz", Movimientos[[#This Row],[Concepto]] = "Cuota", Movimientos[[#This Row],[Concepto]] = "Invitado")), 0, Movimientos[[#This Row],[Importe]])</f>
        <v>-11700</v>
      </c>
      <c r="F2540" s="17">
        <f>IF(Movimientos[[#This Row],[Contabilizado]] &gt; 0, Movimientos[[#This Row],[Contabilizado]], 0)</f>
        <v>0</v>
      </c>
      <c r="G2540" s="31">
        <f>IF(Movimientos[[#This Row],[Contabilizado]] &lt; 0, Movimientos[[#This Row],[Contabilizado]], 0)</f>
        <v>-11700</v>
      </c>
      <c r="I2540" s="5" t="s">
        <v>187</v>
      </c>
    </row>
    <row r="2541" spans="1:13" x14ac:dyDescent="0.2">
      <c r="A2541" s="4">
        <v>44747</v>
      </c>
      <c r="B2541" s="17">
        <v>-12000</v>
      </c>
      <c r="C2541" s="11" t="s">
        <v>17</v>
      </c>
      <c r="D2541" s="2"/>
      <c r="E2541" s="17">
        <f>IF(AND(Movimientos[[#This Row],[Importe]] &lt; 0, OR(Movimientos[[#This Row],[Concepto]] = "Luz", Movimientos[[#This Row],[Concepto]] = "Cuota", Movimientos[[#This Row],[Concepto]] = "Invitado")), 0, Movimientos[[#This Row],[Importe]])</f>
        <v>-12000</v>
      </c>
      <c r="F2541" s="17">
        <f>IF(Movimientos[[#This Row],[Contabilizado]] &gt; 0, Movimientos[[#This Row],[Contabilizado]], 0)</f>
        <v>0</v>
      </c>
      <c r="G2541" s="31">
        <f>IF(Movimientos[[#This Row],[Contabilizado]] &lt; 0, Movimientos[[#This Row],[Contabilizado]], 0)</f>
        <v>-12000</v>
      </c>
      <c r="H2541" s="3"/>
      <c r="I2541" s="5"/>
      <c r="K2541" s="3" t="s">
        <v>150</v>
      </c>
      <c r="L2541" s="3"/>
      <c r="M2541" s="3"/>
    </row>
    <row r="2542" spans="1:13" x14ac:dyDescent="0.2">
      <c r="A2542" s="4">
        <v>44746</v>
      </c>
      <c r="B2542" s="17">
        <v>2600</v>
      </c>
      <c r="C2542" s="11" t="s">
        <v>15</v>
      </c>
      <c r="D2542" s="2" t="s">
        <v>60</v>
      </c>
      <c r="E2542" s="17">
        <f>IF(AND(Movimientos[[#This Row],[Importe]] &lt; 0, OR(Movimientos[[#This Row],[Concepto]] = "Luz", Movimientos[[#This Row],[Concepto]] = "Cuota", Movimientos[[#This Row],[Concepto]] = "Invitado")), 0, Movimientos[[#This Row],[Importe]])</f>
        <v>2600</v>
      </c>
      <c r="F2542" s="17">
        <f>IF(Movimientos[[#This Row],[Contabilizado]] &gt; 0, Movimientos[[#This Row],[Contabilizado]], 0)</f>
        <v>2600</v>
      </c>
      <c r="G2542" s="31">
        <f>IF(Movimientos[[#This Row],[Contabilizado]] &lt; 0, Movimientos[[#This Row],[Contabilizado]], 0)</f>
        <v>0</v>
      </c>
      <c r="I2542" s="5"/>
    </row>
    <row r="2543" spans="1:13" x14ac:dyDescent="0.2">
      <c r="A2543" s="4">
        <v>44746</v>
      </c>
      <c r="B2543" s="17">
        <v>2600</v>
      </c>
      <c r="C2543" s="11" t="s">
        <v>15</v>
      </c>
      <c r="D2543" s="2" t="s">
        <v>40</v>
      </c>
      <c r="E2543" s="17">
        <f>IF(AND(Movimientos[[#This Row],[Importe]] &lt; 0, OR(Movimientos[[#This Row],[Concepto]] = "Luz", Movimientos[[#This Row],[Concepto]] = "Cuota", Movimientos[[#This Row],[Concepto]] = "Invitado")), 0, Movimientos[[#This Row],[Importe]])</f>
        <v>2600</v>
      </c>
      <c r="F2543" s="17">
        <f>IF(Movimientos[[#This Row],[Contabilizado]] &gt; 0, Movimientos[[#This Row],[Contabilizado]], 0)</f>
        <v>2600</v>
      </c>
      <c r="G2543" s="31">
        <f>IF(Movimientos[[#This Row],[Contabilizado]] &lt; 0, Movimientos[[#This Row],[Contabilizado]], 0)</f>
        <v>0</v>
      </c>
      <c r="I2543" s="5"/>
    </row>
    <row r="2544" spans="1:13" x14ac:dyDescent="0.2">
      <c r="A2544" s="4">
        <v>44746</v>
      </c>
      <c r="B2544" s="17">
        <v>2600</v>
      </c>
      <c r="C2544" s="11" t="s">
        <v>15</v>
      </c>
      <c r="D2544" s="2" t="s">
        <v>73</v>
      </c>
      <c r="E2544" s="17">
        <f>IF(AND(Movimientos[[#This Row],[Importe]] &lt; 0, OR(Movimientos[[#This Row],[Concepto]] = "Luz", Movimientos[[#This Row],[Concepto]] = "Cuota", Movimientos[[#This Row],[Concepto]] = "Invitado")), 0, Movimientos[[#This Row],[Importe]])</f>
        <v>2600</v>
      </c>
      <c r="F2544" s="17">
        <f>IF(Movimientos[[#This Row],[Contabilizado]] &gt; 0, Movimientos[[#This Row],[Contabilizado]], 0)</f>
        <v>2600</v>
      </c>
      <c r="G2544" s="31">
        <f>IF(Movimientos[[#This Row],[Contabilizado]] &lt; 0, Movimientos[[#This Row],[Contabilizado]], 0)</f>
        <v>0</v>
      </c>
      <c r="I2544" s="5"/>
    </row>
    <row r="2545" spans="1:13" x14ac:dyDescent="0.2">
      <c r="A2545" s="4">
        <v>44746</v>
      </c>
      <c r="B2545" s="17">
        <v>2600</v>
      </c>
      <c r="C2545" s="11" t="s">
        <v>15</v>
      </c>
      <c r="D2545" s="2" t="s">
        <v>83</v>
      </c>
      <c r="E2545" s="17">
        <f>IF(AND(Movimientos[[#This Row],[Importe]] &lt; 0, OR(Movimientos[[#This Row],[Concepto]] = "Luz", Movimientos[[#This Row],[Concepto]] = "Cuota", Movimientos[[#This Row],[Concepto]] = "Invitado")), 0, Movimientos[[#This Row],[Importe]])</f>
        <v>2600</v>
      </c>
      <c r="F2545" s="17">
        <f>IF(Movimientos[[#This Row],[Contabilizado]] &gt; 0, Movimientos[[#This Row],[Contabilizado]], 0)</f>
        <v>2600</v>
      </c>
      <c r="G2545" s="31">
        <f>IF(Movimientos[[#This Row],[Contabilizado]] &lt; 0, Movimientos[[#This Row],[Contabilizado]], 0)</f>
        <v>0</v>
      </c>
      <c r="H2545" s="3"/>
      <c r="I2545" s="5"/>
      <c r="K2545" s="3"/>
      <c r="L2545" s="3"/>
      <c r="M2545" s="3"/>
    </row>
    <row r="2546" spans="1:13" x14ac:dyDescent="0.2">
      <c r="A2546" s="4">
        <v>44746</v>
      </c>
      <c r="B2546" s="17">
        <v>2600</v>
      </c>
      <c r="C2546" s="11" t="s">
        <v>15</v>
      </c>
      <c r="D2546" s="2" t="s">
        <v>30</v>
      </c>
      <c r="E2546" s="17">
        <f>IF(AND(Movimientos[[#This Row],[Importe]] &lt; 0, OR(Movimientos[[#This Row],[Concepto]] = "Luz", Movimientos[[#This Row],[Concepto]] = "Cuota", Movimientos[[#This Row],[Concepto]] = "Invitado")), 0, Movimientos[[#This Row],[Importe]])</f>
        <v>2600</v>
      </c>
      <c r="F2546" s="17">
        <f>IF(Movimientos[[#This Row],[Contabilizado]] &gt; 0, Movimientos[[#This Row],[Contabilizado]], 0)</f>
        <v>2600</v>
      </c>
      <c r="G2546" s="31">
        <f>IF(Movimientos[[#This Row],[Contabilizado]] &lt; 0, Movimientos[[#This Row],[Contabilizado]], 0)</f>
        <v>0</v>
      </c>
      <c r="H2546" s="3"/>
      <c r="I2546" s="5"/>
      <c r="K2546" s="3"/>
      <c r="L2546" s="3"/>
      <c r="M2546" s="3"/>
    </row>
    <row r="2547" spans="1:13" x14ac:dyDescent="0.2">
      <c r="A2547" s="4">
        <v>44746</v>
      </c>
      <c r="B2547" s="17">
        <v>2600</v>
      </c>
      <c r="C2547" s="11" t="s">
        <v>15</v>
      </c>
      <c r="D2547" s="2" t="s">
        <v>52</v>
      </c>
      <c r="E2547" s="17">
        <f>IF(AND(Movimientos[[#This Row],[Importe]] &lt; 0, OR(Movimientos[[#This Row],[Concepto]] = "Luz", Movimientos[[#This Row],[Concepto]] = "Cuota", Movimientos[[#This Row],[Concepto]] = "Invitado")), 0, Movimientos[[#This Row],[Importe]])</f>
        <v>2600</v>
      </c>
      <c r="F2547" s="17">
        <f>IF(Movimientos[[#This Row],[Contabilizado]] &gt; 0, Movimientos[[#This Row],[Contabilizado]], 0)</f>
        <v>2600</v>
      </c>
      <c r="G2547" s="31">
        <f>IF(Movimientos[[#This Row],[Contabilizado]] &lt; 0, Movimientos[[#This Row],[Contabilizado]], 0)</f>
        <v>0</v>
      </c>
      <c r="H2547" s="3"/>
      <c r="I2547" s="5"/>
      <c r="K2547" s="3"/>
      <c r="L2547" s="3"/>
      <c r="M2547" s="3"/>
    </row>
    <row r="2548" spans="1:13" x14ac:dyDescent="0.2">
      <c r="A2548" s="4">
        <v>44746</v>
      </c>
      <c r="B2548" s="17">
        <v>2600</v>
      </c>
      <c r="C2548" s="11" t="s">
        <v>15</v>
      </c>
      <c r="D2548" s="2" t="s">
        <v>94</v>
      </c>
      <c r="E2548" s="17">
        <f>IF(AND(Movimientos[[#This Row],[Importe]] &lt; 0, OR(Movimientos[[#This Row],[Concepto]] = "Luz", Movimientos[[#This Row],[Concepto]] = "Cuota", Movimientos[[#This Row],[Concepto]] = "Invitado")), 0, Movimientos[[#This Row],[Importe]])</f>
        <v>2600</v>
      </c>
      <c r="F2548" s="17">
        <f>IF(Movimientos[[#This Row],[Contabilizado]] &gt; 0, Movimientos[[#This Row],[Contabilizado]], 0)</f>
        <v>2600</v>
      </c>
      <c r="G2548" s="31">
        <f>IF(Movimientos[[#This Row],[Contabilizado]] &lt; 0, Movimientos[[#This Row],[Contabilizado]], 0)</f>
        <v>0</v>
      </c>
      <c r="H2548" s="3"/>
      <c r="I2548" s="5"/>
      <c r="K2548" s="3"/>
      <c r="L2548" s="3"/>
      <c r="M2548" s="3"/>
    </row>
    <row r="2549" spans="1:13" x14ac:dyDescent="0.2">
      <c r="A2549" s="4">
        <v>44746</v>
      </c>
      <c r="B2549" s="17">
        <v>2600</v>
      </c>
      <c r="C2549" s="11" t="s">
        <v>15</v>
      </c>
      <c r="D2549" s="2" t="s">
        <v>31</v>
      </c>
      <c r="E2549" s="17">
        <f>IF(AND(Movimientos[[#This Row],[Importe]] &lt; 0, OR(Movimientos[[#This Row],[Concepto]] = "Luz", Movimientos[[#This Row],[Concepto]] = "Cuota", Movimientos[[#This Row],[Concepto]] = "Invitado")), 0, Movimientos[[#This Row],[Importe]])</f>
        <v>2600</v>
      </c>
      <c r="F2549" s="17">
        <f>IF(Movimientos[[#This Row],[Contabilizado]] &gt; 0, Movimientos[[#This Row],[Contabilizado]], 0)</f>
        <v>2600</v>
      </c>
      <c r="G2549" s="31">
        <f>IF(Movimientos[[#This Row],[Contabilizado]] &lt; 0, Movimientos[[#This Row],[Contabilizado]], 0)</f>
        <v>0</v>
      </c>
      <c r="H2549" s="3"/>
      <c r="I2549" s="5"/>
      <c r="K2549" s="3"/>
      <c r="L2549" s="3"/>
      <c r="M2549" s="3"/>
    </row>
    <row r="2550" spans="1:13" x14ac:dyDescent="0.2">
      <c r="A2550" s="4">
        <v>44746</v>
      </c>
      <c r="B2550" s="17">
        <v>2600</v>
      </c>
      <c r="C2550" s="11" t="s">
        <v>15</v>
      </c>
      <c r="D2550" s="2" t="s">
        <v>18</v>
      </c>
      <c r="E2550" s="17">
        <f>IF(AND(Movimientos[[#This Row],[Importe]] &lt; 0, OR(Movimientos[[#This Row],[Concepto]] = "Luz", Movimientos[[#This Row],[Concepto]] = "Cuota", Movimientos[[#This Row],[Concepto]] = "Invitado")), 0, Movimientos[[#This Row],[Importe]])</f>
        <v>2600</v>
      </c>
      <c r="F2550" s="17">
        <f>IF(Movimientos[[#This Row],[Contabilizado]] &gt; 0, Movimientos[[#This Row],[Contabilizado]], 0)</f>
        <v>2600</v>
      </c>
      <c r="G2550" s="31">
        <f>IF(Movimientos[[#This Row],[Contabilizado]] &lt; 0, Movimientos[[#This Row],[Contabilizado]], 0)</f>
        <v>0</v>
      </c>
      <c r="H2550" s="3"/>
      <c r="I2550" s="5"/>
      <c r="K2550" s="3"/>
      <c r="L2550" s="3"/>
      <c r="M2550" s="3"/>
    </row>
    <row r="2551" spans="1:13" x14ac:dyDescent="0.2">
      <c r="A2551" s="4">
        <v>44746</v>
      </c>
      <c r="B2551" s="17">
        <v>2600</v>
      </c>
      <c r="C2551" s="11" t="s">
        <v>15</v>
      </c>
      <c r="D2551" s="2" t="s">
        <v>14</v>
      </c>
      <c r="E2551" s="17">
        <f>IF(AND(Movimientos[[#This Row],[Importe]] &lt; 0, OR(Movimientos[[#This Row],[Concepto]] = "Luz", Movimientos[[#This Row],[Concepto]] = "Cuota", Movimientos[[#This Row],[Concepto]] = "Invitado")), 0, Movimientos[[#This Row],[Importe]])</f>
        <v>2600</v>
      </c>
      <c r="F2551" s="17">
        <f>IF(Movimientos[[#This Row],[Contabilizado]] &gt; 0, Movimientos[[#This Row],[Contabilizado]], 0)</f>
        <v>2600</v>
      </c>
      <c r="G2551" s="31">
        <f>IF(Movimientos[[#This Row],[Contabilizado]] &lt; 0, Movimientos[[#This Row],[Contabilizado]], 0)</f>
        <v>0</v>
      </c>
      <c r="H2551" s="3"/>
      <c r="I2551" s="5"/>
      <c r="K2551" s="3"/>
      <c r="L2551" s="3"/>
      <c r="M2551" s="3"/>
    </row>
    <row r="2552" spans="1:13" x14ac:dyDescent="0.2">
      <c r="A2552" s="4">
        <v>44746</v>
      </c>
      <c r="B2552" s="17">
        <v>2600</v>
      </c>
      <c r="C2552" s="11" t="s">
        <v>15</v>
      </c>
      <c r="D2552" s="2" t="s">
        <v>121</v>
      </c>
      <c r="E2552" s="17">
        <f>IF(AND(Movimientos[[#This Row],[Importe]] &lt; 0, OR(Movimientos[[#This Row],[Concepto]] = "Luz", Movimientos[[#This Row],[Concepto]] = "Cuota", Movimientos[[#This Row],[Concepto]] = "Invitado")), 0, Movimientos[[#This Row],[Importe]])</f>
        <v>2600</v>
      </c>
      <c r="F2552" s="17">
        <f>IF(Movimientos[[#This Row],[Contabilizado]] &gt; 0, Movimientos[[#This Row],[Contabilizado]], 0)</f>
        <v>2600</v>
      </c>
      <c r="G2552" s="31">
        <f>IF(Movimientos[[#This Row],[Contabilizado]] &lt; 0, Movimientos[[#This Row],[Contabilizado]], 0)</f>
        <v>0</v>
      </c>
      <c r="H2552" s="3"/>
      <c r="I2552" s="5"/>
      <c r="K2552" s="3"/>
      <c r="L2552" s="3"/>
      <c r="M2552" s="3"/>
    </row>
    <row r="2553" spans="1:13" x14ac:dyDescent="0.2">
      <c r="A2553" s="4">
        <v>44746</v>
      </c>
      <c r="B2553" s="17">
        <v>2600</v>
      </c>
      <c r="C2553" s="11" t="s">
        <v>15</v>
      </c>
      <c r="D2553" s="2" t="s">
        <v>229</v>
      </c>
      <c r="E2553" s="17">
        <f>IF(AND(Movimientos[[#This Row],[Importe]] &lt; 0, OR(Movimientos[[#This Row],[Concepto]] = "Luz", Movimientos[[#This Row],[Concepto]] = "Cuota", Movimientos[[#This Row],[Concepto]] = "Invitado")), 0, Movimientos[[#This Row],[Importe]])</f>
        <v>2600</v>
      </c>
      <c r="F2553" s="17">
        <f>IF(Movimientos[[#This Row],[Contabilizado]] &gt; 0, Movimientos[[#This Row],[Contabilizado]], 0)</f>
        <v>2600</v>
      </c>
      <c r="G2553" s="31">
        <f>IF(Movimientos[[#This Row],[Contabilizado]] &lt; 0, Movimientos[[#This Row],[Contabilizado]], 0)</f>
        <v>0</v>
      </c>
      <c r="H2553" s="3"/>
      <c r="I2553" s="5"/>
      <c r="K2553" s="3"/>
      <c r="L2553" s="3"/>
      <c r="M2553" s="3"/>
    </row>
    <row r="2554" spans="1:13" x14ac:dyDescent="0.2">
      <c r="A2554" s="4">
        <v>44746</v>
      </c>
      <c r="B2554" s="17">
        <v>2200</v>
      </c>
      <c r="C2554" s="11" t="s">
        <v>15</v>
      </c>
      <c r="D2554" s="2" t="s">
        <v>61</v>
      </c>
      <c r="E2554" s="17">
        <f>IF(AND(Movimientos[[#This Row],[Importe]] &lt; 0, OR(Movimientos[[#This Row],[Concepto]] = "Luz", Movimientos[[#This Row],[Concepto]] = "Cuota", Movimientos[[#This Row],[Concepto]] = "Invitado")), 0, Movimientos[[#This Row],[Importe]])</f>
        <v>2200</v>
      </c>
      <c r="F2554" s="17">
        <f>IF(Movimientos[[#This Row],[Contabilizado]] &gt; 0, Movimientos[[#This Row],[Contabilizado]], 0)</f>
        <v>2200</v>
      </c>
      <c r="G2554" s="31">
        <f>IF(Movimientos[[#This Row],[Contabilizado]] &lt; 0, Movimientos[[#This Row],[Contabilizado]], 0)</f>
        <v>0</v>
      </c>
      <c r="H2554" s="3"/>
      <c r="I2554" s="5"/>
      <c r="K2554" s="3"/>
      <c r="L2554" s="3"/>
      <c r="M2554" s="3"/>
    </row>
    <row r="2555" spans="1:13" x14ac:dyDescent="0.2">
      <c r="A2555" s="4">
        <v>44746</v>
      </c>
      <c r="B2555" s="17">
        <v>1800</v>
      </c>
      <c r="C2555" s="11" t="s">
        <v>15</v>
      </c>
      <c r="D2555" s="2" t="s">
        <v>239</v>
      </c>
      <c r="E2555" s="17">
        <f>IF(AND(Movimientos[[#This Row],[Importe]] &lt; 0, OR(Movimientos[[#This Row],[Concepto]] = "Luz", Movimientos[[#This Row],[Concepto]] = "Cuota", Movimientos[[#This Row],[Concepto]] = "Invitado")), 0, Movimientos[[#This Row],[Importe]])</f>
        <v>1800</v>
      </c>
      <c r="F2555" s="17">
        <f>IF(Movimientos[[#This Row],[Contabilizado]] &gt; 0, Movimientos[[#This Row],[Contabilizado]], 0)</f>
        <v>1800</v>
      </c>
      <c r="G2555" s="31">
        <f>IF(Movimientos[[#This Row],[Contabilizado]] &lt; 0, Movimientos[[#This Row],[Contabilizado]], 0)</f>
        <v>0</v>
      </c>
      <c r="H2555" s="3"/>
      <c r="I2555" s="5"/>
      <c r="K2555" s="3"/>
      <c r="L2555" s="3"/>
      <c r="M2555" s="3"/>
    </row>
    <row r="2556" spans="1:13" x14ac:dyDescent="0.2">
      <c r="A2556" s="4">
        <v>44745</v>
      </c>
      <c r="B2556" s="17">
        <v>3500</v>
      </c>
      <c r="C2556" s="11" t="s">
        <v>157</v>
      </c>
      <c r="D2556" s="2"/>
      <c r="E2556" s="17">
        <f>IF(AND(Movimientos[[#This Row],[Importe]] &lt; 0, OR(Movimientos[[#This Row],[Concepto]] = "Luz", Movimientos[[#This Row],[Concepto]] = "Cuota", Movimientos[[#This Row],[Concepto]] = "Invitado")), 0, Movimientos[[#This Row],[Importe]])</f>
        <v>3500</v>
      </c>
      <c r="F2556" s="17">
        <f>IF(Movimientos[[#This Row],[Contabilizado]] &gt; 0, Movimientos[[#This Row],[Contabilizado]], 0)</f>
        <v>3500</v>
      </c>
      <c r="G2556" s="31">
        <f>IF(Movimientos[[#This Row],[Contabilizado]] &lt; 0, Movimientos[[#This Row],[Contabilizado]], 0)</f>
        <v>0</v>
      </c>
      <c r="H2556" s="3" t="s">
        <v>235</v>
      </c>
      <c r="I2556" s="5"/>
      <c r="K2556" s="3"/>
      <c r="L2556" s="3"/>
      <c r="M2556" s="3"/>
    </row>
    <row r="2557" spans="1:13" x14ac:dyDescent="0.2">
      <c r="A2557" s="4">
        <v>44745</v>
      </c>
      <c r="B2557" s="17">
        <v>-711</v>
      </c>
      <c r="C2557" s="11" t="s">
        <v>27</v>
      </c>
      <c r="D2557" s="2"/>
      <c r="E2557" s="17">
        <f>IF(AND(Movimientos[[#This Row],[Importe]] &lt; 0, OR(Movimientos[[#This Row],[Concepto]] = "Luz", Movimientos[[#This Row],[Concepto]] = "Cuota", Movimientos[[#This Row],[Concepto]] = "Invitado")), 0, Movimientos[[#This Row],[Importe]])</f>
        <v>-711</v>
      </c>
      <c r="F2557" s="17">
        <f>IF(Movimientos[[#This Row],[Contabilizado]] &gt; 0, Movimientos[[#This Row],[Contabilizado]], 0)</f>
        <v>0</v>
      </c>
      <c r="G2557" s="31">
        <f>IF(Movimientos[[#This Row],[Contabilizado]] &lt; 0, Movimientos[[#This Row],[Contabilizado]], 0)</f>
        <v>-711</v>
      </c>
      <c r="H2557" s="3"/>
      <c r="I2557" s="5" t="s">
        <v>188</v>
      </c>
      <c r="K2557" s="3"/>
      <c r="L2557" s="3"/>
      <c r="M2557" s="3"/>
    </row>
    <row r="2558" spans="1:13" x14ac:dyDescent="0.2">
      <c r="A2558" s="4">
        <v>44744</v>
      </c>
      <c r="B2558" s="17">
        <v>2600</v>
      </c>
      <c r="C2558" s="11" t="s">
        <v>15</v>
      </c>
      <c r="D2558" s="2" t="s">
        <v>118</v>
      </c>
      <c r="E2558" s="17">
        <f>IF(AND(Movimientos[[#This Row],[Importe]] &lt; 0, OR(Movimientos[[#This Row],[Concepto]] = "Luz", Movimientos[[#This Row],[Concepto]] = "Cuota", Movimientos[[#This Row],[Concepto]] = "Invitado")), 0, Movimientos[[#This Row],[Importe]])</f>
        <v>2600</v>
      </c>
      <c r="F2558" s="17">
        <f>IF(Movimientos[[#This Row],[Contabilizado]] &gt; 0, Movimientos[[#This Row],[Contabilizado]], 0)</f>
        <v>2600</v>
      </c>
      <c r="G2558" s="31">
        <f>IF(Movimientos[[#This Row],[Contabilizado]] &lt; 0, Movimientos[[#This Row],[Contabilizado]], 0)</f>
        <v>0</v>
      </c>
      <c r="H2558" s="3"/>
      <c r="I2558" s="5"/>
      <c r="K2558" s="3"/>
      <c r="L2558" s="3"/>
      <c r="M2558" s="3"/>
    </row>
    <row r="2559" spans="1:13" x14ac:dyDescent="0.2">
      <c r="A2559" s="4">
        <v>44744</v>
      </c>
      <c r="B2559" s="17">
        <v>-35200</v>
      </c>
      <c r="C2559" s="11" t="s">
        <v>160</v>
      </c>
      <c r="D2559" s="2"/>
      <c r="E2559" s="17">
        <f>IF(AND(Movimientos[[#This Row],[Importe]] &lt; 0, OR(Movimientos[[#This Row],[Concepto]] = "Luz", Movimientos[[#This Row],[Concepto]] = "Cuota", Movimientos[[#This Row],[Concepto]] = "Invitado")), 0, Movimientos[[#This Row],[Importe]])</f>
        <v>-35200</v>
      </c>
      <c r="F2559" s="17">
        <f>IF(Movimientos[[#This Row],[Contabilizado]] &gt; 0, Movimientos[[#This Row],[Contabilizado]], 0)</f>
        <v>0</v>
      </c>
      <c r="G2559" s="31">
        <f>IF(Movimientos[[#This Row],[Contabilizado]] &lt; 0, Movimientos[[#This Row],[Contabilizado]], 0)</f>
        <v>-35200</v>
      </c>
      <c r="H2559" s="3"/>
      <c r="I2559" s="5"/>
      <c r="K2559" s="3"/>
      <c r="L2559" s="3"/>
      <c r="M2559" s="3" t="s">
        <v>240</v>
      </c>
    </row>
    <row r="2560" spans="1:13" x14ac:dyDescent="0.2">
      <c r="A2560" s="4">
        <v>44743</v>
      </c>
      <c r="B2560" s="17">
        <v>-3900</v>
      </c>
      <c r="C2560" s="11" t="s">
        <v>15</v>
      </c>
      <c r="D2560" s="2" t="s">
        <v>69</v>
      </c>
      <c r="E2560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560" s="17">
        <f>IF(Movimientos[[#This Row],[Contabilizado]] &gt; 0, Movimientos[[#This Row],[Contabilizado]], 0)</f>
        <v>0</v>
      </c>
      <c r="G2560" s="31">
        <f>IF(Movimientos[[#This Row],[Contabilizado]] &lt; 0, Movimientos[[#This Row],[Contabilizado]], 0)</f>
        <v>0</v>
      </c>
      <c r="H2560" s="3"/>
      <c r="I2560" s="5"/>
      <c r="K2560" s="3"/>
      <c r="L2560" s="3"/>
      <c r="M2560" s="3"/>
    </row>
    <row r="2561" spans="1:13" x14ac:dyDescent="0.2">
      <c r="A2561" s="4">
        <v>44743</v>
      </c>
      <c r="B2561" s="17">
        <v>-1800</v>
      </c>
      <c r="C2561" s="11" t="s">
        <v>15</v>
      </c>
      <c r="D2561" s="2" t="s">
        <v>239</v>
      </c>
      <c r="E2561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561" s="17">
        <f>IF(Movimientos[[#This Row],[Contabilizado]] &gt; 0, Movimientos[[#This Row],[Contabilizado]], 0)</f>
        <v>0</v>
      </c>
      <c r="G2561" s="31">
        <f>IF(Movimientos[[#This Row],[Contabilizado]] &lt; 0, Movimientos[[#This Row],[Contabilizado]], 0)</f>
        <v>0</v>
      </c>
      <c r="H2561" s="3"/>
      <c r="I2561" s="5"/>
      <c r="K2561" s="3"/>
      <c r="L2561" s="3"/>
      <c r="M2561" s="3"/>
    </row>
    <row r="2562" spans="1:13" x14ac:dyDescent="0.2">
      <c r="A2562" s="4">
        <v>44743</v>
      </c>
      <c r="B2562" s="17">
        <v>-2200</v>
      </c>
      <c r="C2562" s="11" t="s">
        <v>15</v>
      </c>
      <c r="D2562" s="2" t="s">
        <v>61</v>
      </c>
      <c r="E2562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562" s="17">
        <f>IF(Movimientos[[#This Row],[Contabilizado]] &gt; 0, Movimientos[[#This Row],[Contabilizado]], 0)</f>
        <v>0</v>
      </c>
      <c r="G2562" s="31">
        <f>IF(Movimientos[[#This Row],[Contabilizado]] &lt; 0, Movimientos[[#This Row],[Contabilizado]], 0)</f>
        <v>0</v>
      </c>
      <c r="H2562" s="3"/>
      <c r="I2562" s="5"/>
      <c r="K2562" s="3"/>
      <c r="L2562" s="3"/>
      <c r="M2562" s="3"/>
    </row>
    <row r="2563" spans="1:13" x14ac:dyDescent="0.2">
      <c r="A2563" s="4">
        <v>44743</v>
      </c>
      <c r="B2563" s="17">
        <v>-2200</v>
      </c>
      <c r="C2563" s="11" t="s">
        <v>15</v>
      </c>
      <c r="D2563" s="2" t="s">
        <v>85</v>
      </c>
      <c r="E2563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563" s="17">
        <f>IF(Movimientos[[#This Row],[Contabilizado]] &gt; 0, Movimientos[[#This Row],[Contabilizado]], 0)</f>
        <v>0</v>
      </c>
      <c r="G2563" s="31">
        <f>IF(Movimientos[[#This Row],[Contabilizado]] &lt; 0, Movimientos[[#This Row],[Contabilizado]], 0)</f>
        <v>0</v>
      </c>
      <c r="H2563" s="3"/>
      <c r="I2563" s="5"/>
      <c r="K2563" s="3"/>
      <c r="L2563" s="3"/>
      <c r="M2563" s="3"/>
    </row>
    <row r="2564" spans="1:13" x14ac:dyDescent="0.2">
      <c r="A2564" s="4">
        <v>44743</v>
      </c>
      <c r="B2564" s="17">
        <v>-2200</v>
      </c>
      <c r="C2564" s="11" t="s">
        <v>15</v>
      </c>
      <c r="D2564" s="2" t="s">
        <v>105</v>
      </c>
      <c r="E2564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564" s="17">
        <f>IF(Movimientos[[#This Row],[Contabilizado]] &gt; 0, Movimientos[[#This Row],[Contabilizado]], 0)</f>
        <v>0</v>
      </c>
      <c r="G2564" s="31">
        <f>IF(Movimientos[[#This Row],[Contabilizado]] &lt; 0, Movimientos[[#This Row],[Contabilizado]], 0)</f>
        <v>0</v>
      </c>
      <c r="H2564" s="3"/>
      <c r="I2564" s="5"/>
      <c r="K2564" s="3"/>
      <c r="L2564" s="3"/>
      <c r="M2564" s="3"/>
    </row>
    <row r="2565" spans="1:13" x14ac:dyDescent="0.2">
      <c r="A2565" s="4">
        <v>44743</v>
      </c>
      <c r="B2565" s="17">
        <v>-2200</v>
      </c>
      <c r="C2565" s="11" t="s">
        <v>15</v>
      </c>
      <c r="D2565" s="2" t="s">
        <v>132</v>
      </c>
      <c r="E2565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565" s="17">
        <f>IF(Movimientos[[#This Row],[Contabilizado]] &gt; 0, Movimientos[[#This Row],[Contabilizado]], 0)</f>
        <v>0</v>
      </c>
      <c r="G2565" s="31">
        <f>IF(Movimientos[[#This Row],[Contabilizado]] &lt; 0, Movimientos[[#This Row],[Contabilizado]], 0)</f>
        <v>0</v>
      </c>
      <c r="H2565" s="3"/>
      <c r="I2565" s="5"/>
      <c r="K2565" s="3"/>
      <c r="L2565" s="3"/>
      <c r="M2565" s="3"/>
    </row>
    <row r="2566" spans="1:13" x14ac:dyDescent="0.2">
      <c r="A2566" s="4">
        <v>44743</v>
      </c>
      <c r="B2566" s="17">
        <v>-2600</v>
      </c>
      <c r="C2566" s="11" t="s">
        <v>15</v>
      </c>
      <c r="D2566" s="2" t="s">
        <v>60</v>
      </c>
      <c r="E2566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566" s="17">
        <f>IF(Movimientos[[#This Row],[Contabilizado]] &gt; 0, Movimientos[[#This Row],[Contabilizado]], 0)</f>
        <v>0</v>
      </c>
      <c r="G2566" s="31">
        <f>IF(Movimientos[[#This Row],[Contabilizado]] &lt; 0, Movimientos[[#This Row],[Contabilizado]], 0)</f>
        <v>0</v>
      </c>
      <c r="H2566" s="3"/>
      <c r="I2566" s="5"/>
      <c r="K2566" s="3"/>
      <c r="L2566" s="3"/>
      <c r="M2566" s="3"/>
    </row>
    <row r="2567" spans="1:13" x14ac:dyDescent="0.2">
      <c r="A2567" s="4">
        <v>44743</v>
      </c>
      <c r="B2567" s="17">
        <v>-2600</v>
      </c>
      <c r="C2567" s="11" t="s">
        <v>15</v>
      </c>
      <c r="D2567" s="2" t="s">
        <v>25</v>
      </c>
      <c r="E2567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567" s="17">
        <f>IF(Movimientos[[#This Row],[Contabilizado]] &gt; 0, Movimientos[[#This Row],[Contabilizado]], 0)</f>
        <v>0</v>
      </c>
      <c r="G2567" s="31">
        <f>IF(Movimientos[[#This Row],[Contabilizado]] &lt; 0, Movimientos[[#This Row],[Contabilizado]], 0)</f>
        <v>0</v>
      </c>
      <c r="H2567" s="3"/>
      <c r="I2567" s="5"/>
      <c r="K2567" s="3"/>
      <c r="L2567" s="3"/>
      <c r="M2567" s="3"/>
    </row>
    <row r="2568" spans="1:13" x14ac:dyDescent="0.2">
      <c r="A2568" s="4">
        <v>44743</v>
      </c>
      <c r="B2568" s="17">
        <v>-2600</v>
      </c>
      <c r="C2568" s="11" t="s">
        <v>15</v>
      </c>
      <c r="D2568" s="2" t="s">
        <v>40</v>
      </c>
      <c r="E2568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568" s="17">
        <f>IF(Movimientos[[#This Row],[Contabilizado]] &gt; 0, Movimientos[[#This Row],[Contabilizado]], 0)</f>
        <v>0</v>
      </c>
      <c r="G2568" s="31">
        <f>IF(Movimientos[[#This Row],[Contabilizado]] &lt; 0, Movimientos[[#This Row],[Contabilizado]], 0)</f>
        <v>0</v>
      </c>
      <c r="H2568" s="3"/>
      <c r="I2568" s="5"/>
      <c r="K2568" s="3"/>
      <c r="L2568" s="3"/>
      <c r="M2568" s="3"/>
    </row>
    <row r="2569" spans="1:13" x14ac:dyDescent="0.2">
      <c r="A2569" s="4">
        <v>44743</v>
      </c>
      <c r="B2569" s="17">
        <v>-2600</v>
      </c>
      <c r="C2569" s="11" t="s">
        <v>15</v>
      </c>
      <c r="D2569" s="2" t="s">
        <v>41</v>
      </c>
      <c r="E2569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569" s="17">
        <f>IF(Movimientos[[#This Row],[Contabilizado]] &gt; 0, Movimientos[[#This Row],[Contabilizado]], 0)</f>
        <v>0</v>
      </c>
      <c r="G2569" s="31">
        <f>IF(Movimientos[[#This Row],[Contabilizado]] &lt; 0, Movimientos[[#This Row],[Contabilizado]], 0)</f>
        <v>0</v>
      </c>
      <c r="H2569" s="3"/>
      <c r="I2569" s="5"/>
      <c r="K2569" s="3"/>
      <c r="L2569" s="3"/>
      <c r="M2569" s="3"/>
    </row>
    <row r="2570" spans="1:13" x14ac:dyDescent="0.2">
      <c r="A2570" s="4">
        <v>44743</v>
      </c>
      <c r="B2570" s="17">
        <v>-2600</v>
      </c>
      <c r="C2570" s="11" t="s">
        <v>15</v>
      </c>
      <c r="D2570" s="2" t="s">
        <v>69</v>
      </c>
      <c r="E2570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570" s="17">
        <f>IF(Movimientos[[#This Row],[Contabilizado]] &gt; 0, Movimientos[[#This Row],[Contabilizado]], 0)</f>
        <v>0</v>
      </c>
      <c r="G2570" s="31">
        <f>IF(Movimientos[[#This Row],[Contabilizado]] &lt; 0, Movimientos[[#This Row],[Contabilizado]], 0)</f>
        <v>0</v>
      </c>
      <c r="H2570" s="3"/>
      <c r="I2570" s="5"/>
      <c r="K2570" s="3"/>
      <c r="L2570" s="3"/>
      <c r="M2570" s="3"/>
    </row>
    <row r="2571" spans="1:13" x14ac:dyDescent="0.2">
      <c r="A2571" s="4">
        <v>44743</v>
      </c>
      <c r="B2571" s="17">
        <v>-2600</v>
      </c>
      <c r="C2571" s="11" t="s">
        <v>15</v>
      </c>
      <c r="D2571" s="2" t="s">
        <v>70</v>
      </c>
      <c r="E2571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571" s="17">
        <f>IF(Movimientos[[#This Row],[Contabilizado]] &gt; 0, Movimientos[[#This Row],[Contabilizado]], 0)</f>
        <v>0</v>
      </c>
      <c r="G2571" s="31">
        <f>IF(Movimientos[[#This Row],[Contabilizado]] &lt; 0, Movimientos[[#This Row],[Contabilizado]], 0)</f>
        <v>0</v>
      </c>
      <c r="H2571" s="3"/>
      <c r="I2571" s="5"/>
      <c r="K2571" s="3"/>
      <c r="L2571" s="3"/>
      <c r="M2571" s="3"/>
    </row>
    <row r="2572" spans="1:13" x14ac:dyDescent="0.2">
      <c r="A2572" s="4">
        <v>44743</v>
      </c>
      <c r="B2572" s="17">
        <v>-2600</v>
      </c>
      <c r="C2572" s="11" t="s">
        <v>15</v>
      </c>
      <c r="D2572" s="2" t="s">
        <v>234</v>
      </c>
      <c r="E2572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572" s="17">
        <f>IF(Movimientos[[#This Row],[Contabilizado]] &gt; 0, Movimientos[[#This Row],[Contabilizado]], 0)</f>
        <v>0</v>
      </c>
      <c r="G2572" s="31">
        <f>IF(Movimientos[[#This Row],[Contabilizado]] &lt; 0, Movimientos[[#This Row],[Contabilizado]], 0)</f>
        <v>0</v>
      </c>
      <c r="H2572" s="3"/>
      <c r="I2572" s="5"/>
      <c r="K2572" s="3"/>
      <c r="L2572" s="3"/>
      <c r="M2572" s="3"/>
    </row>
    <row r="2573" spans="1:13" x14ac:dyDescent="0.2">
      <c r="A2573" s="4">
        <v>44743</v>
      </c>
      <c r="B2573" s="17">
        <v>-2600</v>
      </c>
      <c r="C2573" s="11" t="s">
        <v>15</v>
      </c>
      <c r="D2573" s="2" t="s">
        <v>73</v>
      </c>
      <c r="E2573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573" s="17">
        <f>IF(Movimientos[[#This Row],[Contabilizado]] &gt; 0, Movimientos[[#This Row],[Contabilizado]], 0)</f>
        <v>0</v>
      </c>
      <c r="G2573" s="31">
        <f>IF(Movimientos[[#This Row],[Contabilizado]] &lt; 0, Movimientos[[#This Row],[Contabilizado]], 0)</f>
        <v>0</v>
      </c>
      <c r="H2573" s="3"/>
      <c r="I2573" s="5"/>
      <c r="K2573" s="3"/>
      <c r="L2573" s="3"/>
      <c r="M2573" s="3"/>
    </row>
    <row r="2574" spans="1:13" x14ac:dyDescent="0.2">
      <c r="A2574" s="4">
        <v>44743</v>
      </c>
      <c r="B2574" s="17">
        <v>-2600</v>
      </c>
      <c r="C2574" s="11" t="s">
        <v>15</v>
      </c>
      <c r="D2574" s="2" t="s">
        <v>233</v>
      </c>
      <c r="E2574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574" s="17">
        <f>IF(Movimientos[[#This Row],[Contabilizado]] &gt; 0, Movimientos[[#This Row],[Contabilizado]], 0)</f>
        <v>0</v>
      </c>
      <c r="G2574" s="31">
        <f>IF(Movimientos[[#This Row],[Contabilizado]] &lt; 0, Movimientos[[#This Row],[Contabilizado]], 0)</f>
        <v>0</v>
      </c>
      <c r="H2574" s="3"/>
      <c r="I2574" s="5"/>
      <c r="K2574" s="3"/>
      <c r="L2574" s="3"/>
      <c r="M2574" s="3"/>
    </row>
    <row r="2575" spans="1:13" x14ac:dyDescent="0.2">
      <c r="A2575" s="4">
        <v>44743</v>
      </c>
      <c r="B2575" s="17">
        <v>-2600</v>
      </c>
      <c r="C2575" s="11" t="s">
        <v>15</v>
      </c>
      <c r="D2575" s="2" t="s">
        <v>76</v>
      </c>
      <c r="E2575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575" s="17">
        <f>IF(Movimientos[[#This Row],[Contabilizado]] &gt; 0, Movimientos[[#This Row],[Contabilizado]], 0)</f>
        <v>0</v>
      </c>
      <c r="G2575" s="31">
        <f>IF(Movimientos[[#This Row],[Contabilizado]] &lt; 0, Movimientos[[#This Row],[Contabilizado]], 0)</f>
        <v>0</v>
      </c>
      <c r="H2575" s="3"/>
      <c r="I2575" s="5"/>
      <c r="K2575" s="3"/>
      <c r="L2575" s="3"/>
      <c r="M2575" s="3"/>
    </row>
    <row r="2576" spans="1:13" x14ac:dyDescent="0.2">
      <c r="A2576" s="4">
        <v>44743</v>
      </c>
      <c r="B2576" s="17">
        <v>-2600</v>
      </c>
      <c r="C2576" s="11" t="s">
        <v>15</v>
      </c>
      <c r="D2576" s="2" t="s">
        <v>78</v>
      </c>
      <c r="E2576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576" s="17">
        <f>IF(Movimientos[[#This Row],[Contabilizado]] &gt; 0, Movimientos[[#This Row],[Contabilizado]], 0)</f>
        <v>0</v>
      </c>
      <c r="G2576" s="31">
        <f>IF(Movimientos[[#This Row],[Contabilizado]] &lt; 0, Movimientos[[#This Row],[Contabilizado]], 0)</f>
        <v>0</v>
      </c>
      <c r="H2576" s="3"/>
      <c r="I2576" s="5"/>
      <c r="K2576" s="3"/>
      <c r="L2576" s="3"/>
      <c r="M2576" s="3"/>
    </row>
    <row r="2577" spans="1:13" x14ac:dyDescent="0.2">
      <c r="A2577" s="4">
        <v>44743</v>
      </c>
      <c r="B2577" s="17">
        <v>-2600</v>
      </c>
      <c r="C2577" s="11" t="s">
        <v>15</v>
      </c>
      <c r="D2577" s="2" t="s">
        <v>79</v>
      </c>
      <c r="E2577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577" s="17">
        <f>IF(Movimientos[[#This Row],[Contabilizado]] &gt; 0, Movimientos[[#This Row],[Contabilizado]], 0)</f>
        <v>0</v>
      </c>
      <c r="G2577" s="31">
        <f>IF(Movimientos[[#This Row],[Contabilizado]] &lt; 0, Movimientos[[#This Row],[Contabilizado]], 0)</f>
        <v>0</v>
      </c>
      <c r="H2577" s="3"/>
      <c r="I2577" s="5"/>
      <c r="K2577" s="3"/>
      <c r="L2577" s="3"/>
      <c r="M2577" s="3"/>
    </row>
    <row r="2578" spans="1:13" x14ac:dyDescent="0.2">
      <c r="A2578" s="4">
        <v>44743</v>
      </c>
      <c r="B2578" s="17">
        <v>-2600</v>
      </c>
      <c r="C2578" s="11" t="s">
        <v>15</v>
      </c>
      <c r="D2578" s="2" t="s">
        <v>82</v>
      </c>
      <c r="E2578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578" s="17">
        <f>IF(Movimientos[[#This Row],[Contabilizado]] &gt; 0, Movimientos[[#This Row],[Contabilizado]], 0)</f>
        <v>0</v>
      </c>
      <c r="G2578" s="31">
        <f>IF(Movimientos[[#This Row],[Contabilizado]] &lt; 0, Movimientos[[#This Row],[Contabilizado]], 0)</f>
        <v>0</v>
      </c>
      <c r="H2578" s="3"/>
      <c r="I2578" s="5"/>
      <c r="K2578" s="3"/>
      <c r="L2578" s="3"/>
      <c r="M2578" s="3"/>
    </row>
    <row r="2579" spans="1:13" x14ac:dyDescent="0.2">
      <c r="A2579" s="4">
        <v>44743</v>
      </c>
      <c r="B2579" s="17">
        <v>-2600</v>
      </c>
      <c r="C2579" s="11" t="s">
        <v>15</v>
      </c>
      <c r="D2579" s="2" t="s">
        <v>83</v>
      </c>
      <c r="E2579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579" s="17">
        <f>IF(Movimientos[[#This Row],[Contabilizado]] &gt; 0, Movimientos[[#This Row],[Contabilizado]], 0)</f>
        <v>0</v>
      </c>
      <c r="G2579" s="31">
        <f>IF(Movimientos[[#This Row],[Contabilizado]] &lt; 0, Movimientos[[#This Row],[Contabilizado]], 0)</f>
        <v>0</v>
      </c>
      <c r="H2579" s="3"/>
      <c r="I2579" s="5"/>
      <c r="K2579" s="3"/>
      <c r="L2579" s="3"/>
      <c r="M2579" s="3"/>
    </row>
    <row r="2580" spans="1:13" x14ac:dyDescent="0.2">
      <c r="A2580" s="4">
        <v>44743</v>
      </c>
      <c r="B2580" s="17">
        <v>-2600</v>
      </c>
      <c r="C2580" s="11" t="s">
        <v>15</v>
      </c>
      <c r="D2580" s="2" t="s">
        <v>84</v>
      </c>
      <c r="E2580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580" s="17">
        <f>IF(Movimientos[[#This Row],[Contabilizado]] &gt; 0, Movimientos[[#This Row],[Contabilizado]], 0)</f>
        <v>0</v>
      </c>
      <c r="G2580" s="31">
        <f>IF(Movimientos[[#This Row],[Contabilizado]] &lt; 0, Movimientos[[#This Row],[Contabilizado]], 0)</f>
        <v>0</v>
      </c>
      <c r="H2580" s="3"/>
      <c r="I2580" s="5"/>
      <c r="K2580" s="3"/>
      <c r="L2580" s="3"/>
      <c r="M2580" s="3"/>
    </row>
    <row r="2581" spans="1:13" x14ac:dyDescent="0.2">
      <c r="A2581" s="4">
        <v>44743</v>
      </c>
      <c r="B2581" s="17">
        <v>-2600</v>
      </c>
      <c r="C2581" s="11" t="s">
        <v>15</v>
      </c>
      <c r="D2581" s="2" t="s">
        <v>24</v>
      </c>
      <c r="E2581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581" s="17">
        <f>IF(Movimientos[[#This Row],[Contabilizado]] &gt; 0, Movimientos[[#This Row],[Contabilizado]], 0)</f>
        <v>0</v>
      </c>
      <c r="G2581" s="31">
        <f>IF(Movimientos[[#This Row],[Contabilizado]] &lt; 0, Movimientos[[#This Row],[Contabilizado]], 0)</f>
        <v>0</v>
      </c>
      <c r="H2581" s="3"/>
      <c r="I2581" s="5"/>
      <c r="K2581" s="3"/>
      <c r="L2581" s="3"/>
      <c r="M2581" s="3"/>
    </row>
    <row r="2582" spans="1:13" x14ac:dyDescent="0.2">
      <c r="A2582" s="4">
        <v>44743</v>
      </c>
      <c r="B2582" s="17">
        <v>-2600</v>
      </c>
      <c r="C2582" s="11" t="s">
        <v>15</v>
      </c>
      <c r="D2582" s="2" t="s">
        <v>231</v>
      </c>
      <c r="E2582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582" s="17">
        <f>IF(Movimientos[[#This Row],[Contabilizado]] &gt; 0, Movimientos[[#This Row],[Contabilizado]], 0)</f>
        <v>0</v>
      </c>
      <c r="G2582" s="31">
        <f>IF(Movimientos[[#This Row],[Contabilizado]] &lt; 0, Movimientos[[#This Row],[Contabilizado]], 0)</f>
        <v>0</v>
      </c>
      <c r="H2582" s="3"/>
      <c r="I2582" s="5"/>
      <c r="K2582" s="3"/>
      <c r="L2582" s="3"/>
      <c r="M2582" s="3"/>
    </row>
    <row r="2583" spans="1:13" x14ac:dyDescent="0.2">
      <c r="A2583" s="4">
        <v>44743</v>
      </c>
      <c r="B2583" s="17">
        <v>-2600</v>
      </c>
      <c r="C2583" s="11" t="s">
        <v>15</v>
      </c>
      <c r="D2583" s="2" t="s">
        <v>86</v>
      </c>
      <c r="E2583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583" s="17">
        <f>IF(Movimientos[[#This Row],[Contabilizado]] &gt; 0, Movimientos[[#This Row],[Contabilizado]], 0)</f>
        <v>0</v>
      </c>
      <c r="G2583" s="31">
        <f>IF(Movimientos[[#This Row],[Contabilizado]] &lt; 0, Movimientos[[#This Row],[Contabilizado]], 0)</f>
        <v>0</v>
      </c>
      <c r="H2583" s="3"/>
      <c r="I2583" s="5"/>
      <c r="K2583" s="3"/>
      <c r="L2583" s="3"/>
      <c r="M2583" s="3"/>
    </row>
    <row r="2584" spans="1:13" x14ac:dyDescent="0.2">
      <c r="A2584" s="4">
        <v>44743</v>
      </c>
      <c r="B2584" s="17">
        <v>-2600</v>
      </c>
      <c r="C2584" s="11" t="s">
        <v>15</v>
      </c>
      <c r="D2584" s="2" t="s">
        <v>87</v>
      </c>
      <c r="E2584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584" s="17">
        <f>IF(Movimientos[[#This Row],[Contabilizado]] &gt; 0, Movimientos[[#This Row],[Contabilizado]], 0)</f>
        <v>0</v>
      </c>
      <c r="G2584" s="31">
        <f>IF(Movimientos[[#This Row],[Contabilizado]] &lt; 0, Movimientos[[#This Row],[Contabilizado]], 0)</f>
        <v>0</v>
      </c>
      <c r="H2584" s="3"/>
      <c r="I2584" s="5"/>
      <c r="K2584" s="3"/>
      <c r="L2584" s="3"/>
      <c r="M2584" s="3"/>
    </row>
    <row r="2585" spans="1:13" x14ac:dyDescent="0.2">
      <c r="A2585" s="4">
        <v>44743</v>
      </c>
      <c r="B2585" s="17">
        <v>-2600</v>
      </c>
      <c r="C2585" s="11" t="s">
        <v>15</v>
      </c>
      <c r="D2585" s="2" t="s">
        <v>89</v>
      </c>
      <c r="E2585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585" s="17">
        <f>IF(Movimientos[[#This Row],[Contabilizado]] &gt; 0, Movimientos[[#This Row],[Contabilizado]], 0)</f>
        <v>0</v>
      </c>
      <c r="G2585" s="31">
        <f>IF(Movimientos[[#This Row],[Contabilizado]] &lt; 0, Movimientos[[#This Row],[Contabilizado]], 0)</f>
        <v>0</v>
      </c>
      <c r="H2585" s="3"/>
      <c r="I2585" s="5"/>
      <c r="K2585" s="3"/>
      <c r="L2585" s="3"/>
      <c r="M2585" s="3"/>
    </row>
    <row r="2586" spans="1:13" x14ac:dyDescent="0.2">
      <c r="A2586" s="4">
        <v>44743</v>
      </c>
      <c r="B2586" s="17">
        <v>-2600</v>
      </c>
      <c r="C2586" s="11" t="s">
        <v>15</v>
      </c>
      <c r="D2586" s="2" t="s">
        <v>232</v>
      </c>
      <c r="E2586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586" s="17">
        <f>IF(Movimientos[[#This Row],[Contabilizado]] &gt; 0, Movimientos[[#This Row],[Contabilizado]], 0)</f>
        <v>0</v>
      </c>
      <c r="G2586" s="31">
        <f>IF(Movimientos[[#This Row],[Contabilizado]] &lt; 0, Movimientos[[#This Row],[Contabilizado]], 0)</f>
        <v>0</v>
      </c>
      <c r="H2586" s="3"/>
      <c r="I2586" s="5"/>
      <c r="K2586" s="3"/>
      <c r="L2586" s="3"/>
      <c r="M2586" s="3"/>
    </row>
    <row r="2587" spans="1:13" x14ac:dyDescent="0.2">
      <c r="A2587" s="4">
        <v>44743</v>
      </c>
      <c r="B2587" s="17">
        <v>-2600</v>
      </c>
      <c r="C2587" s="11" t="s">
        <v>15</v>
      </c>
      <c r="D2587" s="2" t="s">
        <v>30</v>
      </c>
      <c r="E2587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587" s="17">
        <f>IF(Movimientos[[#This Row],[Contabilizado]] &gt; 0, Movimientos[[#This Row],[Contabilizado]], 0)</f>
        <v>0</v>
      </c>
      <c r="G2587" s="31">
        <f>IF(Movimientos[[#This Row],[Contabilizado]] &lt; 0, Movimientos[[#This Row],[Contabilizado]], 0)</f>
        <v>0</v>
      </c>
      <c r="H2587" s="3"/>
      <c r="I2587" s="5"/>
      <c r="K2587" s="3"/>
      <c r="L2587" s="3"/>
      <c r="M2587" s="3"/>
    </row>
    <row r="2588" spans="1:13" x14ac:dyDescent="0.2">
      <c r="A2588" s="4">
        <v>44743</v>
      </c>
      <c r="B2588" s="17">
        <v>-2600</v>
      </c>
      <c r="C2588" s="11" t="s">
        <v>15</v>
      </c>
      <c r="D2588" s="2" t="s">
        <v>92</v>
      </c>
      <c r="E2588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588" s="17">
        <f>IF(Movimientos[[#This Row],[Contabilizado]] &gt; 0, Movimientos[[#This Row],[Contabilizado]], 0)</f>
        <v>0</v>
      </c>
      <c r="G2588" s="31">
        <f>IF(Movimientos[[#This Row],[Contabilizado]] &lt; 0, Movimientos[[#This Row],[Contabilizado]], 0)</f>
        <v>0</v>
      </c>
      <c r="H2588" s="3"/>
      <c r="I2588" s="5"/>
      <c r="K2588" s="3"/>
      <c r="L2588" s="3"/>
      <c r="M2588" s="3"/>
    </row>
    <row r="2589" spans="1:13" x14ac:dyDescent="0.2">
      <c r="A2589" s="4">
        <v>44743</v>
      </c>
      <c r="B2589" s="17">
        <v>-2600</v>
      </c>
      <c r="C2589" s="11" t="s">
        <v>15</v>
      </c>
      <c r="D2589" s="2" t="s">
        <v>93</v>
      </c>
      <c r="E2589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589" s="17">
        <f>IF(Movimientos[[#This Row],[Contabilizado]] &gt; 0, Movimientos[[#This Row],[Contabilizado]], 0)</f>
        <v>0</v>
      </c>
      <c r="G2589" s="31">
        <f>IF(Movimientos[[#This Row],[Contabilizado]] &lt; 0, Movimientos[[#This Row],[Contabilizado]], 0)</f>
        <v>0</v>
      </c>
      <c r="H2589" s="3"/>
      <c r="I2589" s="5"/>
      <c r="K2589" s="3"/>
      <c r="L2589" s="3"/>
      <c r="M2589" s="3"/>
    </row>
    <row r="2590" spans="1:13" x14ac:dyDescent="0.2">
      <c r="A2590" s="4">
        <v>44743</v>
      </c>
      <c r="B2590" s="17">
        <v>-2600</v>
      </c>
      <c r="C2590" s="11" t="s">
        <v>15</v>
      </c>
      <c r="D2590" s="2" t="s">
        <v>52</v>
      </c>
      <c r="E2590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590" s="17">
        <f>IF(Movimientos[[#This Row],[Contabilizado]] &gt; 0, Movimientos[[#This Row],[Contabilizado]], 0)</f>
        <v>0</v>
      </c>
      <c r="G2590" s="31">
        <f>IF(Movimientos[[#This Row],[Contabilizado]] &lt; 0, Movimientos[[#This Row],[Contabilizado]], 0)</f>
        <v>0</v>
      </c>
      <c r="H2590" s="3"/>
      <c r="I2590" s="5"/>
      <c r="K2590" s="3"/>
      <c r="L2590" s="3"/>
      <c r="M2590" s="3"/>
    </row>
    <row r="2591" spans="1:13" x14ac:dyDescent="0.2">
      <c r="A2591" s="4">
        <v>44743</v>
      </c>
      <c r="B2591" s="17">
        <v>-2600</v>
      </c>
      <c r="C2591" s="11" t="s">
        <v>15</v>
      </c>
      <c r="D2591" s="2" t="s">
        <v>180</v>
      </c>
      <c r="E2591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591" s="17">
        <f>IF(Movimientos[[#This Row],[Contabilizado]] &gt; 0, Movimientos[[#This Row],[Contabilizado]], 0)</f>
        <v>0</v>
      </c>
      <c r="G2591" s="31">
        <f>IF(Movimientos[[#This Row],[Contabilizado]] &lt; 0, Movimientos[[#This Row],[Contabilizado]], 0)</f>
        <v>0</v>
      </c>
      <c r="H2591" s="3"/>
      <c r="I2591" s="5"/>
      <c r="K2591" s="3"/>
      <c r="L2591" s="3"/>
      <c r="M2591" s="3"/>
    </row>
    <row r="2592" spans="1:13" x14ac:dyDescent="0.2">
      <c r="A2592" s="4">
        <v>44743</v>
      </c>
      <c r="B2592" s="17">
        <v>-2600</v>
      </c>
      <c r="C2592" s="11" t="s">
        <v>15</v>
      </c>
      <c r="D2592" s="2" t="s">
        <v>94</v>
      </c>
      <c r="E2592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592" s="17">
        <f>IF(Movimientos[[#This Row],[Contabilizado]] &gt; 0, Movimientos[[#This Row],[Contabilizado]], 0)</f>
        <v>0</v>
      </c>
      <c r="G2592" s="31">
        <f>IF(Movimientos[[#This Row],[Contabilizado]] &lt; 0, Movimientos[[#This Row],[Contabilizado]], 0)</f>
        <v>0</v>
      </c>
      <c r="H2592" s="3"/>
      <c r="I2592" s="5"/>
      <c r="K2592" s="3"/>
      <c r="L2592" s="3"/>
      <c r="M2592" s="3"/>
    </row>
    <row r="2593" spans="1:13" x14ac:dyDescent="0.2">
      <c r="A2593" s="4">
        <v>44743</v>
      </c>
      <c r="B2593" s="17">
        <v>-2600</v>
      </c>
      <c r="C2593" s="11" t="s">
        <v>15</v>
      </c>
      <c r="D2593" s="2" t="s">
        <v>54</v>
      </c>
      <c r="E2593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593" s="17">
        <f>IF(Movimientos[[#This Row],[Contabilizado]] &gt; 0, Movimientos[[#This Row],[Contabilizado]], 0)</f>
        <v>0</v>
      </c>
      <c r="G2593" s="31">
        <f>IF(Movimientos[[#This Row],[Contabilizado]] &lt; 0, Movimientos[[#This Row],[Contabilizado]], 0)</f>
        <v>0</v>
      </c>
      <c r="H2593" s="3"/>
      <c r="I2593" s="5"/>
      <c r="K2593" s="3"/>
      <c r="L2593" s="3"/>
      <c r="M2593" s="3"/>
    </row>
    <row r="2594" spans="1:13" x14ac:dyDescent="0.2">
      <c r="A2594" s="4">
        <v>44743</v>
      </c>
      <c r="B2594" s="17">
        <v>-2600</v>
      </c>
      <c r="C2594" s="11" t="s">
        <v>15</v>
      </c>
      <c r="D2594" s="2" t="s">
        <v>29</v>
      </c>
      <c r="E2594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594" s="17">
        <f>IF(Movimientos[[#This Row],[Contabilizado]] &gt; 0, Movimientos[[#This Row],[Contabilizado]], 0)</f>
        <v>0</v>
      </c>
      <c r="G2594" s="31">
        <f>IF(Movimientos[[#This Row],[Contabilizado]] &lt; 0, Movimientos[[#This Row],[Contabilizado]], 0)</f>
        <v>0</v>
      </c>
      <c r="H2594" s="3"/>
      <c r="I2594" s="5"/>
      <c r="K2594" s="3"/>
      <c r="L2594" s="3"/>
      <c r="M2594" s="3"/>
    </row>
    <row r="2595" spans="1:13" x14ac:dyDescent="0.2">
      <c r="A2595" s="4">
        <v>44743</v>
      </c>
      <c r="B2595" s="17">
        <v>-2600</v>
      </c>
      <c r="C2595" s="11" t="s">
        <v>15</v>
      </c>
      <c r="D2595" s="2" t="s">
        <v>101</v>
      </c>
      <c r="E2595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595" s="17">
        <f>IF(Movimientos[[#This Row],[Contabilizado]] &gt; 0, Movimientos[[#This Row],[Contabilizado]], 0)</f>
        <v>0</v>
      </c>
      <c r="G2595" s="31">
        <f>IF(Movimientos[[#This Row],[Contabilizado]] &lt; 0, Movimientos[[#This Row],[Contabilizado]], 0)</f>
        <v>0</v>
      </c>
      <c r="H2595" s="3"/>
      <c r="I2595" s="5"/>
      <c r="K2595" s="3"/>
      <c r="L2595" s="3"/>
      <c r="M2595" s="3"/>
    </row>
    <row r="2596" spans="1:13" x14ac:dyDescent="0.2">
      <c r="A2596" s="4">
        <v>44743</v>
      </c>
      <c r="B2596" s="17">
        <v>-2600</v>
      </c>
      <c r="C2596" s="11" t="s">
        <v>15</v>
      </c>
      <c r="D2596" s="2" t="s">
        <v>227</v>
      </c>
      <c r="E2596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596" s="17">
        <f>IF(Movimientos[[#This Row],[Contabilizado]] &gt; 0, Movimientos[[#This Row],[Contabilizado]], 0)</f>
        <v>0</v>
      </c>
      <c r="G2596" s="31">
        <f>IF(Movimientos[[#This Row],[Contabilizado]] &lt; 0, Movimientos[[#This Row],[Contabilizado]], 0)</f>
        <v>0</v>
      </c>
      <c r="H2596" s="3"/>
      <c r="I2596" s="5"/>
      <c r="K2596" s="3"/>
      <c r="L2596" s="3"/>
      <c r="M2596" s="3"/>
    </row>
    <row r="2597" spans="1:13" x14ac:dyDescent="0.2">
      <c r="A2597" s="4">
        <v>44743</v>
      </c>
      <c r="B2597" s="17">
        <v>-2600</v>
      </c>
      <c r="C2597" s="11" t="s">
        <v>15</v>
      </c>
      <c r="D2597" s="2" t="s">
        <v>102</v>
      </c>
      <c r="E2597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597" s="17">
        <f>IF(Movimientos[[#This Row],[Contabilizado]] &gt; 0, Movimientos[[#This Row],[Contabilizado]], 0)</f>
        <v>0</v>
      </c>
      <c r="G2597" s="31">
        <f>IF(Movimientos[[#This Row],[Contabilizado]] &lt; 0, Movimientos[[#This Row],[Contabilizado]], 0)</f>
        <v>0</v>
      </c>
      <c r="H2597" s="3"/>
      <c r="I2597" s="5"/>
      <c r="K2597" s="3"/>
      <c r="L2597" s="3"/>
      <c r="M2597" s="3"/>
    </row>
    <row r="2598" spans="1:13" x14ac:dyDescent="0.2">
      <c r="A2598" s="4">
        <v>44743</v>
      </c>
      <c r="B2598" s="17">
        <v>-2600</v>
      </c>
      <c r="C2598" s="11" t="s">
        <v>15</v>
      </c>
      <c r="D2598" s="2" t="s">
        <v>103</v>
      </c>
      <c r="E2598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598" s="17">
        <f>IF(Movimientos[[#This Row],[Contabilizado]] &gt; 0, Movimientos[[#This Row],[Contabilizado]], 0)</f>
        <v>0</v>
      </c>
      <c r="G2598" s="31">
        <f>IF(Movimientos[[#This Row],[Contabilizado]] &lt; 0, Movimientos[[#This Row],[Contabilizado]], 0)</f>
        <v>0</v>
      </c>
      <c r="H2598" s="3"/>
      <c r="I2598" s="5"/>
      <c r="K2598" s="3"/>
      <c r="L2598" s="3"/>
      <c r="M2598" s="3"/>
    </row>
    <row r="2599" spans="1:13" x14ac:dyDescent="0.2">
      <c r="A2599" s="4">
        <v>44743</v>
      </c>
      <c r="B2599" s="17">
        <v>-2600</v>
      </c>
      <c r="C2599" s="11" t="s">
        <v>15</v>
      </c>
      <c r="D2599" s="2" t="s">
        <v>238</v>
      </c>
      <c r="E2599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599" s="17">
        <f>IF(Movimientos[[#This Row],[Contabilizado]] &gt; 0, Movimientos[[#This Row],[Contabilizado]], 0)</f>
        <v>0</v>
      </c>
      <c r="G2599" s="31">
        <f>IF(Movimientos[[#This Row],[Contabilizado]] &lt; 0, Movimientos[[#This Row],[Contabilizado]], 0)</f>
        <v>0</v>
      </c>
      <c r="I2599" s="5"/>
    </row>
    <row r="2600" spans="1:13" x14ac:dyDescent="0.2">
      <c r="A2600" s="4">
        <v>44743</v>
      </c>
      <c r="B2600" s="17">
        <v>-2600</v>
      </c>
      <c r="C2600" s="11" t="s">
        <v>15</v>
      </c>
      <c r="D2600" s="2" t="s">
        <v>104</v>
      </c>
      <c r="E2600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600" s="17">
        <f>IF(Movimientos[[#This Row],[Contabilizado]] &gt; 0, Movimientos[[#This Row],[Contabilizado]], 0)</f>
        <v>0</v>
      </c>
      <c r="G2600" s="31">
        <f>IF(Movimientos[[#This Row],[Contabilizado]] &lt; 0, Movimientos[[#This Row],[Contabilizado]], 0)</f>
        <v>0</v>
      </c>
      <c r="H2600" s="3"/>
      <c r="I2600" s="5"/>
      <c r="K2600" s="3"/>
      <c r="L2600" s="3"/>
      <c r="M2600" s="3"/>
    </row>
    <row r="2601" spans="1:13" x14ac:dyDescent="0.2">
      <c r="A2601" s="4">
        <v>44743</v>
      </c>
      <c r="B2601" s="17">
        <v>-2600</v>
      </c>
      <c r="C2601" s="11" t="s">
        <v>15</v>
      </c>
      <c r="D2601" s="2" t="s">
        <v>51</v>
      </c>
      <c r="E2601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601" s="17">
        <f>IF(Movimientos[[#This Row],[Contabilizado]] &gt; 0, Movimientos[[#This Row],[Contabilizado]], 0)</f>
        <v>0</v>
      </c>
      <c r="G2601" s="31">
        <f>IF(Movimientos[[#This Row],[Contabilizado]] &lt; 0, Movimientos[[#This Row],[Contabilizado]], 0)</f>
        <v>0</v>
      </c>
      <c r="H2601" s="3"/>
      <c r="I2601" s="5"/>
      <c r="K2601" s="3"/>
      <c r="L2601" s="3"/>
      <c r="M2601" s="3"/>
    </row>
    <row r="2602" spans="1:13" x14ac:dyDescent="0.2">
      <c r="A2602" s="4">
        <v>44743</v>
      </c>
      <c r="B2602" s="17">
        <v>-2600</v>
      </c>
      <c r="C2602" s="11" t="s">
        <v>15</v>
      </c>
      <c r="D2602" s="2" t="s">
        <v>106</v>
      </c>
      <c r="E2602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602" s="17">
        <f>IF(Movimientos[[#This Row],[Contabilizado]] &gt; 0, Movimientos[[#This Row],[Contabilizado]], 0)</f>
        <v>0</v>
      </c>
      <c r="G2602" s="31">
        <f>IF(Movimientos[[#This Row],[Contabilizado]] &lt; 0, Movimientos[[#This Row],[Contabilizado]], 0)</f>
        <v>0</v>
      </c>
      <c r="H2602" s="3"/>
      <c r="I2602" s="5"/>
      <c r="K2602" s="3"/>
      <c r="L2602" s="3"/>
      <c r="M2602" s="3"/>
    </row>
    <row r="2603" spans="1:13" x14ac:dyDescent="0.2">
      <c r="A2603" s="4">
        <v>44743</v>
      </c>
      <c r="B2603" s="17">
        <v>-2600</v>
      </c>
      <c r="C2603" s="11" t="s">
        <v>15</v>
      </c>
      <c r="D2603" s="2" t="s">
        <v>107</v>
      </c>
      <c r="E2603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603" s="17">
        <f>IF(Movimientos[[#This Row],[Contabilizado]] &gt; 0, Movimientos[[#This Row],[Contabilizado]], 0)</f>
        <v>0</v>
      </c>
      <c r="G2603" s="31">
        <f>IF(Movimientos[[#This Row],[Contabilizado]] &lt; 0, Movimientos[[#This Row],[Contabilizado]], 0)</f>
        <v>0</v>
      </c>
      <c r="H2603" s="3"/>
      <c r="I2603" s="5"/>
      <c r="K2603" s="3"/>
      <c r="L2603" s="3"/>
      <c r="M2603" s="3"/>
    </row>
    <row r="2604" spans="1:13" x14ac:dyDescent="0.2">
      <c r="A2604" s="4">
        <v>44743</v>
      </c>
      <c r="B2604" s="17">
        <v>-2600</v>
      </c>
      <c r="C2604" s="11" t="s">
        <v>15</v>
      </c>
      <c r="D2604" s="2" t="s">
        <v>109</v>
      </c>
      <c r="E2604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604" s="17">
        <f>IF(Movimientos[[#This Row],[Contabilizado]] &gt; 0, Movimientos[[#This Row],[Contabilizado]], 0)</f>
        <v>0</v>
      </c>
      <c r="G2604" s="31">
        <f>IF(Movimientos[[#This Row],[Contabilizado]] &lt; 0, Movimientos[[#This Row],[Contabilizado]], 0)</f>
        <v>0</v>
      </c>
      <c r="H2604" s="3"/>
      <c r="I2604" s="5"/>
      <c r="K2604" s="3"/>
      <c r="L2604" s="3"/>
      <c r="M2604" s="3"/>
    </row>
    <row r="2605" spans="1:13" x14ac:dyDescent="0.2">
      <c r="A2605" s="4">
        <v>44743</v>
      </c>
      <c r="B2605" s="17">
        <v>-2600</v>
      </c>
      <c r="C2605" s="11" t="s">
        <v>15</v>
      </c>
      <c r="D2605" s="2" t="s">
        <v>31</v>
      </c>
      <c r="E2605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605" s="17">
        <f>IF(Movimientos[[#This Row],[Contabilizado]] &gt; 0, Movimientos[[#This Row],[Contabilizado]], 0)</f>
        <v>0</v>
      </c>
      <c r="G2605" s="31">
        <f>IF(Movimientos[[#This Row],[Contabilizado]] &lt; 0, Movimientos[[#This Row],[Contabilizado]], 0)</f>
        <v>0</v>
      </c>
      <c r="H2605" s="3"/>
      <c r="I2605" s="5"/>
      <c r="K2605" s="3"/>
      <c r="L2605" s="3"/>
      <c r="M2605" s="3"/>
    </row>
    <row r="2606" spans="1:13" x14ac:dyDescent="0.2">
      <c r="A2606" s="4">
        <v>44743</v>
      </c>
      <c r="B2606" s="17">
        <v>-2600</v>
      </c>
      <c r="C2606" s="11" t="s">
        <v>15</v>
      </c>
      <c r="D2606" s="2" t="s">
        <v>112</v>
      </c>
      <c r="E2606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606" s="17">
        <f>IF(Movimientos[[#This Row],[Contabilizado]] &gt; 0, Movimientos[[#This Row],[Contabilizado]], 0)</f>
        <v>0</v>
      </c>
      <c r="G2606" s="31">
        <f>IF(Movimientos[[#This Row],[Contabilizado]] &lt; 0, Movimientos[[#This Row],[Contabilizado]], 0)</f>
        <v>0</v>
      </c>
      <c r="H2606" s="3"/>
      <c r="I2606" s="5"/>
      <c r="K2606" s="3"/>
      <c r="L2606" s="3"/>
      <c r="M2606" s="3"/>
    </row>
    <row r="2607" spans="1:13" x14ac:dyDescent="0.2">
      <c r="A2607" s="4">
        <v>44743</v>
      </c>
      <c r="B2607" s="17">
        <v>-2600</v>
      </c>
      <c r="C2607" s="11" t="s">
        <v>15</v>
      </c>
      <c r="D2607" s="2" t="s">
        <v>113</v>
      </c>
      <c r="E2607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607" s="17">
        <f>IF(Movimientos[[#This Row],[Contabilizado]] &gt; 0, Movimientos[[#This Row],[Contabilizado]], 0)</f>
        <v>0</v>
      </c>
      <c r="G2607" s="31">
        <f>IF(Movimientos[[#This Row],[Contabilizado]] &lt; 0, Movimientos[[#This Row],[Contabilizado]], 0)</f>
        <v>0</v>
      </c>
      <c r="H2607" s="3"/>
      <c r="I2607" s="5"/>
      <c r="K2607" s="3"/>
      <c r="L2607" s="3"/>
      <c r="M2607" s="3"/>
    </row>
    <row r="2608" spans="1:13" x14ac:dyDescent="0.2">
      <c r="A2608" s="4">
        <v>44743</v>
      </c>
      <c r="B2608" s="17">
        <v>-2600</v>
      </c>
      <c r="C2608" s="11" t="s">
        <v>15</v>
      </c>
      <c r="D2608" s="2" t="s">
        <v>18</v>
      </c>
      <c r="E2608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608" s="17">
        <f>IF(Movimientos[[#This Row],[Contabilizado]] &gt; 0, Movimientos[[#This Row],[Contabilizado]], 0)</f>
        <v>0</v>
      </c>
      <c r="G2608" s="31">
        <f>IF(Movimientos[[#This Row],[Contabilizado]] &lt; 0, Movimientos[[#This Row],[Contabilizado]], 0)</f>
        <v>0</v>
      </c>
      <c r="H2608" s="3"/>
      <c r="I2608" s="5"/>
      <c r="K2608" s="3"/>
      <c r="L2608" s="3"/>
      <c r="M2608" s="3"/>
    </row>
    <row r="2609" spans="1:13" x14ac:dyDescent="0.2">
      <c r="A2609" s="4">
        <v>44743</v>
      </c>
      <c r="B2609" s="17">
        <v>-2600</v>
      </c>
      <c r="C2609" s="11" t="s">
        <v>15</v>
      </c>
      <c r="D2609" s="2" t="s">
        <v>114</v>
      </c>
      <c r="E2609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609" s="17">
        <f>IF(Movimientos[[#This Row],[Contabilizado]] &gt; 0, Movimientos[[#This Row],[Contabilizado]], 0)</f>
        <v>0</v>
      </c>
      <c r="G2609" s="31">
        <f>IF(Movimientos[[#This Row],[Contabilizado]] &lt; 0, Movimientos[[#This Row],[Contabilizado]], 0)</f>
        <v>0</v>
      </c>
      <c r="H2609" s="3"/>
      <c r="I2609" s="5"/>
      <c r="K2609" s="3"/>
      <c r="L2609" s="3"/>
      <c r="M2609" s="3"/>
    </row>
    <row r="2610" spans="1:13" x14ac:dyDescent="0.2">
      <c r="A2610" s="4">
        <v>44743</v>
      </c>
      <c r="B2610" s="17">
        <v>-2600</v>
      </c>
      <c r="C2610" s="11" t="s">
        <v>15</v>
      </c>
      <c r="D2610" s="2" t="s">
        <v>14</v>
      </c>
      <c r="E2610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610" s="17">
        <f>IF(Movimientos[[#This Row],[Contabilizado]] &gt; 0, Movimientos[[#This Row],[Contabilizado]], 0)</f>
        <v>0</v>
      </c>
      <c r="G2610" s="31">
        <f>IF(Movimientos[[#This Row],[Contabilizado]] &lt; 0, Movimientos[[#This Row],[Contabilizado]], 0)</f>
        <v>0</v>
      </c>
      <c r="H2610" s="3"/>
      <c r="I2610" s="5"/>
      <c r="K2610" s="3"/>
      <c r="L2610" s="3"/>
      <c r="M2610" s="3"/>
    </row>
    <row r="2611" spans="1:13" x14ac:dyDescent="0.2">
      <c r="A2611" s="4">
        <v>44743</v>
      </c>
      <c r="B2611" s="17">
        <v>-2600</v>
      </c>
      <c r="C2611" s="11" t="s">
        <v>15</v>
      </c>
      <c r="D2611" s="2" t="s">
        <v>118</v>
      </c>
      <c r="E2611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611" s="17">
        <f>IF(Movimientos[[#This Row],[Contabilizado]] &gt; 0, Movimientos[[#This Row],[Contabilizado]], 0)</f>
        <v>0</v>
      </c>
      <c r="G2611" s="31">
        <f>IF(Movimientos[[#This Row],[Contabilizado]] &lt; 0, Movimientos[[#This Row],[Contabilizado]], 0)</f>
        <v>0</v>
      </c>
      <c r="H2611" s="3"/>
      <c r="I2611" s="5"/>
      <c r="K2611" s="3"/>
      <c r="L2611" s="3"/>
      <c r="M2611" s="3"/>
    </row>
    <row r="2612" spans="1:13" x14ac:dyDescent="0.2">
      <c r="A2612" s="4">
        <v>44743</v>
      </c>
      <c r="B2612" s="17">
        <v>-2600</v>
      </c>
      <c r="C2612" s="11" t="s">
        <v>15</v>
      </c>
      <c r="D2612" s="2" t="s">
        <v>121</v>
      </c>
      <c r="E2612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612" s="17">
        <f>IF(Movimientos[[#This Row],[Contabilizado]] &gt; 0, Movimientos[[#This Row],[Contabilizado]], 0)</f>
        <v>0</v>
      </c>
      <c r="G2612" s="31">
        <f>IF(Movimientos[[#This Row],[Contabilizado]] &lt; 0, Movimientos[[#This Row],[Contabilizado]], 0)</f>
        <v>0</v>
      </c>
      <c r="H2612" s="3"/>
      <c r="I2612" s="5"/>
      <c r="K2612" s="3"/>
      <c r="L2612" s="3"/>
      <c r="M2612" s="3"/>
    </row>
    <row r="2613" spans="1:13" x14ac:dyDescent="0.2">
      <c r="A2613" s="4">
        <v>44743</v>
      </c>
      <c r="B2613" s="17">
        <v>-2600</v>
      </c>
      <c r="C2613" s="11" t="s">
        <v>15</v>
      </c>
      <c r="D2613" s="2" t="s">
        <v>237</v>
      </c>
      <c r="E2613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613" s="17">
        <f>IF(Movimientos[[#This Row],[Contabilizado]] &gt; 0, Movimientos[[#This Row],[Contabilizado]], 0)</f>
        <v>0</v>
      </c>
      <c r="G2613" s="31">
        <f>IF(Movimientos[[#This Row],[Contabilizado]] &lt; 0, Movimientos[[#This Row],[Contabilizado]], 0)</f>
        <v>0</v>
      </c>
      <c r="H2613" s="3"/>
      <c r="I2613" s="5"/>
      <c r="K2613" s="3"/>
      <c r="L2613" s="3"/>
      <c r="M2613" s="3"/>
    </row>
    <row r="2614" spans="1:13" x14ac:dyDescent="0.2">
      <c r="A2614" s="4">
        <v>44743</v>
      </c>
      <c r="B2614" s="17">
        <v>-2600</v>
      </c>
      <c r="C2614" s="11" t="s">
        <v>15</v>
      </c>
      <c r="D2614" s="2" t="s">
        <v>127</v>
      </c>
      <c r="E2614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614" s="17">
        <f>IF(Movimientos[[#This Row],[Contabilizado]] &gt; 0, Movimientos[[#This Row],[Contabilizado]], 0)</f>
        <v>0</v>
      </c>
      <c r="G2614" s="31">
        <f>IF(Movimientos[[#This Row],[Contabilizado]] &lt; 0, Movimientos[[#This Row],[Contabilizado]], 0)</f>
        <v>0</v>
      </c>
      <c r="H2614" s="3"/>
      <c r="I2614" s="5"/>
      <c r="K2614" s="3"/>
      <c r="L2614" s="3"/>
      <c r="M2614" s="3"/>
    </row>
    <row r="2615" spans="1:13" x14ac:dyDescent="0.2">
      <c r="A2615" s="4">
        <v>44743</v>
      </c>
      <c r="B2615" s="17">
        <v>-2600</v>
      </c>
      <c r="C2615" s="11" t="s">
        <v>15</v>
      </c>
      <c r="D2615" s="2" t="s">
        <v>55</v>
      </c>
      <c r="E2615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615" s="17">
        <f>IF(Movimientos[[#This Row],[Contabilizado]] &gt; 0, Movimientos[[#This Row],[Contabilizado]], 0)</f>
        <v>0</v>
      </c>
      <c r="G2615" s="31">
        <f>IF(Movimientos[[#This Row],[Contabilizado]] &lt; 0, Movimientos[[#This Row],[Contabilizado]], 0)</f>
        <v>0</v>
      </c>
      <c r="H2615" s="3"/>
      <c r="I2615" s="5"/>
      <c r="K2615" s="3"/>
      <c r="L2615" s="3"/>
      <c r="M2615" s="3"/>
    </row>
    <row r="2616" spans="1:13" x14ac:dyDescent="0.2">
      <c r="A2616" s="4">
        <v>44743</v>
      </c>
      <c r="B2616" s="17">
        <v>-2600</v>
      </c>
      <c r="C2616" s="11" t="s">
        <v>15</v>
      </c>
      <c r="D2616" s="2" t="s">
        <v>128</v>
      </c>
      <c r="E2616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616" s="17">
        <f>IF(Movimientos[[#This Row],[Contabilizado]] &gt; 0, Movimientos[[#This Row],[Contabilizado]], 0)</f>
        <v>0</v>
      </c>
      <c r="G2616" s="31">
        <f>IF(Movimientos[[#This Row],[Contabilizado]] &lt; 0, Movimientos[[#This Row],[Contabilizado]], 0)</f>
        <v>0</v>
      </c>
      <c r="H2616" s="3"/>
      <c r="I2616" s="5"/>
      <c r="K2616" s="3"/>
      <c r="L2616" s="3"/>
      <c r="M2616" s="3"/>
    </row>
    <row r="2617" spans="1:13" x14ac:dyDescent="0.2">
      <c r="A2617" s="4">
        <v>44743</v>
      </c>
      <c r="B2617" s="17">
        <v>-2600</v>
      </c>
      <c r="C2617" s="11" t="s">
        <v>15</v>
      </c>
      <c r="D2617" s="2" t="s">
        <v>130</v>
      </c>
      <c r="E2617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617" s="17">
        <f>IF(Movimientos[[#This Row],[Contabilizado]] &gt; 0, Movimientos[[#This Row],[Contabilizado]], 0)</f>
        <v>0</v>
      </c>
      <c r="G2617" s="31">
        <f>IF(Movimientos[[#This Row],[Contabilizado]] &lt; 0, Movimientos[[#This Row],[Contabilizado]], 0)</f>
        <v>0</v>
      </c>
      <c r="H2617" s="3"/>
      <c r="I2617" s="5"/>
      <c r="K2617" s="3"/>
      <c r="L2617" s="3"/>
      <c r="M2617" s="3"/>
    </row>
    <row r="2618" spans="1:13" x14ac:dyDescent="0.2">
      <c r="A2618" s="4">
        <v>44743</v>
      </c>
      <c r="B2618" s="17">
        <v>-2600</v>
      </c>
      <c r="C2618" s="11" t="s">
        <v>15</v>
      </c>
      <c r="D2618" s="2" t="s">
        <v>131</v>
      </c>
      <c r="E2618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618" s="17">
        <f>IF(Movimientos[[#This Row],[Contabilizado]] &gt; 0, Movimientos[[#This Row],[Contabilizado]], 0)</f>
        <v>0</v>
      </c>
      <c r="G2618" s="31">
        <f>IF(Movimientos[[#This Row],[Contabilizado]] &lt; 0, Movimientos[[#This Row],[Contabilizado]], 0)</f>
        <v>0</v>
      </c>
      <c r="H2618" s="3"/>
      <c r="I2618" s="5"/>
      <c r="K2618" s="3"/>
      <c r="L2618" s="3"/>
      <c r="M2618" s="3"/>
    </row>
    <row r="2619" spans="1:13" x14ac:dyDescent="0.2">
      <c r="A2619" s="4">
        <v>44743</v>
      </c>
      <c r="B2619" s="17">
        <v>-2600</v>
      </c>
      <c r="C2619" s="11" t="s">
        <v>15</v>
      </c>
      <c r="D2619" s="2" t="s">
        <v>133</v>
      </c>
      <c r="E2619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619" s="17">
        <f>IF(Movimientos[[#This Row],[Contabilizado]] &gt; 0, Movimientos[[#This Row],[Contabilizado]], 0)</f>
        <v>0</v>
      </c>
      <c r="G2619" s="31">
        <f>IF(Movimientos[[#This Row],[Contabilizado]] &lt; 0, Movimientos[[#This Row],[Contabilizado]], 0)</f>
        <v>0</v>
      </c>
      <c r="H2619" s="3"/>
      <c r="I2619" s="5"/>
      <c r="K2619" s="3"/>
      <c r="L2619" s="3"/>
      <c r="M2619" s="3"/>
    </row>
    <row r="2620" spans="1:13" x14ac:dyDescent="0.2">
      <c r="A2620" s="4">
        <v>44743</v>
      </c>
      <c r="B2620" s="17">
        <v>-2600</v>
      </c>
      <c r="C2620" s="11" t="s">
        <v>15</v>
      </c>
      <c r="D2620" s="2" t="s">
        <v>53</v>
      </c>
      <c r="E2620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620" s="17">
        <f>IF(Movimientos[[#This Row],[Contabilizado]] &gt; 0, Movimientos[[#This Row],[Contabilizado]], 0)</f>
        <v>0</v>
      </c>
      <c r="G2620" s="31">
        <f>IF(Movimientos[[#This Row],[Contabilizado]] &lt; 0, Movimientos[[#This Row],[Contabilizado]], 0)</f>
        <v>0</v>
      </c>
      <c r="H2620" s="3"/>
      <c r="I2620" s="5"/>
      <c r="K2620" s="3"/>
      <c r="L2620" s="3"/>
      <c r="M2620" s="3"/>
    </row>
    <row r="2621" spans="1:13" x14ac:dyDescent="0.2">
      <c r="A2621" s="4">
        <v>44743</v>
      </c>
      <c r="B2621" s="17">
        <v>-2600</v>
      </c>
      <c r="C2621" s="11" t="s">
        <v>15</v>
      </c>
      <c r="D2621" s="2" t="s">
        <v>134</v>
      </c>
      <c r="E2621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621" s="17">
        <f>IF(Movimientos[[#This Row],[Contabilizado]] &gt; 0, Movimientos[[#This Row],[Contabilizado]], 0)</f>
        <v>0</v>
      </c>
      <c r="G2621" s="31">
        <f>IF(Movimientos[[#This Row],[Contabilizado]] &lt; 0, Movimientos[[#This Row],[Contabilizado]], 0)</f>
        <v>0</v>
      </c>
      <c r="H2621" s="3"/>
      <c r="I2621" s="5"/>
      <c r="K2621" s="3"/>
      <c r="L2621" s="3"/>
      <c r="M2621" s="3"/>
    </row>
    <row r="2622" spans="1:13" x14ac:dyDescent="0.2">
      <c r="A2622" s="4">
        <v>44743</v>
      </c>
      <c r="B2622" s="17">
        <v>-2600</v>
      </c>
      <c r="C2622" s="11" t="s">
        <v>15</v>
      </c>
      <c r="D2622" s="2" t="s">
        <v>229</v>
      </c>
      <c r="E2622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622" s="17">
        <f>IF(Movimientos[[#This Row],[Contabilizado]] &gt; 0, Movimientos[[#This Row],[Contabilizado]], 0)</f>
        <v>0</v>
      </c>
      <c r="G2622" s="31">
        <f>IF(Movimientos[[#This Row],[Contabilizado]] &lt; 0, Movimientos[[#This Row],[Contabilizado]], 0)</f>
        <v>0</v>
      </c>
      <c r="H2622" s="3"/>
      <c r="I2622" s="5"/>
      <c r="K2622" s="3"/>
      <c r="L2622" s="3"/>
      <c r="M2622" s="3"/>
    </row>
    <row r="2623" spans="1:13" x14ac:dyDescent="0.2">
      <c r="A2623" s="4">
        <v>44743</v>
      </c>
      <c r="B2623" s="17">
        <v>-5200</v>
      </c>
      <c r="C2623" s="11" t="s">
        <v>15</v>
      </c>
      <c r="D2623" s="2" t="s">
        <v>45</v>
      </c>
      <c r="E2623" s="17">
        <f>IF(AND(Movimientos[[#This Row],[Importe]] &lt; 0, OR(Movimientos[[#This Row],[Concepto]] = "Luz", Movimientos[[#This Row],[Concepto]] = "Cuota", Movimientos[[#This Row],[Concepto]] = "Invitado")), 0, Movimientos[[#This Row],[Importe]])</f>
        <v>0</v>
      </c>
      <c r="F2623" s="17">
        <f>IF(Movimientos[[#This Row],[Contabilizado]] &gt; 0, Movimientos[[#This Row],[Contabilizado]], 0)</f>
        <v>0</v>
      </c>
      <c r="G2623" s="31">
        <f>IF(Movimientos[[#This Row],[Contabilizado]] &lt; 0, Movimientos[[#This Row],[Contabilizado]], 0)</f>
        <v>0</v>
      </c>
      <c r="H2623" s="3"/>
      <c r="I2623" s="5"/>
      <c r="K2623" s="3"/>
      <c r="L2623" s="3"/>
      <c r="M2623" s="3"/>
    </row>
    <row r="2624" spans="1:13" x14ac:dyDescent="0.2">
      <c r="A2624" s="4">
        <v>44742</v>
      </c>
      <c r="B2624" s="17">
        <v>299261</v>
      </c>
      <c r="C2624" s="11" t="s">
        <v>197</v>
      </c>
      <c r="D2624" s="2"/>
      <c r="E2624" s="17">
        <f>IF(AND(Movimientos[[#This Row],[Importe]] &lt; 0, OR(Movimientos[[#This Row],[Concepto]] = "Luz", Movimientos[[#This Row],[Concepto]] = "Cuota", Movimientos[[#This Row],[Concepto]] = "Invitado")), 0, Movimientos[[#This Row],[Importe]])</f>
        <v>299261</v>
      </c>
      <c r="F2624" s="17">
        <f>IF(Movimientos[[#This Row],[Contabilizado]] &gt; 0, Movimientos[[#This Row],[Contabilizado]], 0)</f>
        <v>299261</v>
      </c>
      <c r="G2624" s="31">
        <f>IF(Movimientos[[#This Row],[Contabilizado]] &lt; 0, Movimientos[[#This Row],[Contabilizado]], 0)</f>
        <v>0</v>
      </c>
      <c r="H2624" s="3"/>
      <c r="I2624" s="5"/>
      <c r="K2624" s="3"/>
      <c r="L2624" s="3"/>
      <c r="M2624" s="3" t="s">
        <v>241</v>
      </c>
    </row>
    <row r="2625" spans="1:13" x14ac:dyDescent="0.2">
      <c r="A2625" s="2"/>
      <c r="C2625" s="14"/>
      <c r="D2625" s="15"/>
      <c r="G2625" s="31"/>
      <c r="H2625" s="10"/>
      <c r="I2625" s="10"/>
      <c r="J2625" s="10"/>
      <c r="K2625" s="10"/>
      <c r="L2625" s="10"/>
      <c r="M2625" s="3"/>
    </row>
  </sheetData>
  <sheetProtection insertRows="0"/>
  <dataConsolidate/>
  <phoneticPr fontId="5" type="noConversion"/>
  <dataValidations count="1">
    <dataValidation allowBlank="1" showInputMessage="1" showErrorMessage="1" sqref="E2626:G1048576 E2:G2624" xr:uid="{2DE1D55C-2FED-4E15-B75F-EBC03023F0DC}"/>
  </dataValidations>
  <pageMargins left="0.7" right="0.7" top="0.75" bottom="0.75" header="0.3" footer="0.3"/>
  <pageSetup paperSize="9" orientation="portrait" horizontalDpi="0" verticalDpi="0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8371E70-24AC-40F5-9937-2EB178E09CF9}">
          <x14:formula1>
            <xm:f>Alquileres!$A:$A</xm:f>
          </x14:formula1>
          <xm:sqref>H2626:H1048576 H2:H2624</xm:sqref>
        </x14:dataValidation>
        <x14:dataValidation type="list" allowBlank="1" showInputMessage="1" showErrorMessage="1" xr:uid="{1B3B1173-7F5A-4A38-9CCB-D28CABBC1D05}">
          <x14:formula1>
            <xm:f>Ferias!$A:$A</xm:f>
          </x14:formula1>
          <xm:sqref>L2626:L1048576 L2:L2624</xm:sqref>
        </x14:dataValidation>
        <x14:dataValidation type="list" allowBlank="1" showInputMessage="1" showErrorMessage="1" xr:uid="{C58A65CC-6474-4CC3-9672-6531716EAEA1}">
          <x14:formula1>
            <xm:f>Profesores!$A:$A</xm:f>
          </x14:formula1>
          <xm:sqref>J2626:J1048576 J2:J2624</xm:sqref>
        </x14:dataValidation>
        <x14:dataValidation type="list" allowBlank="1" showInputMessage="1" showErrorMessage="1" xr:uid="{29E79B6B-5A14-4678-8150-A8BB4A4C3AD0}">
          <x14:formula1>
            <xm:f>Empleados!$A:$A</xm:f>
          </x14:formula1>
          <xm:sqref>K2626:K1048576 K2:K2624</xm:sqref>
        </x14:dataValidation>
        <x14:dataValidation type="list" allowBlank="1" showInputMessage="1" showErrorMessage="1" xr:uid="{FD039A3B-820A-4C7B-B1ED-288B90127DA7}">
          <x14:formula1>
            <xm:f>Servicios!$A:$A</xm:f>
          </x14:formula1>
          <xm:sqref>I2626:I1048576 I2:I2624</xm:sqref>
        </x14:dataValidation>
        <x14:dataValidation type="list" allowBlank="1" showInputMessage="1" showErrorMessage="1" xr:uid="{45961F49-79C0-45A9-A3A5-302492F94423}">
          <x14:formula1>
            <xm:f>'Conceptos'!$A:$A</xm:f>
          </x14:formula1>
          <xm:sqref>C2626:C1048576</xm:sqref>
        </x14:dataValidation>
        <x14:dataValidation type="list" allowBlank="1" showInputMessage="1" showErrorMessage="1" xr:uid="{BD352F0B-3B7E-9142-B021-A3C537C1663B}">
          <x14:formula1>
            <xm:f>Socios!$A$2:$A$161</xm:f>
          </x14:formula1>
          <xm:sqref>D2:D2624</xm:sqref>
        </x14:dataValidation>
        <x14:dataValidation type="list" allowBlank="1" showInputMessage="1" showErrorMessage="1" xr:uid="{829B9BCD-AE8A-BD4F-A7E5-B6BAB4B5791C}">
          <x14:formula1>
            <xm:f>'Conceptos'!$A$2:$A$16</xm:f>
          </x14:formula1>
          <xm:sqref>C2:C2624</xm:sqref>
        </x14:dataValidation>
        <x14:dataValidation type="list" allowBlank="1" showInputMessage="1" showErrorMessage="1" xr:uid="{90347FF1-367E-4ADB-8E31-308CD49432D7}">
          <x14:formula1>
            <xm:f>Socios!$A:$A</xm:f>
          </x14:formula1>
          <xm:sqref>D2626:D1048576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48"/>
  <sheetViews>
    <sheetView zoomScale="140" zoomScaleNormal="140" workbookViewId="0">
      <selection activeCell="T114" sqref="T114"/>
    </sheetView>
  </sheetViews>
  <sheetFormatPr baseColWidth="10" defaultColWidth="20.83203125" defaultRowHeight="15" x14ac:dyDescent="0.2"/>
  <cols>
    <col min="1" max="1" width="26.83203125" bestFit="1" customWidth="1"/>
    <col min="2" max="2" width="19.1640625" bestFit="1" customWidth="1"/>
    <col min="3" max="3" width="14" bestFit="1" customWidth="1"/>
    <col min="4" max="4" width="11.33203125" bestFit="1" customWidth="1"/>
    <col min="5" max="5" width="15.5" bestFit="1" customWidth="1"/>
    <col min="6" max="6" width="13.5" bestFit="1" customWidth="1"/>
    <col min="7" max="8" width="17.83203125" style="18" bestFit="1" customWidth="1"/>
    <col min="9" max="9" width="12.83203125" style="18" bestFit="1" customWidth="1"/>
    <col min="10" max="10" width="11.1640625" bestFit="1" customWidth="1"/>
    <col min="11" max="11" width="9.83203125" style="8" bestFit="1" customWidth="1"/>
    <col min="12" max="12" width="11.1640625" style="18" bestFit="1" customWidth="1"/>
    <col min="13" max="13" width="36.1640625" style="18" bestFit="1" customWidth="1"/>
    <col min="14" max="14" width="36.1640625" style="8" bestFit="1" customWidth="1"/>
    <col min="15" max="15" width="14.83203125" bestFit="1" customWidth="1"/>
    <col min="16" max="16" width="14.83203125" style="8" bestFit="1" customWidth="1"/>
    <col min="17" max="17" width="10.1640625" bestFit="1" customWidth="1"/>
    <col min="18" max="18" width="13.83203125" bestFit="1" customWidth="1"/>
    <col min="19" max="19" width="16.1640625" bestFit="1" customWidth="1"/>
    <col min="20" max="20" width="12.6640625" style="22" bestFit="1" customWidth="1"/>
    <col min="21" max="21" width="9.1640625" style="8" bestFit="1" customWidth="1"/>
    <col min="22" max="22" width="16.1640625" style="8" bestFit="1" customWidth="1"/>
    <col min="23" max="23" width="12.6640625" style="8" bestFit="1" customWidth="1"/>
    <col min="24" max="24" width="11.1640625" style="8" bestFit="1" customWidth="1"/>
    <col min="25" max="25" width="13.6640625" style="6" bestFit="1" customWidth="1"/>
    <col min="26" max="26" width="9.83203125" style="7" bestFit="1" customWidth="1"/>
  </cols>
  <sheetData>
    <row r="1" spans="1:20" x14ac:dyDescent="0.2">
      <c r="A1" t="s">
        <v>242</v>
      </c>
      <c r="B1" t="s">
        <v>243</v>
      </c>
      <c r="C1" t="s">
        <v>244</v>
      </c>
      <c r="D1" s="18" t="s">
        <v>245</v>
      </c>
      <c r="E1" s="18" t="s">
        <v>246</v>
      </c>
      <c r="F1" s="18" t="s">
        <v>247</v>
      </c>
      <c r="G1" s="18" t="s">
        <v>248</v>
      </c>
      <c r="H1" s="18" t="s">
        <v>249</v>
      </c>
      <c r="I1" s="8" t="s">
        <v>250</v>
      </c>
      <c r="J1" s="8" t="s">
        <v>251</v>
      </c>
      <c r="K1" s="8" t="s">
        <v>252</v>
      </c>
      <c r="L1" t="s">
        <v>959</v>
      </c>
      <c r="M1" t="s">
        <v>253</v>
      </c>
      <c r="N1" t="s">
        <v>254</v>
      </c>
      <c r="O1" s="8" t="s">
        <v>255</v>
      </c>
      <c r="P1" s="8" t="s">
        <v>256</v>
      </c>
      <c r="Q1" s="8" t="s">
        <v>257</v>
      </c>
      <c r="R1" s="8" t="s">
        <v>258</v>
      </c>
      <c r="S1" s="6" t="s">
        <v>259</v>
      </c>
      <c r="T1" s="22" t="s">
        <v>260</v>
      </c>
    </row>
    <row r="2" spans="1:20" x14ac:dyDescent="0.2">
      <c r="A2" t="str">
        <f t="shared" ref="A2:A33" si="0">_xlfn.CONCAT(C2 &amp; " ", B2)</f>
        <v>Aceval Adrian Fabio</v>
      </c>
      <c r="B2" t="s">
        <v>261</v>
      </c>
      <c r="C2" t="s">
        <v>262</v>
      </c>
      <c r="D2" s="18">
        <f>SUMIFS(Movimientos!B:B, Movimientos!D:D, Socios[[#This Row],[ID]], Movimientos!C:C, "Luz")</f>
        <v>-700</v>
      </c>
      <c r="E2" s="18">
        <f>SUMIFS(Movimientos!B:B, Movimientos!D:D, Socios[[#This Row],[ID]], Movimientos!C:C, "Invitado")</f>
        <v>0</v>
      </c>
      <c r="F2" s="18">
        <f>SUMIFS(Movimientos!B:B, Movimientos!D:D, Socios[[#This Row],[ID]], Movimientos!C:C, "Cuota")</f>
        <v>0</v>
      </c>
      <c r="G2" s="18">
        <f>Socios[[#This Row],[Saldo cuota]]+IF(Socios[[#This Row],[Categoria]] = "Cadete", 2700, 3800)</f>
        <v>3800</v>
      </c>
      <c r="H2" s="18">
        <f>Socios[[#This Row],[Saldo luz]] + Socios[[#This Row],[Saldo cuota]] + Socios[[#This Row],[Saldo invitado]]</f>
        <v>-700</v>
      </c>
      <c r="I2" s="9" t="s">
        <v>263</v>
      </c>
      <c r="J2" s="9" t="s">
        <v>264</v>
      </c>
      <c r="K2" s="9" t="s">
        <v>3</v>
      </c>
      <c r="L2" t="s">
        <v>265</v>
      </c>
      <c r="M2" s="1" t="s">
        <v>266</v>
      </c>
      <c r="N2" s="1" t="s">
        <v>267</v>
      </c>
      <c r="O2" s="9" t="s">
        <v>268</v>
      </c>
      <c r="P2" s="9" t="s">
        <v>269</v>
      </c>
      <c r="Q2" s="9" t="s">
        <v>270</v>
      </c>
      <c r="R2" s="9" t="s">
        <v>271</v>
      </c>
      <c r="S2" s="6">
        <v>23716</v>
      </c>
      <c r="T2" s="22">
        <v>17260327</v>
      </c>
    </row>
    <row r="3" spans="1:20" x14ac:dyDescent="0.2">
      <c r="A3" t="str">
        <f t="shared" si="0"/>
        <v>Aceval Juan Pablo</v>
      </c>
      <c r="B3" t="s">
        <v>272</v>
      </c>
      <c r="C3" t="s">
        <v>262</v>
      </c>
      <c r="D3" s="18">
        <f>SUMIFS(Movimientos!B:B, Movimientos!D:D, Socios[[#This Row],[ID]], Movimientos!C:C, "Luz")</f>
        <v>0</v>
      </c>
      <c r="E3" s="18">
        <f>SUMIFS(Movimientos!B:B, Movimientos!D:D, Socios[[#This Row],[ID]], Movimientos!C:C, "Invitado")</f>
        <v>0</v>
      </c>
      <c r="F3" s="18">
        <f>SUMIFS(Movimientos!B:B, Movimientos!D:D, Socios[[#This Row],[ID]], Movimientos!C:C, "Cuota")</f>
        <v>-2700</v>
      </c>
      <c r="G3" s="18">
        <f>Socios[[#This Row],[Saldo cuota]]+IF(Socios[[#This Row],[Categoria]] = "Cadete", 2700, 3800)</f>
        <v>0</v>
      </c>
      <c r="H3" s="18">
        <f>Socios[[#This Row],[Saldo luz]] + Socios[[#This Row],[Saldo cuota]] + Socios[[#This Row],[Saldo invitado]]</f>
        <v>-2700</v>
      </c>
      <c r="I3" s="9" t="s">
        <v>263</v>
      </c>
      <c r="J3" s="9" t="s">
        <v>264</v>
      </c>
      <c r="K3" s="9" t="s">
        <v>273</v>
      </c>
      <c r="L3" t="s">
        <v>274</v>
      </c>
      <c r="M3" s="1" t="s">
        <v>275</v>
      </c>
      <c r="N3" s="1" t="s">
        <v>276</v>
      </c>
      <c r="O3" s="9" t="s">
        <v>277</v>
      </c>
      <c r="P3" s="9" t="s">
        <v>269</v>
      </c>
      <c r="Q3" s="9" t="s">
        <v>270</v>
      </c>
      <c r="R3" s="9" t="s">
        <v>271</v>
      </c>
      <c r="S3" s="6">
        <v>39519</v>
      </c>
      <c r="T3" s="22">
        <v>40390494</v>
      </c>
    </row>
    <row r="4" spans="1:20" x14ac:dyDescent="0.2">
      <c r="A4" t="str">
        <f t="shared" si="0"/>
        <v>Acosta Lucas</v>
      </c>
      <c r="B4" t="s">
        <v>278</v>
      </c>
      <c r="C4" t="s">
        <v>279</v>
      </c>
      <c r="D4" s="18">
        <f>SUMIFS(Movimientos!B:B, Movimientos!D:D, Socios[[#This Row],[ID]], Movimientos!C:C, "Luz")</f>
        <v>0</v>
      </c>
      <c r="E4" s="18">
        <f>SUMIFS(Movimientos!B:B, Movimientos!D:D, Socios[[#This Row],[ID]], Movimientos!C:C, "Invitado")</f>
        <v>0</v>
      </c>
      <c r="F4" s="18">
        <f>SUMIFS(Movimientos!B:B, Movimientos!D:D, Socios[[#This Row],[ID]], Movimientos!C:C, "Cuota")</f>
        <v>-3800</v>
      </c>
      <c r="G4" s="18">
        <f>Socios[[#This Row],[Saldo cuota]]+IF(Socios[[#This Row],[Categoria]] = "Cadete", 2700, 3800)</f>
        <v>0</v>
      </c>
      <c r="H4" s="18">
        <f>Socios[[#This Row],[Saldo luz]] + Socios[[#This Row],[Saldo cuota]] + Socios[[#This Row],[Saldo invitado]]</f>
        <v>-3800</v>
      </c>
      <c r="I4" s="9" t="s">
        <v>263</v>
      </c>
      <c r="J4" s="9" t="s">
        <v>264</v>
      </c>
      <c r="K4" s="9" t="s">
        <v>3</v>
      </c>
      <c r="L4" t="s">
        <v>280</v>
      </c>
      <c r="M4" s="1" t="s">
        <v>281</v>
      </c>
      <c r="N4" s="1" t="s">
        <v>282</v>
      </c>
      <c r="O4" s="9" t="s">
        <v>277</v>
      </c>
      <c r="P4" s="9" t="s">
        <v>269</v>
      </c>
      <c r="Q4" s="9" t="s">
        <v>270</v>
      </c>
      <c r="R4" s="9" t="s">
        <v>271</v>
      </c>
      <c r="S4" s="6">
        <v>34622</v>
      </c>
      <c r="T4" s="22">
        <v>38390493</v>
      </c>
    </row>
    <row r="5" spans="1:20" x14ac:dyDescent="0.2">
      <c r="A5" t="str">
        <f t="shared" si="0"/>
        <v>Acosta Mayra</v>
      </c>
      <c r="B5" t="s">
        <v>283</v>
      </c>
      <c r="C5" t="s">
        <v>279</v>
      </c>
      <c r="D5" s="18">
        <f>SUMIFS(Movimientos!B:B, Movimientos!D:D, Socios[[#This Row],[ID]], Movimientos!C:C, "Luz")</f>
        <v>0</v>
      </c>
      <c r="E5" s="18">
        <f>SUMIFS(Movimientos!B:B, Movimientos!D:D, Socios[[#This Row],[ID]], Movimientos!C:C, "Invitado")</f>
        <v>0</v>
      </c>
      <c r="F5" s="18">
        <f>SUMIFS(Movimientos!B:B, Movimientos!D:D, Socios[[#This Row],[ID]], Movimientos!C:C, "Cuota")</f>
        <v>0</v>
      </c>
      <c r="G5" s="18">
        <f>Socios[[#This Row],[Saldo cuota]]+IF(Socios[[#This Row],[Categoria]] = "Cadete", 2700, 3800)</f>
        <v>3800</v>
      </c>
      <c r="H5" s="18">
        <f>Socios[[#This Row],[Saldo luz]] + Socios[[#This Row],[Saldo cuota]] + Socios[[#This Row],[Saldo invitado]]</f>
        <v>0</v>
      </c>
      <c r="I5" s="9" t="s">
        <v>284</v>
      </c>
      <c r="J5" s="9" t="s">
        <v>285</v>
      </c>
      <c r="K5" s="9" t="s">
        <v>3</v>
      </c>
      <c r="L5" t="s">
        <v>286</v>
      </c>
      <c r="M5" s="1"/>
      <c r="N5" s="1"/>
      <c r="O5" s="9"/>
      <c r="P5" s="9" t="s">
        <v>270</v>
      </c>
      <c r="Q5" s="9" t="s">
        <v>270</v>
      </c>
      <c r="R5" s="9"/>
      <c r="S5" s="6"/>
    </row>
    <row r="6" spans="1:20" x14ac:dyDescent="0.2">
      <c r="A6" t="str">
        <f t="shared" si="0"/>
        <v>Affranchino Miguel Angel</v>
      </c>
      <c r="B6" t="s">
        <v>287</v>
      </c>
      <c r="C6" t="s">
        <v>288</v>
      </c>
      <c r="D6" s="18">
        <f>SUMIFS(Movimientos!B:B, Movimientos!D:D, Socios[[#This Row],[ID]], Movimientos!C:C, "Luz")</f>
        <v>0</v>
      </c>
      <c r="E6" s="18">
        <f>SUMIFS(Movimientos!B:B, Movimientos!D:D, Socios[[#This Row],[ID]], Movimientos!C:C, "Invitado")</f>
        <v>0</v>
      </c>
      <c r="F6" s="18">
        <f>SUMIFS(Movimientos!B:B, Movimientos!D:D, Socios[[#This Row],[ID]], Movimientos!C:C, "Cuota")</f>
        <v>-3800</v>
      </c>
      <c r="G6" s="18">
        <f>Socios[[#This Row],[Saldo cuota]]+IF(Socios[[#This Row],[Categoria]] = "Cadete", 2700, 3800)</f>
        <v>0</v>
      </c>
      <c r="H6" s="18">
        <f>Socios[[#This Row],[Saldo luz]] + Socios[[#This Row],[Saldo cuota]] + Socios[[#This Row],[Saldo invitado]]</f>
        <v>-3800</v>
      </c>
      <c r="I6" s="9" t="s">
        <v>263</v>
      </c>
      <c r="J6" s="9" t="s">
        <v>264</v>
      </c>
      <c r="K6" s="9" t="s">
        <v>3</v>
      </c>
      <c r="L6" t="s">
        <v>289</v>
      </c>
      <c r="M6" s="1" t="s">
        <v>290</v>
      </c>
      <c r="N6" s="1" t="s">
        <v>291</v>
      </c>
      <c r="O6" s="9" t="s">
        <v>268</v>
      </c>
      <c r="P6" s="9" t="s">
        <v>269</v>
      </c>
      <c r="Q6" s="9" t="s">
        <v>269</v>
      </c>
      <c r="R6" s="9" t="s">
        <v>271</v>
      </c>
      <c r="S6" s="6">
        <v>19049</v>
      </c>
      <c r="T6" s="22">
        <v>10325801</v>
      </c>
    </row>
    <row r="7" spans="1:20" x14ac:dyDescent="0.2">
      <c r="A7" t="str">
        <f t="shared" si="0"/>
        <v>Alonso Marcelo</v>
      </c>
      <c r="B7" t="s">
        <v>292</v>
      </c>
      <c r="C7" t="s">
        <v>293</v>
      </c>
      <c r="D7" s="18">
        <f>SUMIFS(Movimientos!B:B, Movimientos!D:D, Socios[[#This Row],[ID]], Movimientos!C:C, "Luz")</f>
        <v>0</v>
      </c>
      <c r="E7" s="18">
        <f>SUMIFS(Movimientos!B:B, Movimientos!D:D, Socios[[#This Row],[ID]], Movimientos!C:C, "Invitado")</f>
        <v>0</v>
      </c>
      <c r="F7" s="18">
        <f>SUMIFS(Movimientos!B:B, Movimientos!D:D, Socios[[#This Row],[ID]], Movimientos!C:C, "Cuota")</f>
        <v>0</v>
      </c>
      <c r="G7" s="18">
        <f>Socios[[#This Row],[Saldo cuota]]+IF(Socios[[#This Row],[Categoria]] = "Cadete", 2700, 3800)</f>
        <v>3800</v>
      </c>
      <c r="H7" s="18">
        <f>Socios[[#This Row],[Saldo luz]] + Socios[[#This Row],[Saldo cuota]] + Socios[[#This Row],[Saldo invitado]]</f>
        <v>0</v>
      </c>
      <c r="I7" s="9" t="s">
        <v>263</v>
      </c>
      <c r="J7" s="9" t="s">
        <v>264</v>
      </c>
      <c r="K7" s="9" t="s">
        <v>3</v>
      </c>
      <c r="L7" t="s">
        <v>286</v>
      </c>
      <c r="M7" s="1"/>
      <c r="N7" s="1"/>
      <c r="O7" s="9"/>
      <c r="P7" s="9" t="s">
        <v>270</v>
      </c>
      <c r="Q7" s="9" t="s">
        <v>270</v>
      </c>
      <c r="R7" s="9"/>
      <c r="S7" s="6"/>
    </row>
    <row r="8" spans="1:20" x14ac:dyDescent="0.2">
      <c r="A8" t="str">
        <f t="shared" si="0"/>
        <v>Andrade Duarte Katerine Elisa</v>
      </c>
      <c r="B8" t="s">
        <v>294</v>
      </c>
      <c r="C8" t="s">
        <v>295</v>
      </c>
      <c r="D8" s="18">
        <f>SUMIFS(Movimientos!B:B, Movimientos!D:D, Socios[[#This Row],[ID]], Movimientos!C:C, "Luz")</f>
        <v>0</v>
      </c>
      <c r="E8" s="18">
        <f>SUMIFS(Movimientos!B:B, Movimientos!D:D, Socios[[#This Row],[ID]], Movimientos!C:C, "Invitado")</f>
        <v>0</v>
      </c>
      <c r="F8" s="18">
        <f>SUMIFS(Movimientos!B:B, Movimientos!D:D, Socios[[#This Row],[ID]], Movimientos!C:C, "Cuota")</f>
        <v>-3800</v>
      </c>
      <c r="G8" s="18">
        <f>Socios[[#This Row],[Saldo cuota]]+IF(Socios[[#This Row],[Categoria]] = "Cadete", 2700, 3800)</f>
        <v>0</v>
      </c>
      <c r="H8" s="18">
        <f>Socios[[#This Row],[Saldo luz]] + Socios[[#This Row],[Saldo cuota]] + Socios[[#This Row],[Saldo invitado]]</f>
        <v>-3800</v>
      </c>
      <c r="I8" s="9" t="s">
        <v>263</v>
      </c>
      <c r="J8" s="9" t="s">
        <v>285</v>
      </c>
      <c r="K8" s="9" t="s">
        <v>3</v>
      </c>
      <c r="L8" t="s">
        <v>296</v>
      </c>
      <c r="M8" s="1" t="s">
        <v>297</v>
      </c>
      <c r="N8" s="1" t="s">
        <v>298</v>
      </c>
      <c r="O8" s="9" t="s">
        <v>268</v>
      </c>
      <c r="P8" s="9" t="s">
        <v>269</v>
      </c>
      <c r="Q8" s="9" t="s">
        <v>269</v>
      </c>
      <c r="R8" s="9" t="s">
        <v>299</v>
      </c>
      <c r="S8" s="6">
        <v>31680</v>
      </c>
      <c r="T8" s="22">
        <v>95444470</v>
      </c>
    </row>
    <row r="9" spans="1:20" x14ac:dyDescent="0.2">
      <c r="A9" t="str">
        <f t="shared" si="0"/>
        <v>Arce Martina</v>
      </c>
      <c r="B9" t="s">
        <v>300</v>
      </c>
      <c r="C9" t="s">
        <v>301</v>
      </c>
      <c r="D9" s="18">
        <f>SUMIFS(Movimientos!B:B, Movimientos!D:D, Socios[[#This Row],[ID]], Movimientos!C:C, "Luz")</f>
        <v>-500</v>
      </c>
      <c r="E9" s="18">
        <f>SUMIFS(Movimientos!B:B, Movimientos!D:D, Socios[[#This Row],[ID]], Movimientos!C:C, "Invitado")</f>
        <v>0</v>
      </c>
      <c r="F9" s="18">
        <f>SUMIFS(Movimientos!B:B, Movimientos!D:D, Socios[[#This Row],[ID]], Movimientos!C:C, "Cuota")</f>
        <v>0</v>
      </c>
      <c r="G9" s="18">
        <f>Socios[[#This Row],[Saldo cuota]]+IF(Socios[[#This Row],[Categoria]] = "Cadete", 2700, 3800)</f>
        <v>2700</v>
      </c>
      <c r="H9" s="18">
        <f>Socios[[#This Row],[Saldo luz]] + Socios[[#This Row],[Saldo cuota]] + Socios[[#This Row],[Saldo invitado]]</f>
        <v>-500</v>
      </c>
      <c r="I9" s="9" t="s">
        <v>263</v>
      </c>
      <c r="J9" s="9" t="s">
        <v>285</v>
      </c>
      <c r="K9" s="9" t="s">
        <v>273</v>
      </c>
      <c r="L9" t="s">
        <v>302</v>
      </c>
      <c r="M9" s="1" t="s">
        <v>303</v>
      </c>
      <c r="N9" s="1"/>
      <c r="O9" s="9"/>
      <c r="P9" s="9" t="s">
        <v>270</v>
      </c>
      <c r="Q9" s="9" t="s">
        <v>269</v>
      </c>
      <c r="R9" s="9"/>
      <c r="S9" s="6"/>
    </row>
    <row r="10" spans="1:20" x14ac:dyDescent="0.2">
      <c r="A10" t="str">
        <f t="shared" si="0"/>
        <v>Arraras Victoria</v>
      </c>
      <c r="B10" t="s">
        <v>304</v>
      </c>
      <c r="C10" t="s">
        <v>305</v>
      </c>
      <c r="D10" s="18">
        <f>SUMIFS(Movimientos!B:B, Movimientos!D:D, Socios[[#This Row],[ID]], Movimientos!C:C, "Luz")</f>
        <v>-500</v>
      </c>
      <c r="E10" s="18">
        <f>SUMIFS(Movimientos!B:B, Movimientos!D:D, Socios[[#This Row],[ID]], Movimientos!C:C, "Invitado")</f>
        <v>0</v>
      </c>
      <c r="F10" s="18">
        <f>SUMIFS(Movimientos!B:B, Movimientos!D:D, Socios[[#This Row],[ID]], Movimientos!C:C, "Cuota")</f>
        <v>-7600</v>
      </c>
      <c r="G10" s="18">
        <f>Socios[[#This Row],[Saldo cuota]]+IF(Socios[[#This Row],[Categoria]] = "Cadete", 2700, 3800)</f>
        <v>-3800</v>
      </c>
      <c r="H10" s="18">
        <f>Socios[[#This Row],[Saldo luz]] + Socios[[#This Row],[Saldo cuota]] + Socios[[#This Row],[Saldo invitado]]</f>
        <v>-8100</v>
      </c>
      <c r="I10" s="9" t="s">
        <v>263</v>
      </c>
      <c r="J10" s="9" t="s">
        <v>285</v>
      </c>
      <c r="K10" s="9" t="s">
        <v>3</v>
      </c>
      <c r="L10" t="s">
        <v>286</v>
      </c>
      <c r="M10" s="1"/>
      <c r="N10" s="1"/>
      <c r="O10" s="9"/>
      <c r="P10" s="9" t="s">
        <v>270</v>
      </c>
      <c r="Q10" s="9" t="s">
        <v>270</v>
      </c>
      <c r="R10" s="9"/>
      <c r="S10" s="6"/>
    </row>
    <row r="11" spans="1:20" x14ac:dyDescent="0.2">
      <c r="A11" t="str">
        <f t="shared" si="0"/>
        <v>Asensio Adrian Marcelo</v>
      </c>
      <c r="B11" t="s">
        <v>306</v>
      </c>
      <c r="C11" t="s">
        <v>307</v>
      </c>
      <c r="D11" s="18">
        <f>SUMIFS(Movimientos!B:B, Movimientos!D:D, Socios[[#This Row],[ID]], Movimientos!C:C, "Luz")</f>
        <v>0</v>
      </c>
      <c r="E11" s="18">
        <f>SUMIFS(Movimientos!B:B, Movimientos!D:D, Socios[[#This Row],[ID]], Movimientos!C:C, "Invitado")</f>
        <v>0</v>
      </c>
      <c r="F11" s="18">
        <f>SUMIFS(Movimientos!B:B, Movimientos!D:D, Socios[[#This Row],[ID]], Movimientos!C:C, "Cuota")</f>
        <v>0</v>
      </c>
      <c r="G11" s="18">
        <f>Socios[[#This Row],[Saldo cuota]]+IF(Socios[[#This Row],[Categoria]] = "Cadete", 2700, 3800)</f>
        <v>3800</v>
      </c>
      <c r="H11" s="18">
        <f>Socios[[#This Row],[Saldo luz]] + Socios[[#This Row],[Saldo cuota]] + Socios[[#This Row],[Saldo invitado]]</f>
        <v>0</v>
      </c>
      <c r="I11" s="9" t="s">
        <v>263</v>
      </c>
      <c r="J11" s="9" t="s">
        <v>264</v>
      </c>
      <c r="K11" s="9" t="s">
        <v>3</v>
      </c>
      <c r="L11" t="s">
        <v>308</v>
      </c>
      <c r="M11" s="1" t="s">
        <v>309</v>
      </c>
      <c r="N11" s="1" t="s">
        <v>310</v>
      </c>
      <c r="O11" s="9" t="s">
        <v>268</v>
      </c>
      <c r="P11" s="9" t="s">
        <v>269</v>
      </c>
      <c r="Q11" s="9" t="s">
        <v>269</v>
      </c>
      <c r="R11" s="9" t="s">
        <v>271</v>
      </c>
      <c r="S11" s="6">
        <v>25416</v>
      </c>
      <c r="T11" s="22">
        <v>20289968</v>
      </c>
    </row>
    <row r="12" spans="1:20" x14ac:dyDescent="0.2">
      <c r="A12" t="str">
        <f t="shared" si="0"/>
        <v>Avila Emiliano</v>
      </c>
      <c r="B12" t="s">
        <v>311</v>
      </c>
      <c r="C12" t="s">
        <v>312</v>
      </c>
      <c r="D12" s="23">
        <f>SUMIFS(Movimientos!B:B, Movimientos!D:D, Socios[[#This Row],[ID]], Movimientos!C:C, "Luz")</f>
        <v>0</v>
      </c>
      <c r="E12" s="18">
        <f>SUMIFS(Movimientos!B:B, Movimientos!D:D, Socios[[#This Row],[ID]], Movimientos!C:C, "Invitado")</f>
        <v>0</v>
      </c>
      <c r="F12" s="23">
        <f>SUMIFS(Movimientos!B:B, Movimientos!D:D, Socios[[#This Row],[ID]], Movimientos!C:C, "Cuota")</f>
        <v>-7600</v>
      </c>
      <c r="G12" s="18">
        <f>Socios[[#This Row],[Saldo cuota]]+IF(Socios[[#This Row],[Categoria]] = "Cadete", 2700, 3800)</f>
        <v>-3800</v>
      </c>
      <c r="H12" s="23">
        <f>Socios[[#This Row],[Saldo luz]] + Socios[[#This Row],[Saldo cuota]] + Socios[[#This Row],[Saldo invitado]]</f>
        <v>-7600</v>
      </c>
      <c r="I12" s="9" t="s">
        <v>263</v>
      </c>
      <c r="J12" s="9" t="s">
        <v>264</v>
      </c>
      <c r="K12" s="9" t="s">
        <v>3</v>
      </c>
      <c r="L12"/>
      <c r="M12" s="1"/>
      <c r="N12" s="1"/>
      <c r="O12" s="9"/>
      <c r="P12" s="9" t="s">
        <v>270</v>
      </c>
      <c r="Q12" s="9" t="s">
        <v>270</v>
      </c>
      <c r="R12" s="9" t="s">
        <v>271</v>
      </c>
      <c r="S12" s="6"/>
    </row>
    <row r="13" spans="1:20" x14ac:dyDescent="0.2">
      <c r="A13" t="str">
        <f t="shared" si="0"/>
        <v>Baldivieso Daniel</v>
      </c>
      <c r="B13" t="s">
        <v>313</v>
      </c>
      <c r="C13" t="s">
        <v>314</v>
      </c>
      <c r="D13" s="18">
        <f>SUMIFS(Movimientos!B:B, Movimientos!D:D, Socios[[#This Row],[ID]], Movimientos!C:C, "Luz")</f>
        <v>-500</v>
      </c>
      <c r="E13" s="18">
        <f>SUMIFS(Movimientos!B:B, Movimientos!D:D, Socios[[#This Row],[ID]], Movimientos!C:C, "Invitado")</f>
        <v>0</v>
      </c>
      <c r="F13" s="18">
        <f>SUMIFS(Movimientos!B:B, Movimientos!D:D, Socios[[#This Row],[ID]], Movimientos!C:C, "Cuota")</f>
        <v>0</v>
      </c>
      <c r="G13" s="18">
        <f>Socios[[#This Row],[Saldo cuota]]+IF(Socios[[#This Row],[Categoria]] = "Cadete", 2700, 3800)</f>
        <v>3800</v>
      </c>
      <c r="H13" s="18">
        <f>Socios[[#This Row],[Saldo luz]] + Socios[[#This Row],[Saldo cuota]] + Socios[[#This Row],[Saldo invitado]]</f>
        <v>-500</v>
      </c>
      <c r="I13" s="9" t="s">
        <v>263</v>
      </c>
      <c r="J13" s="9" t="s">
        <v>264</v>
      </c>
      <c r="K13" s="9" t="s">
        <v>3</v>
      </c>
      <c r="L13" t="s">
        <v>315</v>
      </c>
      <c r="M13" s="1" t="s">
        <v>316</v>
      </c>
      <c r="N13" s="1" t="s">
        <v>317</v>
      </c>
      <c r="O13" s="9" t="s">
        <v>277</v>
      </c>
      <c r="P13" s="9" t="s">
        <v>269</v>
      </c>
      <c r="Q13" s="9" t="s">
        <v>269</v>
      </c>
      <c r="R13" s="9" t="s">
        <v>271</v>
      </c>
      <c r="S13" s="6">
        <v>26940</v>
      </c>
      <c r="T13" s="22">
        <v>23508762</v>
      </c>
    </row>
    <row r="14" spans="1:20" x14ac:dyDescent="0.2">
      <c r="A14" t="str">
        <f t="shared" si="0"/>
        <v>Baldivieso Lautaro Daniel</v>
      </c>
      <c r="B14" t="s">
        <v>318</v>
      </c>
      <c r="C14" t="s">
        <v>314</v>
      </c>
      <c r="D14" s="18">
        <f>SUMIFS(Movimientos!B:B, Movimientos!D:D, Socios[[#This Row],[ID]], Movimientos!C:C, "Luz")</f>
        <v>0</v>
      </c>
      <c r="E14" s="18">
        <f>SUMIFS(Movimientos!B:B, Movimientos!D:D, Socios[[#This Row],[ID]], Movimientos!C:C, "Invitado")</f>
        <v>0</v>
      </c>
      <c r="F14" s="18">
        <f>SUMIFS(Movimientos!B:B, Movimientos!D:D, Socios[[#This Row],[ID]], Movimientos!C:C, "Cuota")</f>
        <v>0</v>
      </c>
      <c r="G14" s="18">
        <f>Socios[[#This Row],[Saldo cuota]]+IF(Socios[[#This Row],[Categoria]] = "Cadete", 2700, 3800)</f>
        <v>2700</v>
      </c>
      <c r="H14" s="18">
        <f>Socios[[#This Row],[Saldo luz]] + Socios[[#This Row],[Saldo cuota]] + Socios[[#This Row],[Saldo invitado]]</f>
        <v>0</v>
      </c>
      <c r="I14" s="9" t="s">
        <v>263</v>
      </c>
      <c r="J14" s="9" t="s">
        <v>264</v>
      </c>
      <c r="K14" s="9" t="s">
        <v>273</v>
      </c>
      <c r="L14" t="s">
        <v>319</v>
      </c>
      <c r="M14" s="1" t="s">
        <v>320</v>
      </c>
      <c r="N14" s="1" t="s">
        <v>317</v>
      </c>
      <c r="O14" s="9" t="s">
        <v>277</v>
      </c>
      <c r="P14" s="9" t="s">
        <v>269</v>
      </c>
      <c r="Q14" s="9" t="s">
        <v>269</v>
      </c>
      <c r="R14" s="9" t="s">
        <v>271</v>
      </c>
      <c r="S14" s="6">
        <v>39784</v>
      </c>
      <c r="T14" s="22">
        <v>48992899</v>
      </c>
    </row>
    <row r="15" spans="1:20" x14ac:dyDescent="0.2">
      <c r="A15" t="str">
        <f t="shared" si="0"/>
        <v>Barco Pablo Javier</v>
      </c>
      <c r="B15" t="s">
        <v>321</v>
      </c>
      <c r="C15" t="s">
        <v>322</v>
      </c>
      <c r="D15" s="18">
        <f>SUMIFS(Movimientos!B:B, Movimientos!D:D, Socios[[#This Row],[ID]], Movimientos!C:C, "Luz")</f>
        <v>0</v>
      </c>
      <c r="E15" s="18">
        <f>SUMIFS(Movimientos!B:B, Movimientos!D:D, Socios[[#This Row],[ID]], Movimientos!C:C, "Invitado")</f>
        <v>0</v>
      </c>
      <c r="F15" s="18">
        <f>SUMIFS(Movimientos!B:B, Movimientos!D:D, Socios[[#This Row],[ID]], Movimientos!C:C, "Cuota")</f>
        <v>-11400</v>
      </c>
      <c r="G15" s="18">
        <f>Socios[[#This Row],[Saldo cuota]]+IF(Socios[[#This Row],[Categoria]] = "Cadete", 2700, 3800)</f>
        <v>-7600</v>
      </c>
      <c r="H15" s="18">
        <f>Socios[[#This Row],[Saldo luz]] + Socios[[#This Row],[Saldo cuota]] + Socios[[#This Row],[Saldo invitado]]</f>
        <v>-11400</v>
      </c>
      <c r="I15" s="9" t="s">
        <v>263</v>
      </c>
      <c r="J15" s="9" t="s">
        <v>264</v>
      </c>
      <c r="K15" s="9" t="s">
        <v>3</v>
      </c>
      <c r="L15" t="s">
        <v>323</v>
      </c>
      <c r="M15" s="1" t="s">
        <v>324</v>
      </c>
      <c r="N15" s="1" t="s">
        <v>325</v>
      </c>
      <c r="O15" s="9" t="s">
        <v>277</v>
      </c>
      <c r="P15" s="9" t="s">
        <v>269</v>
      </c>
      <c r="Q15" s="9" t="s">
        <v>270</v>
      </c>
      <c r="R15" s="9" t="s">
        <v>271</v>
      </c>
      <c r="S15" s="6">
        <v>28566</v>
      </c>
      <c r="T15" s="22">
        <v>26416377</v>
      </c>
    </row>
    <row r="16" spans="1:20" x14ac:dyDescent="0.2">
      <c r="A16" t="str">
        <f t="shared" si="0"/>
        <v>Bartucci Carla</v>
      </c>
      <c r="B16" s="24" t="s">
        <v>326</v>
      </c>
      <c r="C16" t="s">
        <v>327</v>
      </c>
      <c r="D16" s="18">
        <f>SUMIFS(Movimientos!B:B, Movimientos!D:D, Socios[[#This Row],[ID]], Movimientos!C:C, "Luz")</f>
        <v>0</v>
      </c>
      <c r="E16" s="18">
        <f>SUMIFS(Movimientos!B:B, Movimientos!D:D, Socios[[#This Row],[ID]], Movimientos!C:C, "Invitado")</f>
        <v>0</v>
      </c>
      <c r="F16" s="18">
        <f>SUMIFS(Movimientos!B:B, Movimientos!D:D, Socios[[#This Row],[ID]], Movimientos!C:C, "Cuota")</f>
        <v>600</v>
      </c>
      <c r="G16" s="18">
        <f>Socios[[#This Row],[Saldo cuota]]+IF(Socios[[#This Row],[Categoria]] = "Cadete", 2700, 3800)</f>
        <v>4400</v>
      </c>
      <c r="H16" s="18">
        <f>Socios[[#This Row],[Saldo luz]] + Socios[[#This Row],[Saldo cuota]] + Socios[[#This Row],[Saldo invitado]]</f>
        <v>600</v>
      </c>
      <c r="I16" s="9" t="s">
        <v>284</v>
      </c>
      <c r="J16" s="9" t="s">
        <v>285</v>
      </c>
      <c r="K16" s="9" t="s">
        <v>3</v>
      </c>
      <c r="L16" t="s">
        <v>328</v>
      </c>
      <c r="M16" s="1" t="s">
        <v>329</v>
      </c>
      <c r="N16" s="1" t="s">
        <v>330</v>
      </c>
      <c r="O16" s="9" t="s">
        <v>331</v>
      </c>
      <c r="P16" s="9" t="s">
        <v>269</v>
      </c>
      <c r="Q16" s="9" t="s">
        <v>270</v>
      </c>
      <c r="R16" s="9" t="s">
        <v>271</v>
      </c>
      <c r="S16" s="6">
        <v>31369</v>
      </c>
      <c r="T16" s="22">
        <v>31914159</v>
      </c>
    </row>
    <row r="17" spans="1:20" x14ac:dyDescent="0.2">
      <c r="A17" t="str">
        <f t="shared" si="0"/>
        <v>Belardinelli Dario Andres</v>
      </c>
      <c r="B17" t="s">
        <v>332</v>
      </c>
      <c r="C17" t="s">
        <v>333</v>
      </c>
      <c r="D17" s="18">
        <f>SUMIFS(Movimientos!B:B, Movimientos!D:D, Socios[[#This Row],[ID]], Movimientos!C:C, "Luz")</f>
        <v>0</v>
      </c>
      <c r="E17" s="18">
        <f>SUMIFS(Movimientos!B:B, Movimientos!D:D, Socios[[#This Row],[ID]], Movimientos!C:C, "Invitado")</f>
        <v>0</v>
      </c>
      <c r="F17" s="18">
        <f>SUMIFS(Movimientos!B:B, Movimientos!D:D, Socios[[#This Row],[ID]], Movimientos!C:C, "Cuota")</f>
        <v>-15200</v>
      </c>
      <c r="G17" s="18">
        <f>Socios[[#This Row],[Saldo cuota]]+IF(Socios[[#This Row],[Categoria]] = "Cadete", 2700, 3800)</f>
        <v>-11400</v>
      </c>
      <c r="H17" s="18">
        <f>Socios[[#This Row],[Saldo luz]] + Socios[[#This Row],[Saldo cuota]] + Socios[[#This Row],[Saldo invitado]]</f>
        <v>-15200</v>
      </c>
      <c r="I17" s="9" t="s">
        <v>263</v>
      </c>
      <c r="J17" s="9" t="s">
        <v>264</v>
      </c>
      <c r="K17" s="9" t="s">
        <v>3</v>
      </c>
      <c r="L17" t="s">
        <v>334</v>
      </c>
      <c r="M17" s="1" t="s">
        <v>335</v>
      </c>
      <c r="N17" s="1" t="s">
        <v>336</v>
      </c>
      <c r="O17" s="9" t="s">
        <v>277</v>
      </c>
      <c r="P17" s="9" t="s">
        <v>269</v>
      </c>
      <c r="Q17" s="9" t="s">
        <v>269</v>
      </c>
      <c r="R17" s="9" t="s">
        <v>271</v>
      </c>
      <c r="S17" s="6">
        <v>33501</v>
      </c>
      <c r="T17" s="22">
        <v>36290269</v>
      </c>
    </row>
    <row r="18" spans="1:20" x14ac:dyDescent="0.2">
      <c r="A18" t="str">
        <f t="shared" si="0"/>
        <v>Benedetich Eduardo</v>
      </c>
      <c r="B18" t="s">
        <v>337</v>
      </c>
      <c r="C18" t="s">
        <v>338</v>
      </c>
      <c r="D18" s="18">
        <f>SUMIFS(Movimientos!B:B, Movimientos!D:D, Socios[[#This Row],[ID]], Movimientos!C:C, "Luz")</f>
        <v>0</v>
      </c>
      <c r="E18" s="18">
        <f>SUMIFS(Movimientos!B:B, Movimientos!D:D, Socios[[#This Row],[ID]], Movimientos!C:C, "Invitado")</f>
        <v>0</v>
      </c>
      <c r="F18" s="18">
        <f>SUMIFS(Movimientos!B:B, Movimientos!D:D, Socios[[#This Row],[ID]], Movimientos!C:C, "Cuota")</f>
        <v>0</v>
      </c>
      <c r="G18" s="18">
        <f>Socios[[#This Row],[Saldo cuota]]+IF(Socios[[#This Row],[Categoria]] = "Cadete", 2700, 3800)</f>
        <v>3800</v>
      </c>
      <c r="H18" s="18">
        <f>Socios[[#This Row],[Saldo luz]] + Socios[[#This Row],[Saldo cuota]] + Socios[[#This Row],[Saldo invitado]]</f>
        <v>0</v>
      </c>
      <c r="I18" s="9" t="s">
        <v>263</v>
      </c>
      <c r="J18" s="9" t="s">
        <v>264</v>
      </c>
      <c r="K18" s="9" t="s">
        <v>3</v>
      </c>
      <c r="L18" t="s">
        <v>339</v>
      </c>
      <c r="M18" s="1" t="s">
        <v>340</v>
      </c>
      <c r="N18" s="1"/>
      <c r="O18" s="9"/>
      <c r="P18" s="9" t="s">
        <v>269</v>
      </c>
      <c r="Q18" s="9" t="s">
        <v>269</v>
      </c>
      <c r="R18" s="9" t="s">
        <v>271</v>
      </c>
      <c r="S18" s="6"/>
    </row>
    <row r="19" spans="1:20" x14ac:dyDescent="0.2">
      <c r="A19" t="str">
        <f t="shared" si="0"/>
        <v>Bequir Leonardo Ekel</v>
      </c>
      <c r="B19" t="s">
        <v>341</v>
      </c>
      <c r="C19" t="s">
        <v>342</v>
      </c>
      <c r="D19" s="18">
        <f>SUMIFS(Movimientos!B:B, Movimientos!D:D, Socios[[#This Row],[ID]], Movimientos!C:C, "Luz")</f>
        <v>-1000</v>
      </c>
      <c r="E19" s="18">
        <f>SUMIFS(Movimientos!B:B, Movimientos!D:D, Socios[[#This Row],[ID]], Movimientos!C:C, "Invitado")</f>
        <v>0</v>
      </c>
      <c r="F19" s="18">
        <f>SUMIFS(Movimientos!B:B, Movimientos!D:D, Socios[[#This Row],[ID]], Movimientos!C:C, "Cuota")</f>
        <v>-3800</v>
      </c>
      <c r="G19" s="18">
        <f>Socios[[#This Row],[Saldo cuota]]+IF(Socios[[#This Row],[Categoria]] = "Cadete", 2700, 3800)</f>
        <v>0</v>
      </c>
      <c r="H19" s="18">
        <f>Socios[[#This Row],[Saldo luz]] + Socios[[#This Row],[Saldo cuota]] + Socios[[#This Row],[Saldo invitado]]</f>
        <v>-4800</v>
      </c>
      <c r="I19" s="9" t="s">
        <v>263</v>
      </c>
      <c r="J19" s="9" t="s">
        <v>264</v>
      </c>
      <c r="K19" s="9" t="s">
        <v>3</v>
      </c>
      <c r="L19" t="s">
        <v>343</v>
      </c>
      <c r="M19" s="1" t="s">
        <v>344</v>
      </c>
      <c r="N19" s="1" t="s">
        <v>345</v>
      </c>
      <c r="O19" s="9" t="s">
        <v>277</v>
      </c>
      <c r="P19" s="9" t="s">
        <v>269</v>
      </c>
      <c r="Q19" s="9" t="s">
        <v>269</v>
      </c>
      <c r="R19" s="9" t="s">
        <v>271</v>
      </c>
      <c r="S19" s="6">
        <v>26430</v>
      </c>
      <c r="T19" s="22">
        <v>22481863</v>
      </c>
    </row>
    <row r="20" spans="1:20" x14ac:dyDescent="0.2">
      <c r="A20" t="str">
        <f t="shared" si="0"/>
        <v>Berdini Fernando</v>
      </c>
      <c r="B20" t="s">
        <v>346</v>
      </c>
      <c r="C20" t="s">
        <v>347</v>
      </c>
      <c r="D20" s="18">
        <f>SUMIFS(Movimientos!B:B, Movimientos!D:D, Socios[[#This Row],[ID]], Movimientos!C:C, "Luz")</f>
        <v>0</v>
      </c>
      <c r="E20" s="18">
        <f>SUMIFS(Movimientos!B:B, Movimientos!D:D, Socios[[#This Row],[ID]], Movimientos!C:C, "Invitado")</f>
        <v>0</v>
      </c>
      <c r="F20" s="18">
        <f>SUMIFS(Movimientos!B:B, Movimientos!D:D, Socios[[#This Row],[ID]], Movimientos!C:C, "Cuota")</f>
        <v>-3800</v>
      </c>
      <c r="G20" s="18">
        <f>Socios[[#This Row],[Saldo cuota]]+IF(Socios[[#This Row],[Categoria]] = "Cadete", 2700, 3800)</f>
        <v>0</v>
      </c>
      <c r="H20" s="18">
        <f>Socios[[#This Row],[Saldo luz]] + Socios[[#This Row],[Saldo cuota]] + Socios[[#This Row],[Saldo invitado]]</f>
        <v>-3800</v>
      </c>
      <c r="I20" s="9" t="s">
        <v>263</v>
      </c>
      <c r="J20" s="9" t="s">
        <v>264</v>
      </c>
      <c r="K20" s="9" t="s">
        <v>3</v>
      </c>
      <c r="L20" t="s">
        <v>348</v>
      </c>
      <c r="M20" s="1"/>
      <c r="N20" s="1" t="s">
        <v>349</v>
      </c>
      <c r="O20" s="9" t="s">
        <v>268</v>
      </c>
      <c r="P20" s="9" t="s">
        <v>269</v>
      </c>
      <c r="Q20" s="9" t="s">
        <v>270</v>
      </c>
      <c r="R20" s="9" t="s">
        <v>271</v>
      </c>
      <c r="S20" s="6">
        <v>24538</v>
      </c>
      <c r="T20" s="22">
        <v>18310740</v>
      </c>
    </row>
    <row r="21" spans="1:20" x14ac:dyDescent="0.2">
      <c r="A21" t="str">
        <f t="shared" si="0"/>
        <v>Bergara Hernan Ariel</v>
      </c>
      <c r="B21" t="s">
        <v>350</v>
      </c>
      <c r="C21" t="s">
        <v>351</v>
      </c>
      <c r="D21" s="18">
        <f>SUMIFS(Movimientos!B:B, Movimientos!D:D, Socios[[#This Row],[ID]], Movimientos!C:C, "Luz")</f>
        <v>0</v>
      </c>
      <c r="E21" s="18">
        <f>SUMIFS(Movimientos!B:B, Movimientos!D:D, Socios[[#This Row],[ID]], Movimientos!C:C, "Invitado")</f>
        <v>0</v>
      </c>
      <c r="F21" s="18">
        <f>SUMIFS(Movimientos!B:B, Movimientos!D:D, Socios[[#This Row],[ID]], Movimientos!C:C, "Cuota")</f>
        <v>0</v>
      </c>
      <c r="G21" s="18">
        <f>Socios[[#This Row],[Saldo cuota]]+IF(Socios[[#This Row],[Categoria]] = "Cadete", 2700, 3800)</f>
        <v>3800</v>
      </c>
      <c r="H21" s="18">
        <f>Socios[[#This Row],[Saldo luz]] + Socios[[#This Row],[Saldo cuota]] + Socios[[#This Row],[Saldo invitado]]</f>
        <v>0</v>
      </c>
      <c r="I21" s="9" t="s">
        <v>284</v>
      </c>
      <c r="J21" s="9" t="s">
        <v>264</v>
      </c>
      <c r="K21" s="9" t="s">
        <v>3</v>
      </c>
      <c r="L21" t="s">
        <v>352</v>
      </c>
      <c r="M21" s="1" t="s">
        <v>353</v>
      </c>
      <c r="N21" s="1" t="s">
        <v>354</v>
      </c>
      <c r="O21" s="9" t="s">
        <v>277</v>
      </c>
      <c r="P21" s="9" t="s">
        <v>269</v>
      </c>
      <c r="Q21" s="9" t="s">
        <v>269</v>
      </c>
      <c r="R21" s="9" t="s">
        <v>271</v>
      </c>
      <c r="S21" s="6">
        <v>26682</v>
      </c>
      <c r="T21" s="22">
        <v>23090544</v>
      </c>
    </row>
    <row r="22" spans="1:20" x14ac:dyDescent="0.2">
      <c r="A22" t="str">
        <f t="shared" si="0"/>
        <v>Bergara Soledad Maria</v>
      </c>
      <c r="B22" t="s">
        <v>355</v>
      </c>
      <c r="C22" t="s">
        <v>351</v>
      </c>
      <c r="D22" s="18">
        <f>SUMIFS(Movimientos!B:B, Movimientos!D:D, Socios[[#This Row],[ID]], Movimientos!C:C, "Luz")</f>
        <v>1000</v>
      </c>
      <c r="E22" s="18">
        <f>SUMIFS(Movimientos!B:B, Movimientos!D:D, Socios[[#This Row],[ID]], Movimientos!C:C, "Invitado")</f>
        <v>0</v>
      </c>
      <c r="F22" s="18">
        <f>SUMIFS(Movimientos!B:B, Movimientos!D:D, Socios[[#This Row],[ID]], Movimientos!C:C, "Cuota")</f>
        <v>-7600</v>
      </c>
      <c r="G22" s="18">
        <f>Socios[[#This Row],[Saldo cuota]]+IF(Socios[[#This Row],[Categoria]] = "Cadete", 2700, 3800)</f>
        <v>-3800</v>
      </c>
      <c r="H22" s="18">
        <f>Socios[[#This Row],[Saldo luz]] + Socios[[#This Row],[Saldo cuota]] + Socios[[#This Row],[Saldo invitado]]</f>
        <v>-6600</v>
      </c>
      <c r="I22" s="9" t="s">
        <v>263</v>
      </c>
      <c r="J22" s="9" t="s">
        <v>285</v>
      </c>
      <c r="K22" s="9" t="s">
        <v>3</v>
      </c>
      <c r="L22" t="s">
        <v>356</v>
      </c>
      <c r="M22" s="1" t="s">
        <v>357</v>
      </c>
      <c r="N22" s="1" t="s">
        <v>358</v>
      </c>
      <c r="O22" s="9" t="s">
        <v>268</v>
      </c>
      <c r="P22" s="9" t="s">
        <v>269</v>
      </c>
      <c r="Q22" s="9" t="s">
        <v>269</v>
      </c>
      <c r="R22" s="9" t="s">
        <v>271</v>
      </c>
      <c r="S22" s="6">
        <v>27731</v>
      </c>
      <c r="T22" s="22">
        <v>25029520</v>
      </c>
    </row>
    <row r="23" spans="1:20" x14ac:dyDescent="0.2">
      <c r="A23" t="str">
        <f t="shared" si="0"/>
        <v>Bernal Sofia</v>
      </c>
      <c r="B23" t="s">
        <v>359</v>
      </c>
      <c r="C23" t="s">
        <v>360</v>
      </c>
      <c r="D23" s="18">
        <f>SUMIFS(Movimientos!B:B, Movimientos!D:D, Socios[[#This Row],[ID]], Movimientos!C:C, "Luz")</f>
        <v>0</v>
      </c>
      <c r="E23" s="18">
        <f>SUMIFS(Movimientos!B:B, Movimientos!D:D, Socios[[#This Row],[ID]], Movimientos!C:C, "Invitado")</f>
        <v>-1200</v>
      </c>
      <c r="F23" s="18">
        <f>SUMIFS(Movimientos!B:B, Movimientos!D:D, Socios[[#This Row],[ID]], Movimientos!C:C, "Cuota")</f>
        <v>-2700</v>
      </c>
      <c r="G23" s="18">
        <f>Socios[[#This Row],[Saldo cuota]]+IF(Socios[[#This Row],[Categoria]] = "Cadete", 2700, 3800)</f>
        <v>0</v>
      </c>
      <c r="H23" s="18">
        <f>Socios[[#This Row],[Saldo luz]] + Socios[[#This Row],[Saldo cuota]] + Socios[[#This Row],[Saldo invitado]]</f>
        <v>-3900</v>
      </c>
      <c r="I23" s="9" t="s">
        <v>263</v>
      </c>
      <c r="J23" s="9" t="s">
        <v>285</v>
      </c>
      <c r="K23" s="9" t="s">
        <v>273</v>
      </c>
      <c r="L23" t="s">
        <v>361</v>
      </c>
      <c r="M23" s="1" t="s">
        <v>362</v>
      </c>
      <c r="N23" s="1" t="s">
        <v>363</v>
      </c>
      <c r="O23" s="9" t="s">
        <v>277</v>
      </c>
      <c r="P23" s="9" t="s">
        <v>269</v>
      </c>
      <c r="Q23" s="9" t="s">
        <v>269</v>
      </c>
      <c r="R23" s="9" t="s">
        <v>271</v>
      </c>
      <c r="S23" s="6">
        <v>38728</v>
      </c>
      <c r="T23" s="22">
        <v>47064148</v>
      </c>
    </row>
    <row r="24" spans="1:20" x14ac:dyDescent="0.2">
      <c r="A24" t="str">
        <f t="shared" si="0"/>
        <v>Besseghine Martin</v>
      </c>
      <c r="B24" t="s">
        <v>364</v>
      </c>
      <c r="C24" t="s">
        <v>365</v>
      </c>
      <c r="D24" s="18">
        <f>SUMIFS(Movimientos!B:B, Movimientos!D:D, Socios[[#This Row],[ID]], Movimientos!C:C, "Luz")</f>
        <v>0</v>
      </c>
      <c r="E24" s="18">
        <f>SUMIFS(Movimientos!B:B, Movimientos!D:D, Socios[[#This Row],[ID]], Movimientos!C:C, "Invitado")</f>
        <v>0</v>
      </c>
      <c r="F24" s="18">
        <f>SUMIFS(Movimientos!B:B, Movimientos!D:D, Socios[[#This Row],[ID]], Movimientos!C:C, "Cuota")</f>
        <v>-7600</v>
      </c>
      <c r="G24" s="18">
        <f>Socios[[#This Row],[Saldo cuota]]+IF(Socios[[#This Row],[Categoria]] = "Cadete", 2700, 3800)</f>
        <v>-3800</v>
      </c>
      <c r="H24" s="18">
        <f>Socios[[#This Row],[Saldo luz]] + Socios[[#This Row],[Saldo cuota]] + Socios[[#This Row],[Saldo invitado]]</f>
        <v>-7600</v>
      </c>
      <c r="I24" s="9" t="s">
        <v>263</v>
      </c>
      <c r="J24" s="9" t="s">
        <v>264</v>
      </c>
      <c r="K24" s="9" t="s">
        <v>3</v>
      </c>
      <c r="L24" t="s">
        <v>366</v>
      </c>
      <c r="M24" s="26" t="s">
        <v>367</v>
      </c>
      <c r="N24" s="1" t="s">
        <v>368</v>
      </c>
      <c r="O24" s="9" t="s">
        <v>268</v>
      </c>
      <c r="P24" s="9" t="s">
        <v>269</v>
      </c>
      <c r="Q24" s="9" t="s">
        <v>270</v>
      </c>
      <c r="R24" s="9" t="s">
        <v>271</v>
      </c>
      <c r="S24" s="6">
        <v>30842</v>
      </c>
      <c r="T24" s="22">
        <v>30800870</v>
      </c>
    </row>
    <row r="25" spans="1:20" x14ac:dyDescent="0.2">
      <c r="A25" t="str">
        <f t="shared" si="0"/>
        <v>Besseghine Nicolas</v>
      </c>
      <c r="B25" t="s">
        <v>369</v>
      </c>
      <c r="C25" t="s">
        <v>365</v>
      </c>
      <c r="D25" s="18">
        <f>SUMIFS(Movimientos!B:B, Movimientos!D:D, Socios[[#This Row],[ID]], Movimientos!C:C, "Luz")</f>
        <v>0</v>
      </c>
      <c r="E25" s="18">
        <f>SUMIFS(Movimientos!B:B, Movimientos!D:D, Socios[[#This Row],[ID]], Movimientos!C:C, "Invitado")</f>
        <v>0</v>
      </c>
      <c r="F25" s="18">
        <f>SUMIFS(Movimientos!B:B, Movimientos!D:D, Socios[[#This Row],[ID]], Movimientos!C:C, "Cuota")</f>
        <v>-10200</v>
      </c>
      <c r="G25" s="18">
        <f>Socios[[#This Row],[Saldo cuota]]+IF(Socios[[#This Row],[Categoria]] = "Cadete", 2700, 3800)</f>
        <v>-6400</v>
      </c>
      <c r="H25" s="18">
        <f>Socios[[#This Row],[Saldo luz]] + Socios[[#This Row],[Saldo cuota]] + Socios[[#This Row],[Saldo invitado]]</f>
        <v>-10200</v>
      </c>
      <c r="I25" s="9" t="s">
        <v>284</v>
      </c>
      <c r="J25" s="9" t="s">
        <v>264</v>
      </c>
      <c r="K25" s="9" t="s">
        <v>3</v>
      </c>
      <c r="L25" t="s">
        <v>370</v>
      </c>
      <c r="M25" s="1" t="s">
        <v>371</v>
      </c>
      <c r="N25" s="1" t="s">
        <v>372</v>
      </c>
      <c r="O25" s="9" t="s">
        <v>268</v>
      </c>
      <c r="P25" s="9" t="s">
        <v>269</v>
      </c>
      <c r="Q25" s="9" t="s">
        <v>270</v>
      </c>
      <c r="R25" s="9" t="s">
        <v>271</v>
      </c>
      <c r="S25" s="6">
        <v>31283</v>
      </c>
      <c r="T25" s="22">
        <v>31680069</v>
      </c>
    </row>
    <row r="26" spans="1:20" x14ac:dyDescent="0.2">
      <c r="A26" t="str">
        <f t="shared" si="0"/>
        <v>Bulletini Hugo</v>
      </c>
      <c r="B26" t="s">
        <v>373</v>
      </c>
      <c r="C26" t="s">
        <v>374</v>
      </c>
      <c r="D26" s="18">
        <f>SUMIFS(Movimientos!B:B, Movimientos!D:D, Socios[[#This Row],[ID]], Movimientos!C:C, "Luz")</f>
        <v>0</v>
      </c>
      <c r="E26" s="18">
        <f>SUMIFS(Movimientos!B:B, Movimientos!D:D, Socios[[#This Row],[ID]], Movimientos!C:C, "Invitado")</f>
        <v>0</v>
      </c>
      <c r="F26" s="18">
        <f>SUMIFS(Movimientos!B:B, Movimientos!D:D, Socios[[#This Row],[ID]], Movimientos!C:C, "Cuota")</f>
        <v>-3800</v>
      </c>
      <c r="G26" s="18">
        <f>Socios[[#This Row],[Saldo cuota]]+IF(Socios[[#This Row],[Categoria]] = "Cadete", 2700, 3800)</f>
        <v>0</v>
      </c>
      <c r="H26" s="18">
        <f>Socios[[#This Row],[Saldo luz]] + Socios[[#This Row],[Saldo cuota]] + Socios[[#This Row],[Saldo invitado]]</f>
        <v>-3800</v>
      </c>
      <c r="I26" s="9" t="s">
        <v>263</v>
      </c>
      <c r="J26" s="9" t="s">
        <v>264</v>
      </c>
      <c r="K26" s="9" t="s">
        <v>3</v>
      </c>
      <c r="L26" t="s">
        <v>375</v>
      </c>
      <c r="M26" s="1" t="s">
        <v>376</v>
      </c>
      <c r="N26" s="1"/>
      <c r="O26" s="9"/>
      <c r="P26" s="9" t="s">
        <v>270</v>
      </c>
      <c r="Q26" s="9" t="s">
        <v>269</v>
      </c>
      <c r="R26" s="9" t="s">
        <v>271</v>
      </c>
      <c r="S26" s="6"/>
    </row>
    <row r="27" spans="1:20" x14ac:dyDescent="0.2">
      <c r="A27" t="str">
        <f t="shared" si="0"/>
        <v>Burda Sebastian</v>
      </c>
      <c r="B27" t="s">
        <v>377</v>
      </c>
      <c r="C27" t="s">
        <v>378</v>
      </c>
      <c r="D27" s="18">
        <f>SUMIFS(Movimientos!B:B, Movimientos!D:D, Socios[[#This Row],[ID]], Movimientos!C:C, "Luz")</f>
        <v>0</v>
      </c>
      <c r="E27" s="18">
        <f>SUMIFS(Movimientos!B:B, Movimientos!D:D, Socios[[#This Row],[ID]], Movimientos!C:C, "Invitado")</f>
        <v>0</v>
      </c>
      <c r="F27" s="18">
        <f>SUMIFS(Movimientos!B:B, Movimientos!D:D, Socios[[#This Row],[ID]], Movimientos!C:C, "Cuota")</f>
        <v>0</v>
      </c>
      <c r="G27" s="18">
        <f>Socios[[#This Row],[Saldo cuota]]+IF(Socios[[#This Row],[Categoria]] = "Cadete", 2700, 3800)</f>
        <v>3800</v>
      </c>
      <c r="H27" s="18">
        <f>Socios[[#This Row],[Saldo luz]] + Socios[[#This Row],[Saldo cuota]] + Socios[[#This Row],[Saldo invitado]]</f>
        <v>0</v>
      </c>
      <c r="I27" s="9" t="s">
        <v>284</v>
      </c>
      <c r="J27" s="9" t="s">
        <v>264</v>
      </c>
      <c r="K27" s="9" t="s">
        <v>3</v>
      </c>
      <c r="L27" t="s">
        <v>379</v>
      </c>
      <c r="M27" s="1" t="s">
        <v>380</v>
      </c>
      <c r="N27" s="1" t="s">
        <v>381</v>
      </c>
      <c r="O27" s="9" t="s">
        <v>277</v>
      </c>
      <c r="P27" s="9" t="s">
        <v>269</v>
      </c>
      <c r="Q27" s="9" t="s">
        <v>270</v>
      </c>
      <c r="R27" s="9" t="s">
        <v>271</v>
      </c>
      <c r="S27" s="6">
        <v>33773</v>
      </c>
      <c r="T27" s="22">
        <v>36091314</v>
      </c>
    </row>
    <row r="28" spans="1:20" x14ac:dyDescent="0.2">
      <c r="A28" t="str">
        <f t="shared" si="0"/>
        <v>Cañaz Axel Nahuel</v>
      </c>
      <c r="B28" t="s">
        <v>382</v>
      </c>
      <c r="C28" t="s">
        <v>383</v>
      </c>
      <c r="D28" s="23">
        <f>SUMIFS(Movimientos!B:B, Movimientos!D:D, Socios[[#This Row],[ID]], Movimientos!C:C, "Luz")</f>
        <v>0</v>
      </c>
      <c r="E28" s="18">
        <f>SUMIFS(Movimientos!B:B, Movimientos!D:D, Socios[[#This Row],[ID]], Movimientos!C:C, "Invitado")</f>
        <v>0</v>
      </c>
      <c r="F28" s="23">
        <f>SUMIFS(Movimientos!B:B, Movimientos!D:D, Socios[[#This Row],[ID]], Movimientos!C:C, "Cuota")</f>
        <v>-7600</v>
      </c>
      <c r="G28" s="18">
        <f>Socios[[#This Row],[Saldo cuota]]+IF(Socios[[#This Row],[Categoria]] = "Cadete", 2700, 3800)</f>
        <v>-3800</v>
      </c>
      <c r="H28" s="23">
        <f>Socios[[#This Row],[Saldo luz]] + Socios[[#This Row],[Saldo cuota]] + Socios[[#This Row],[Saldo invitado]]</f>
        <v>-7600</v>
      </c>
      <c r="I28" s="9" t="s">
        <v>263</v>
      </c>
      <c r="J28" s="9" t="s">
        <v>264</v>
      </c>
      <c r="K28" s="9" t="s">
        <v>3</v>
      </c>
      <c r="L28" t="s">
        <v>384</v>
      </c>
      <c r="M28" s="26" t="s">
        <v>385</v>
      </c>
      <c r="N28" s="1" t="s">
        <v>386</v>
      </c>
      <c r="O28" s="9" t="s">
        <v>277</v>
      </c>
      <c r="P28" s="9" t="s">
        <v>269</v>
      </c>
      <c r="Q28" s="9" t="s">
        <v>270</v>
      </c>
      <c r="R28" s="9" t="s">
        <v>271</v>
      </c>
      <c r="S28" s="25">
        <v>33886</v>
      </c>
      <c r="T28" s="22">
        <v>37161732</v>
      </c>
    </row>
    <row r="29" spans="1:20" x14ac:dyDescent="0.2">
      <c r="A29" t="str">
        <f t="shared" si="0"/>
        <v>Cañete Gustavo Fernando</v>
      </c>
      <c r="B29" t="s">
        <v>387</v>
      </c>
      <c r="C29" t="s">
        <v>388</v>
      </c>
      <c r="D29" s="18">
        <f>SUMIFS(Movimientos!B:B, Movimientos!D:D, Socios[[#This Row],[ID]], Movimientos!C:C, "Luz")</f>
        <v>0</v>
      </c>
      <c r="E29" s="18">
        <f>SUMIFS(Movimientos!B:B, Movimientos!D:D, Socios[[#This Row],[ID]], Movimientos!C:C, "Invitado")</f>
        <v>0</v>
      </c>
      <c r="F29" s="18">
        <f>SUMIFS(Movimientos!B:B, Movimientos!D:D, Socios[[#This Row],[ID]], Movimientos!C:C, "Cuota")</f>
        <v>-21600</v>
      </c>
      <c r="G29" s="18">
        <f>Socios[[#This Row],[Saldo cuota]]+IF(Socios[[#This Row],[Categoria]] = "Cadete", 2700, 3800)</f>
        <v>-17800</v>
      </c>
      <c r="H29" s="18">
        <f>Socios[[#This Row],[Saldo luz]] + Socios[[#This Row],[Saldo cuota]] + Socios[[#This Row],[Saldo invitado]]</f>
        <v>-21600</v>
      </c>
      <c r="I29" s="9" t="s">
        <v>263</v>
      </c>
      <c r="J29" s="9" t="s">
        <v>264</v>
      </c>
      <c r="K29" s="9" t="s">
        <v>3</v>
      </c>
      <c r="L29" t="s">
        <v>389</v>
      </c>
      <c r="M29" s="1" t="s">
        <v>390</v>
      </c>
      <c r="N29" s="1" t="s">
        <v>391</v>
      </c>
      <c r="O29" s="9" t="s">
        <v>268</v>
      </c>
      <c r="P29" s="9" t="s">
        <v>269</v>
      </c>
      <c r="Q29" s="9" t="s">
        <v>270</v>
      </c>
      <c r="R29" s="9" t="s">
        <v>271</v>
      </c>
      <c r="S29" s="6">
        <v>27396</v>
      </c>
      <c r="T29" s="22">
        <v>24353928</v>
      </c>
    </row>
    <row r="30" spans="1:20" x14ac:dyDescent="0.2">
      <c r="A30" t="str">
        <f t="shared" si="0"/>
        <v>Carmona Javier</v>
      </c>
      <c r="B30" t="s">
        <v>392</v>
      </c>
      <c r="C30" t="s">
        <v>393</v>
      </c>
      <c r="D30" s="18">
        <f>SUMIFS(Movimientos!B:B, Movimientos!D:D, Socios[[#This Row],[ID]], Movimientos!C:C, "Luz")</f>
        <v>-1500</v>
      </c>
      <c r="E30" s="18">
        <f>SUMIFS(Movimientos!B:B, Movimientos!D:D, Socios[[#This Row],[ID]], Movimientos!C:C, "Invitado")</f>
        <v>0</v>
      </c>
      <c r="F30" s="18">
        <f>SUMIFS(Movimientos!B:B, Movimientos!D:D, Socios[[#This Row],[ID]], Movimientos!C:C, "Cuota")</f>
        <v>-7600</v>
      </c>
      <c r="G30" s="18">
        <f>Socios[[#This Row],[Saldo cuota]]+IF(Socios[[#This Row],[Categoria]] = "Cadete", 2700, 3800)</f>
        <v>-3800</v>
      </c>
      <c r="H30" s="18">
        <f>Socios[[#This Row],[Saldo luz]] + Socios[[#This Row],[Saldo cuota]] + Socios[[#This Row],[Saldo invitado]]</f>
        <v>-9100</v>
      </c>
      <c r="I30" s="9" t="s">
        <v>263</v>
      </c>
      <c r="J30" s="9" t="s">
        <v>264</v>
      </c>
      <c r="K30" s="9" t="s">
        <v>3</v>
      </c>
      <c r="L30" t="s">
        <v>394</v>
      </c>
      <c r="M30" s="1" t="s">
        <v>395</v>
      </c>
      <c r="N30" s="1" t="s">
        <v>396</v>
      </c>
      <c r="O30" s="9" t="s">
        <v>277</v>
      </c>
      <c r="P30" s="9" t="s">
        <v>269</v>
      </c>
      <c r="Q30" s="9" t="s">
        <v>269</v>
      </c>
      <c r="R30" s="9" t="s">
        <v>271</v>
      </c>
      <c r="S30" s="6">
        <v>31460</v>
      </c>
      <c r="T30" s="22">
        <v>32008766</v>
      </c>
    </row>
    <row r="31" spans="1:20" x14ac:dyDescent="0.2">
      <c r="A31" t="str">
        <f t="shared" si="0"/>
        <v>Cemborian Gonzalo</v>
      </c>
      <c r="B31" t="s">
        <v>397</v>
      </c>
      <c r="C31" t="s">
        <v>398</v>
      </c>
      <c r="D31" s="18">
        <f>SUMIFS(Movimientos!B:B, Movimientos!D:D, Socios[[#This Row],[ID]], Movimientos!C:C, "Luz")</f>
        <v>0</v>
      </c>
      <c r="E31" s="18">
        <f>SUMIFS(Movimientos!B:B, Movimientos!D:D, Socios[[#This Row],[ID]], Movimientos!C:C, "Invitado")</f>
        <v>0</v>
      </c>
      <c r="F31" s="18">
        <f>SUMIFS(Movimientos!B:B, Movimientos!D:D, Socios[[#This Row],[ID]], Movimientos!C:C, "Cuota")</f>
        <v>0</v>
      </c>
      <c r="G31" s="18">
        <f>Socios[[#This Row],[Saldo cuota]]+IF(Socios[[#This Row],[Categoria]] = "Cadete", 2700, 3800)</f>
        <v>3800</v>
      </c>
      <c r="H31" s="18">
        <f>Socios[[#This Row],[Saldo luz]] + Socios[[#This Row],[Saldo cuota]] + Socios[[#This Row],[Saldo invitado]]</f>
        <v>0</v>
      </c>
      <c r="I31" s="9" t="s">
        <v>284</v>
      </c>
      <c r="J31" s="9" t="s">
        <v>264</v>
      </c>
      <c r="K31" s="9" t="s">
        <v>3</v>
      </c>
      <c r="L31" t="s">
        <v>399</v>
      </c>
      <c r="M31" s="1" t="s">
        <v>400</v>
      </c>
      <c r="N31" s="1"/>
      <c r="O31" s="9"/>
      <c r="P31" s="9" t="s">
        <v>270</v>
      </c>
      <c r="Q31" s="9" t="s">
        <v>269</v>
      </c>
      <c r="R31" s="9" t="s">
        <v>271</v>
      </c>
      <c r="S31" s="6"/>
    </row>
    <row r="32" spans="1:20" x14ac:dyDescent="0.2">
      <c r="A32" t="str">
        <f t="shared" si="0"/>
        <v>Contreras Diego Gonzalo</v>
      </c>
      <c r="B32" t="s">
        <v>401</v>
      </c>
      <c r="C32" t="s">
        <v>402</v>
      </c>
      <c r="D32" s="18">
        <f>SUMIFS(Movimientos!B:B, Movimientos!D:D, Socios[[#This Row],[ID]], Movimientos!C:C, "Luz")</f>
        <v>0</v>
      </c>
      <c r="E32" s="18">
        <f>SUMIFS(Movimientos!B:B, Movimientos!D:D, Socios[[#This Row],[ID]], Movimientos!C:C, "Invitado")</f>
        <v>0</v>
      </c>
      <c r="F32" s="18">
        <f>SUMIFS(Movimientos!B:B, Movimientos!D:D, Socios[[#This Row],[ID]], Movimientos!C:C, "Cuota")</f>
        <v>0</v>
      </c>
      <c r="G32" s="18">
        <f>Socios[[#This Row],[Saldo cuota]]+IF(Socios[[#This Row],[Categoria]] = "Cadete", 2700, 3800)</f>
        <v>3800</v>
      </c>
      <c r="H32" s="18">
        <f>Socios[[#This Row],[Saldo luz]] + Socios[[#This Row],[Saldo cuota]] + Socios[[#This Row],[Saldo invitado]]</f>
        <v>0</v>
      </c>
      <c r="I32" s="9" t="s">
        <v>284</v>
      </c>
      <c r="J32" s="9" t="s">
        <v>264</v>
      </c>
      <c r="K32" s="9" t="s">
        <v>3</v>
      </c>
      <c r="L32" t="s">
        <v>403</v>
      </c>
      <c r="M32" s="1" t="s">
        <v>404</v>
      </c>
      <c r="N32" s="1" t="s">
        <v>405</v>
      </c>
      <c r="O32" s="9" t="s">
        <v>277</v>
      </c>
      <c r="P32" s="9" t="s">
        <v>269</v>
      </c>
      <c r="Q32" s="9" t="s">
        <v>269</v>
      </c>
      <c r="R32" s="9" t="s">
        <v>271</v>
      </c>
      <c r="S32" s="6">
        <v>36815</v>
      </c>
      <c r="T32" s="22">
        <v>42948490</v>
      </c>
    </row>
    <row r="33" spans="1:20" x14ac:dyDescent="0.2">
      <c r="A33" t="str">
        <f t="shared" si="0"/>
        <v>Cucurullo Alejandro</v>
      </c>
      <c r="B33" t="s">
        <v>406</v>
      </c>
      <c r="C33" t="s">
        <v>407</v>
      </c>
      <c r="D33" s="18">
        <f>SUMIFS(Movimientos!B:B, Movimientos!D:D, Socios[[#This Row],[ID]], Movimientos!C:C, "Luz")</f>
        <v>0</v>
      </c>
      <c r="E33" s="18">
        <f>SUMIFS(Movimientos!B:B, Movimientos!D:D, Socios[[#This Row],[ID]], Movimientos!C:C, "Invitado")</f>
        <v>0</v>
      </c>
      <c r="F33" s="18">
        <f>SUMIFS(Movimientos!B:B, Movimientos!D:D, Socios[[#This Row],[ID]], Movimientos!C:C, "Cuota")</f>
        <v>0</v>
      </c>
      <c r="G33" s="18">
        <f>Socios[[#This Row],[Saldo cuota]]+IF(Socios[[#This Row],[Categoria]] = "Cadete", 2700, 3800)</f>
        <v>3800</v>
      </c>
      <c r="H33" s="18">
        <f>Socios[[#This Row],[Saldo luz]] + Socios[[#This Row],[Saldo cuota]] + Socios[[#This Row],[Saldo invitado]]</f>
        <v>0</v>
      </c>
      <c r="I33" s="9" t="s">
        <v>263</v>
      </c>
      <c r="J33" s="9" t="s">
        <v>264</v>
      </c>
      <c r="K33" s="9" t="s">
        <v>3</v>
      </c>
      <c r="L33" t="s">
        <v>408</v>
      </c>
      <c r="M33" s="1" t="s">
        <v>409</v>
      </c>
      <c r="N33" s="1" t="s">
        <v>410</v>
      </c>
      <c r="O33" s="9" t="s">
        <v>277</v>
      </c>
      <c r="P33" s="9" t="s">
        <v>269</v>
      </c>
      <c r="Q33" s="9" t="s">
        <v>270</v>
      </c>
      <c r="R33" s="9" t="s">
        <v>271</v>
      </c>
      <c r="S33" s="6">
        <v>27355</v>
      </c>
      <c r="T33" s="22">
        <v>24220944</v>
      </c>
    </row>
    <row r="34" spans="1:20" x14ac:dyDescent="0.2">
      <c r="A34" t="str">
        <f t="shared" ref="A34:A65" si="1">_xlfn.CONCAT(C34 &amp; " ", B34)</f>
        <v>Cuesta Santiago Emanuel</v>
      </c>
      <c r="B34" t="s">
        <v>411</v>
      </c>
      <c r="C34" t="s">
        <v>412</v>
      </c>
      <c r="D34" s="18">
        <f>SUMIFS(Movimientos!B:B, Movimientos!D:D, Socios[[#This Row],[ID]], Movimientos!C:C, "Luz")</f>
        <v>0</v>
      </c>
      <c r="E34" s="18">
        <f>SUMIFS(Movimientos!B:B, Movimientos!D:D, Socios[[#This Row],[ID]], Movimientos!C:C, "Invitado")</f>
        <v>-1000</v>
      </c>
      <c r="F34" s="18">
        <f>SUMIFS(Movimientos!B:B, Movimientos!D:D, Socios[[#This Row],[ID]], Movimientos!C:C, "Cuota")</f>
        <v>-3800</v>
      </c>
      <c r="G34" s="18">
        <f>Socios[[#This Row],[Saldo cuota]]+IF(Socios[[#This Row],[Categoria]] = "Cadete", 2700, 3800)</f>
        <v>0</v>
      </c>
      <c r="H34" s="18">
        <f>Socios[[#This Row],[Saldo luz]] + Socios[[#This Row],[Saldo cuota]] + Socios[[#This Row],[Saldo invitado]]</f>
        <v>-4800</v>
      </c>
      <c r="I34" s="9" t="s">
        <v>263</v>
      </c>
      <c r="J34" s="9" t="s">
        <v>264</v>
      </c>
      <c r="K34" s="9" t="s">
        <v>3</v>
      </c>
      <c r="L34" t="s">
        <v>413</v>
      </c>
      <c r="M34" s="1" t="s">
        <v>414</v>
      </c>
      <c r="N34" s="1"/>
      <c r="O34" s="9"/>
      <c r="P34" s="9" t="s">
        <v>270</v>
      </c>
      <c r="Q34" s="9" t="s">
        <v>269</v>
      </c>
      <c r="R34" s="9"/>
      <c r="S34" s="6"/>
    </row>
    <row r="35" spans="1:20" x14ac:dyDescent="0.2">
      <c r="A35" t="str">
        <f t="shared" si="1"/>
        <v>D Apice Lucas</v>
      </c>
      <c r="B35" t="s">
        <v>278</v>
      </c>
      <c r="C35" t="s">
        <v>415</v>
      </c>
      <c r="D35" s="18">
        <f>SUMIFS(Movimientos!B:B, Movimientos!D:D, Socios[[#This Row],[ID]], Movimientos!C:C, "Luz")</f>
        <v>0</v>
      </c>
      <c r="E35" s="18">
        <f>SUMIFS(Movimientos!B:B, Movimientos!D:D, Socios[[#This Row],[ID]], Movimientos!C:C, "Invitado")</f>
        <v>0</v>
      </c>
      <c r="F35" s="18">
        <f>SUMIFS(Movimientos!B:B, Movimientos!D:D, Socios[[#This Row],[ID]], Movimientos!C:C, "Cuota")</f>
        <v>-11400</v>
      </c>
      <c r="G35" s="18">
        <f>Socios[[#This Row],[Saldo cuota]]+IF(Socios[[#This Row],[Categoria]] = "Cadete", 2700, 3800)</f>
        <v>-7600</v>
      </c>
      <c r="H35" s="18">
        <f>Socios[[#This Row],[Saldo luz]] + Socios[[#This Row],[Saldo cuota]] + Socios[[#This Row],[Saldo invitado]]</f>
        <v>-11400</v>
      </c>
      <c r="I35" s="9" t="s">
        <v>284</v>
      </c>
      <c r="J35" s="9" t="s">
        <v>264</v>
      </c>
      <c r="K35" s="9" t="s">
        <v>3</v>
      </c>
      <c r="L35" t="s">
        <v>416</v>
      </c>
      <c r="M35" s="1" t="s">
        <v>417</v>
      </c>
      <c r="N35" s="1" t="s">
        <v>418</v>
      </c>
      <c r="O35" s="9" t="s">
        <v>277</v>
      </c>
      <c r="P35" s="9" t="s">
        <v>269</v>
      </c>
      <c r="Q35" s="9" t="s">
        <v>269</v>
      </c>
      <c r="R35" s="9" t="s">
        <v>271</v>
      </c>
      <c r="S35" s="6">
        <v>36274</v>
      </c>
      <c r="T35" s="22">
        <v>41581402</v>
      </c>
    </row>
    <row r="36" spans="1:20" x14ac:dyDescent="0.2">
      <c r="A36" t="str">
        <f t="shared" si="1"/>
        <v>De Giovanni Valentina Lucia</v>
      </c>
      <c r="B36" t="s">
        <v>419</v>
      </c>
      <c r="C36" t="s">
        <v>420</v>
      </c>
      <c r="D36" s="23">
        <f>SUMIFS(Movimientos!B:B, Movimientos!D:D, Socios[[#This Row],[ID]], Movimientos!C:C, "Luz")</f>
        <v>0</v>
      </c>
      <c r="E36" s="18">
        <f>SUMIFS(Movimientos!B:B, Movimientos!D:D, Socios[[#This Row],[ID]], Movimientos!C:C, "Invitado")</f>
        <v>0</v>
      </c>
      <c r="F36" s="23">
        <f>SUMIFS(Movimientos!B:B, Movimientos!D:D, Socios[[#This Row],[ID]], Movimientos!C:C, "Cuota")</f>
        <v>-7600</v>
      </c>
      <c r="G36" s="18">
        <f>Socios[[#This Row],[Saldo cuota]]+IF(Socios[[#This Row],[Categoria]] = "Cadete", 2700, 3800)</f>
        <v>-3800</v>
      </c>
      <c r="H36" s="23">
        <f>Socios[[#This Row],[Saldo luz]] + Socios[[#This Row],[Saldo cuota]] + Socios[[#This Row],[Saldo invitado]]</f>
        <v>-7600</v>
      </c>
      <c r="I36" s="9" t="s">
        <v>284</v>
      </c>
      <c r="J36" s="9" t="s">
        <v>285</v>
      </c>
      <c r="K36" s="9" t="s">
        <v>3</v>
      </c>
      <c r="L36" t="s">
        <v>421</v>
      </c>
      <c r="M36" s="26" t="s">
        <v>422</v>
      </c>
      <c r="N36" s="1" t="s">
        <v>423</v>
      </c>
      <c r="O36" s="9" t="s">
        <v>277</v>
      </c>
      <c r="P36" s="9" t="s">
        <v>269</v>
      </c>
      <c r="Q36" s="9" t="s">
        <v>270</v>
      </c>
      <c r="R36" s="9" t="s">
        <v>271</v>
      </c>
      <c r="S36" s="25">
        <v>38075</v>
      </c>
      <c r="T36" s="22">
        <v>45583258</v>
      </c>
    </row>
    <row r="37" spans="1:20" x14ac:dyDescent="0.2">
      <c r="A37" t="str">
        <f t="shared" si="1"/>
        <v>Del Valle Maria Julieta</v>
      </c>
      <c r="B37" t="s">
        <v>424</v>
      </c>
      <c r="C37" t="s">
        <v>425</v>
      </c>
      <c r="D37" s="18">
        <f>SUMIFS(Movimientos!B:B, Movimientos!D:D, Socios[[#This Row],[ID]], Movimientos!C:C, "Luz")</f>
        <v>0</v>
      </c>
      <c r="E37" s="18">
        <f>SUMIFS(Movimientos!B:B, Movimientos!D:D, Socios[[#This Row],[ID]], Movimientos!C:C, "Invitado")</f>
        <v>0</v>
      </c>
      <c r="F37" s="18">
        <f>SUMIFS(Movimientos!B:B, Movimientos!D:D, Socios[[#This Row],[ID]], Movimientos!C:C, "Cuota")</f>
        <v>-3800</v>
      </c>
      <c r="G37" s="18">
        <f>Socios[[#This Row],[Saldo cuota]]+IF(Socios[[#This Row],[Categoria]] = "Cadete", 2700, 3800)</f>
        <v>0</v>
      </c>
      <c r="H37" s="18">
        <f>Socios[[#This Row],[Saldo luz]] + Socios[[#This Row],[Saldo cuota]] + Socios[[#This Row],[Saldo invitado]]</f>
        <v>-3800</v>
      </c>
      <c r="I37" s="9" t="s">
        <v>263</v>
      </c>
      <c r="J37" s="9" t="s">
        <v>285</v>
      </c>
      <c r="K37" s="9" t="s">
        <v>3</v>
      </c>
      <c r="L37" t="s">
        <v>426</v>
      </c>
      <c r="M37" s="1" t="s">
        <v>427</v>
      </c>
      <c r="N37" s="1" t="s">
        <v>428</v>
      </c>
      <c r="O37" s="9" t="s">
        <v>277</v>
      </c>
      <c r="P37" s="9" t="s">
        <v>269</v>
      </c>
      <c r="Q37" s="9" t="s">
        <v>269</v>
      </c>
      <c r="R37" s="9" t="s">
        <v>271</v>
      </c>
      <c r="S37" s="6">
        <v>28353</v>
      </c>
      <c r="T37" s="22">
        <v>26088586</v>
      </c>
    </row>
    <row r="38" spans="1:20" x14ac:dyDescent="0.2">
      <c r="A38" t="str">
        <f t="shared" si="1"/>
        <v>Diaz Facundo</v>
      </c>
      <c r="B38" t="s">
        <v>429</v>
      </c>
      <c r="C38" t="s">
        <v>430</v>
      </c>
      <c r="D38" s="18">
        <f>SUMIFS(Movimientos!B:B, Movimientos!D:D, Socios[[#This Row],[ID]], Movimientos!C:C, "Luz")</f>
        <v>0</v>
      </c>
      <c r="E38" s="18">
        <f>SUMIFS(Movimientos!B:B, Movimientos!D:D, Socios[[#This Row],[ID]], Movimientos!C:C, "Invitado")</f>
        <v>0</v>
      </c>
      <c r="F38" s="18">
        <f>SUMIFS(Movimientos!B:B, Movimientos!D:D, Socios[[#This Row],[ID]], Movimientos!C:C, "Cuota")</f>
        <v>-100</v>
      </c>
      <c r="G38" s="18">
        <f>Socios[[#This Row],[Saldo cuota]]+IF(Socios[[#This Row],[Categoria]] = "Cadete", 2700, 3800)</f>
        <v>3700</v>
      </c>
      <c r="H38" s="18">
        <f>Socios[[#This Row],[Saldo luz]] + Socios[[#This Row],[Saldo cuota]] + Socios[[#This Row],[Saldo invitado]]</f>
        <v>-100</v>
      </c>
      <c r="I38" s="9" t="s">
        <v>263</v>
      </c>
      <c r="J38" s="9" t="s">
        <v>264</v>
      </c>
      <c r="K38" s="9" t="s">
        <v>3</v>
      </c>
      <c r="L38" t="s">
        <v>431</v>
      </c>
      <c r="M38" s="1" t="s">
        <v>432</v>
      </c>
      <c r="N38" s="1" t="s">
        <v>433</v>
      </c>
      <c r="O38" s="9" t="s">
        <v>277</v>
      </c>
      <c r="P38" s="9" t="s">
        <v>269</v>
      </c>
      <c r="Q38" s="9" t="s">
        <v>270</v>
      </c>
      <c r="R38" s="9" t="s">
        <v>271</v>
      </c>
      <c r="S38" s="6">
        <v>33702</v>
      </c>
      <c r="T38" s="22">
        <v>36790448</v>
      </c>
    </row>
    <row r="39" spans="1:20" x14ac:dyDescent="0.2">
      <c r="A39" t="str">
        <f t="shared" si="1"/>
        <v>Digangi Gabriel</v>
      </c>
      <c r="B39" t="s">
        <v>434</v>
      </c>
      <c r="C39" t="s">
        <v>435</v>
      </c>
      <c r="D39" s="18">
        <f>SUMIFS(Movimientos!B:B, Movimientos!D:D, Socios[[#This Row],[ID]], Movimientos!C:C, "Luz")</f>
        <v>0</v>
      </c>
      <c r="E39" s="18">
        <f>SUMIFS(Movimientos!B:B, Movimientos!D:D, Socios[[#This Row],[ID]], Movimientos!C:C, "Invitado")</f>
        <v>0</v>
      </c>
      <c r="F39" s="18">
        <f>SUMIFS(Movimientos!B:B, Movimientos!D:D, Socios[[#This Row],[ID]], Movimientos!C:C, "Cuota")</f>
        <v>0</v>
      </c>
      <c r="G39" s="18">
        <f>Socios[[#This Row],[Saldo cuota]]+IF(Socios[[#This Row],[Categoria]] = "Cadete", 2700, 3800)</f>
        <v>3800</v>
      </c>
      <c r="H39" s="18">
        <f>Socios[[#This Row],[Saldo luz]] + Socios[[#This Row],[Saldo cuota]] + Socios[[#This Row],[Saldo invitado]]</f>
        <v>0</v>
      </c>
      <c r="I39" s="9" t="s">
        <v>284</v>
      </c>
      <c r="J39" s="9" t="s">
        <v>264</v>
      </c>
      <c r="K39" s="9" t="s">
        <v>3</v>
      </c>
      <c r="L39" t="s">
        <v>286</v>
      </c>
      <c r="M39" s="1"/>
      <c r="N39" s="1"/>
      <c r="O39" s="9"/>
      <c r="P39" s="9" t="s">
        <v>270</v>
      </c>
      <c r="Q39" s="9" t="s">
        <v>270</v>
      </c>
      <c r="R39" s="9"/>
      <c r="S39" s="6"/>
    </row>
    <row r="40" spans="1:20" x14ac:dyDescent="0.2">
      <c r="A40" t="str">
        <f t="shared" si="1"/>
        <v>Dufou Jorge</v>
      </c>
      <c r="B40" t="s">
        <v>436</v>
      </c>
      <c r="C40" t="s">
        <v>437</v>
      </c>
      <c r="D40" s="18">
        <f>SUMIFS(Movimientos!B:B, Movimientos!D:D, Socios[[#This Row],[ID]], Movimientos!C:C, "Luz")</f>
        <v>0</v>
      </c>
      <c r="E40" s="18">
        <f>SUMIFS(Movimientos!B:B, Movimientos!D:D, Socios[[#This Row],[ID]], Movimientos!C:C, "Invitado")</f>
        <v>0</v>
      </c>
      <c r="F40" s="18">
        <f>SUMIFS(Movimientos!B:B, Movimientos!D:D, Socios[[#This Row],[ID]], Movimientos!C:C, "Cuota")</f>
        <v>-7600</v>
      </c>
      <c r="G40" s="18">
        <f>Socios[[#This Row],[Saldo cuota]]+IF(Socios[[#This Row],[Categoria]] = "Cadete", 2700, 3800)</f>
        <v>-3800</v>
      </c>
      <c r="H40" s="18">
        <f>Socios[[#This Row],[Saldo luz]] + Socios[[#This Row],[Saldo cuota]] + Socios[[#This Row],[Saldo invitado]]</f>
        <v>-7600</v>
      </c>
      <c r="I40" s="9" t="s">
        <v>263</v>
      </c>
      <c r="J40" s="9" t="s">
        <v>264</v>
      </c>
      <c r="K40" s="9" t="s">
        <v>3</v>
      </c>
      <c r="L40" t="s">
        <v>438</v>
      </c>
      <c r="M40" s="1" t="s">
        <v>439</v>
      </c>
      <c r="N40" s="1"/>
      <c r="O40" s="9"/>
      <c r="P40" s="9" t="s">
        <v>270</v>
      </c>
      <c r="Q40" s="9" t="s">
        <v>269</v>
      </c>
      <c r="R40" s="9" t="s">
        <v>271</v>
      </c>
      <c r="S40" s="6"/>
    </row>
    <row r="41" spans="1:20" x14ac:dyDescent="0.2">
      <c r="A41" t="str">
        <f t="shared" si="1"/>
        <v>Duran Sebastian</v>
      </c>
      <c r="B41" t="s">
        <v>377</v>
      </c>
      <c r="C41" t="s">
        <v>440</v>
      </c>
      <c r="D41" s="18">
        <f>SUMIFS(Movimientos!B:B, Movimientos!D:D, Socios[[#This Row],[ID]], Movimientos!C:C, "Luz")</f>
        <v>0</v>
      </c>
      <c r="E41" s="18">
        <f>SUMIFS(Movimientos!B:B, Movimientos!D:D, Socios[[#This Row],[ID]], Movimientos!C:C, "Invitado")</f>
        <v>0</v>
      </c>
      <c r="F41" s="18">
        <f>SUMIFS(Movimientos!B:B, Movimientos!D:D, Socios[[#This Row],[ID]], Movimientos!C:C, "Cuota")</f>
        <v>0</v>
      </c>
      <c r="G41" s="18">
        <f>Socios[[#This Row],[Saldo cuota]]+IF(Socios[[#This Row],[Categoria]] = "Cadete", 2700, 3800)</f>
        <v>3800</v>
      </c>
      <c r="H41" s="18">
        <f>Socios[[#This Row],[Saldo luz]] + Socios[[#This Row],[Saldo cuota]] + Socios[[#This Row],[Saldo invitado]]</f>
        <v>0</v>
      </c>
      <c r="I41" s="9" t="s">
        <v>284</v>
      </c>
      <c r="J41" s="9" t="s">
        <v>264</v>
      </c>
      <c r="K41" s="9"/>
      <c r="L41" t="s">
        <v>441</v>
      </c>
      <c r="M41" s="1"/>
      <c r="N41" s="1"/>
      <c r="O41" s="9"/>
      <c r="P41" s="9" t="s">
        <v>270</v>
      </c>
      <c r="Q41" s="9" t="s">
        <v>270</v>
      </c>
      <c r="R41" s="9"/>
      <c r="S41" s="6"/>
    </row>
    <row r="42" spans="1:20" x14ac:dyDescent="0.2">
      <c r="A42" t="str">
        <f t="shared" si="1"/>
        <v>Elmo Valentino</v>
      </c>
      <c r="B42" t="s">
        <v>442</v>
      </c>
      <c r="C42" t="s">
        <v>443</v>
      </c>
      <c r="D42" s="18">
        <f>SUMIFS(Movimientos!B:B, Movimientos!D:D, Socios[[#This Row],[ID]], Movimientos!C:C, "Luz")</f>
        <v>-500</v>
      </c>
      <c r="E42" s="18">
        <f>SUMIFS(Movimientos!B:B, Movimientos!D:D, Socios[[#This Row],[ID]], Movimientos!C:C, "Invitado")</f>
        <v>-1200</v>
      </c>
      <c r="F42" s="18">
        <f>SUMIFS(Movimientos!B:B, Movimientos!D:D, Socios[[#This Row],[ID]], Movimientos!C:C, "Cuota")</f>
        <v>-2700</v>
      </c>
      <c r="G42" s="18">
        <f>Socios[[#This Row],[Saldo cuota]]+IF(Socios[[#This Row],[Categoria]] = "Cadete", 2700, 3800)</f>
        <v>0</v>
      </c>
      <c r="H42" s="18">
        <f>Socios[[#This Row],[Saldo luz]] + Socios[[#This Row],[Saldo cuota]] + Socios[[#This Row],[Saldo invitado]]</f>
        <v>-4400</v>
      </c>
      <c r="I42" s="9" t="s">
        <v>263</v>
      </c>
      <c r="J42" s="9" t="s">
        <v>264</v>
      </c>
      <c r="K42" s="9" t="s">
        <v>273</v>
      </c>
      <c r="L42" t="s">
        <v>444</v>
      </c>
      <c r="M42" s="1" t="s">
        <v>445</v>
      </c>
      <c r="N42" s="1" t="s">
        <v>446</v>
      </c>
      <c r="O42" s="9" t="s">
        <v>277</v>
      </c>
      <c r="P42" s="9" t="s">
        <v>269</v>
      </c>
      <c r="Q42" s="9" t="s">
        <v>270</v>
      </c>
      <c r="R42" s="9" t="s">
        <v>271</v>
      </c>
      <c r="S42" s="6">
        <v>40246</v>
      </c>
      <c r="T42" s="22">
        <v>49612225</v>
      </c>
    </row>
    <row r="43" spans="1:20" x14ac:dyDescent="0.2">
      <c r="A43" t="str">
        <f t="shared" si="1"/>
        <v>Enrique Brian Lionel</v>
      </c>
      <c r="B43" t="s">
        <v>447</v>
      </c>
      <c r="C43" t="s">
        <v>448</v>
      </c>
      <c r="D43" s="18">
        <f>SUMIFS(Movimientos!B:B, Movimientos!D:D, Socios[[#This Row],[ID]], Movimientos!C:C, "Luz")</f>
        <v>0</v>
      </c>
      <c r="E43" s="18">
        <f>SUMIFS(Movimientos!B:B, Movimientos!D:D, Socios[[#This Row],[ID]], Movimientos!C:C, "Invitado")</f>
        <v>0</v>
      </c>
      <c r="F43" s="18">
        <f>SUMIFS(Movimientos!B:B, Movimientos!D:D, Socios[[#This Row],[ID]], Movimientos!C:C, "Cuota")</f>
        <v>-11400</v>
      </c>
      <c r="G43" s="18">
        <f>Socios[[#This Row],[Saldo cuota]]+IF(Socios[[#This Row],[Categoria]] = "Cadete", 2700, 3800)</f>
        <v>-7600</v>
      </c>
      <c r="H43" s="18">
        <f>Socios[[#This Row],[Saldo luz]] + Socios[[#This Row],[Saldo cuota]] + Socios[[#This Row],[Saldo invitado]]</f>
        <v>-11400</v>
      </c>
      <c r="I43" s="9" t="s">
        <v>263</v>
      </c>
      <c r="J43" s="9" t="s">
        <v>264</v>
      </c>
      <c r="K43" s="9" t="s">
        <v>3</v>
      </c>
      <c r="L43" t="s">
        <v>449</v>
      </c>
      <c r="M43" s="1" t="s">
        <v>450</v>
      </c>
      <c r="N43" s="1" t="s">
        <v>451</v>
      </c>
      <c r="O43" s="9" t="s">
        <v>277</v>
      </c>
      <c r="P43" s="9" t="s">
        <v>269</v>
      </c>
      <c r="Q43" s="9" t="s">
        <v>269</v>
      </c>
      <c r="R43" s="9" t="s">
        <v>271</v>
      </c>
      <c r="S43" s="6">
        <v>33368</v>
      </c>
      <c r="T43" s="22">
        <v>39876174</v>
      </c>
    </row>
    <row r="44" spans="1:20" x14ac:dyDescent="0.2">
      <c r="A44" t="str">
        <f t="shared" si="1"/>
        <v>Faba Roberto</v>
      </c>
      <c r="B44" t="s">
        <v>452</v>
      </c>
      <c r="C44" t="s">
        <v>453</v>
      </c>
      <c r="D44" s="18">
        <f>SUMIFS(Movimientos!B:B, Movimientos!D:D, Socios[[#This Row],[ID]], Movimientos!C:C, "Luz")</f>
        <v>0</v>
      </c>
      <c r="E44" s="18">
        <f>SUMIFS(Movimientos!B:B, Movimientos!D:D, Socios[[#This Row],[ID]], Movimientos!C:C, "Invitado")</f>
        <v>0</v>
      </c>
      <c r="F44" s="18">
        <f>SUMIFS(Movimientos!B:B, Movimientos!D:D, Socios[[#This Row],[ID]], Movimientos!C:C, "Cuota")</f>
        <v>-3800</v>
      </c>
      <c r="G44" s="18">
        <f>Socios[[#This Row],[Saldo cuota]]+IF(Socios[[#This Row],[Categoria]] = "Cadete", 2700, 3800)</f>
        <v>0</v>
      </c>
      <c r="H44" s="18">
        <f>Socios[[#This Row],[Saldo luz]] + Socios[[#This Row],[Saldo cuota]] + Socios[[#This Row],[Saldo invitado]]</f>
        <v>-3800</v>
      </c>
      <c r="I44" s="9" t="s">
        <v>263</v>
      </c>
      <c r="J44" s="9" t="s">
        <v>264</v>
      </c>
      <c r="K44" s="9" t="s">
        <v>3</v>
      </c>
      <c r="L44" t="s">
        <v>454</v>
      </c>
      <c r="M44" s="1" t="s">
        <v>455</v>
      </c>
      <c r="N44" s="1"/>
      <c r="O44" s="9"/>
      <c r="P44" s="9" t="s">
        <v>270</v>
      </c>
      <c r="Q44" s="9" t="s">
        <v>270</v>
      </c>
      <c r="R44" s="9" t="s">
        <v>271</v>
      </c>
      <c r="S44" s="6"/>
    </row>
    <row r="45" spans="1:20" x14ac:dyDescent="0.2">
      <c r="A45" t="str">
        <f t="shared" si="1"/>
        <v>Favvussi Luis Mauricio</v>
      </c>
      <c r="B45" t="s">
        <v>456</v>
      </c>
      <c r="C45" t="s">
        <v>457</v>
      </c>
      <c r="D45" s="18">
        <f>SUMIFS(Movimientos!B:B, Movimientos!D:D, Socios[[#This Row],[ID]], Movimientos!C:C, "Luz")</f>
        <v>0</v>
      </c>
      <c r="E45" s="18">
        <f>SUMIFS(Movimientos!B:B, Movimientos!D:D, Socios[[#This Row],[ID]], Movimientos!C:C, "Invitado")</f>
        <v>0</v>
      </c>
      <c r="F45" s="18">
        <f>SUMIFS(Movimientos!B:B, Movimientos!D:D, Socios[[#This Row],[ID]], Movimientos!C:C, "Cuota")</f>
        <v>-3800</v>
      </c>
      <c r="G45" s="18">
        <f>Socios[[#This Row],[Saldo cuota]]+IF(Socios[[#This Row],[Categoria]] = "Cadete", 2700, 3800)</f>
        <v>0</v>
      </c>
      <c r="H45" s="18">
        <f>Socios[[#This Row],[Saldo luz]] + Socios[[#This Row],[Saldo cuota]] + Socios[[#This Row],[Saldo invitado]]</f>
        <v>-3800</v>
      </c>
      <c r="I45" s="9" t="s">
        <v>263</v>
      </c>
      <c r="J45" s="9" t="s">
        <v>264</v>
      </c>
      <c r="K45" s="9" t="s">
        <v>3</v>
      </c>
      <c r="L45" t="s">
        <v>458</v>
      </c>
      <c r="M45" s="1" t="s">
        <v>459</v>
      </c>
      <c r="N45" s="1" t="s">
        <v>460</v>
      </c>
      <c r="O45" s="9" t="s">
        <v>268</v>
      </c>
      <c r="P45" s="9" t="s">
        <v>269</v>
      </c>
      <c r="Q45" s="9" t="s">
        <v>270</v>
      </c>
      <c r="R45" s="9" t="s">
        <v>271</v>
      </c>
      <c r="S45" s="6">
        <v>24016</v>
      </c>
      <c r="T45" s="22">
        <v>17570752</v>
      </c>
    </row>
    <row r="46" spans="1:20" x14ac:dyDescent="0.2">
      <c r="A46" t="str">
        <f t="shared" si="1"/>
        <v>Fernandez Daniel</v>
      </c>
      <c r="B46" t="s">
        <v>313</v>
      </c>
      <c r="C46" t="s">
        <v>461</v>
      </c>
      <c r="D46" s="23">
        <f>SUMIFS(Movimientos!B:B, Movimientos!D:D, Socios[[#This Row],[ID]], Movimientos!C:C, "Luz")</f>
        <v>0</v>
      </c>
      <c r="E46" s="18">
        <f>SUMIFS(Movimientos!B:B, Movimientos!D:D, Socios[[#This Row],[ID]], Movimientos!C:C, "Invitado")</f>
        <v>0</v>
      </c>
      <c r="F46" s="23">
        <f>SUMIFS(Movimientos!B:B, Movimientos!D:D, Socios[[#This Row],[ID]], Movimientos!C:C, "Cuota")</f>
        <v>-7600</v>
      </c>
      <c r="G46" s="18">
        <f>Socios[[#This Row],[Saldo cuota]]+IF(Socios[[#This Row],[Categoria]] = "Cadete", 2700, 3800)</f>
        <v>-3800</v>
      </c>
      <c r="H46" s="23">
        <f>Socios[[#This Row],[Saldo luz]] + Socios[[#This Row],[Saldo cuota]] + Socios[[#This Row],[Saldo invitado]]</f>
        <v>-7600</v>
      </c>
      <c r="I46" s="9" t="s">
        <v>263</v>
      </c>
      <c r="J46" s="9" t="s">
        <v>264</v>
      </c>
      <c r="K46" s="9" t="s">
        <v>3</v>
      </c>
      <c r="L46" t="s">
        <v>286</v>
      </c>
      <c r="M46" s="1" t="s">
        <v>462</v>
      </c>
      <c r="N46" s="1"/>
      <c r="O46" s="9"/>
      <c r="P46" s="9"/>
      <c r="Q46" s="9" t="s">
        <v>269</v>
      </c>
      <c r="R46" s="9"/>
      <c r="S46" s="6"/>
    </row>
    <row r="47" spans="1:20" x14ac:dyDescent="0.2">
      <c r="A47" t="str">
        <f t="shared" si="1"/>
        <v>Fernandez Juan Franco</v>
      </c>
      <c r="B47" t="s">
        <v>463</v>
      </c>
      <c r="C47" t="s">
        <v>461</v>
      </c>
      <c r="D47" s="23">
        <f>SUMIFS(Movimientos!B:B, Movimientos!D:D, Socios[[#This Row],[ID]], Movimientos!C:C, "Luz")</f>
        <v>0</v>
      </c>
      <c r="E47" s="18">
        <f>SUMIFS(Movimientos!B:B, Movimientos!D:D, Socios[[#This Row],[ID]], Movimientos!C:C, "Invitado")</f>
        <v>0</v>
      </c>
      <c r="F47" s="23">
        <f>SUMIFS(Movimientos!B:B, Movimientos!D:D, Socios[[#This Row],[ID]], Movimientos!C:C, "Cuota")</f>
        <v>-3800</v>
      </c>
      <c r="G47" s="18">
        <f>Socios[[#This Row],[Saldo cuota]]+IF(Socios[[#This Row],[Categoria]] = "Cadete", 2700, 3800)</f>
        <v>0</v>
      </c>
      <c r="H47" s="23">
        <f>Socios[[#This Row],[Saldo luz]] + Socios[[#This Row],[Saldo cuota]] + Socios[[#This Row],[Saldo invitado]]</f>
        <v>-3800</v>
      </c>
      <c r="I47" s="9" t="s">
        <v>263</v>
      </c>
      <c r="J47" s="9" t="s">
        <v>264</v>
      </c>
      <c r="K47" s="9" t="s">
        <v>3</v>
      </c>
      <c r="L47" t="s">
        <v>464</v>
      </c>
      <c r="M47" s="26" t="s">
        <v>465</v>
      </c>
      <c r="N47" s="1"/>
      <c r="O47" s="9"/>
      <c r="P47" s="9"/>
      <c r="Q47" s="9"/>
      <c r="R47" s="9"/>
      <c r="S47" s="25"/>
    </row>
    <row r="48" spans="1:20" x14ac:dyDescent="0.2">
      <c r="A48" t="str">
        <f t="shared" si="1"/>
        <v>Fernandez Nadia Alejandra</v>
      </c>
      <c r="B48" t="s">
        <v>466</v>
      </c>
      <c r="C48" t="s">
        <v>461</v>
      </c>
      <c r="D48" s="23">
        <f>SUMIFS(Movimientos!B:B, Movimientos!D:D, Socios[[#This Row],[ID]], Movimientos!C:C, "Luz")</f>
        <v>-1000</v>
      </c>
      <c r="E48" s="18">
        <f>SUMIFS(Movimientos!B:B, Movimientos!D:D, Socios[[#This Row],[ID]], Movimientos!C:C, "Invitado")</f>
        <v>0</v>
      </c>
      <c r="F48" s="23">
        <f>SUMIFS(Movimientos!B:B, Movimientos!D:D, Socios[[#This Row],[ID]], Movimientos!C:C, "Cuota")</f>
        <v>-3800</v>
      </c>
      <c r="G48" s="18">
        <f>Socios[[#This Row],[Saldo cuota]]+IF(Socios[[#This Row],[Categoria]] = "Cadete", 2700, 3800)</f>
        <v>0</v>
      </c>
      <c r="H48" s="23">
        <f>Socios[[#This Row],[Saldo luz]] + Socios[[#This Row],[Saldo cuota]] + Socios[[#This Row],[Saldo invitado]]</f>
        <v>-4800</v>
      </c>
      <c r="I48" s="9" t="s">
        <v>263</v>
      </c>
      <c r="J48" s="9" t="s">
        <v>285</v>
      </c>
      <c r="K48" s="9" t="s">
        <v>3</v>
      </c>
      <c r="L48" t="s">
        <v>467</v>
      </c>
      <c r="M48" t="s">
        <v>468</v>
      </c>
      <c r="N48" s="1" t="s">
        <v>469</v>
      </c>
      <c r="O48" s="9" t="s">
        <v>277</v>
      </c>
      <c r="P48" s="9" t="s">
        <v>269</v>
      </c>
      <c r="Q48" s="9" t="s">
        <v>269</v>
      </c>
      <c r="R48" s="9" t="s">
        <v>271</v>
      </c>
      <c r="S48" s="25">
        <v>29576</v>
      </c>
      <c r="T48" s="22">
        <v>28363902</v>
      </c>
    </row>
    <row r="49" spans="1:20" x14ac:dyDescent="0.2">
      <c r="A49" t="str">
        <f t="shared" si="1"/>
        <v>Ferrares Facundo Alejandro</v>
      </c>
      <c r="B49" t="s">
        <v>470</v>
      </c>
      <c r="C49" t="s">
        <v>471</v>
      </c>
      <c r="D49" s="23">
        <f>SUMIFS(Movimientos!B:B, Movimientos!D:D, Socios[[#This Row],[ID]], Movimientos!C:C, "Luz")</f>
        <v>500</v>
      </c>
      <c r="E49" s="18">
        <f>SUMIFS(Movimientos!B:B, Movimientos!D:D, Socios[[#This Row],[ID]], Movimientos!C:C, "Invitado")</f>
        <v>0</v>
      </c>
      <c r="F49" s="23">
        <f>SUMIFS(Movimientos!B:B, Movimientos!D:D, Socios[[#This Row],[ID]], Movimientos!C:C, "Cuota")</f>
        <v>0</v>
      </c>
      <c r="G49" s="18">
        <f>Socios[[#This Row],[Saldo cuota]]+IF(Socios[[#This Row],[Categoria]] = "Cadete", 2700, 3800)</f>
        <v>3800</v>
      </c>
      <c r="H49" s="23">
        <f>Socios[[#This Row],[Saldo luz]] + Socios[[#This Row],[Saldo cuota]] + Socios[[#This Row],[Saldo invitado]]</f>
        <v>500</v>
      </c>
      <c r="I49" s="9" t="s">
        <v>263</v>
      </c>
      <c r="J49" s="9" t="s">
        <v>264</v>
      </c>
      <c r="K49" s="9" t="s">
        <v>3</v>
      </c>
      <c r="L49" t="s">
        <v>472</v>
      </c>
      <c r="M49" s="26" t="s">
        <v>473</v>
      </c>
      <c r="N49" s="1" t="s">
        <v>474</v>
      </c>
      <c r="O49" s="9" t="s">
        <v>277</v>
      </c>
      <c r="P49" s="9" t="s">
        <v>269</v>
      </c>
      <c r="Q49" s="9" t="s">
        <v>269</v>
      </c>
      <c r="R49" s="9" t="s">
        <v>271</v>
      </c>
      <c r="S49" s="25">
        <v>34347</v>
      </c>
      <c r="T49" s="22">
        <v>38095507</v>
      </c>
    </row>
    <row r="50" spans="1:20" x14ac:dyDescent="0.2">
      <c r="A50" t="str">
        <f t="shared" si="1"/>
        <v>Fournier Mateo Nahuel</v>
      </c>
      <c r="B50" t="s">
        <v>475</v>
      </c>
      <c r="C50" t="s">
        <v>476</v>
      </c>
      <c r="D50" s="18">
        <f>SUMIFS(Movimientos!B:B, Movimientos!D:D, Socios[[#This Row],[ID]], Movimientos!C:C, "Luz")</f>
        <v>500</v>
      </c>
      <c r="E50" s="18">
        <f>SUMIFS(Movimientos!B:B, Movimientos!D:D, Socios[[#This Row],[ID]], Movimientos!C:C, "Invitado")</f>
        <v>0</v>
      </c>
      <c r="F50" s="18">
        <f>SUMIFS(Movimientos!B:B, Movimientos!D:D, Socios[[#This Row],[ID]], Movimientos!C:C, "Cuota")</f>
        <v>-3200</v>
      </c>
      <c r="G50" s="18">
        <f>Socios[[#This Row],[Saldo cuota]]+IF(Socios[[#This Row],[Categoria]] = "Cadete", 2700, 3800)</f>
        <v>-500</v>
      </c>
      <c r="H50" s="18">
        <f>Socios[[#This Row],[Saldo luz]] + Socios[[#This Row],[Saldo cuota]] + Socios[[#This Row],[Saldo invitado]]</f>
        <v>-2700</v>
      </c>
      <c r="I50" s="9" t="s">
        <v>263</v>
      </c>
      <c r="J50" s="9" t="s">
        <v>264</v>
      </c>
      <c r="K50" s="9" t="s">
        <v>273</v>
      </c>
      <c r="L50" t="s">
        <v>477</v>
      </c>
      <c r="M50" s="1" t="s">
        <v>478</v>
      </c>
      <c r="N50" s="1" t="s">
        <v>479</v>
      </c>
      <c r="O50" s="9" t="s">
        <v>277</v>
      </c>
      <c r="P50" s="9" t="s">
        <v>269</v>
      </c>
      <c r="Q50" s="9" t="s">
        <v>269</v>
      </c>
      <c r="R50" s="9" t="s">
        <v>271</v>
      </c>
      <c r="S50" s="6">
        <v>39904</v>
      </c>
      <c r="T50" s="22">
        <v>49434647</v>
      </c>
    </row>
    <row r="51" spans="1:20" x14ac:dyDescent="0.2">
      <c r="A51" t="str">
        <f t="shared" si="1"/>
        <v>Franco Casas Ramiro</v>
      </c>
      <c r="B51" t="s">
        <v>480</v>
      </c>
      <c r="C51" t="s">
        <v>481</v>
      </c>
      <c r="D51" s="18">
        <f>SUMIFS(Movimientos!B:B, Movimientos!D:D, Socios[[#This Row],[ID]], Movimientos!C:C, "Luz")</f>
        <v>0</v>
      </c>
      <c r="E51" s="18">
        <f>SUMIFS(Movimientos!B:B, Movimientos!D:D, Socios[[#This Row],[ID]], Movimientos!C:C, "Invitado")</f>
        <v>0</v>
      </c>
      <c r="F51" s="18">
        <f>SUMIFS(Movimientos!B:B, Movimientos!D:D, Socios[[#This Row],[ID]], Movimientos!C:C, "Cuota")</f>
        <v>-3800</v>
      </c>
      <c r="G51" s="18">
        <f>Socios[[#This Row],[Saldo cuota]]+IF(Socios[[#This Row],[Categoria]] = "Cadete", 2700, 3800)</f>
        <v>0</v>
      </c>
      <c r="H51" s="18">
        <f>Socios[[#This Row],[Saldo luz]] + Socios[[#This Row],[Saldo cuota]] + Socios[[#This Row],[Saldo invitado]]</f>
        <v>-3800</v>
      </c>
      <c r="I51" s="9" t="s">
        <v>263</v>
      </c>
      <c r="J51" s="9" t="s">
        <v>264</v>
      </c>
      <c r="K51" s="9" t="s">
        <v>3</v>
      </c>
      <c r="L51" t="s">
        <v>482</v>
      </c>
      <c r="M51" s="1" t="s">
        <v>483</v>
      </c>
      <c r="N51" s="1" t="s">
        <v>484</v>
      </c>
      <c r="O51" s="9" t="s">
        <v>277</v>
      </c>
      <c r="P51" s="9" t="s">
        <v>269</v>
      </c>
      <c r="Q51" s="9" t="s">
        <v>269</v>
      </c>
      <c r="R51" s="9" t="s">
        <v>271</v>
      </c>
      <c r="S51" s="6">
        <v>37207</v>
      </c>
      <c r="T51" s="22">
        <v>46749902</v>
      </c>
    </row>
    <row r="52" spans="1:20" x14ac:dyDescent="0.2">
      <c r="A52" t="str">
        <f t="shared" si="1"/>
        <v>Fregote Agustin</v>
      </c>
      <c r="B52" t="s">
        <v>485</v>
      </c>
      <c r="C52" t="s">
        <v>486</v>
      </c>
      <c r="D52" s="18">
        <f>SUMIFS(Movimientos!B:B, Movimientos!D:D, Socios[[#This Row],[ID]], Movimientos!C:C, "Luz")</f>
        <v>0</v>
      </c>
      <c r="E52" s="18">
        <f>SUMIFS(Movimientos!B:B, Movimientos!D:D, Socios[[#This Row],[ID]], Movimientos!C:C, "Invitado")</f>
        <v>0</v>
      </c>
      <c r="F52" s="18">
        <f>SUMIFS(Movimientos!B:B, Movimientos!D:D, Socios[[#This Row],[ID]], Movimientos!C:C, "Cuota")</f>
        <v>0</v>
      </c>
      <c r="G52" s="18">
        <f>Socios[[#This Row],[Saldo cuota]]+IF(Socios[[#This Row],[Categoria]] = "Cadete", 2700, 3800)</f>
        <v>3800</v>
      </c>
      <c r="H52" s="18">
        <f>Socios[[#This Row],[Saldo luz]] + Socios[[#This Row],[Saldo cuota]] + Socios[[#This Row],[Saldo invitado]]</f>
        <v>0</v>
      </c>
      <c r="I52" s="9" t="s">
        <v>284</v>
      </c>
      <c r="J52" s="9" t="s">
        <v>264</v>
      </c>
      <c r="K52" s="9" t="s">
        <v>3</v>
      </c>
      <c r="L52" t="s">
        <v>286</v>
      </c>
      <c r="M52" s="1"/>
      <c r="N52" s="1"/>
      <c r="O52" s="9"/>
      <c r="P52" s="9" t="s">
        <v>270</v>
      </c>
      <c r="Q52" s="9" t="s">
        <v>270</v>
      </c>
      <c r="R52" s="9"/>
      <c r="S52" s="6"/>
    </row>
    <row r="53" spans="1:20" x14ac:dyDescent="0.2">
      <c r="A53" t="str">
        <f t="shared" si="1"/>
        <v>Gago Faustino</v>
      </c>
      <c r="B53" t="s">
        <v>487</v>
      </c>
      <c r="C53" t="s">
        <v>488</v>
      </c>
      <c r="D53" s="18">
        <f>SUMIFS(Movimientos!B:B, Movimientos!D:D, Socios[[#This Row],[ID]], Movimientos!C:C, "Luz")</f>
        <v>0</v>
      </c>
      <c r="E53" s="18">
        <f>SUMIFS(Movimientos!B:B, Movimientos!D:D, Socios[[#This Row],[ID]], Movimientos!C:C, "Invitado")</f>
        <v>0</v>
      </c>
      <c r="F53" s="18">
        <f>SUMIFS(Movimientos!B:B, Movimientos!D:D, Socios[[#This Row],[ID]], Movimientos!C:C, "Cuota")</f>
        <v>-3240</v>
      </c>
      <c r="G53" s="18">
        <f>Socios[[#This Row],[Saldo cuota]]+IF(Socios[[#This Row],[Categoria]] = "Cadete", 2700, 3800)</f>
        <v>-540</v>
      </c>
      <c r="H53" s="18">
        <f>Socios[[#This Row],[Saldo luz]] + Socios[[#This Row],[Saldo cuota]] + Socios[[#This Row],[Saldo invitado]]</f>
        <v>-3240</v>
      </c>
      <c r="I53" s="9" t="s">
        <v>263</v>
      </c>
      <c r="J53" s="9" t="s">
        <v>264</v>
      </c>
      <c r="K53" s="9" t="s">
        <v>273</v>
      </c>
      <c r="L53" t="s">
        <v>489</v>
      </c>
      <c r="M53" s="1" t="s">
        <v>490</v>
      </c>
      <c r="N53" s="1" t="s">
        <v>491</v>
      </c>
      <c r="O53" s="9" t="s">
        <v>277</v>
      </c>
      <c r="P53" s="9" t="s">
        <v>269</v>
      </c>
      <c r="Q53" s="9" t="s">
        <v>270</v>
      </c>
      <c r="R53" s="9" t="s">
        <v>271</v>
      </c>
      <c r="S53" s="6">
        <v>39255</v>
      </c>
      <c r="T53" s="22">
        <v>48221631</v>
      </c>
    </row>
    <row r="54" spans="1:20" x14ac:dyDescent="0.2">
      <c r="A54" t="str">
        <f t="shared" si="1"/>
        <v>Gago Francisco</v>
      </c>
      <c r="B54" t="s">
        <v>492</v>
      </c>
      <c r="C54" t="s">
        <v>488</v>
      </c>
      <c r="D54" s="18">
        <f>SUMIFS(Movimientos!B:B, Movimientos!D:D, Socios[[#This Row],[ID]], Movimientos!C:C, "Luz")</f>
        <v>0</v>
      </c>
      <c r="E54" s="18">
        <f>SUMIFS(Movimientos!B:B, Movimientos!D:D, Socios[[#This Row],[ID]], Movimientos!C:C, "Invitado")</f>
        <v>0</v>
      </c>
      <c r="F54" s="18">
        <f>SUMIFS(Movimientos!B:B, Movimientos!D:D, Socios[[#This Row],[ID]], Movimientos!C:C, "Cuota")</f>
        <v>-3240</v>
      </c>
      <c r="G54" s="18">
        <f>Socios[[#This Row],[Saldo cuota]]+IF(Socios[[#This Row],[Categoria]] = "Cadete", 2700, 3800)</f>
        <v>-540</v>
      </c>
      <c r="H54" s="18">
        <f>Socios[[#This Row],[Saldo luz]] + Socios[[#This Row],[Saldo cuota]] + Socios[[#This Row],[Saldo invitado]]</f>
        <v>-3240</v>
      </c>
      <c r="I54" s="9" t="s">
        <v>263</v>
      </c>
      <c r="J54" s="9" t="s">
        <v>264</v>
      </c>
      <c r="K54" s="9" t="s">
        <v>273</v>
      </c>
      <c r="L54" t="s">
        <v>489</v>
      </c>
      <c r="M54" s="1" t="s">
        <v>490</v>
      </c>
      <c r="N54" s="1" t="s">
        <v>491</v>
      </c>
      <c r="O54" s="9" t="s">
        <v>277</v>
      </c>
      <c r="P54" s="9" t="s">
        <v>269</v>
      </c>
      <c r="Q54" s="9" t="s">
        <v>270</v>
      </c>
      <c r="R54" s="9" t="s">
        <v>271</v>
      </c>
      <c r="S54" s="6">
        <v>41069</v>
      </c>
      <c r="T54" s="22">
        <v>52437359</v>
      </c>
    </row>
    <row r="55" spans="1:20" x14ac:dyDescent="0.2">
      <c r="A55" t="str">
        <f t="shared" si="1"/>
        <v>Gago Josefina Ana</v>
      </c>
      <c r="B55" t="s">
        <v>493</v>
      </c>
      <c r="C55" t="s">
        <v>488</v>
      </c>
      <c r="D55" s="18">
        <f>SUMIFS(Movimientos!B:B, Movimientos!D:D, Socios[[#This Row],[ID]], Movimientos!C:C, "Luz")</f>
        <v>0</v>
      </c>
      <c r="E55" s="18">
        <f>SUMIFS(Movimientos!B:B, Movimientos!D:D, Socios[[#This Row],[ID]], Movimientos!C:C, "Invitado")</f>
        <v>0</v>
      </c>
      <c r="F55" s="18">
        <f>SUMIFS(Movimientos!B:B, Movimientos!D:D, Socios[[#This Row],[ID]], Movimientos!C:C, "Cuota")</f>
        <v>-3240</v>
      </c>
      <c r="G55" s="18">
        <f>Socios[[#This Row],[Saldo cuota]]+IF(Socios[[#This Row],[Categoria]] = "Cadete", 2700, 3800)</f>
        <v>-540</v>
      </c>
      <c r="H55" s="18">
        <f>Socios[[#This Row],[Saldo luz]] + Socios[[#This Row],[Saldo cuota]] + Socios[[#This Row],[Saldo invitado]]</f>
        <v>-3240</v>
      </c>
      <c r="I55" s="9" t="s">
        <v>263</v>
      </c>
      <c r="J55" s="9" t="s">
        <v>285</v>
      </c>
      <c r="K55" s="9" t="s">
        <v>273</v>
      </c>
      <c r="L55" t="s">
        <v>489</v>
      </c>
      <c r="M55" s="1" t="s">
        <v>490</v>
      </c>
      <c r="N55" s="1" t="s">
        <v>491</v>
      </c>
      <c r="O55" s="9" t="s">
        <v>277</v>
      </c>
      <c r="P55" s="9" t="s">
        <v>269</v>
      </c>
      <c r="Q55" s="9" t="s">
        <v>270</v>
      </c>
      <c r="R55" s="9" t="s">
        <v>271</v>
      </c>
      <c r="S55" s="6">
        <v>40091</v>
      </c>
      <c r="T55" s="22">
        <v>49886273</v>
      </c>
    </row>
    <row r="56" spans="1:20" x14ac:dyDescent="0.2">
      <c r="A56" t="str">
        <f t="shared" si="1"/>
        <v>Galban Josias</v>
      </c>
      <c r="B56" t="s">
        <v>494</v>
      </c>
      <c r="C56" t="s">
        <v>495</v>
      </c>
      <c r="D56" s="18">
        <f>SUMIFS(Movimientos!B:B, Movimientos!D:D, Socios[[#This Row],[ID]], Movimientos!C:C, "Luz")</f>
        <v>0</v>
      </c>
      <c r="E56" s="18">
        <f>SUMIFS(Movimientos!B:B, Movimientos!D:D, Socios[[#This Row],[ID]], Movimientos!C:C, "Invitado")</f>
        <v>0</v>
      </c>
      <c r="F56" s="18">
        <f>SUMIFS(Movimientos!B:B, Movimientos!D:D, Socios[[#This Row],[ID]], Movimientos!C:C, "Cuota")</f>
        <v>0</v>
      </c>
      <c r="G56" s="18">
        <f>Socios[[#This Row],[Saldo cuota]]+IF(Socios[[#This Row],[Categoria]] = "Cadete", 2700, 3800)</f>
        <v>3800</v>
      </c>
      <c r="H56" s="18">
        <f>Socios[[#This Row],[Saldo luz]] + Socios[[#This Row],[Saldo cuota]] + Socios[[#This Row],[Saldo invitado]]</f>
        <v>0</v>
      </c>
      <c r="I56" s="9" t="s">
        <v>263</v>
      </c>
      <c r="J56" s="9" t="s">
        <v>264</v>
      </c>
      <c r="K56" s="9" t="s">
        <v>3</v>
      </c>
      <c r="L56" t="s">
        <v>496</v>
      </c>
      <c r="M56" s="1" t="s">
        <v>497</v>
      </c>
      <c r="N56" s="1" t="s">
        <v>498</v>
      </c>
      <c r="O56" s="9" t="s">
        <v>331</v>
      </c>
      <c r="P56" s="9" t="s">
        <v>269</v>
      </c>
      <c r="Q56" s="9" t="s">
        <v>269</v>
      </c>
      <c r="R56" s="9" t="s">
        <v>271</v>
      </c>
      <c r="S56" s="6">
        <v>27586</v>
      </c>
      <c r="T56" s="22">
        <v>24894384</v>
      </c>
    </row>
    <row r="57" spans="1:20" x14ac:dyDescent="0.2">
      <c r="A57" t="str">
        <f t="shared" si="1"/>
        <v>Galindez Federico</v>
      </c>
      <c r="B57" t="s">
        <v>499</v>
      </c>
      <c r="C57" t="s">
        <v>500</v>
      </c>
      <c r="D57" s="18">
        <f>SUMIFS(Movimientos!B:B, Movimientos!D:D, Socios[[#This Row],[ID]], Movimientos!C:C, "Luz")</f>
        <v>100</v>
      </c>
      <c r="E57" s="18">
        <f>SUMIFS(Movimientos!B:B, Movimientos!D:D, Socios[[#This Row],[ID]], Movimientos!C:C, "Invitado")</f>
        <v>-100</v>
      </c>
      <c r="F57" s="18">
        <f>SUMIFS(Movimientos!B:B, Movimientos!D:D, Socios[[#This Row],[ID]], Movimientos!C:C, "Cuota")</f>
        <v>-3800</v>
      </c>
      <c r="G57" s="18">
        <f>Socios[[#This Row],[Saldo cuota]]+IF(Socios[[#This Row],[Categoria]] = "Cadete", 2700, 3800)</f>
        <v>0</v>
      </c>
      <c r="H57" s="18">
        <f>Socios[[#This Row],[Saldo luz]] + Socios[[#This Row],[Saldo cuota]] + Socios[[#This Row],[Saldo invitado]]</f>
        <v>-3800</v>
      </c>
      <c r="I57" s="9" t="s">
        <v>263</v>
      </c>
      <c r="J57" s="9" t="s">
        <v>264</v>
      </c>
      <c r="K57" s="9" t="s">
        <v>3</v>
      </c>
      <c r="L57" t="s">
        <v>501</v>
      </c>
      <c r="M57" s="1" t="s">
        <v>502</v>
      </c>
      <c r="N57" s="1"/>
      <c r="O57" s="9"/>
      <c r="P57" s="9" t="s">
        <v>270</v>
      </c>
      <c r="Q57" s="9" t="s">
        <v>269</v>
      </c>
      <c r="R57" s="9" t="s">
        <v>271</v>
      </c>
      <c r="S57" s="6"/>
    </row>
    <row r="58" spans="1:20" x14ac:dyDescent="0.2">
      <c r="A58" t="str">
        <f t="shared" si="1"/>
        <v>Galvan Guillermo</v>
      </c>
      <c r="B58" t="s">
        <v>503</v>
      </c>
      <c r="C58" t="s">
        <v>504</v>
      </c>
      <c r="D58" s="18">
        <f>SUMIFS(Movimientos!B:B, Movimientos!D:D, Socios[[#This Row],[ID]], Movimientos!C:C, "Luz")</f>
        <v>1500</v>
      </c>
      <c r="E58" s="18">
        <f>SUMIFS(Movimientos!B:B, Movimientos!D:D, Socios[[#This Row],[ID]], Movimientos!C:C, "Invitado")</f>
        <v>-1000</v>
      </c>
      <c r="F58" s="18">
        <f>SUMIFS(Movimientos!B:B, Movimientos!D:D, Socios[[#This Row],[ID]], Movimientos!C:C, "Cuota")</f>
        <v>0</v>
      </c>
      <c r="G58" s="18">
        <f>Socios[[#This Row],[Saldo cuota]]+IF(Socios[[#This Row],[Categoria]] = "Cadete", 2700, 3800)</f>
        <v>2700</v>
      </c>
      <c r="H58" s="18">
        <f>Socios[[#This Row],[Saldo luz]] + Socios[[#This Row],[Saldo cuota]] + Socios[[#This Row],[Saldo invitado]]</f>
        <v>500</v>
      </c>
      <c r="I58" s="9" t="s">
        <v>263</v>
      </c>
      <c r="J58" s="9" t="s">
        <v>264</v>
      </c>
      <c r="K58" s="9" t="s">
        <v>273</v>
      </c>
      <c r="L58" t="s">
        <v>505</v>
      </c>
      <c r="M58" s="1" t="s">
        <v>506</v>
      </c>
      <c r="N58" s="1" t="s">
        <v>507</v>
      </c>
      <c r="O58" s="9" t="s">
        <v>277</v>
      </c>
      <c r="P58" s="9" t="s">
        <v>269</v>
      </c>
      <c r="Q58" s="9" t="s">
        <v>270</v>
      </c>
      <c r="R58" s="9" t="s">
        <v>271</v>
      </c>
      <c r="S58" s="6">
        <v>39839</v>
      </c>
      <c r="T58" s="22">
        <v>49256842</v>
      </c>
    </row>
    <row r="59" spans="1:20" x14ac:dyDescent="0.2">
      <c r="A59" t="str">
        <f t="shared" si="1"/>
        <v>Galvan Gustavo Jesus</v>
      </c>
      <c r="B59" t="s">
        <v>508</v>
      </c>
      <c r="C59" t="s">
        <v>504</v>
      </c>
      <c r="D59" s="18">
        <f>SUMIFS(Movimientos!B:B, Movimientos!D:D, Socios[[#This Row],[ID]], Movimientos!C:C, "Luz")</f>
        <v>-1500</v>
      </c>
      <c r="E59" s="18">
        <f>SUMIFS(Movimientos!B:B, Movimientos!D:D, Socios[[#This Row],[ID]], Movimientos!C:C, "Invitado")</f>
        <v>0</v>
      </c>
      <c r="F59" s="18">
        <f>SUMIFS(Movimientos!B:B, Movimientos!D:D, Socios[[#This Row],[ID]], Movimientos!C:C, "Cuota")</f>
        <v>0</v>
      </c>
      <c r="G59" s="18">
        <f>Socios[[#This Row],[Saldo cuota]]+IF(Socios[[#This Row],[Categoria]] = "Cadete", 2700, 3800)</f>
        <v>3800</v>
      </c>
      <c r="H59" s="18">
        <f>Socios[[#This Row],[Saldo luz]] + Socios[[#This Row],[Saldo cuota]] + Socios[[#This Row],[Saldo invitado]]</f>
        <v>-1500</v>
      </c>
      <c r="I59" s="9" t="s">
        <v>263</v>
      </c>
      <c r="J59" s="9" t="s">
        <v>264</v>
      </c>
      <c r="K59" s="9" t="s">
        <v>3</v>
      </c>
      <c r="L59" t="s">
        <v>509</v>
      </c>
      <c r="M59" s="1" t="s">
        <v>510</v>
      </c>
      <c r="N59" s="1" t="s">
        <v>511</v>
      </c>
      <c r="O59" s="9" t="s">
        <v>277</v>
      </c>
      <c r="P59" s="9" t="s">
        <v>269</v>
      </c>
      <c r="Q59" s="9" t="s">
        <v>269</v>
      </c>
      <c r="R59" s="9" t="s">
        <v>271</v>
      </c>
      <c r="S59" s="6">
        <v>30646</v>
      </c>
      <c r="T59" s="22">
        <v>30585630</v>
      </c>
    </row>
    <row r="60" spans="1:20" x14ac:dyDescent="0.2">
      <c r="A60" t="str">
        <f t="shared" si="1"/>
        <v>Galvan Leandro Nicolas</v>
      </c>
      <c r="B60" t="s">
        <v>512</v>
      </c>
      <c r="C60" t="s">
        <v>504</v>
      </c>
      <c r="D60" s="18">
        <f>SUMIFS(Movimientos!B:B, Movimientos!D:D, Socios[[#This Row],[ID]], Movimientos!C:C, "Luz")</f>
        <v>0</v>
      </c>
      <c r="E60" s="18">
        <f>SUMIFS(Movimientos!B:B, Movimientos!D:D, Socios[[#This Row],[ID]], Movimientos!C:C, "Invitado")</f>
        <v>0</v>
      </c>
      <c r="F60" s="18">
        <f>SUMIFS(Movimientos!B:B, Movimientos!D:D, Socios[[#This Row],[ID]], Movimientos!C:C, "Cuota")</f>
        <v>-13100</v>
      </c>
      <c r="G60" s="18">
        <f>Socios[[#This Row],[Saldo cuota]]+IF(Socios[[#This Row],[Categoria]] = "Cadete", 2700, 3800)</f>
        <v>-10400</v>
      </c>
      <c r="H60" s="18">
        <f>Socios[[#This Row],[Saldo luz]] + Socios[[#This Row],[Saldo cuota]] + Socios[[#This Row],[Saldo invitado]]</f>
        <v>-13100</v>
      </c>
      <c r="I60" s="9" t="s">
        <v>263</v>
      </c>
      <c r="J60" s="9" t="s">
        <v>264</v>
      </c>
      <c r="K60" s="9" t="s">
        <v>273</v>
      </c>
      <c r="L60" t="s">
        <v>513</v>
      </c>
      <c r="M60" s="1" t="s">
        <v>514</v>
      </c>
      <c r="N60" s="1" t="s">
        <v>515</v>
      </c>
      <c r="O60" s="9" t="s">
        <v>277</v>
      </c>
      <c r="P60" s="9" t="s">
        <v>269</v>
      </c>
      <c r="Q60" s="9" t="s">
        <v>270</v>
      </c>
      <c r="R60" s="9" t="s">
        <v>271</v>
      </c>
      <c r="S60" s="6">
        <v>39181</v>
      </c>
      <c r="T60" s="22">
        <v>47868223</v>
      </c>
    </row>
    <row r="61" spans="1:20" x14ac:dyDescent="0.2">
      <c r="A61" t="str">
        <f t="shared" si="1"/>
        <v>Gauto Gigena Gonzalo Adrian</v>
      </c>
      <c r="B61" t="s">
        <v>516</v>
      </c>
      <c r="C61" t="s">
        <v>517</v>
      </c>
      <c r="D61" s="18">
        <f>SUMIFS(Movimientos!B:B, Movimientos!D:D, Socios[[#This Row],[ID]], Movimientos!C:C, "Luz")</f>
        <v>0</v>
      </c>
      <c r="E61" s="18">
        <f>SUMIFS(Movimientos!B:B, Movimientos!D:D, Socios[[#This Row],[ID]], Movimientos!C:C, "Invitado")</f>
        <v>0</v>
      </c>
      <c r="F61" s="18">
        <f>SUMIFS(Movimientos!B:B, Movimientos!D:D, Socios[[#This Row],[ID]], Movimientos!C:C, "Cuota")</f>
        <v>-2600</v>
      </c>
      <c r="G61" s="18">
        <f>Socios[[#This Row],[Saldo cuota]]+IF(Socios[[#This Row],[Categoria]] = "Cadete", 2700, 3800)</f>
        <v>100</v>
      </c>
      <c r="H61" s="18">
        <f>Socios[[#This Row],[Saldo luz]] + Socios[[#This Row],[Saldo cuota]] + Socios[[#This Row],[Saldo invitado]]</f>
        <v>-2600</v>
      </c>
      <c r="I61" s="9" t="s">
        <v>263</v>
      </c>
      <c r="J61" s="9" t="s">
        <v>264</v>
      </c>
      <c r="K61" s="9" t="s">
        <v>273</v>
      </c>
      <c r="L61" t="s">
        <v>518</v>
      </c>
      <c r="M61" s="1" t="s">
        <v>519</v>
      </c>
      <c r="N61" s="1" t="s">
        <v>520</v>
      </c>
      <c r="O61" s="9" t="s">
        <v>277</v>
      </c>
      <c r="P61" s="9" t="s">
        <v>269</v>
      </c>
      <c r="Q61" s="9" t="s">
        <v>270</v>
      </c>
      <c r="R61" s="9" t="s">
        <v>271</v>
      </c>
      <c r="S61" s="6">
        <v>39772</v>
      </c>
      <c r="T61" s="22">
        <v>49008174</v>
      </c>
    </row>
    <row r="62" spans="1:20" x14ac:dyDescent="0.2">
      <c r="A62" t="str">
        <f t="shared" si="1"/>
        <v>Gonzalez Cesar</v>
      </c>
      <c r="B62" t="s">
        <v>521</v>
      </c>
      <c r="C62" t="s">
        <v>522</v>
      </c>
      <c r="D62" s="18">
        <f>SUMIFS(Movimientos!B:B, Movimientos!D:D, Socios[[#This Row],[ID]], Movimientos!C:C, "Luz")</f>
        <v>0</v>
      </c>
      <c r="E62" s="18">
        <f>SUMIFS(Movimientos!B:B, Movimientos!D:D, Socios[[#This Row],[ID]], Movimientos!C:C, "Invitado")</f>
        <v>2400</v>
      </c>
      <c r="F62" s="18">
        <f>SUMIFS(Movimientos!B:B, Movimientos!D:D, Socios[[#This Row],[ID]], Movimientos!C:C, "Cuota")</f>
        <v>-3800</v>
      </c>
      <c r="G62" s="18">
        <f>Socios[[#This Row],[Saldo cuota]]+IF(Socios[[#This Row],[Categoria]] = "Cadete", 2700, 3800)</f>
        <v>0</v>
      </c>
      <c r="H62" s="18">
        <f>Socios[[#This Row],[Saldo luz]] + Socios[[#This Row],[Saldo cuota]] + Socios[[#This Row],[Saldo invitado]]</f>
        <v>-1400</v>
      </c>
      <c r="I62" s="9" t="s">
        <v>263</v>
      </c>
      <c r="J62" s="9" t="s">
        <v>264</v>
      </c>
      <c r="K62" s="9" t="s">
        <v>3</v>
      </c>
      <c r="L62" t="s">
        <v>523</v>
      </c>
      <c r="M62" s="1" t="s">
        <v>524</v>
      </c>
      <c r="N62" s="1"/>
      <c r="O62" s="9"/>
      <c r="P62" s="9" t="s">
        <v>270</v>
      </c>
      <c r="Q62" s="9" t="s">
        <v>269</v>
      </c>
      <c r="R62" s="9" t="s">
        <v>271</v>
      </c>
      <c r="S62" s="6"/>
    </row>
    <row r="63" spans="1:20" x14ac:dyDescent="0.2">
      <c r="A63" t="str">
        <f t="shared" si="1"/>
        <v>Gonzalez Matias Nicolas</v>
      </c>
      <c r="B63" t="s">
        <v>525</v>
      </c>
      <c r="C63" t="s">
        <v>522</v>
      </c>
      <c r="D63" s="18">
        <f>SUMIFS(Movimientos!B:B, Movimientos!D:D, Socios[[#This Row],[ID]], Movimientos!C:C, "Luz")</f>
        <v>-1500</v>
      </c>
      <c r="E63" s="18">
        <f>SUMIFS(Movimientos!B:B, Movimientos!D:D, Socios[[#This Row],[ID]], Movimientos!C:C, "Invitado")</f>
        <v>0</v>
      </c>
      <c r="F63" s="18">
        <f>SUMIFS(Movimientos!B:B, Movimientos!D:D, Socios[[#This Row],[ID]], Movimientos!C:C, "Cuota")</f>
        <v>0</v>
      </c>
      <c r="G63" s="18">
        <f>Socios[[#This Row],[Saldo cuota]]+IF(Socios[[#This Row],[Categoria]] = "Cadete", 2700, 3800)</f>
        <v>3800</v>
      </c>
      <c r="H63" s="18">
        <f>Socios[[#This Row],[Saldo luz]] + Socios[[#This Row],[Saldo cuota]] + Socios[[#This Row],[Saldo invitado]]</f>
        <v>-1500</v>
      </c>
      <c r="I63" s="9" t="s">
        <v>263</v>
      </c>
      <c r="J63" s="9" t="s">
        <v>264</v>
      </c>
      <c r="K63" s="9" t="s">
        <v>3</v>
      </c>
      <c r="L63" t="s">
        <v>526</v>
      </c>
      <c r="M63" s="1" t="s">
        <v>527</v>
      </c>
      <c r="N63" s="1"/>
      <c r="O63" s="9"/>
      <c r="P63" s="9" t="s">
        <v>270</v>
      </c>
      <c r="Q63" s="9" t="s">
        <v>269</v>
      </c>
      <c r="R63" s="9" t="s">
        <v>271</v>
      </c>
      <c r="S63" s="6"/>
    </row>
    <row r="64" spans="1:20" x14ac:dyDescent="0.2">
      <c r="A64" t="str">
        <f t="shared" si="1"/>
        <v>Gonzalez Noelia</v>
      </c>
      <c r="B64" t="s">
        <v>528</v>
      </c>
      <c r="C64" t="s">
        <v>522</v>
      </c>
      <c r="D64" s="18">
        <f>SUMIFS(Movimientos!B:B, Movimientos!D:D, Socios[[#This Row],[ID]], Movimientos!C:C, "Luz")</f>
        <v>0</v>
      </c>
      <c r="E64" s="18">
        <f>SUMIFS(Movimientos!B:B, Movimientos!D:D, Socios[[#This Row],[ID]], Movimientos!C:C, "Invitado")</f>
        <v>0</v>
      </c>
      <c r="F64" s="18">
        <f>SUMIFS(Movimientos!B:B, Movimientos!D:D, Socios[[#This Row],[ID]], Movimientos!C:C, "Cuota")</f>
        <v>-3800</v>
      </c>
      <c r="G64" s="18">
        <f>Socios[[#This Row],[Saldo cuota]]+IF(Socios[[#This Row],[Categoria]] = "Cadete", 2700, 3800)</f>
        <v>0</v>
      </c>
      <c r="H64" s="18">
        <f>Socios[[#This Row],[Saldo luz]] + Socios[[#This Row],[Saldo cuota]] + Socios[[#This Row],[Saldo invitado]]</f>
        <v>-3800</v>
      </c>
      <c r="I64" s="9" t="s">
        <v>263</v>
      </c>
      <c r="J64" s="9" t="s">
        <v>285</v>
      </c>
      <c r="K64" s="9" t="s">
        <v>3</v>
      </c>
      <c r="L64" t="s">
        <v>529</v>
      </c>
      <c r="M64" s="1" t="s">
        <v>530</v>
      </c>
      <c r="N64" s="1"/>
      <c r="O64" s="9"/>
      <c r="P64" s="9" t="s">
        <v>270</v>
      </c>
      <c r="Q64" s="9" t="s">
        <v>269</v>
      </c>
      <c r="R64" s="9" t="s">
        <v>271</v>
      </c>
      <c r="S64" s="6"/>
    </row>
    <row r="65" spans="1:20" x14ac:dyDescent="0.2">
      <c r="A65" t="str">
        <f t="shared" si="1"/>
        <v>Gonzalo Manuel</v>
      </c>
      <c r="B65" t="s">
        <v>531</v>
      </c>
      <c r="C65" t="s">
        <v>397</v>
      </c>
      <c r="D65" s="18">
        <f>SUMIFS(Movimientos!B:B, Movimientos!D:D, Socios[[#This Row],[ID]], Movimientos!C:C, "Luz")</f>
        <v>0</v>
      </c>
      <c r="E65" s="18">
        <f>SUMIFS(Movimientos!B:B, Movimientos!D:D, Socios[[#This Row],[ID]], Movimientos!C:C, "Invitado")</f>
        <v>0</v>
      </c>
      <c r="F65" s="18">
        <f>SUMIFS(Movimientos!B:B, Movimientos!D:D, Socios[[#This Row],[ID]], Movimientos!C:C, "Cuota")</f>
        <v>0</v>
      </c>
      <c r="G65" s="18">
        <f>Socios[[#This Row],[Saldo cuota]]+IF(Socios[[#This Row],[Categoria]] = "Cadete", 2700, 3800)</f>
        <v>3800</v>
      </c>
      <c r="H65" s="18">
        <f>Socios[[#This Row],[Saldo luz]] + Socios[[#This Row],[Saldo cuota]] + Socios[[#This Row],[Saldo invitado]]</f>
        <v>0</v>
      </c>
      <c r="I65" s="9" t="s">
        <v>284</v>
      </c>
      <c r="J65" s="9" t="s">
        <v>264</v>
      </c>
      <c r="K65" s="9" t="s">
        <v>3</v>
      </c>
      <c r="L65" t="s">
        <v>532</v>
      </c>
      <c r="M65" s="1" t="s">
        <v>533</v>
      </c>
      <c r="N65" s="1"/>
      <c r="O65" s="9"/>
      <c r="P65" s="9" t="s">
        <v>270</v>
      </c>
      <c r="Q65" s="9" t="s">
        <v>269</v>
      </c>
      <c r="R65" s="9" t="s">
        <v>271</v>
      </c>
      <c r="S65" s="6"/>
    </row>
    <row r="66" spans="1:20" x14ac:dyDescent="0.2">
      <c r="A66" t="str">
        <f t="shared" ref="A66:A97" si="2">_xlfn.CONCAT(C66 &amp; " ", B66)</f>
        <v>Graciano Gonzalo</v>
      </c>
      <c r="B66" t="s">
        <v>397</v>
      </c>
      <c r="C66" t="s">
        <v>534</v>
      </c>
      <c r="D66" s="18">
        <f>SUMIFS(Movimientos!B:B, Movimientos!D:D, Socios[[#This Row],[ID]], Movimientos!C:C, "Luz")</f>
        <v>0</v>
      </c>
      <c r="E66" s="18">
        <f>SUMIFS(Movimientos!B:B, Movimientos!D:D, Socios[[#This Row],[ID]], Movimientos!C:C, "Invitado")</f>
        <v>0</v>
      </c>
      <c r="F66" s="18">
        <f>SUMIFS(Movimientos!B:B, Movimientos!D:D, Socios[[#This Row],[ID]], Movimientos!C:C, "Cuota")</f>
        <v>0</v>
      </c>
      <c r="G66" s="18">
        <f>Socios[[#This Row],[Saldo cuota]]+IF(Socios[[#This Row],[Categoria]] = "Cadete", 2700, 3800)</f>
        <v>3800</v>
      </c>
      <c r="H66" s="18">
        <f>Socios[[#This Row],[Saldo luz]] + Socios[[#This Row],[Saldo cuota]] + Socios[[#This Row],[Saldo invitado]]</f>
        <v>0</v>
      </c>
      <c r="I66" s="9" t="s">
        <v>284</v>
      </c>
      <c r="J66" s="9" t="s">
        <v>264</v>
      </c>
      <c r="K66" s="9" t="s">
        <v>3</v>
      </c>
      <c r="L66" t="s">
        <v>535</v>
      </c>
      <c r="M66" s="1"/>
      <c r="N66" s="1"/>
      <c r="O66" s="9"/>
      <c r="P66" s="9" t="s">
        <v>270</v>
      </c>
      <c r="Q66" s="9" t="s">
        <v>270</v>
      </c>
      <c r="R66" s="9"/>
      <c r="S66" s="6"/>
    </row>
    <row r="67" spans="1:20" x14ac:dyDescent="0.2">
      <c r="A67" t="str">
        <f t="shared" si="2"/>
        <v>Granzella Alejandro</v>
      </c>
      <c r="B67" t="s">
        <v>406</v>
      </c>
      <c r="C67" t="s">
        <v>536</v>
      </c>
      <c r="D67" s="18">
        <f>SUMIFS(Movimientos!B:B, Movimientos!D:D, Socios[[#This Row],[ID]], Movimientos!C:C, "Luz")</f>
        <v>0</v>
      </c>
      <c r="E67" s="18">
        <f>SUMIFS(Movimientos!B:B, Movimientos!D:D, Socios[[#This Row],[ID]], Movimientos!C:C, "Invitado")</f>
        <v>-2400</v>
      </c>
      <c r="F67" s="18">
        <f>SUMIFS(Movimientos!B:B, Movimientos!D:D, Socios[[#This Row],[ID]], Movimientos!C:C, "Cuota")</f>
        <v>-3800</v>
      </c>
      <c r="G67" s="18">
        <f>Socios[[#This Row],[Saldo cuota]]+IF(Socios[[#This Row],[Categoria]] = "Cadete", 2700, 3800)</f>
        <v>0</v>
      </c>
      <c r="H67" s="18">
        <f>Socios[[#This Row],[Saldo luz]] + Socios[[#This Row],[Saldo cuota]] + Socios[[#This Row],[Saldo invitado]]</f>
        <v>-6200</v>
      </c>
      <c r="I67" s="9" t="s">
        <v>263</v>
      </c>
      <c r="J67" s="9" t="s">
        <v>264</v>
      </c>
      <c r="K67" s="9" t="s">
        <v>3</v>
      </c>
      <c r="L67" t="s">
        <v>537</v>
      </c>
      <c r="M67" s="1" t="s">
        <v>538</v>
      </c>
      <c r="N67" s="1" t="s">
        <v>539</v>
      </c>
      <c r="O67" s="9" t="s">
        <v>268</v>
      </c>
      <c r="P67" s="9" t="s">
        <v>269</v>
      </c>
      <c r="Q67" s="9" t="s">
        <v>269</v>
      </c>
      <c r="R67" s="9" t="s">
        <v>271</v>
      </c>
      <c r="S67" s="6">
        <v>24306</v>
      </c>
      <c r="T67" s="22">
        <v>17709380</v>
      </c>
    </row>
    <row r="68" spans="1:20" x14ac:dyDescent="0.2">
      <c r="A68" t="str">
        <f t="shared" si="2"/>
        <v>Graziano Julian</v>
      </c>
      <c r="B68" t="s">
        <v>540</v>
      </c>
      <c r="C68" t="s">
        <v>541</v>
      </c>
      <c r="D68" s="18">
        <f>SUMIFS(Movimientos!B:B, Movimientos!D:D, Socios[[#This Row],[ID]], Movimientos!C:C, "Luz")</f>
        <v>-500</v>
      </c>
      <c r="E68" s="18">
        <f>SUMIFS(Movimientos!B:B, Movimientos!D:D, Socios[[#This Row],[ID]], Movimientos!C:C, "Invitado")</f>
        <v>0</v>
      </c>
      <c r="F68" s="18">
        <f>SUMIFS(Movimientos!B:B, Movimientos!D:D, Socios[[#This Row],[ID]], Movimientos!C:C, "Cuota")</f>
        <v>-7600</v>
      </c>
      <c r="G68" s="18">
        <f>Socios[[#This Row],[Saldo cuota]]+IF(Socios[[#This Row],[Categoria]] = "Cadete", 2700, 3800)</f>
        <v>-3800</v>
      </c>
      <c r="H68" s="18">
        <f>Socios[[#This Row],[Saldo luz]] + Socios[[#This Row],[Saldo cuota]] + Socios[[#This Row],[Saldo invitado]]</f>
        <v>-8100</v>
      </c>
      <c r="I68" s="9" t="s">
        <v>263</v>
      </c>
      <c r="J68" s="9" t="s">
        <v>264</v>
      </c>
      <c r="K68" s="9" t="s">
        <v>3</v>
      </c>
      <c r="L68" t="s">
        <v>542</v>
      </c>
      <c r="M68" s="1" t="s">
        <v>543</v>
      </c>
      <c r="N68" s="1"/>
      <c r="O68" s="9"/>
      <c r="P68" s="9" t="s">
        <v>270</v>
      </c>
      <c r="Q68" s="9" t="s">
        <v>269</v>
      </c>
      <c r="R68" s="9" t="s">
        <v>271</v>
      </c>
      <c r="S68" s="6"/>
    </row>
    <row r="69" spans="1:20" x14ac:dyDescent="0.2">
      <c r="A69" t="str">
        <f t="shared" si="2"/>
        <v>Guatri Ornella Silvana</v>
      </c>
      <c r="B69" t="s">
        <v>544</v>
      </c>
      <c r="C69" t="s">
        <v>545</v>
      </c>
      <c r="D69" s="18">
        <f>SUMIFS(Movimientos!B:B, Movimientos!D:D, Socios[[#This Row],[ID]], Movimientos!C:C, "Luz")</f>
        <v>0</v>
      </c>
      <c r="E69" s="18">
        <f>SUMIFS(Movimientos!B:B, Movimientos!D:D, Socios[[#This Row],[ID]], Movimientos!C:C, "Invitado")</f>
        <v>0</v>
      </c>
      <c r="F69" s="18">
        <f>SUMIFS(Movimientos!B:B, Movimientos!D:D, Socios[[#This Row],[ID]], Movimientos!C:C, "Cuota")</f>
        <v>-4560</v>
      </c>
      <c r="G69" s="18">
        <f>Socios[[#This Row],[Saldo cuota]]+IF(Socios[[#This Row],[Categoria]] = "Cadete", 2700, 3800)</f>
        <v>-760</v>
      </c>
      <c r="H69" s="18">
        <f>Socios[[#This Row],[Saldo luz]] + Socios[[#This Row],[Saldo cuota]] + Socios[[#This Row],[Saldo invitado]]</f>
        <v>-4560</v>
      </c>
      <c r="I69" s="9" t="s">
        <v>263</v>
      </c>
      <c r="J69" s="9" t="s">
        <v>285</v>
      </c>
      <c r="K69" s="9" t="s">
        <v>3</v>
      </c>
      <c r="L69" t="s">
        <v>489</v>
      </c>
      <c r="M69" s="1" t="s">
        <v>490</v>
      </c>
      <c r="N69" s="1" t="s">
        <v>491</v>
      </c>
      <c r="O69" s="9" t="s">
        <v>277</v>
      </c>
      <c r="P69" s="9" t="s">
        <v>269</v>
      </c>
      <c r="Q69" s="9" t="s">
        <v>270</v>
      </c>
      <c r="R69" s="9" t="s">
        <v>271</v>
      </c>
      <c r="S69" s="6">
        <v>28138</v>
      </c>
      <c r="T69" s="22">
        <v>25583524</v>
      </c>
    </row>
    <row r="70" spans="1:20" x14ac:dyDescent="0.2">
      <c r="A70" t="str">
        <f t="shared" si="2"/>
        <v>Hadad Jose Maria</v>
      </c>
      <c r="B70" t="s">
        <v>546</v>
      </c>
      <c r="C70" t="s">
        <v>547</v>
      </c>
      <c r="D70" s="18">
        <f>SUMIFS(Movimientos!B:B, Movimientos!D:D, Socios[[#This Row],[ID]], Movimientos!C:C, "Luz")</f>
        <v>0</v>
      </c>
      <c r="E70" s="18">
        <f>SUMIFS(Movimientos!B:B, Movimientos!D:D, Socios[[#This Row],[ID]], Movimientos!C:C, "Invitado")</f>
        <v>0</v>
      </c>
      <c r="F70" s="18">
        <f>SUMIFS(Movimientos!B:B, Movimientos!D:D, Socios[[#This Row],[ID]], Movimientos!C:C, "Cuota")</f>
        <v>-3800</v>
      </c>
      <c r="G70" s="18">
        <f>Socios[[#This Row],[Saldo cuota]]+IF(Socios[[#This Row],[Categoria]] = "Cadete", 2700, 3800)</f>
        <v>0</v>
      </c>
      <c r="H70" s="18">
        <f>Socios[[#This Row],[Saldo luz]] + Socios[[#This Row],[Saldo cuota]] + Socios[[#This Row],[Saldo invitado]]</f>
        <v>-3800</v>
      </c>
      <c r="I70" s="9" t="s">
        <v>263</v>
      </c>
      <c r="J70" s="9" t="s">
        <v>264</v>
      </c>
      <c r="K70" s="9" t="s">
        <v>3</v>
      </c>
      <c r="L70" t="s">
        <v>548</v>
      </c>
      <c r="M70" s="1" t="s">
        <v>549</v>
      </c>
      <c r="N70" s="1" t="s">
        <v>550</v>
      </c>
      <c r="O70" s="9" t="s">
        <v>277</v>
      </c>
      <c r="P70" s="9" t="s">
        <v>269</v>
      </c>
      <c r="Q70" s="9" t="s">
        <v>269</v>
      </c>
      <c r="R70" s="9" t="s">
        <v>271</v>
      </c>
      <c r="S70" s="6">
        <v>20903</v>
      </c>
      <c r="T70" s="22">
        <v>13717017</v>
      </c>
    </row>
    <row r="71" spans="1:20" x14ac:dyDescent="0.2">
      <c r="A71" t="str">
        <f t="shared" si="2"/>
        <v>Hagen Maria del Pilar</v>
      </c>
      <c r="B71" t="s">
        <v>551</v>
      </c>
      <c r="C71" t="s">
        <v>552</v>
      </c>
      <c r="D71" s="18">
        <f>SUMIFS(Movimientos!B:B, Movimientos!D:D, Socios[[#This Row],[ID]], Movimientos!C:C, "Luz")</f>
        <v>0</v>
      </c>
      <c r="E71" s="18">
        <f>SUMIFS(Movimientos!B:B, Movimientos!D:D, Socios[[#This Row],[ID]], Movimientos!C:C, "Invitado")</f>
        <v>0</v>
      </c>
      <c r="F71" s="18">
        <f>SUMIFS(Movimientos!B:B, Movimientos!D:D, Socios[[#This Row],[ID]], Movimientos!C:C, "Cuota")</f>
        <v>-4560</v>
      </c>
      <c r="G71" s="18">
        <f>Socios[[#This Row],[Saldo cuota]]+IF(Socios[[#This Row],[Categoria]] = "Cadete", 2700, 3800)</f>
        <v>-760</v>
      </c>
      <c r="H71" s="18">
        <f>Socios[[#This Row],[Saldo luz]] + Socios[[#This Row],[Saldo cuota]] + Socios[[#This Row],[Saldo invitado]]</f>
        <v>-4560</v>
      </c>
      <c r="I71" s="9" t="s">
        <v>263</v>
      </c>
      <c r="J71" s="9" t="s">
        <v>285</v>
      </c>
      <c r="K71" s="9" t="s">
        <v>3</v>
      </c>
      <c r="L71" t="s">
        <v>553</v>
      </c>
      <c r="M71" s="1" t="s">
        <v>554</v>
      </c>
      <c r="N71" s="1" t="s">
        <v>555</v>
      </c>
      <c r="O71" s="9" t="s">
        <v>556</v>
      </c>
      <c r="P71" s="9" t="s">
        <v>269</v>
      </c>
      <c r="Q71" s="9" t="s">
        <v>270</v>
      </c>
      <c r="R71" s="9" t="s">
        <v>271</v>
      </c>
      <c r="S71" s="6">
        <v>19228</v>
      </c>
      <c r="T71" s="22">
        <v>10180205</v>
      </c>
    </row>
    <row r="72" spans="1:20" x14ac:dyDescent="0.2">
      <c r="A72" t="str">
        <f t="shared" si="2"/>
        <v>Hernandez Joel Martin</v>
      </c>
      <c r="B72" t="s">
        <v>557</v>
      </c>
      <c r="C72" t="s">
        <v>558</v>
      </c>
      <c r="D72" s="18">
        <f>SUMIFS(Movimientos!B:B, Movimientos!D:D, Socios[[#This Row],[ID]], Movimientos!C:C, "Luz")</f>
        <v>0</v>
      </c>
      <c r="E72" s="18">
        <f>SUMIFS(Movimientos!B:B, Movimientos!D:D, Socios[[#This Row],[ID]], Movimientos!C:C, "Invitado")</f>
        <v>0</v>
      </c>
      <c r="F72" s="18">
        <f>SUMIFS(Movimientos!B:B, Movimientos!D:D, Socios[[#This Row],[ID]], Movimientos!C:C, "Cuota")</f>
        <v>0</v>
      </c>
      <c r="G72" s="18">
        <f>Socios[[#This Row],[Saldo cuota]]+IF(Socios[[#This Row],[Categoria]] = "Cadete", 2700, 3800)</f>
        <v>2700</v>
      </c>
      <c r="H72" s="18">
        <f>Socios[[#This Row],[Saldo luz]] + Socios[[#This Row],[Saldo cuota]] + Socios[[#This Row],[Saldo invitado]]</f>
        <v>0</v>
      </c>
      <c r="I72" s="9" t="s">
        <v>284</v>
      </c>
      <c r="J72" s="9" t="s">
        <v>264</v>
      </c>
      <c r="K72" s="9" t="s">
        <v>273</v>
      </c>
      <c r="L72" t="s">
        <v>559</v>
      </c>
      <c r="M72" s="1" t="s">
        <v>560</v>
      </c>
      <c r="N72" s="1" t="s">
        <v>561</v>
      </c>
      <c r="O72" s="9" t="s">
        <v>277</v>
      </c>
      <c r="P72" s="9" t="s">
        <v>269</v>
      </c>
      <c r="Q72" s="9" t="s">
        <v>270</v>
      </c>
      <c r="R72" s="9" t="s">
        <v>271</v>
      </c>
      <c r="S72" s="6">
        <v>39288</v>
      </c>
      <c r="T72" s="22">
        <v>48105686</v>
      </c>
    </row>
    <row r="73" spans="1:20" x14ac:dyDescent="0.2">
      <c r="A73" t="str">
        <f t="shared" si="2"/>
        <v>Herrera Jorge Antonio</v>
      </c>
      <c r="B73" t="s">
        <v>562</v>
      </c>
      <c r="C73" t="s">
        <v>563</v>
      </c>
      <c r="D73" s="18">
        <f>SUMIFS(Movimientos!B:B, Movimientos!D:D, Socios[[#This Row],[ID]], Movimientos!C:C, "Luz")</f>
        <v>0</v>
      </c>
      <c r="E73" s="18">
        <f>SUMIFS(Movimientos!B:B, Movimientos!D:D, Socios[[#This Row],[ID]], Movimientos!C:C, "Invitado")</f>
        <v>0</v>
      </c>
      <c r="F73" s="18">
        <f>SUMIFS(Movimientos!B:B, Movimientos!D:D, Socios[[#This Row],[ID]], Movimientos!C:C, "Cuota")</f>
        <v>0</v>
      </c>
      <c r="G73" s="18">
        <f>Socios[[#This Row],[Saldo cuota]]+IF(Socios[[#This Row],[Categoria]] = "Cadete", 2700, 3800)</f>
        <v>3800</v>
      </c>
      <c r="H73" s="18">
        <f>Socios[[#This Row],[Saldo luz]] + Socios[[#This Row],[Saldo cuota]] + Socios[[#This Row],[Saldo invitado]]</f>
        <v>0</v>
      </c>
      <c r="I73" s="9" t="s">
        <v>284</v>
      </c>
      <c r="J73" s="9" t="s">
        <v>264</v>
      </c>
      <c r="K73" s="9" t="s">
        <v>3</v>
      </c>
      <c r="L73" t="s">
        <v>286</v>
      </c>
      <c r="M73" s="1"/>
      <c r="N73" s="1" t="s">
        <v>564</v>
      </c>
      <c r="O73" s="9" t="s">
        <v>268</v>
      </c>
      <c r="P73" s="9" t="s">
        <v>269</v>
      </c>
      <c r="Q73" s="9" t="s">
        <v>270</v>
      </c>
      <c r="R73" s="9" t="s">
        <v>271</v>
      </c>
      <c r="S73" s="6">
        <v>16048</v>
      </c>
      <c r="T73" s="22">
        <v>7731954</v>
      </c>
    </row>
    <row r="74" spans="1:20" x14ac:dyDescent="0.2">
      <c r="A74" t="str">
        <f t="shared" si="2"/>
        <v>Herrera Lorena</v>
      </c>
      <c r="B74" t="s">
        <v>565</v>
      </c>
      <c r="C74" t="s">
        <v>563</v>
      </c>
      <c r="D74" s="18">
        <f>SUMIFS(Movimientos!B:B, Movimientos!D:D, Socios[[#This Row],[ID]], Movimientos!C:C, "Luz")</f>
        <v>0</v>
      </c>
      <c r="E74" s="18">
        <f>SUMIFS(Movimientos!B:B, Movimientos!D:D, Socios[[#This Row],[ID]], Movimientos!C:C, "Invitado")</f>
        <v>0</v>
      </c>
      <c r="F74" s="18">
        <f>SUMIFS(Movimientos!B:B, Movimientos!D:D, Socios[[#This Row],[ID]], Movimientos!C:C, "Cuota")</f>
        <v>0</v>
      </c>
      <c r="G74" s="18">
        <f>Socios[[#This Row],[Saldo cuota]]+IF(Socios[[#This Row],[Categoria]] = "Cadete", 2700, 3800)</f>
        <v>3800</v>
      </c>
      <c r="H74" s="18">
        <f>Socios[[#This Row],[Saldo luz]] + Socios[[#This Row],[Saldo cuota]] + Socios[[#This Row],[Saldo invitado]]</f>
        <v>0</v>
      </c>
      <c r="I74" s="9" t="s">
        <v>263</v>
      </c>
      <c r="J74" s="9" t="s">
        <v>285</v>
      </c>
      <c r="K74" s="9" t="s">
        <v>3</v>
      </c>
      <c r="L74" t="s">
        <v>566</v>
      </c>
      <c r="M74" s="1" t="s">
        <v>567</v>
      </c>
      <c r="N74" s="1" t="s">
        <v>568</v>
      </c>
      <c r="O74" s="9" t="s">
        <v>268</v>
      </c>
      <c r="P74" s="9" t="s">
        <v>269</v>
      </c>
      <c r="Q74" s="9" t="s">
        <v>269</v>
      </c>
      <c r="R74" s="9" t="s">
        <v>271</v>
      </c>
      <c r="S74" s="6">
        <v>28386</v>
      </c>
      <c r="T74" s="22">
        <v>24966893</v>
      </c>
    </row>
    <row r="75" spans="1:20" x14ac:dyDescent="0.2">
      <c r="A75" t="str">
        <f t="shared" si="2"/>
        <v>Hidalgo Alejo</v>
      </c>
      <c r="B75" t="s">
        <v>569</v>
      </c>
      <c r="C75" t="s">
        <v>570</v>
      </c>
      <c r="D75" s="18">
        <f>SUMIFS(Movimientos!B:B, Movimientos!D:D, Socios[[#This Row],[ID]], Movimientos!C:C, "Luz")</f>
        <v>0</v>
      </c>
      <c r="E75" s="18">
        <f>SUMIFS(Movimientos!B:B, Movimientos!D:D, Socios[[#This Row],[ID]], Movimientos!C:C, "Invitado")</f>
        <v>0</v>
      </c>
      <c r="F75" s="18">
        <f>SUMIFS(Movimientos!B:B, Movimientos!D:D, Socios[[#This Row],[ID]], Movimientos!C:C, "Cuota")</f>
        <v>0</v>
      </c>
      <c r="G75" s="18">
        <f>Socios[[#This Row],[Saldo cuota]]+IF(Socios[[#This Row],[Categoria]] = "Cadete", 2700, 3800)</f>
        <v>2700</v>
      </c>
      <c r="H75" s="18">
        <f>Socios[[#This Row],[Saldo luz]] + Socios[[#This Row],[Saldo cuota]] + Socios[[#This Row],[Saldo invitado]]</f>
        <v>0</v>
      </c>
      <c r="I75" s="9" t="s">
        <v>284</v>
      </c>
      <c r="J75" s="9" t="s">
        <v>264</v>
      </c>
      <c r="K75" s="9" t="s">
        <v>273</v>
      </c>
      <c r="L75" t="s">
        <v>571</v>
      </c>
      <c r="M75" s="1" t="s">
        <v>572</v>
      </c>
      <c r="N75" s="1" t="s">
        <v>573</v>
      </c>
      <c r="O75" s="9" t="s">
        <v>277</v>
      </c>
      <c r="P75" s="9" t="s">
        <v>269</v>
      </c>
      <c r="Q75" s="9" t="s">
        <v>270</v>
      </c>
      <c r="R75" s="9" t="s">
        <v>271</v>
      </c>
      <c r="S75" s="6">
        <v>38260</v>
      </c>
      <c r="T75" s="22">
        <v>45781491</v>
      </c>
    </row>
    <row r="76" spans="1:20" x14ac:dyDescent="0.2">
      <c r="A76" t="str">
        <f t="shared" si="2"/>
        <v>Ianatelli Bautista Jonathan</v>
      </c>
      <c r="B76" t="s">
        <v>574</v>
      </c>
      <c r="C76" t="s">
        <v>575</v>
      </c>
      <c r="D76" s="18">
        <f>SUMIFS(Movimientos!B:B, Movimientos!D:D, Socios[[#This Row],[ID]], Movimientos!C:C, "Luz")</f>
        <v>0</v>
      </c>
      <c r="E76" s="18">
        <f>SUMIFS(Movimientos!B:B, Movimientos!D:D, Socios[[#This Row],[ID]], Movimientos!C:C, "Invitado")</f>
        <v>0</v>
      </c>
      <c r="F76" s="18">
        <f>SUMIFS(Movimientos!B:B, Movimientos!D:D, Socios[[#This Row],[ID]], Movimientos!C:C, "Cuota")</f>
        <v>0</v>
      </c>
      <c r="G76" s="18">
        <f>Socios[[#This Row],[Saldo cuota]]+IF(Socios[[#This Row],[Categoria]] = "Cadete", 2700, 3800)</f>
        <v>3800</v>
      </c>
      <c r="H76" s="18">
        <f>Socios[[#This Row],[Saldo luz]] + Socios[[#This Row],[Saldo cuota]] + Socios[[#This Row],[Saldo invitado]]</f>
        <v>0</v>
      </c>
      <c r="I76" s="9" t="s">
        <v>284</v>
      </c>
      <c r="J76" s="9" t="s">
        <v>264</v>
      </c>
      <c r="K76" s="9" t="s">
        <v>3</v>
      </c>
      <c r="L76" t="s">
        <v>576</v>
      </c>
      <c r="M76" s="1" t="s">
        <v>577</v>
      </c>
      <c r="N76" s="1" t="s">
        <v>578</v>
      </c>
      <c r="O76" s="9" t="s">
        <v>277</v>
      </c>
      <c r="P76" s="9" t="s">
        <v>269</v>
      </c>
      <c r="Q76" s="9" t="s">
        <v>269</v>
      </c>
      <c r="R76" s="9" t="s">
        <v>271</v>
      </c>
      <c r="S76" s="6">
        <v>30525</v>
      </c>
      <c r="T76" s="22">
        <v>30237718</v>
      </c>
    </row>
    <row r="77" spans="1:20" x14ac:dyDescent="0.2">
      <c r="A77" t="str">
        <f t="shared" si="2"/>
        <v>Idanez Priscila</v>
      </c>
      <c r="B77" t="s">
        <v>579</v>
      </c>
      <c r="C77" t="s">
        <v>580</v>
      </c>
      <c r="D77" s="18">
        <f>SUMIFS(Movimientos!B:B, Movimientos!D:D, Socios[[#This Row],[ID]], Movimientos!C:C, "Luz")</f>
        <v>0</v>
      </c>
      <c r="E77" s="18">
        <f>SUMIFS(Movimientos!B:B, Movimientos!D:D, Socios[[#This Row],[ID]], Movimientos!C:C, "Invitado")</f>
        <v>0</v>
      </c>
      <c r="F77" s="18">
        <f>SUMIFS(Movimientos!B:B, Movimientos!D:D, Socios[[#This Row],[ID]], Movimientos!C:C, "Cuota")</f>
        <v>-7600</v>
      </c>
      <c r="G77" s="18">
        <f>Socios[[#This Row],[Saldo cuota]]+IF(Socios[[#This Row],[Categoria]] = "Cadete", 2700, 3800)</f>
        <v>-3800</v>
      </c>
      <c r="H77" s="18">
        <f>Socios[[#This Row],[Saldo luz]] + Socios[[#This Row],[Saldo cuota]] + Socios[[#This Row],[Saldo invitado]]</f>
        <v>-7600</v>
      </c>
      <c r="I77" s="9" t="s">
        <v>263</v>
      </c>
      <c r="J77" s="9" t="s">
        <v>285</v>
      </c>
      <c r="K77" s="9" t="s">
        <v>3</v>
      </c>
      <c r="L77" t="s">
        <v>286</v>
      </c>
      <c r="M77" s="1" t="s">
        <v>581</v>
      </c>
      <c r="N77" s="1"/>
      <c r="O77" s="9"/>
      <c r="P77" s="9" t="s">
        <v>269</v>
      </c>
      <c r="Q77" s="9" t="s">
        <v>269</v>
      </c>
      <c r="R77" s="9"/>
      <c r="S77" s="6"/>
    </row>
    <row r="78" spans="1:20" x14ac:dyDescent="0.2">
      <c r="A78" t="str">
        <f t="shared" si="2"/>
        <v>Isar Jorge Eduardo</v>
      </c>
      <c r="B78" t="s">
        <v>582</v>
      </c>
      <c r="C78" t="s">
        <v>583</v>
      </c>
      <c r="D78" s="18">
        <f>SUMIFS(Movimientos!B:B, Movimientos!D:D, Socios[[#This Row],[ID]], Movimientos!C:C, "Luz")</f>
        <v>0</v>
      </c>
      <c r="E78" s="18">
        <f>SUMIFS(Movimientos!B:B, Movimientos!D:D, Socios[[#This Row],[ID]], Movimientos!C:C, "Invitado")</f>
        <v>0</v>
      </c>
      <c r="F78" s="18">
        <f>SUMIFS(Movimientos!B:B, Movimientos!D:D, Socios[[#This Row],[ID]], Movimientos!C:C, "Cuota")</f>
        <v>3800</v>
      </c>
      <c r="G78" s="18">
        <f>Socios[[#This Row],[Saldo cuota]]+IF(Socios[[#This Row],[Categoria]] = "Cadete", 2700, 3800)</f>
        <v>7600</v>
      </c>
      <c r="H78" s="18">
        <f>Socios[[#This Row],[Saldo luz]] + Socios[[#This Row],[Saldo cuota]] + Socios[[#This Row],[Saldo invitado]]</f>
        <v>3800</v>
      </c>
      <c r="I78" s="9" t="s">
        <v>263</v>
      </c>
      <c r="J78" s="9" t="s">
        <v>264</v>
      </c>
      <c r="K78" s="9" t="s">
        <v>3</v>
      </c>
      <c r="L78" t="s">
        <v>584</v>
      </c>
      <c r="M78" s="1" t="s">
        <v>585</v>
      </c>
      <c r="N78" s="1" t="s">
        <v>586</v>
      </c>
      <c r="O78" s="9" t="s">
        <v>268</v>
      </c>
      <c r="P78" s="9" t="s">
        <v>269</v>
      </c>
      <c r="Q78" s="9" t="s">
        <v>270</v>
      </c>
      <c r="R78" s="9" t="s">
        <v>271</v>
      </c>
      <c r="S78" s="6">
        <v>18922</v>
      </c>
      <c r="T78" s="22">
        <v>10129959</v>
      </c>
    </row>
    <row r="79" spans="1:20" x14ac:dyDescent="0.2">
      <c r="A79" t="str">
        <f t="shared" si="2"/>
        <v>Javier Adrian</v>
      </c>
      <c r="B79" t="s">
        <v>587</v>
      </c>
      <c r="C79" t="s">
        <v>392</v>
      </c>
      <c r="D79" s="18">
        <f>SUMIFS(Movimientos!B:B, Movimientos!D:D, Socios[[#This Row],[ID]], Movimientos!C:C, "Luz")</f>
        <v>0</v>
      </c>
      <c r="E79" s="18">
        <f>SUMIFS(Movimientos!B:B, Movimientos!D:D, Socios[[#This Row],[ID]], Movimientos!C:C, "Invitado")</f>
        <v>0</v>
      </c>
      <c r="F79" s="18">
        <f>SUMIFS(Movimientos!B:B, Movimientos!D:D, Socios[[#This Row],[ID]], Movimientos!C:C, "Cuota")</f>
        <v>-3800</v>
      </c>
      <c r="G79" s="18">
        <f>Socios[[#This Row],[Saldo cuota]]+IF(Socios[[#This Row],[Categoria]] = "Cadete", 2700, 3800)</f>
        <v>0</v>
      </c>
      <c r="H79" s="18">
        <f>Socios[[#This Row],[Saldo luz]] + Socios[[#This Row],[Saldo cuota]] + Socios[[#This Row],[Saldo invitado]]</f>
        <v>-3800</v>
      </c>
      <c r="I79" s="9" t="s">
        <v>263</v>
      </c>
      <c r="J79" s="9" t="s">
        <v>264</v>
      </c>
      <c r="K79" s="9" t="s">
        <v>3</v>
      </c>
      <c r="L79" t="s">
        <v>588</v>
      </c>
      <c r="M79" s="1" t="s">
        <v>589</v>
      </c>
      <c r="N79" s="1"/>
      <c r="O79" s="9"/>
      <c r="P79" s="9" t="s">
        <v>270</v>
      </c>
      <c r="Q79" s="9" t="s">
        <v>269</v>
      </c>
      <c r="R79" s="9" t="s">
        <v>271</v>
      </c>
      <c r="S79" s="6"/>
    </row>
    <row r="80" spans="1:20" x14ac:dyDescent="0.2">
      <c r="A80" t="str">
        <f t="shared" si="2"/>
        <v>Jordan Gustavo Carlos</v>
      </c>
      <c r="B80" t="s">
        <v>590</v>
      </c>
      <c r="C80" t="s">
        <v>591</v>
      </c>
      <c r="D80" s="18">
        <f>SUMIFS(Movimientos!B:B, Movimientos!D:D, Socios[[#This Row],[ID]], Movimientos!C:C, "Luz")</f>
        <v>0</v>
      </c>
      <c r="E80" s="18">
        <f>SUMIFS(Movimientos!B:B, Movimientos!D:D, Socios[[#This Row],[ID]], Movimientos!C:C, "Invitado")</f>
        <v>0</v>
      </c>
      <c r="F80" s="18">
        <f>SUMIFS(Movimientos!B:B, Movimientos!D:D, Socios[[#This Row],[ID]], Movimientos!C:C, "Cuota")</f>
        <v>-4740</v>
      </c>
      <c r="G80" s="18">
        <f>Socios[[#This Row],[Saldo cuota]]+IF(Socios[[#This Row],[Categoria]] = "Cadete", 2700, 3800)</f>
        <v>-940</v>
      </c>
      <c r="H80" s="18">
        <f>Socios[[#This Row],[Saldo luz]] + Socios[[#This Row],[Saldo cuota]] + Socios[[#This Row],[Saldo invitado]]</f>
        <v>-4740</v>
      </c>
      <c r="I80" s="9" t="s">
        <v>263</v>
      </c>
      <c r="J80" s="9" t="s">
        <v>264</v>
      </c>
      <c r="K80" s="9" t="s">
        <v>3</v>
      </c>
      <c r="L80" t="s">
        <v>592</v>
      </c>
      <c r="M80" s="1" t="s">
        <v>593</v>
      </c>
      <c r="N80" s="1" t="s">
        <v>594</v>
      </c>
      <c r="O80" s="9" t="s">
        <v>268</v>
      </c>
      <c r="P80" s="9" t="s">
        <v>269</v>
      </c>
      <c r="Q80" s="9" t="s">
        <v>269</v>
      </c>
      <c r="R80" s="9" t="s">
        <v>271</v>
      </c>
      <c r="S80" s="6">
        <v>23513</v>
      </c>
      <c r="T80" s="22">
        <v>17219091</v>
      </c>
    </row>
    <row r="81" spans="1:20" x14ac:dyDescent="0.2">
      <c r="A81" t="str">
        <f t="shared" si="2"/>
        <v>Koubrat Ivanov Zahov</v>
      </c>
      <c r="B81" t="s">
        <v>595</v>
      </c>
      <c r="C81" t="s">
        <v>596</v>
      </c>
      <c r="D81" s="23">
        <f>SUMIFS(Movimientos!B:B, Movimientos!D:D, Socios[[#This Row],[ID]], Movimientos!C:C, "Luz")</f>
        <v>500</v>
      </c>
      <c r="E81" s="18">
        <f>SUMIFS(Movimientos!B:B, Movimientos!D:D, Socios[[#This Row],[ID]], Movimientos!C:C, "Invitado")</f>
        <v>0</v>
      </c>
      <c r="F81" s="23">
        <f>SUMIFS(Movimientos!B:B, Movimientos!D:D, Socios[[#This Row],[ID]], Movimientos!C:C, "Cuota")</f>
        <v>-3800</v>
      </c>
      <c r="G81" s="18">
        <f>Socios[[#This Row],[Saldo cuota]]+IF(Socios[[#This Row],[Categoria]] = "Cadete", 2700, 3800)</f>
        <v>0</v>
      </c>
      <c r="H81" s="23">
        <f>Socios[[#This Row],[Saldo luz]] + Socios[[#This Row],[Saldo cuota]] + Socios[[#This Row],[Saldo invitado]]</f>
        <v>-3300</v>
      </c>
      <c r="I81" s="9" t="s">
        <v>263</v>
      </c>
      <c r="J81" s="9" t="s">
        <v>264</v>
      </c>
      <c r="K81" s="9" t="s">
        <v>3</v>
      </c>
      <c r="L81" t="s">
        <v>597</v>
      </c>
      <c r="M81" t="s">
        <v>598</v>
      </c>
      <c r="N81" s="1" t="s">
        <v>469</v>
      </c>
      <c r="O81" s="9" t="s">
        <v>277</v>
      </c>
      <c r="P81" s="9" t="s">
        <v>269</v>
      </c>
      <c r="Q81" s="9" t="s">
        <v>270</v>
      </c>
      <c r="R81" s="9" t="s">
        <v>599</v>
      </c>
      <c r="S81" s="25">
        <v>32173</v>
      </c>
      <c r="T81" s="22">
        <v>94141821</v>
      </c>
    </row>
    <row r="82" spans="1:20" x14ac:dyDescent="0.2">
      <c r="A82" t="str">
        <f t="shared" si="2"/>
        <v>Ladino Andrade Santiago</v>
      </c>
      <c r="B82" t="s">
        <v>600</v>
      </c>
      <c r="C82" t="s">
        <v>601</v>
      </c>
      <c r="D82" s="18">
        <f>SUMIFS(Movimientos!B:B, Movimientos!D:D, Socios[[#This Row],[ID]], Movimientos!C:C, "Luz")</f>
        <v>0</v>
      </c>
      <c r="E82" s="18">
        <f>SUMIFS(Movimientos!B:B, Movimientos!D:D, Socios[[#This Row],[ID]], Movimientos!C:C, "Invitado")</f>
        <v>0</v>
      </c>
      <c r="F82" s="18">
        <f>SUMIFS(Movimientos!B:B, Movimientos!D:D, Socios[[#This Row],[ID]], Movimientos!C:C, "Cuota")</f>
        <v>0</v>
      </c>
      <c r="G82" s="18">
        <f>Socios[[#This Row],[Saldo cuota]]+IF(Socios[[#This Row],[Categoria]] = "Cadete", 2700, 3800)</f>
        <v>2700</v>
      </c>
      <c r="H82" s="18">
        <f>Socios[[#This Row],[Saldo luz]] + Socios[[#This Row],[Saldo cuota]] + Socios[[#This Row],[Saldo invitado]]</f>
        <v>0</v>
      </c>
      <c r="I82" s="9" t="s">
        <v>284</v>
      </c>
      <c r="J82" s="9" t="s">
        <v>264</v>
      </c>
      <c r="K82" s="9" t="s">
        <v>273</v>
      </c>
      <c r="L82" t="s">
        <v>602</v>
      </c>
      <c r="M82" s="1" t="s">
        <v>603</v>
      </c>
      <c r="N82" s="1"/>
      <c r="O82" s="9"/>
      <c r="P82" s="9" t="s">
        <v>270</v>
      </c>
      <c r="Q82" s="9" t="s">
        <v>269</v>
      </c>
      <c r="R82" s="9"/>
      <c r="S82" s="6"/>
    </row>
    <row r="83" spans="1:20" x14ac:dyDescent="0.2">
      <c r="A83" t="str">
        <f t="shared" si="2"/>
        <v>Ladino Medina Walter Lewins</v>
      </c>
      <c r="B83" t="s">
        <v>604</v>
      </c>
      <c r="C83" t="s">
        <v>605</v>
      </c>
      <c r="D83" s="18">
        <f>SUMIFS(Movimientos!B:B, Movimientos!D:D, Socios[[#This Row],[ID]], Movimientos!C:C, "Luz")</f>
        <v>-500</v>
      </c>
      <c r="E83" s="18">
        <f>SUMIFS(Movimientos!B:B, Movimientos!D:D, Socios[[#This Row],[ID]], Movimientos!C:C, "Invitado")</f>
        <v>-2400</v>
      </c>
      <c r="F83" s="18">
        <f>SUMIFS(Movimientos!B:B, Movimientos!D:D, Socios[[#This Row],[ID]], Movimientos!C:C, "Cuota")</f>
        <v>-3800</v>
      </c>
      <c r="G83" s="18">
        <f>Socios[[#This Row],[Saldo cuota]]+IF(Socios[[#This Row],[Categoria]] = "Cadete", 2700, 3800)</f>
        <v>0</v>
      </c>
      <c r="H83" s="18">
        <f>Socios[[#This Row],[Saldo luz]] + Socios[[#This Row],[Saldo cuota]] + Socios[[#This Row],[Saldo invitado]]</f>
        <v>-6700</v>
      </c>
      <c r="I83" s="9" t="s">
        <v>263</v>
      </c>
      <c r="J83" s="9" t="s">
        <v>264</v>
      </c>
      <c r="K83" s="9" t="s">
        <v>3</v>
      </c>
      <c r="L83" t="s">
        <v>606</v>
      </c>
      <c r="M83" s="1" t="s">
        <v>607</v>
      </c>
      <c r="N83" s="1" t="s">
        <v>298</v>
      </c>
      <c r="O83" s="9" t="s">
        <v>268</v>
      </c>
      <c r="P83" s="9" t="s">
        <v>269</v>
      </c>
      <c r="Q83" s="9" t="s">
        <v>269</v>
      </c>
      <c r="R83" s="9" t="s">
        <v>299</v>
      </c>
      <c r="S83" s="6">
        <v>28565</v>
      </c>
      <c r="T83" s="22">
        <v>95442707</v>
      </c>
    </row>
    <row r="84" spans="1:20" x14ac:dyDescent="0.2">
      <c r="A84" t="str">
        <f t="shared" si="2"/>
        <v>Landriel Cristian</v>
      </c>
      <c r="B84" t="s">
        <v>608</v>
      </c>
      <c r="C84" t="s">
        <v>609</v>
      </c>
      <c r="D84" s="18">
        <f>SUMIFS(Movimientos!B:B, Movimientos!D:D, Socios[[#This Row],[ID]], Movimientos!C:C, "Luz")</f>
        <v>0</v>
      </c>
      <c r="E84" s="18">
        <f>SUMIFS(Movimientos!B:B, Movimientos!D:D, Socios[[#This Row],[ID]], Movimientos!C:C, "Invitado")</f>
        <v>0</v>
      </c>
      <c r="F84" s="18">
        <f>SUMIFS(Movimientos!B:B, Movimientos!D:D, Socios[[#This Row],[ID]], Movimientos!C:C, "Cuota")</f>
        <v>-21000</v>
      </c>
      <c r="G84" s="18">
        <f>Socios[[#This Row],[Saldo cuota]]+IF(Socios[[#This Row],[Categoria]] = "Cadete", 2700, 3800)</f>
        <v>-17200</v>
      </c>
      <c r="H84" s="18">
        <f>Socios[[#This Row],[Saldo luz]] + Socios[[#This Row],[Saldo cuota]] + Socios[[#This Row],[Saldo invitado]]</f>
        <v>-21000</v>
      </c>
      <c r="I84" s="9" t="s">
        <v>284</v>
      </c>
      <c r="J84" s="9" t="s">
        <v>264</v>
      </c>
      <c r="K84" s="9" t="s">
        <v>3</v>
      </c>
      <c r="L84" t="s">
        <v>610</v>
      </c>
      <c r="M84" s="1" t="s">
        <v>611</v>
      </c>
      <c r="N84" s="1"/>
      <c r="O84" s="9"/>
      <c r="P84" s="9" t="s">
        <v>270</v>
      </c>
      <c r="Q84" s="9" t="s">
        <v>269</v>
      </c>
      <c r="R84" s="9" t="s">
        <v>271</v>
      </c>
      <c r="S84" s="6"/>
    </row>
    <row r="85" spans="1:20" x14ac:dyDescent="0.2">
      <c r="A85" t="str">
        <f t="shared" si="2"/>
        <v>Lasso Casas Emilio Alejandro</v>
      </c>
      <c r="B85" t="s">
        <v>612</v>
      </c>
      <c r="C85" t="s">
        <v>613</v>
      </c>
      <c r="D85" s="18">
        <f>SUMIFS(Movimientos!B:B, Movimientos!D:D, Socios[[#This Row],[ID]], Movimientos!C:C, "Luz")</f>
        <v>-500</v>
      </c>
      <c r="E85" s="18">
        <f>SUMIFS(Movimientos!B:B, Movimientos!D:D, Socios[[#This Row],[ID]], Movimientos!C:C, "Invitado")</f>
        <v>-4600</v>
      </c>
      <c r="F85" s="18">
        <f>SUMIFS(Movimientos!B:B, Movimientos!D:D, Socios[[#This Row],[ID]], Movimientos!C:C, "Cuota")</f>
        <v>2900</v>
      </c>
      <c r="G85" s="18">
        <f>Socios[[#This Row],[Saldo cuota]]+IF(Socios[[#This Row],[Categoria]] = "Cadete", 2700, 3800)</f>
        <v>6700</v>
      </c>
      <c r="H85" s="18">
        <f>Socios[[#This Row],[Saldo luz]] + Socios[[#This Row],[Saldo cuota]] + Socios[[#This Row],[Saldo invitado]]</f>
        <v>-2200</v>
      </c>
      <c r="I85" s="9" t="s">
        <v>284</v>
      </c>
      <c r="J85" s="9" t="s">
        <v>264</v>
      </c>
      <c r="K85" s="9" t="s">
        <v>3</v>
      </c>
      <c r="L85" t="s">
        <v>614</v>
      </c>
      <c r="M85" s="1" t="s">
        <v>615</v>
      </c>
      <c r="N85" s="1" t="s">
        <v>616</v>
      </c>
      <c r="O85" s="9" t="s">
        <v>277</v>
      </c>
      <c r="P85" s="9" t="s">
        <v>269</v>
      </c>
      <c r="Q85" s="9" t="s">
        <v>269</v>
      </c>
      <c r="R85" s="9" t="s">
        <v>299</v>
      </c>
      <c r="S85" s="6">
        <v>33262</v>
      </c>
      <c r="T85" s="22">
        <v>95139644</v>
      </c>
    </row>
    <row r="86" spans="1:20" x14ac:dyDescent="0.2">
      <c r="A86" t="str">
        <f t="shared" si="2"/>
        <v>Logatto Sergio</v>
      </c>
      <c r="B86" t="s">
        <v>617</v>
      </c>
      <c r="C86" t="s">
        <v>618</v>
      </c>
      <c r="D86" s="18">
        <f>SUMIFS(Movimientos!B:B, Movimientos!D:D, Socios[[#This Row],[ID]], Movimientos!C:C, "Luz")</f>
        <v>0</v>
      </c>
      <c r="E86" s="18">
        <f>SUMIFS(Movimientos!B:B, Movimientos!D:D, Socios[[#This Row],[ID]], Movimientos!C:C, "Invitado")</f>
        <v>0</v>
      </c>
      <c r="F86" s="18">
        <f>SUMIFS(Movimientos!B:B, Movimientos!D:D, Socios[[#This Row],[ID]], Movimientos!C:C, "Cuota")</f>
        <v>-3800</v>
      </c>
      <c r="G86" s="18">
        <f>Socios[[#This Row],[Saldo cuota]]+IF(Socios[[#This Row],[Categoria]] = "Cadete", 2700, 3800)</f>
        <v>0</v>
      </c>
      <c r="H86" s="18">
        <f>Socios[[#This Row],[Saldo luz]] + Socios[[#This Row],[Saldo cuota]] + Socios[[#This Row],[Saldo invitado]]</f>
        <v>-3800</v>
      </c>
      <c r="I86" s="9" t="s">
        <v>263</v>
      </c>
      <c r="J86" s="9" t="s">
        <v>264</v>
      </c>
      <c r="K86" s="9" t="s">
        <v>3</v>
      </c>
      <c r="L86" t="s">
        <v>619</v>
      </c>
      <c r="M86" s="1" t="s">
        <v>620</v>
      </c>
      <c r="N86" s="1" t="s">
        <v>621</v>
      </c>
      <c r="O86" s="9" t="s">
        <v>277</v>
      </c>
      <c r="P86" s="9" t="s">
        <v>269</v>
      </c>
      <c r="Q86" s="9" t="s">
        <v>270</v>
      </c>
      <c r="R86" s="9" t="s">
        <v>271</v>
      </c>
      <c r="S86" s="6">
        <v>28798</v>
      </c>
      <c r="T86" s="22">
        <v>26948462</v>
      </c>
    </row>
    <row r="87" spans="1:20" x14ac:dyDescent="0.2">
      <c r="A87" t="str">
        <f t="shared" si="2"/>
        <v>Lopez Martin</v>
      </c>
      <c r="B87" t="s">
        <v>364</v>
      </c>
      <c r="C87" t="s">
        <v>622</v>
      </c>
      <c r="D87" s="18">
        <f>SUMIFS(Movimientos!B:B, Movimientos!D:D, Socios[[#This Row],[ID]], Movimientos!C:C, "Luz")</f>
        <v>500</v>
      </c>
      <c r="E87" s="18">
        <f>SUMIFS(Movimientos!B:B, Movimientos!D:D, Socios[[#This Row],[ID]], Movimientos!C:C, "Invitado")</f>
        <v>-2200</v>
      </c>
      <c r="F87" s="18">
        <f>SUMIFS(Movimientos!B:B, Movimientos!D:D, Socios[[#This Row],[ID]], Movimientos!C:C, "Cuota")</f>
        <v>-7600</v>
      </c>
      <c r="G87" s="18">
        <f>Socios[[#This Row],[Saldo cuota]]+IF(Socios[[#This Row],[Categoria]] = "Cadete", 2700, 3800)</f>
        <v>-3800</v>
      </c>
      <c r="H87" s="18">
        <f>Socios[[#This Row],[Saldo luz]] + Socios[[#This Row],[Saldo cuota]] + Socios[[#This Row],[Saldo invitado]]</f>
        <v>-9300</v>
      </c>
      <c r="I87" s="9" t="s">
        <v>263</v>
      </c>
      <c r="J87" s="9" t="s">
        <v>264</v>
      </c>
      <c r="K87" s="9" t="s">
        <v>3</v>
      </c>
      <c r="L87" t="s">
        <v>623</v>
      </c>
      <c r="M87" s="1" t="s">
        <v>624</v>
      </c>
      <c r="N87" s="1" t="s">
        <v>625</v>
      </c>
      <c r="O87" s="9" t="s">
        <v>268</v>
      </c>
      <c r="P87" s="9" t="s">
        <v>269</v>
      </c>
      <c r="Q87" s="9" t="s">
        <v>270</v>
      </c>
      <c r="R87" s="9" t="s">
        <v>271</v>
      </c>
      <c r="S87" s="6">
        <v>28630</v>
      </c>
      <c r="T87" s="22">
        <v>26622937</v>
      </c>
    </row>
    <row r="88" spans="1:20" x14ac:dyDescent="0.2">
      <c r="A88" t="str">
        <f t="shared" si="2"/>
        <v>Lopez Sergio Sebastian</v>
      </c>
      <c r="B88" t="s">
        <v>626</v>
      </c>
      <c r="C88" t="s">
        <v>622</v>
      </c>
      <c r="D88" s="18">
        <f>SUMIFS(Movimientos!B:B, Movimientos!D:D, Socios[[#This Row],[ID]], Movimientos!C:C, "Luz")</f>
        <v>0</v>
      </c>
      <c r="E88" s="18">
        <f>SUMIFS(Movimientos!B:B, Movimientos!D:D, Socios[[#This Row],[ID]], Movimientos!C:C, "Invitado")</f>
        <v>0</v>
      </c>
      <c r="F88" s="18">
        <f>SUMIFS(Movimientos!B:B, Movimientos!D:D, Socios[[#This Row],[ID]], Movimientos!C:C, "Cuota")</f>
        <v>-15200</v>
      </c>
      <c r="G88" s="18">
        <f>Socios[[#This Row],[Saldo cuota]]+IF(Socios[[#This Row],[Categoria]] = "Cadete", 2700, 3800)</f>
        <v>-11400</v>
      </c>
      <c r="H88" s="18">
        <f>Socios[[#This Row],[Saldo luz]] + Socios[[#This Row],[Saldo cuota]] + Socios[[#This Row],[Saldo invitado]]</f>
        <v>-15200</v>
      </c>
      <c r="I88" s="9" t="s">
        <v>263</v>
      </c>
      <c r="J88" s="9" t="s">
        <v>264</v>
      </c>
      <c r="K88" s="9" t="s">
        <v>3</v>
      </c>
      <c r="L88" t="s">
        <v>627</v>
      </c>
      <c r="M88" s="1" t="s">
        <v>628</v>
      </c>
      <c r="N88" s="1" t="s">
        <v>629</v>
      </c>
      <c r="O88" s="9" t="s">
        <v>277</v>
      </c>
      <c r="P88" s="9" t="s">
        <v>269</v>
      </c>
      <c r="Q88" s="9" t="s">
        <v>270</v>
      </c>
      <c r="R88" s="9" t="s">
        <v>271</v>
      </c>
      <c r="S88" s="6">
        <v>28091</v>
      </c>
      <c r="T88" s="22">
        <v>25704467</v>
      </c>
    </row>
    <row r="89" spans="1:20" x14ac:dyDescent="0.2">
      <c r="A89" t="str">
        <f t="shared" si="2"/>
        <v>Lopez Zmijak Nazareno</v>
      </c>
      <c r="B89" t="s">
        <v>630</v>
      </c>
      <c r="C89" t="s">
        <v>631</v>
      </c>
      <c r="D89" s="18">
        <f>SUMIFS(Movimientos!B:B, Movimientos!D:D, Socios[[#This Row],[ID]], Movimientos!C:C, "Luz")</f>
        <v>0</v>
      </c>
      <c r="E89" s="18">
        <f>SUMIFS(Movimientos!B:B, Movimientos!D:D, Socios[[#This Row],[ID]], Movimientos!C:C, "Invitado")</f>
        <v>0</v>
      </c>
      <c r="F89" s="18">
        <f>SUMIFS(Movimientos!B:B, Movimientos!D:D, Socios[[#This Row],[ID]], Movimientos!C:C, "Cuota")</f>
        <v>-11400</v>
      </c>
      <c r="G89" s="18">
        <f>Socios[[#This Row],[Saldo cuota]]+IF(Socios[[#This Row],[Categoria]] = "Cadete", 2700, 3800)</f>
        <v>-7600</v>
      </c>
      <c r="H89" s="18">
        <f>Socios[[#This Row],[Saldo luz]] + Socios[[#This Row],[Saldo cuota]] + Socios[[#This Row],[Saldo invitado]]</f>
        <v>-11400</v>
      </c>
      <c r="I89" s="9" t="s">
        <v>263</v>
      </c>
      <c r="J89" s="9" t="s">
        <v>264</v>
      </c>
      <c r="K89" s="9" t="s">
        <v>3</v>
      </c>
      <c r="L89" t="s">
        <v>286</v>
      </c>
      <c r="M89" s="1" t="s">
        <v>632</v>
      </c>
      <c r="N89" s="1"/>
      <c r="O89" s="9"/>
      <c r="P89" s="9" t="s">
        <v>270</v>
      </c>
      <c r="Q89" s="9" t="s">
        <v>269</v>
      </c>
      <c r="R89" s="9"/>
      <c r="S89" s="6"/>
    </row>
    <row r="90" spans="1:20" x14ac:dyDescent="0.2">
      <c r="A90" t="str">
        <f t="shared" si="2"/>
        <v>Loureiro Luciana</v>
      </c>
      <c r="B90" t="s">
        <v>633</v>
      </c>
      <c r="C90" t="s">
        <v>634</v>
      </c>
      <c r="D90" s="18">
        <f>SUMIFS(Movimientos!B:B, Movimientos!D:D, Socios[[#This Row],[ID]], Movimientos!C:C, "Luz")</f>
        <v>0</v>
      </c>
      <c r="E90" s="18">
        <f>SUMIFS(Movimientos!B:B, Movimientos!D:D, Socios[[#This Row],[ID]], Movimientos!C:C, "Invitado")</f>
        <v>0</v>
      </c>
      <c r="F90" s="18">
        <f>SUMIFS(Movimientos!B:B, Movimientos!D:D, Socios[[#This Row],[ID]], Movimientos!C:C, "Cuota")</f>
        <v>0</v>
      </c>
      <c r="G90" s="18">
        <f>Socios[[#This Row],[Saldo cuota]]+IF(Socios[[#This Row],[Categoria]] = "Cadete", 2700, 3800)</f>
        <v>3800</v>
      </c>
      <c r="H90" s="18">
        <f>Socios[[#This Row],[Saldo luz]] + Socios[[#This Row],[Saldo cuota]] + Socios[[#This Row],[Saldo invitado]]</f>
        <v>0</v>
      </c>
      <c r="I90" s="9" t="s">
        <v>284</v>
      </c>
      <c r="J90" s="9" t="s">
        <v>285</v>
      </c>
      <c r="K90" s="9" t="s">
        <v>3</v>
      </c>
      <c r="L90" t="s">
        <v>286</v>
      </c>
      <c r="M90" s="1" t="s">
        <v>635</v>
      </c>
      <c r="N90" s="1"/>
      <c r="O90" s="9"/>
      <c r="P90" s="9" t="s">
        <v>270</v>
      </c>
      <c r="Q90" s="9" t="s">
        <v>269</v>
      </c>
      <c r="R90" s="9"/>
      <c r="S90" s="6"/>
    </row>
    <row r="91" spans="1:20" x14ac:dyDescent="0.2">
      <c r="A91" t="str">
        <f t="shared" si="2"/>
        <v>Loureiro Marcos Sebastian</v>
      </c>
      <c r="B91" t="s">
        <v>636</v>
      </c>
      <c r="C91" t="s">
        <v>634</v>
      </c>
      <c r="D91" s="18">
        <f>SUMIFS(Movimientos!B:B, Movimientos!D:D, Socios[[#This Row],[ID]], Movimientos!C:C, "Luz")</f>
        <v>0</v>
      </c>
      <c r="E91" s="18">
        <f>SUMIFS(Movimientos!B:B, Movimientos!D:D, Socios[[#This Row],[ID]], Movimientos!C:C, "Invitado")</f>
        <v>0</v>
      </c>
      <c r="F91" s="18">
        <f>SUMIFS(Movimientos!B:B, Movimientos!D:D, Socios[[#This Row],[ID]], Movimientos!C:C, "Cuota")</f>
        <v>-11400</v>
      </c>
      <c r="G91" s="18">
        <f>Socios[[#This Row],[Saldo cuota]]+IF(Socios[[#This Row],[Categoria]] = "Cadete", 2700, 3800)</f>
        <v>-7600</v>
      </c>
      <c r="H91" s="18">
        <f>Socios[[#This Row],[Saldo luz]] + Socios[[#This Row],[Saldo cuota]] + Socios[[#This Row],[Saldo invitado]]</f>
        <v>-11400</v>
      </c>
      <c r="I91" s="9" t="s">
        <v>263</v>
      </c>
      <c r="J91" s="9" t="s">
        <v>264</v>
      </c>
      <c r="K91" s="9" t="s">
        <v>3</v>
      </c>
      <c r="L91" t="s">
        <v>637</v>
      </c>
      <c r="M91" s="1" t="s">
        <v>638</v>
      </c>
      <c r="N91" s="1" t="s">
        <v>639</v>
      </c>
      <c r="O91" s="9" t="s">
        <v>277</v>
      </c>
      <c r="P91" s="9" t="s">
        <v>269</v>
      </c>
      <c r="Q91" s="9" t="s">
        <v>270</v>
      </c>
      <c r="R91" s="9" t="s">
        <v>271</v>
      </c>
      <c r="S91" s="6">
        <v>31731</v>
      </c>
      <c r="T91" s="22">
        <v>34255818</v>
      </c>
    </row>
    <row r="92" spans="1:20" x14ac:dyDescent="0.2">
      <c r="A92" t="str">
        <f t="shared" si="2"/>
        <v>Loureiro Rocio Mariel</v>
      </c>
      <c r="B92" t="s">
        <v>640</v>
      </c>
      <c r="C92" t="s">
        <v>634</v>
      </c>
      <c r="D92" s="18">
        <f>SUMIFS(Movimientos!B:B, Movimientos!D:D, Socios[[#This Row],[ID]], Movimientos!C:C, "Luz")</f>
        <v>0</v>
      </c>
      <c r="E92" s="18">
        <f>SUMIFS(Movimientos!B:B, Movimientos!D:D, Socios[[#This Row],[ID]], Movimientos!C:C, "Invitado")</f>
        <v>0</v>
      </c>
      <c r="F92" s="18">
        <f>SUMIFS(Movimientos!B:B, Movimientos!D:D, Socios[[#This Row],[ID]], Movimientos!C:C, "Cuota")</f>
        <v>-11300</v>
      </c>
      <c r="G92" s="18">
        <f>Socios[[#This Row],[Saldo cuota]]+IF(Socios[[#This Row],[Categoria]] = "Cadete", 2700, 3800)</f>
        <v>-7500</v>
      </c>
      <c r="H92" s="18">
        <f>Socios[[#This Row],[Saldo luz]] + Socios[[#This Row],[Saldo cuota]] + Socios[[#This Row],[Saldo invitado]]</f>
        <v>-11300</v>
      </c>
      <c r="I92" s="9" t="s">
        <v>284</v>
      </c>
      <c r="J92" s="9" t="s">
        <v>285</v>
      </c>
      <c r="K92" s="9" t="s">
        <v>3</v>
      </c>
      <c r="L92" t="s">
        <v>286</v>
      </c>
      <c r="M92" s="1" t="s">
        <v>641</v>
      </c>
      <c r="N92" s="1"/>
      <c r="O92" s="9"/>
      <c r="P92" s="9" t="s">
        <v>270</v>
      </c>
      <c r="Q92" s="9" t="s">
        <v>269</v>
      </c>
      <c r="R92" s="9"/>
      <c r="S92" s="6"/>
    </row>
    <row r="93" spans="1:20" x14ac:dyDescent="0.2">
      <c r="A93" t="str">
        <f t="shared" si="2"/>
        <v>Luna Mario</v>
      </c>
      <c r="B93" t="s">
        <v>642</v>
      </c>
      <c r="C93" t="s">
        <v>643</v>
      </c>
      <c r="D93" s="18">
        <f>SUMIFS(Movimientos!B:B, Movimientos!D:D, Socios[[#This Row],[ID]], Movimientos!C:C, "Luz")</f>
        <v>-500</v>
      </c>
      <c r="E93" s="18">
        <f>SUMIFS(Movimientos!B:B, Movimientos!D:D, Socios[[#This Row],[ID]], Movimientos!C:C, "Invitado")</f>
        <v>0</v>
      </c>
      <c r="F93" s="18">
        <f>SUMIFS(Movimientos!B:B, Movimientos!D:D, Socios[[#This Row],[ID]], Movimientos!C:C, "Cuota")</f>
        <v>0</v>
      </c>
      <c r="G93" s="18">
        <f>Socios[[#This Row],[Saldo cuota]]+IF(Socios[[#This Row],[Categoria]] = "Cadete", 2700, 3800)</f>
        <v>3800</v>
      </c>
      <c r="H93" s="18">
        <f>Socios[[#This Row],[Saldo luz]] + Socios[[#This Row],[Saldo cuota]] + Socios[[#This Row],[Saldo invitado]]</f>
        <v>-500</v>
      </c>
      <c r="I93" s="9" t="s">
        <v>263</v>
      </c>
      <c r="J93" s="9" t="s">
        <v>264</v>
      </c>
      <c r="K93" s="9" t="s">
        <v>3</v>
      </c>
      <c r="L93" t="s">
        <v>644</v>
      </c>
      <c r="M93" s="1" t="s">
        <v>645</v>
      </c>
      <c r="N93" s="1"/>
      <c r="O93" s="9"/>
      <c r="P93" s="9" t="s">
        <v>270</v>
      </c>
      <c r="Q93" s="9" t="s">
        <v>269</v>
      </c>
      <c r="R93" s="9" t="s">
        <v>271</v>
      </c>
      <c r="S93" s="6"/>
    </row>
    <row r="94" spans="1:20" x14ac:dyDescent="0.2">
      <c r="A94" t="str">
        <f t="shared" si="2"/>
        <v>Luna Rosalia</v>
      </c>
      <c r="B94" t="s">
        <v>646</v>
      </c>
      <c r="C94" t="s">
        <v>643</v>
      </c>
      <c r="D94" s="18">
        <f>SUMIFS(Movimientos!B:B, Movimientos!D:D, Socios[[#This Row],[ID]], Movimientos!C:C, "Luz")</f>
        <v>-500</v>
      </c>
      <c r="E94" s="18">
        <f>SUMIFS(Movimientos!B:B, Movimientos!D:D, Socios[[#This Row],[ID]], Movimientos!C:C, "Invitado")</f>
        <v>0</v>
      </c>
      <c r="F94" s="18">
        <f>SUMIFS(Movimientos!B:B, Movimientos!D:D, Socios[[#This Row],[ID]], Movimientos!C:C, "Cuota")</f>
        <v>-3040</v>
      </c>
      <c r="G94" s="18">
        <f>Socios[[#This Row],[Saldo cuota]]+IF(Socios[[#This Row],[Categoria]] = "Cadete", 2700, 3800)</f>
        <v>760</v>
      </c>
      <c r="H94" s="18">
        <f>Socios[[#This Row],[Saldo luz]] + Socios[[#This Row],[Saldo cuota]] + Socios[[#This Row],[Saldo invitado]]</f>
        <v>-3540</v>
      </c>
      <c r="I94" s="9" t="s">
        <v>263</v>
      </c>
      <c r="J94" s="9" t="s">
        <v>285</v>
      </c>
      <c r="K94" s="9" t="s">
        <v>3</v>
      </c>
      <c r="L94" t="s">
        <v>647</v>
      </c>
      <c r="M94" s="1" t="s">
        <v>648</v>
      </c>
      <c r="N94" s="1" t="s">
        <v>649</v>
      </c>
      <c r="O94" s="9" t="s">
        <v>277</v>
      </c>
      <c r="P94" s="9" t="s">
        <v>269</v>
      </c>
      <c r="Q94" s="9" t="s">
        <v>269</v>
      </c>
      <c r="R94" s="9" t="s">
        <v>271</v>
      </c>
      <c r="S94" s="6">
        <v>26947</v>
      </c>
      <c r="T94" s="22">
        <v>23320593</v>
      </c>
    </row>
    <row r="95" spans="1:20" x14ac:dyDescent="0.2">
      <c r="A95" t="str">
        <f t="shared" si="2"/>
        <v>Machado Cardozo Agustina Lucila</v>
      </c>
      <c r="B95" t="s">
        <v>650</v>
      </c>
      <c r="C95" t="s">
        <v>651</v>
      </c>
      <c r="D95" s="23">
        <f>SUMIFS(Movimientos!B:B, Movimientos!D:D, Socios[[#This Row],[ID]], Movimientos!C:C, "Luz")</f>
        <v>-500</v>
      </c>
      <c r="E95" s="18">
        <f>SUMIFS(Movimientos!B:B, Movimientos!D:D, Socios[[#This Row],[ID]], Movimientos!C:C, "Invitado")</f>
        <v>0</v>
      </c>
      <c r="F95" s="23">
        <f>SUMIFS(Movimientos!B:B, Movimientos!D:D, Socios[[#This Row],[ID]], Movimientos!C:C, "Cuota")</f>
        <v>0</v>
      </c>
      <c r="G95" s="18">
        <f>Socios[[#This Row],[Saldo cuota]]+IF(Socios[[#This Row],[Categoria]] = "Cadete", 2700, 3800)</f>
        <v>3800</v>
      </c>
      <c r="H95" s="23">
        <f>Socios[[#This Row],[Saldo luz]] + Socios[[#This Row],[Saldo cuota]] + Socios[[#This Row],[Saldo invitado]]</f>
        <v>-500</v>
      </c>
      <c r="I95" s="9" t="s">
        <v>263</v>
      </c>
      <c r="J95" s="9" t="s">
        <v>285</v>
      </c>
      <c r="K95" s="9" t="s">
        <v>3</v>
      </c>
      <c r="L95" t="s">
        <v>652</v>
      </c>
      <c r="M95" s="26" t="s">
        <v>653</v>
      </c>
      <c r="N95" s="1" t="s">
        <v>474</v>
      </c>
      <c r="O95" s="9" t="s">
        <v>277</v>
      </c>
      <c r="P95" s="9" t="s">
        <v>269</v>
      </c>
      <c r="Q95" s="9" t="s">
        <v>269</v>
      </c>
      <c r="R95" s="9" t="s">
        <v>271</v>
      </c>
      <c r="S95" s="25">
        <v>35172</v>
      </c>
      <c r="T95" s="22">
        <v>39548233</v>
      </c>
    </row>
    <row r="96" spans="1:20" x14ac:dyDescent="0.2">
      <c r="A96" t="str">
        <f t="shared" si="2"/>
        <v>Magne Andres</v>
      </c>
      <c r="B96" t="s">
        <v>654</v>
      </c>
      <c r="C96" t="s">
        <v>655</v>
      </c>
      <c r="D96" s="18">
        <f>SUMIFS(Movimientos!B:B, Movimientos!D:D, Socios[[#This Row],[ID]], Movimientos!C:C, "Luz")</f>
        <v>0</v>
      </c>
      <c r="E96" s="18">
        <f>SUMIFS(Movimientos!B:B, Movimientos!D:D, Socios[[#This Row],[ID]], Movimientos!C:C, "Invitado")</f>
        <v>0</v>
      </c>
      <c r="F96" s="18">
        <f>SUMIFS(Movimientos!B:B, Movimientos!D:D, Socios[[#This Row],[ID]], Movimientos!C:C, "Cuota")</f>
        <v>-7100</v>
      </c>
      <c r="G96" s="18">
        <f>Socios[[#This Row],[Saldo cuota]]+IF(Socios[[#This Row],[Categoria]] = "Cadete", 2700, 3800)</f>
        <v>-3300</v>
      </c>
      <c r="H96" s="18">
        <f>Socios[[#This Row],[Saldo luz]] + Socios[[#This Row],[Saldo cuota]] + Socios[[#This Row],[Saldo invitado]]</f>
        <v>-7100</v>
      </c>
      <c r="I96" s="9" t="s">
        <v>284</v>
      </c>
      <c r="J96" s="9" t="s">
        <v>264</v>
      </c>
      <c r="K96" s="9" t="s">
        <v>3</v>
      </c>
      <c r="L96" t="s">
        <v>656</v>
      </c>
      <c r="M96" s="1" t="s">
        <v>657</v>
      </c>
      <c r="N96" s="1" t="s">
        <v>658</v>
      </c>
      <c r="O96" s="9" t="s">
        <v>277</v>
      </c>
      <c r="P96" s="9" t="s">
        <v>269</v>
      </c>
      <c r="Q96" s="9" t="s">
        <v>269</v>
      </c>
      <c r="R96" s="9" t="s">
        <v>271</v>
      </c>
      <c r="S96" s="6">
        <v>32288</v>
      </c>
      <c r="T96" s="22">
        <v>33678079</v>
      </c>
    </row>
    <row r="97" spans="1:20" x14ac:dyDescent="0.2">
      <c r="A97" t="str">
        <f t="shared" si="2"/>
        <v>Maldonado Oscar Javier</v>
      </c>
      <c r="B97" t="s">
        <v>659</v>
      </c>
      <c r="C97" t="s">
        <v>660</v>
      </c>
      <c r="D97" s="18">
        <f>SUMIFS(Movimientos!B:B, Movimientos!D:D, Socios[[#This Row],[ID]], Movimientos!C:C, "Luz")</f>
        <v>0</v>
      </c>
      <c r="E97" s="18">
        <f>SUMIFS(Movimientos!B:B, Movimientos!D:D, Socios[[#This Row],[ID]], Movimientos!C:C, "Invitado")</f>
        <v>0</v>
      </c>
      <c r="F97" s="18">
        <f>SUMIFS(Movimientos!B:B, Movimientos!D:D, Socios[[#This Row],[ID]], Movimientos!C:C, "Cuota")</f>
        <v>-7600</v>
      </c>
      <c r="G97" s="18">
        <f>Socios[[#This Row],[Saldo cuota]]+IF(Socios[[#This Row],[Categoria]] = "Cadete", 2700, 3800)</f>
        <v>-3800</v>
      </c>
      <c r="H97" s="18">
        <f>Socios[[#This Row],[Saldo luz]] + Socios[[#This Row],[Saldo cuota]] + Socios[[#This Row],[Saldo invitado]]</f>
        <v>-7600</v>
      </c>
      <c r="I97" s="9" t="s">
        <v>263</v>
      </c>
      <c r="J97" s="9" t="s">
        <v>264</v>
      </c>
      <c r="K97" s="9" t="s">
        <v>3</v>
      </c>
      <c r="L97" t="s">
        <v>661</v>
      </c>
      <c r="M97" s="1" t="s">
        <v>662</v>
      </c>
      <c r="N97" s="1" t="s">
        <v>663</v>
      </c>
      <c r="O97" s="9" t="s">
        <v>268</v>
      </c>
      <c r="P97" s="9" t="s">
        <v>269</v>
      </c>
      <c r="Q97" s="9" t="s">
        <v>269</v>
      </c>
      <c r="R97" s="9" t="s">
        <v>271</v>
      </c>
      <c r="S97" s="6">
        <v>30652</v>
      </c>
      <c r="T97" s="22">
        <v>34461607</v>
      </c>
    </row>
    <row r="98" spans="1:20" x14ac:dyDescent="0.2">
      <c r="A98" t="str">
        <f t="shared" ref="A98:A129" si="3">_xlfn.CONCAT(C98 &amp; " ", B98)</f>
        <v>Mallo Santiago</v>
      </c>
      <c r="B98" t="s">
        <v>600</v>
      </c>
      <c r="C98" t="s">
        <v>664</v>
      </c>
      <c r="D98" s="18">
        <f>SUMIFS(Movimientos!B:B, Movimientos!D:D, Socios[[#This Row],[ID]], Movimientos!C:C, "Luz")</f>
        <v>-1500</v>
      </c>
      <c r="E98" s="18">
        <f>SUMIFS(Movimientos!B:B, Movimientos!D:D, Socios[[#This Row],[ID]], Movimientos!C:C, "Invitado")</f>
        <v>0</v>
      </c>
      <c r="F98" s="18">
        <f>SUMIFS(Movimientos!B:B, Movimientos!D:D, Socios[[#This Row],[ID]], Movimientos!C:C, "Cuota")</f>
        <v>-7000</v>
      </c>
      <c r="G98" s="18">
        <f>Socios[[#This Row],[Saldo cuota]]+IF(Socios[[#This Row],[Categoria]] = "Cadete", 2700, 3800)</f>
        <v>-3200</v>
      </c>
      <c r="H98" s="18">
        <f>Socios[[#This Row],[Saldo luz]] + Socios[[#This Row],[Saldo cuota]] + Socios[[#This Row],[Saldo invitado]]</f>
        <v>-8500</v>
      </c>
      <c r="I98" s="9" t="s">
        <v>284</v>
      </c>
      <c r="J98" s="9" t="s">
        <v>264</v>
      </c>
      <c r="K98" s="9" t="s">
        <v>3</v>
      </c>
      <c r="L98" t="s">
        <v>286</v>
      </c>
      <c r="M98" s="1" t="s">
        <v>665</v>
      </c>
      <c r="N98" s="1"/>
      <c r="O98" s="9"/>
      <c r="P98" s="9" t="s">
        <v>270</v>
      </c>
      <c r="Q98" s="9" t="s">
        <v>269</v>
      </c>
      <c r="R98" s="9"/>
      <c r="S98" s="6"/>
    </row>
    <row r="99" spans="1:20" x14ac:dyDescent="0.2">
      <c r="A99" t="str">
        <f t="shared" si="3"/>
        <v>Martinez Dalke Gustavo Amado</v>
      </c>
      <c r="B99" t="s">
        <v>666</v>
      </c>
      <c r="C99" t="s">
        <v>667</v>
      </c>
      <c r="D99" s="18">
        <f>SUMIFS(Movimientos!B:B, Movimientos!D:D, Socios[[#This Row],[ID]], Movimientos!C:C, "Luz")</f>
        <v>0</v>
      </c>
      <c r="E99" s="18">
        <f>SUMIFS(Movimientos!B:B, Movimientos!D:D, Socios[[#This Row],[ID]], Movimientos!C:C, "Invitado")</f>
        <v>0</v>
      </c>
      <c r="F99" s="18">
        <f>SUMIFS(Movimientos!B:B, Movimientos!D:D, Socios[[#This Row],[ID]], Movimientos!C:C, "Cuota")</f>
        <v>0</v>
      </c>
      <c r="G99" s="18">
        <f>Socios[[#This Row],[Saldo cuota]]+IF(Socios[[#This Row],[Categoria]] = "Cadete", 2700, 3800)</f>
        <v>3800</v>
      </c>
      <c r="H99" s="18">
        <f>Socios[[#This Row],[Saldo luz]] + Socios[[#This Row],[Saldo cuota]] + Socios[[#This Row],[Saldo invitado]]</f>
        <v>0</v>
      </c>
      <c r="I99" s="9" t="s">
        <v>263</v>
      </c>
      <c r="J99" s="9" t="s">
        <v>264</v>
      </c>
      <c r="K99" s="9" t="s">
        <v>3</v>
      </c>
      <c r="L99" t="s">
        <v>668</v>
      </c>
      <c r="M99" s="1" t="s">
        <v>669</v>
      </c>
      <c r="N99" s="1" t="s">
        <v>670</v>
      </c>
      <c r="O99" s="9" t="s">
        <v>268</v>
      </c>
      <c r="P99" s="9" t="s">
        <v>269</v>
      </c>
      <c r="Q99" s="9" t="s">
        <v>269</v>
      </c>
      <c r="R99" s="9" t="s">
        <v>271</v>
      </c>
      <c r="S99" s="6">
        <v>19781</v>
      </c>
      <c r="T99" s="22">
        <v>11019784</v>
      </c>
    </row>
    <row r="100" spans="1:20" x14ac:dyDescent="0.2">
      <c r="A100" t="str">
        <f t="shared" si="3"/>
        <v>Martinez Marcelo Rolando</v>
      </c>
      <c r="B100" t="s">
        <v>671</v>
      </c>
      <c r="C100" t="s">
        <v>672</v>
      </c>
      <c r="D100" s="18">
        <f>SUMIFS(Movimientos!B:B, Movimientos!D:D, Socios[[#This Row],[ID]], Movimientos!C:C, "Luz")</f>
        <v>0</v>
      </c>
      <c r="E100" s="18">
        <f>SUMIFS(Movimientos!B:B, Movimientos!D:D, Socios[[#This Row],[ID]], Movimientos!C:C, "Invitado")</f>
        <v>0</v>
      </c>
      <c r="F100" s="18">
        <f>SUMIFS(Movimientos!B:B, Movimientos!D:D, Socios[[#This Row],[ID]], Movimientos!C:C, "Cuota")</f>
        <v>-3800</v>
      </c>
      <c r="G100" s="18">
        <f>Socios[[#This Row],[Saldo cuota]]+IF(Socios[[#This Row],[Categoria]] = "Cadete", 2700, 3800)</f>
        <v>0</v>
      </c>
      <c r="H100" s="18">
        <f>Socios[[#This Row],[Saldo luz]] + Socios[[#This Row],[Saldo cuota]] + Socios[[#This Row],[Saldo invitado]]</f>
        <v>-3800</v>
      </c>
      <c r="I100" s="9" t="s">
        <v>263</v>
      </c>
      <c r="J100" s="9" t="s">
        <v>264</v>
      </c>
      <c r="K100" s="9" t="s">
        <v>3</v>
      </c>
      <c r="L100" t="s">
        <v>673</v>
      </c>
      <c r="M100" s="1" t="s">
        <v>674</v>
      </c>
      <c r="N100" s="1" t="s">
        <v>675</v>
      </c>
      <c r="O100" s="9" t="s">
        <v>268</v>
      </c>
      <c r="P100" s="9" t="s">
        <v>269</v>
      </c>
      <c r="Q100" s="9" t="s">
        <v>269</v>
      </c>
      <c r="R100" s="9" t="s">
        <v>271</v>
      </c>
      <c r="S100" s="6">
        <v>23644</v>
      </c>
      <c r="T100" s="22">
        <v>17193345</v>
      </c>
    </row>
    <row r="101" spans="1:20" x14ac:dyDescent="0.2">
      <c r="A101" t="str">
        <f t="shared" si="3"/>
        <v>Mironov Dmitriy</v>
      </c>
      <c r="B101" t="s">
        <v>676</v>
      </c>
      <c r="C101" t="s">
        <v>677</v>
      </c>
      <c r="D101" s="18">
        <f>SUMIFS(Movimientos!B:B, Movimientos!D:D, Socios[[#This Row],[ID]], Movimientos!C:C, "Luz")</f>
        <v>0</v>
      </c>
      <c r="E101" s="18">
        <f>SUMIFS(Movimientos!B:B, Movimientos!D:D, Socios[[#This Row],[ID]], Movimientos!C:C, "Invitado")</f>
        <v>0</v>
      </c>
      <c r="F101" s="18">
        <f>SUMIFS(Movimientos!B:B, Movimientos!D:D, Socios[[#This Row],[ID]], Movimientos!C:C, "Cuota")</f>
        <v>0</v>
      </c>
      <c r="G101" s="18">
        <f>Socios[[#This Row],[Saldo cuota]]+IF(Socios[[#This Row],[Categoria]] = "Cadete", 2700, 3800)</f>
        <v>3800</v>
      </c>
      <c r="H101" s="18">
        <f>Socios[[#This Row],[Saldo luz]] + Socios[[#This Row],[Saldo cuota]] + Socios[[#This Row],[Saldo invitado]]</f>
        <v>0</v>
      </c>
      <c r="I101" s="9" t="s">
        <v>284</v>
      </c>
      <c r="J101" s="9" t="s">
        <v>264</v>
      </c>
      <c r="K101" s="9" t="s">
        <v>3</v>
      </c>
      <c r="L101" t="s">
        <v>678</v>
      </c>
      <c r="M101" s="1" t="s">
        <v>679</v>
      </c>
      <c r="N101" s="1" t="s">
        <v>680</v>
      </c>
      <c r="O101" s="9" t="s">
        <v>268</v>
      </c>
      <c r="P101" s="9" t="s">
        <v>269</v>
      </c>
      <c r="Q101" s="9" t="s">
        <v>269</v>
      </c>
      <c r="R101" s="9" t="s">
        <v>681</v>
      </c>
      <c r="S101" s="6">
        <v>33874</v>
      </c>
      <c r="T101" s="22">
        <v>93285470</v>
      </c>
    </row>
    <row r="102" spans="1:20" x14ac:dyDescent="0.2">
      <c r="A102" t="str">
        <f t="shared" si="3"/>
        <v>Molina Laura Andrea</v>
      </c>
      <c r="B102" t="s">
        <v>682</v>
      </c>
      <c r="C102" t="s">
        <v>683</v>
      </c>
      <c r="D102" s="23">
        <f>SUMIFS(Movimientos!B:B, Movimientos!D:D, Socios[[#This Row],[ID]], Movimientos!C:C, "Luz")</f>
        <v>0</v>
      </c>
      <c r="E102" s="18">
        <f>SUMIFS(Movimientos!B:B, Movimientos!D:D, Socios[[#This Row],[ID]], Movimientos!C:C, "Invitado")</f>
        <v>0</v>
      </c>
      <c r="F102" s="23">
        <f>SUMIFS(Movimientos!B:B, Movimientos!D:D, Socios[[#This Row],[ID]], Movimientos!C:C, "Cuota")</f>
        <v>0</v>
      </c>
      <c r="G102" s="18">
        <f>Socios[[#This Row],[Saldo cuota]]+IF(Socios[[#This Row],[Categoria]] = "Cadete", 2700, 3800)</f>
        <v>3800</v>
      </c>
      <c r="H102" s="23">
        <f>Socios[[#This Row],[Saldo luz]] + Socios[[#This Row],[Saldo cuota]] + Socios[[#This Row],[Saldo invitado]]</f>
        <v>0</v>
      </c>
      <c r="I102" s="9" t="s">
        <v>263</v>
      </c>
      <c r="J102" s="9" t="s">
        <v>285</v>
      </c>
      <c r="K102" s="9" t="s">
        <v>3</v>
      </c>
      <c r="L102" t="s">
        <v>684</v>
      </c>
      <c r="M102" s="1"/>
      <c r="N102" s="1" t="s">
        <v>685</v>
      </c>
      <c r="O102" s="9"/>
      <c r="P102" s="9" t="s">
        <v>269</v>
      </c>
      <c r="Q102" s="9" t="s">
        <v>270</v>
      </c>
      <c r="R102" s="9" t="s">
        <v>271</v>
      </c>
      <c r="S102" s="25">
        <v>28558</v>
      </c>
      <c r="T102" s="22">
        <v>30021775</v>
      </c>
    </row>
    <row r="103" spans="1:20" x14ac:dyDescent="0.2">
      <c r="A103" t="str">
        <f t="shared" si="3"/>
        <v>Mortati Mariano Martin</v>
      </c>
      <c r="B103" t="s">
        <v>686</v>
      </c>
      <c r="C103" t="s">
        <v>687</v>
      </c>
      <c r="D103" s="18">
        <f>SUMIFS(Movimientos!B:B, Movimientos!D:D, Socios[[#This Row],[ID]], Movimientos!C:C, "Luz")</f>
        <v>0</v>
      </c>
      <c r="E103" s="18">
        <f>SUMIFS(Movimientos!B:B, Movimientos!D:D, Socios[[#This Row],[ID]], Movimientos!C:C, "Invitado")</f>
        <v>1200</v>
      </c>
      <c r="F103" s="18">
        <f>SUMIFS(Movimientos!B:B, Movimientos!D:D, Socios[[#This Row],[ID]], Movimientos!C:C, "Cuota")</f>
        <v>-3800</v>
      </c>
      <c r="G103" s="18">
        <f>Socios[[#This Row],[Saldo cuota]]+IF(Socios[[#This Row],[Categoria]] = "Cadete", 2700, 3800)</f>
        <v>0</v>
      </c>
      <c r="H103" s="18">
        <f>Socios[[#This Row],[Saldo luz]] + Socios[[#This Row],[Saldo cuota]] + Socios[[#This Row],[Saldo invitado]]</f>
        <v>-2600</v>
      </c>
      <c r="I103" s="9" t="s">
        <v>263</v>
      </c>
      <c r="J103" s="9" t="s">
        <v>264</v>
      </c>
      <c r="K103" s="9" t="s">
        <v>3</v>
      </c>
      <c r="L103" t="s">
        <v>688</v>
      </c>
      <c r="M103" s="1" t="s">
        <v>689</v>
      </c>
      <c r="N103" s="1"/>
      <c r="O103" s="9"/>
      <c r="P103" s="9" t="s">
        <v>270</v>
      </c>
      <c r="Q103" s="9" t="s">
        <v>269</v>
      </c>
      <c r="R103" s="9" t="s">
        <v>271</v>
      </c>
      <c r="S103" s="6"/>
    </row>
    <row r="104" spans="1:20" x14ac:dyDescent="0.2">
      <c r="A104" t="str">
        <f t="shared" si="3"/>
        <v>Nigrelli Claudio Esteban</v>
      </c>
      <c r="B104" t="s">
        <v>690</v>
      </c>
      <c r="C104" t="s">
        <v>691</v>
      </c>
      <c r="D104" s="18">
        <f>SUMIFS(Movimientos!B:B, Movimientos!D:D, Socios[[#This Row],[ID]], Movimientos!C:C, "Luz")</f>
        <v>0</v>
      </c>
      <c r="E104" s="18">
        <f>SUMIFS(Movimientos!B:B, Movimientos!D:D, Socios[[#This Row],[ID]], Movimientos!C:C, "Invitado")</f>
        <v>0</v>
      </c>
      <c r="F104" s="18">
        <f>SUMIFS(Movimientos!B:B, Movimientos!D:D, Socios[[#This Row],[ID]], Movimientos!C:C, "Cuota")</f>
        <v>0</v>
      </c>
      <c r="G104" s="18">
        <f>Socios[[#This Row],[Saldo cuota]]+IF(Socios[[#This Row],[Categoria]] = "Cadete", 2700, 3800)</f>
        <v>3800</v>
      </c>
      <c r="H104" s="18">
        <f>Socios[[#This Row],[Saldo luz]] + Socios[[#This Row],[Saldo cuota]] + Socios[[#This Row],[Saldo invitado]]</f>
        <v>0</v>
      </c>
      <c r="I104" s="9" t="s">
        <v>263</v>
      </c>
      <c r="J104" s="9" t="s">
        <v>264</v>
      </c>
      <c r="K104" s="9" t="s">
        <v>3</v>
      </c>
      <c r="L104" t="s">
        <v>692</v>
      </c>
      <c r="M104" s="1" t="s">
        <v>693</v>
      </c>
      <c r="N104" s="1" t="s">
        <v>694</v>
      </c>
      <c r="O104" s="9" t="s">
        <v>268</v>
      </c>
      <c r="P104" s="9" t="s">
        <v>269</v>
      </c>
      <c r="Q104" s="9" t="s">
        <v>269</v>
      </c>
      <c r="R104" s="9" t="s">
        <v>271</v>
      </c>
      <c r="S104" s="6">
        <v>25982</v>
      </c>
      <c r="T104" s="22">
        <v>22098356</v>
      </c>
    </row>
    <row r="105" spans="1:20" x14ac:dyDescent="0.2">
      <c r="A105" t="str">
        <f t="shared" si="3"/>
        <v>Noreira Martin</v>
      </c>
      <c r="B105" t="s">
        <v>364</v>
      </c>
      <c r="C105" t="s">
        <v>695</v>
      </c>
      <c r="D105" s="18">
        <f>SUMIFS(Movimientos!B:B, Movimientos!D:D, Socios[[#This Row],[ID]], Movimientos!C:C, "Luz")</f>
        <v>0</v>
      </c>
      <c r="E105" s="18">
        <f>SUMIFS(Movimientos!B:B, Movimientos!D:D, Socios[[#This Row],[ID]], Movimientos!C:C, "Invitado")</f>
        <v>0</v>
      </c>
      <c r="F105" s="18">
        <f>SUMIFS(Movimientos!B:B, Movimientos!D:D, Socios[[#This Row],[ID]], Movimientos!C:C, "Cuota")</f>
        <v>0</v>
      </c>
      <c r="G105" s="18">
        <f>Socios[[#This Row],[Saldo cuota]]+IF(Socios[[#This Row],[Categoria]] = "Cadete", 2700, 3800)</f>
        <v>3800</v>
      </c>
      <c r="H105" s="18">
        <f>Socios[[#This Row],[Saldo luz]] + Socios[[#This Row],[Saldo cuota]] + Socios[[#This Row],[Saldo invitado]]</f>
        <v>0</v>
      </c>
      <c r="I105" s="9" t="s">
        <v>284</v>
      </c>
      <c r="J105" s="9" t="s">
        <v>264</v>
      </c>
      <c r="K105" s="9" t="s">
        <v>3</v>
      </c>
      <c r="L105" t="s">
        <v>286</v>
      </c>
      <c r="M105" s="1"/>
      <c r="N105" s="1"/>
      <c r="O105" s="9"/>
      <c r="P105" s="9" t="s">
        <v>270</v>
      </c>
      <c r="Q105" s="9" t="s">
        <v>270</v>
      </c>
      <c r="R105" s="9" t="s">
        <v>271</v>
      </c>
      <c r="S105" s="6"/>
    </row>
    <row r="106" spans="1:20" x14ac:dyDescent="0.2">
      <c r="A106" t="str">
        <f t="shared" si="3"/>
        <v>Noya Roberto Alejandro</v>
      </c>
      <c r="B106" t="s">
        <v>696</v>
      </c>
      <c r="C106" t="s">
        <v>697</v>
      </c>
      <c r="D106" s="18">
        <f>SUMIFS(Movimientos!B:B, Movimientos!D:D, Socios[[#This Row],[ID]], Movimientos!C:C, "Luz")</f>
        <v>0</v>
      </c>
      <c r="E106" s="18">
        <f>SUMIFS(Movimientos!B:B, Movimientos!D:D, Socios[[#This Row],[ID]], Movimientos!C:C, "Invitado")</f>
        <v>0</v>
      </c>
      <c r="F106" s="18">
        <f>SUMIFS(Movimientos!B:B, Movimientos!D:D, Socios[[#This Row],[ID]], Movimientos!C:C, "Cuota")</f>
        <v>-3800</v>
      </c>
      <c r="G106" s="18">
        <f>Socios[[#This Row],[Saldo cuota]]+IF(Socios[[#This Row],[Categoria]] = "Cadete", 2700, 3800)</f>
        <v>0</v>
      </c>
      <c r="H106" s="18">
        <f>Socios[[#This Row],[Saldo luz]] + Socios[[#This Row],[Saldo cuota]] + Socios[[#This Row],[Saldo invitado]]</f>
        <v>-3800</v>
      </c>
      <c r="I106" s="9" t="s">
        <v>263</v>
      </c>
      <c r="J106" s="9" t="s">
        <v>264</v>
      </c>
      <c r="K106" s="9" t="s">
        <v>3</v>
      </c>
      <c r="L106" t="s">
        <v>698</v>
      </c>
      <c r="M106" s="1" t="s">
        <v>699</v>
      </c>
      <c r="N106" s="1" t="s">
        <v>700</v>
      </c>
      <c r="O106" s="9" t="s">
        <v>268</v>
      </c>
      <c r="P106" s="9" t="s">
        <v>270</v>
      </c>
      <c r="Q106" s="9" t="s">
        <v>269</v>
      </c>
      <c r="R106" s="9" t="s">
        <v>271</v>
      </c>
      <c r="S106" s="6">
        <v>24954</v>
      </c>
      <c r="T106" s="22">
        <v>20064955</v>
      </c>
    </row>
    <row r="107" spans="1:20" x14ac:dyDescent="0.2">
      <c r="A107" t="str">
        <f t="shared" si="3"/>
        <v>Noya Victoria</v>
      </c>
      <c r="B107" t="s">
        <v>304</v>
      </c>
      <c r="C107" t="s">
        <v>697</v>
      </c>
      <c r="D107" s="18">
        <f>SUMIFS(Movimientos!B:B, Movimientos!D:D, Socios[[#This Row],[ID]], Movimientos!C:C, "Luz")</f>
        <v>1250</v>
      </c>
      <c r="E107" s="18">
        <f>SUMIFS(Movimientos!B:B, Movimientos!D:D, Socios[[#This Row],[ID]], Movimientos!C:C, "Invitado")</f>
        <v>-900</v>
      </c>
      <c r="F107" s="18">
        <f>SUMIFS(Movimientos!B:B, Movimientos!D:D, Socios[[#This Row],[ID]], Movimientos!C:C, "Cuota")</f>
        <v>-3800</v>
      </c>
      <c r="G107" s="18">
        <f>Socios[[#This Row],[Saldo cuota]]+IF(Socios[[#This Row],[Categoria]] = "Cadete", 2700, 3800)</f>
        <v>0</v>
      </c>
      <c r="H107" s="18">
        <f>Socios[[#This Row],[Saldo luz]] + Socios[[#This Row],[Saldo cuota]] + Socios[[#This Row],[Saldo invitado]]</f>
        <v>-3450</v>
      </c>
      <c r="I107" s="9" t="s">
        <v>263</v>
      </c>
      <c r="J107" s="9" t="s">
        <v>285</v>
      </c>
      <c r="K107" s="9" t="s">
        <v>3</v>
      </c>
      <c r="L107" t="s">
        <v>701</v>
      </c>
      <c r="M107" s="1" t="s">
        <v>702</v>
      </c>
      <c r="N107" s="1" t="s">
        <v>703</v>
      </c>
      <c r="O107" s="9" t="s">
        <v>277</v>
      </c>
      <c r="P107" s="9" t="s">
        <v>269</v>
      </c>
      <c r="Q107" s="9" t="s">
        <v>269</v>
      </c>
      <c r="R107" s="9" t="s">
        <v>271</v>
      </c>
      <c r="S107" s="6">
        <v>37081</v>
      </c>
      <c r="T107" s="22">
        <v>43326373</v>
      </c>
    </row>
    <row r="108" spans="1:20" x14ac:dyDescent="0.2">
      <c r="A108" t="str">
        <f t="shared" si="3"/>
        <v>Ocampo Dario Emanuel</v>
      </c>
      <c r="B108" t="s">
        <v>704</v>
      </c>
      <c r="C108" t="s">
        <v>705</v>
      </c>
      <c r="D108" s="18">
        <f>SUMIFS(Movimientos!B:B, Movimientos!D:D, Socios[[#This Row],[ID]], Movimientos!C:C, "Luz")</f>
        <v>0</v>
      </c>
      <c r="E108" s="18">
        <f>SUMIFS(Movimientos!B:B, Movimientos!D:D, Socios[[#This Row],[ID]], Movimientos!C:C, "Invitado")</f>
        <v>-3600</v>
      </c>
      <c r="F108" s="18">
        <f>SUMIFS(Movimientos!B:B, Movimientos!D:D, Socios[[#This Row],[ID]], Movimientos!C:C, "Cuota")</f>
        <v>3800</v>
      </c>
      <c r="G108" s="18">
        <f>Socios[[#This Row],[Saldo cuota]]+IF(Socios[[#This Row],[Categoria]] = "Cadete", 2700, 3800)</f>
        <v>7600</v>
      </c>
      <c r="H108" s="18">
        <f>Socios[[#This Row],[Saldo luz]] + Socios[[#This Row],[Saldo cuota]] + Socios[[#This Row],[Saldo invitado]]</f>
        <v>200</v>
      </c>
      <c r="I108" s="9" t="s">
        <v>284</v>
      </c>
      <c r="J108" s="9" t="s">
        <v>264</v>
      </c>
      <c r="K108" s="9" t="s">
        <v>3</v>
      </c>
      <c r="L108" t="s">
        <v>706</v>
      </c>
      <c r="M108" s="1" t="s">
        <v>707</v>
      </c>
      <c r="N108" s="1" t="s">
        <v>708</v>
      </c>
      <c r="O108" s="9" t="s">
        <v>277</v>
      </c>
      <c r="P108" s="9" t="s">
        <v>269</v>
      </c>
      <c r="Q108" s="9" t="s">
        <v>269</v>
      </c>
      <c r="R108" s="9" t="s">
        <v>271</v>
      </c>
      <c r="S108" s="6">
        <v>35865</v>
      </c>
      <c r="T108" s="22">
        <v>41003443</v>
      </c>
    </row>
    <row r="109" spans="1:20" x14ac:dyDescent="0.2">
      <c r="A109" t="str">
        <f t="shared" si="3"/>
        <v>Ocampo Rios Joaquin</v>
      </c>
      <c r="B109" t="s">
        <v>709</v>
      </c>
      <c r="C109" t="s">
        <v>710</v>
      </c>
      <c r="D109" s="18">
        <f>SUMIFS(Movimientos!B:B, Movimientos!D:D, Socios[[#This Row],[ID]], Movimientos!C:C, "Luz")</f>
        <v>-1500</v>
      </c>
      <c r="E109" s="18">
        <f>SUMIFS(Movimientos!B:B, Movimientos!D:D, Socios[[#This Row],[ID]], Movimientos!C:C, "Invitado")</f>
        <v>0</v>
      </c>
      <c r="F109" s="18">
        <f>SUMIFS(Movimientos!B:B, Movimientos!D:D, Socios[[#This Row],[ID]], Movimientos!C:C, "Cuota")</f>
        <v>-5400</v>
      </c>
      <c r="G109" s="18">
        <f>Socios[[#This Row],[Saldo cuota]]+IF(Socios[[#This Row],[Categoria]] = "Cadete", 2700, 3800)</f>
        <v>-2700</v>
      </c>
      <c r="H109" s="18">
        <f>Socios[[#This Row],[Saldo luz]] + Socios[[#This Row],[Saldo cuota]] + Socios[[#This Row],[Saldo invitado]]</f>
        <v>-6900</v>
      </c>
      <c r="I109" s="9" t="s">
        <v>263</v>
      </c>
      <c r="J109" s="9" t="s">
        <v>264</v>
      </c>
      <c r="K109" s="9" t="s">
        <v>273</v>
      </c>
      <c r="L109" t="s">
        <v>711</v>
      </c>
      <c r="M109" s="1" t="s">
        <v>712</v>
      </c>
      <c r="N109" s="1" t="s">
        <v>713</v>
      </c>
      <c r="O109" s="9" t="s">
        <v>277</v>
      </c>
      <c r="P109" s="9" t="s">
        <v>269</v>
      </c>
      <c r="Q109" s="9" t="s">
        <v>270</v>
      </c>
      <c r="R109" s="9" t="s">
        <v>271</v>
      </c>
      <c r="S109" s="6">
        <v>38902</v>
      </c>
      <c r="T109" s="22">
        <v>47333295</v>
      </c>
    </row>
    <row r="110" spans="1:20" x14ac:dyDescent="0.2">
      <c r="A110" t="str">
        <f t="shared" si="3"/>
        <v>Ofria Ivan</v>
      </c>
      <c r="B110" t="s">
        <v>714</v>
      </c>
      <c r="C110" t="s">
        <v>715</v>
      </c>
      <c r="D110" s="18">
        <f>SUMIFS(Movimientos!B:B, Movimientos!D:D, Socios[[#This Row],[ID]], Movimientos!C:C, "Luz")</f>
        <v>0</v>
      </c>
      <c r="E110" s="18">
        <f>SUMIFS(Movimientos!B:B, Movimientos!D:D, Socios[[#This Row],[ID]], Movimientos!C:C, "Invitado")</f>
        <v>0</v>
      </c>
      <c r="F110" s="18">
        <f>SUMIFS(Movimientos!B:B, Movimientos!D:D, Socios[[#This Row],[ID]], Movimientos!C:C, "Cuota")</f>
        <v>0</v>
      </c>
      <c r="G110" s="18">
        <f>Socios[[#This Row],[Saldo cuota]]+IF(Socios[[#This Row],[Categoria]] = "Cadete", 2700, 3800)</f>
        <v>3800</v>
      </c>
      <c r="H110" s="18">
        <f>Socios[[#This Row],[Saldo luz]] + Socios[[#This Row],[Saldo cuota]] + Socios[[#This Row],[Saldo invitado]]</f>
        <v>0</v>
      </c>
      <c r="I110" s="9" t="s">
        <v>284</v>
      </c>
      <c r="J110" s="9" t="s">
        <v>264</v>
      </c>
      <c r="K110" s="9" t="s">
        <v>3</v>
      </c>
      <c r="L110" t="s">
        <v>716</v>
      </c>
      <c r="M110" s="1" t="s">
        <v>717</v>
      </c>
      <c r="N110" s="1" t="s">
        <v>718</v>
      </c>
      <c r="O110" s="9" t="s">
        <v>277</v>
      </c>
      <c r="P110" s="9" t="s">
        <v>269</v>
      </c>
      <c r="Q110" s="9" t="s">
        <v>270</v>
      </c>
      <c r="R110" s="9" t="s">
        <v>271</v>
      </c>
      <c r="S110" s="6">
        <v>36054</v>
      </c>
      <c r="T110" s="22">
        <v>41586707</v>
      </c>
    </row>
    <row r="111" spans="1:20" x14ac:dyDescent="0.2">
      <c r="A111" t="str">
        <f t="shared" si="3"/>
        <v>Ovejero Daniel</v>
      </c>
      <c r="B111" t="s">
        <v>313</v>
      </c>
      <c r="C111" t="s">
        <v>719</v>
      </c>
      <c r="D111" s="18">
        <f>SUMIFS(Movimientos!B:B, Movimientos!D:D, Socios[[#This Row],[ID]], Movimientos!C:C, "Luz")</f>
        <v>0</v>
      </c>
      <c r="E111" s="18">
        <f>SUMIFS(Movimientos!B:B, Movimientos!D:D, Socios[[#This Row],[ID]], Movimientos!C:C, "Invitado")</f>
        <v>0</v>
      </c>
      <c r="F111" s="18">
        <f>SUMIFS(Movimientos!B:B, Movimientos!D:D, Socios[[#This Row],[ID]], Movimientos!C:C, "Cuota")</f>
        <v>200</v>
      </c>
      <c r="G111" s="18">
        <f>Socios[[#This Row],[Saldo cuota]]+IF(Socios[[#This Row],[Categoria]] = "Cadete", 2700, 3800)</f>
        <v>4000</v>
      </c>
      <c r="H111" s="18">
        <f>Socios[[#This Row],[Saldo luz]] + Socios[[#This Row],[Saldo cuota]] + Socios[[#This Row],[Saldo invitado]]</f>
        <v>200</v>
      </c>
      <c r="I111" s="9" t="s">
        <v>263</v>
      </c>
      <c r="J111" s="9" t="s">
        <v>264</v>
      </c>
      <c r="K111" s="9" t="s">
        <v>3</v>
      </c>
      <c r="L111" t="s">
        <v>720</v>
      </c>
      <c r="M111" s="1" t="s">
        <v>721</v>
      </c>
      <c r="N111" s="1" t="s">
        <v>722</v>
      </c>
      <c r="O111" s="9" t="s">
        <v>277</v>
      </c>
      <c r="P111" s="9" t="s">
        <v>269</v>
      </c>
      <c r="Q111" s="9" t="s">
        <v>270</v>
      </c>
      <c r="R111" s="9" t="s">
        <v>271</v>
      </c>
      <c r="S111" s="6">
        <v>26755</v>
      </c>
      <c r="T111" s="22">
        <v>23374317</v>
      </c>
    </row>
    <row r="112" spans="1:20" x14ac:dyDescent="0.2">
      <c r="A112" t="str">
        <f t="shared" si="3"/>
        <v>Paez Felisario</v>
      </c>
      <c r="B112" t="s">
        <v>723</v>
      </c>
      <c r="C112" t="s">
        <v>724</v>
      </c>
      <c r="D112" s="18">
        <f>SUMIFS(Movimientos!B:B, Movimientos!D:D, Socios[[#This Row],[ID]], Movimientos!C:C, "Luz")</f>
        <v>-500</v>
      </c>
      <c r="E112" s="18">
        <f>SUMIFS(Movimientos!B:B, Movimientos!D:D, Socios[[#This Row],[ID]], Movimientos!C:C, "Invitado")</f>
        <v>0</v>
      </c>
      <c r="F112" s="18">
        <f>SUMIFS(Movimientos!B:B, Movimientos!D:D, Socios[[#This Row],[ID]], Movimientos!C:C, "Cuota")</f>
        <v>-3800</v>
      </c>
      <c r="G112" s="18">
        <f>Socios[[#This Row],[Saldo cuota]]+IF(Socios[[#This Row],[Categoria]] = "Cadete", 2700, 3800)</f>
        <v>0</v>
      </c>
      <c r="H112" s="18">
        <f>Socios[[#This Row],[Saldo luz]] + Socios[[#This Row],[Saldo cuota]] + Socios[[#This Row],[Saldo invitado]]</f>
        <v>-4300</v>
      </c>
      <c r="I112" s="9" t="s">
        <v>263</v>
      </c>
      <c r="J112" s="9" t="s">
        <v>264</v>
      </c>
      <c r="K112" s="9" t="s">
        <v>3</v>
      </c>
      <c r="L112" t="s">
        <v>725</v>
      </c>
      <c r="M112" s="1" t="s">
        <v>726</v>
      </c>
      <c r="N112" s="1"/>
      <c r="O112" s="9"/>
      <c r="P112" s="9" t="s">
        <v>270</v>
      </c>
      <c r="Q112" s="9" t="s">
        <v>269</v>
      </c>
      <c r="R112" s="9" t="s">
        <v>271</v>
      </c>
      <c r="S112" s="6"/>
    </row>
    <row r="113" spans="1:20" x14ac:dyDescent="0.2">
      <c r="A113" t="str">
        <f t="shared" si="3"/>
        <v>Paez Jose</v>
      </c>
      <c r="B113" t="s">
        <v>727</v>
      </c>
      <c r="C113" t="s">
        <v>724</v>
      </c>
      <c r="D113" s="18">
        <f>SUMIFS(Movimientos!B:B, Movimientos!D:D, Socios[[#This Row],[ID]], Movimientos!C:C, "Luz")</f>
        <v>0</v>
      </c>
      <c r="E113" s="18">
        <f>SUMIFS(Movimientos!B:B, Movimientos!D:D, Socios[[#This Row],[ID]], Movimientos!C:C, "Invitado")</f>
        <v>0</v>
      </c>
      <c r="F113" s="18">
        <f>SUMIFS(Movimientos!B:B, Movimientos!D:D, Socios[[#This Row],[ID]], Movimientos!C:C, "Cuota")</f>
        <v>-3800</v>
      </c>
      <c r="G113" s="18">
        <f>Socios[[#This Row],[Saldo cuota]]+IF(Socios[[#This Row],[Categoria]] = "Cadete", 2700, 3800)</f>
        <v>0</v>
      </c>
      <c r="H113" s="18">
        <f>Socios[[#This Row],[Saldo luz]] + Socios[[#This Row],[Saldo cuota]] + Socios[[#This Row],[Saldo invitado]]</f>
        <v>-3800</v>
      </c>
      <c r="I113" s="9" t="s">
        <v>263</v>
      </c>
      <c r="J113" s="9" t="s">
        <v>264</v>
      </c>
      <c r="K113" s="9" t="s">
        <v>3</v>
      </c>
      <c r="L113" t="s">
        <v>728</v>
      </c>
      <c r="M113" s="1" t="s">
        <v>729</v>
      </c>
      <c r="N113" s="1"/>
      <c r="O113" s="9"/>
      <c r="P113" s="9" t="s">
        <v>270</v>
      </c>
      <c r="Q113" s="9" t="s">
        <v>269</v>
      </c>
      <c r="R113" s="9" t="s">
        <v>271</v>
      </c>
      <c r="S113" s="6"/>
    </row>
    <row r="114" spans="1:20" x14ac:dyDescent="0.2">
      <c r="A114" t="str">
        <f t="shared" si="3"/>
        <v>Palacios Abel Gregorio</v>
      </c>
      <c r="B114" t="s">
        <v>730</v>
      </c>
      <c r="C114" t="s">
        <v>731</v>
      </c>
      <c r="D114" s="18">
        <f>SUMIFS(Movimientos!B:B, Movimientos!D:D, Socios[[#This Row],[ID]], Movimientos!C:C, "Luz")</f>
        <v>0</v>
      </c>
      <c r="E114" s="18">
        <f>SUMIFS(Movimientos!B:B, Movimientos!D:D, Socios[[#This Row],[ID]], Movimientos!C:C, "Invitado")</f>
        <v>0</v>
      </c>
      <c r="F114" s="18">
        <f>SUMIFS(Movimientos!B:B, Movimientos!D:D, Socios[[#This Row],[ID]], Movimientos!C:C, "Cuota")</f>
        <v>-7600</v>
      </c>
      <c r="G114" s="18">
        <f>Socios[[#This Row],[Saldo cuota]]+IF(Socios[[#This Row],[Categoria]] = "Cadete", 2700, 3800)</f>
        <v>-3800</v>
      </c>
      <c r="H114" s="18">
        <f>Socios[[#This Row],[Saldo luz]] + Socios[[#This Row],[Saldo cuota]] + Socios[[#This Row],[Saldo invitado]]</f>
        <v>-7600</v>
      </c>
      <c r="I114" s="9" t="s">
        <v>263</v>
      </c>
      <c r="J114" s="9" t="s">
        <v>264</v>
      </c>
      <c r="K114" s="9" t="s">
        <v>3</v>
      </c>
      <c r="L114" t="s">
        <v>732</v>
      </c>
      <c r="M114" s="1" t="s">
        <v>733</v>
      </c>
      <c r="N114" s="1" t="s">
        <v>734</v>
      </c>
      <c r="O114" s="9" t="s">
        <v>331</v>
      </c>
      <c r="P114" s="9" t="s">
        <v>269</v>
      </c>
      <c r="Q114" s="9" t="s">
        <v>270</v>
      </c>
      <c r="R114" s="9" t="s">
        <v>271</v>
      </c>
      <c r="S114" s="6">
        <v>23457</v>
      </c>
      <c r="T114" s="22">
        <v>16600414</v>
      </c>
    </row>
    <row r="115" spans="1:20" x14ac:dyDescent="0.2">
      <c r="A115" t="str">
        <f t="shared" si="3"/>
        <v>Parcesepe Daniel</v>
      </c>
      <c r="B115" t="s">
        <v>313</v>
      </c>
      <c r="C115" t="s">
        <v>735</v>
      </c>
      <c r="D115" s="18">
        <f>SUMIFS(Movimientos!B:B, Movimientos!D:D, Socios[[#This Row],[ID]], Movimientos!C:C, "Luz")</f>
        <v>0</v>
      </c>
      <c r="E115" s="18">
        <f>SUMIFS(Movimientos!B:B, Movimientos!D:D, Socios[[#This Row],[ID]], Movimientos!C:C, "Invitado")</f>
        <v>0</v>
      </c>
      <c r="F115" s="18">
        <f>SUMIFS(Movimientos!B:B, Movimientos!D:D, Socios[[#This Row],[ID]], Movimientos!C:C, "Cuota")</f>
        <v>-7000</v>
      </c>
      <c r="G115" s="18">
        <f>Socios[[#This Row],[Saldo cuota]]+IF(Socios[[#This Row],[Categoria]] = "Cadete", 2700, 3800)</f>
        <v>-3200</v>
      </c>
      <c r="H115" s="18">
        <f>Socios[[#This Row],[Saldo luz]] + Socios[[#This Row],[Saldo cuota]] + Socios[[#This Row],[Saldo invitado]]</f>
        <v>-7000</v>
      </c>
      <c r="I115" s="9" t="s">
        <v>263</v>
      </c>
      <c r="J115" s="9" t="s">
        <v>264</v>
      </c>
      <c r="K115" s="9" t="s">
        <v>3</v>
      </c>
      <c r="L115" t="s">
        <v>736</v>
      </c>
      <c r="M115" s="1" t="s">
        <v>737</v>
      </c>
      <c r="N115" s="1" t="s">
        <v>738</v>
      </c>
      <c r="O115" s="9" t="s">
        <v>331</v>
      </c>
      <c r="P115" s="9" t="s">
        <v>269</v>
      </c>
      <c r="Q115" s="9" t="s">
        <v>269</v>
      </c>
      <c r="R115" s="9" t="s">
        <v>271</v>
      </c>
      <c r="S115" s="6">
        <v>23561</v>
      </c>
      <c r="T115" s="22">
        <v>16600676</v>
      </c>
    </row>
    <row r="116" spans="1:20" x14ac:dyDescent="0.2">
      <c r="A116" t="str">
        <f t="shared" si="3"/>
        <v>Paz Roberto Mauricio</v>
      </c>
      <c r="B116" t="s">
        <v>739</v>
      </c>
      <c r="C116" t="s">
        <v>740</v>
      </c>
      <c r="D116" s="23">
        <f>SUMIFS(Movimientos!B:B, Movimientos!D:D, Socios[[#This Row],[ID]], Movimientos!C:C, "Luz")</f>
        <v>0</v>
      </c>
      <c r="E116" s="18">
        <f>SUMIFS(Movimientos!B:B, Movimientos!D:D, Socios[[#This Row],[ID]], Movimientos!C:C, "Invitado")</f>
        <v>0</v>
      </c>
      <c r="F116" s="23">
        <f>SUMIFS(Movimientos!B:B, Movimientos!D:D, Socios[[#This Row],[ID]], Movimientos!C:C, "Cuota")</f>
        <v>0</v>
      </c>
      <c r="G116" s="18">
        <f>Socios[[#This Row],[Saldo cuota]]+IF(Socios[[#This Row],[Categoria]] = "Cadete", 2700, 3800)</f>
        <v>3800</v>
      </c>
      <c r="H116" s="23">
        <f>Socios[[#This Row],[Saldo luz]] + Socios[[#This Row],[Saldo cuota]] + Socios[[#This Row],[Saldo invitado]]</f>
        <v>0</v>
      </c>
      <c r="I116" s="9" t="s">
        <v>263</v>
      </c>
      <c r="J116" s="9" t="s">
        <v>264</v>
      </c>
      <c r="K116" s="9" t="s">
        <v>3</v>
      </c>
      <c r="L116" t="s">
        <v>741</v>
      </c>
      <c r="M116" s="26" t="s">
        <v>742</v>
      </c>
      <c r="N116" s="1" t="s">
        <v>743</v>
      </c>
      <c r="O116" s="9" t="s">
        <v>277</v>
      </c>
      <c r="P116" s="9" t="s">
        <v>269</v>
      </c>
      <c r="Q116" s="9" t="s">
        <v>270</v>
      </c>
      <c r="R116" s="9" t="s">
        <v>271</v>
      </c>
      <c r="S116" s="25">
        <v>29761</v>
      </c>
      <c r="T116" s="22">
        <v>28918087</v>
      </c>
    </row>
    <row r="117" spans="1:20" x14ac:dyDescent="0.2">
      <c r="A117" t="str">
        <f t="shared" si="3"/>
        <v>Pereyra Ricardo</v>
      </c>
      <c r="B117" t="s">
        <v>744</v>
      </c>
      <c r="C117" t="s">
        <v>745</v>
      </c>
      <c r="D117" s="18">
        <f>SUMIFS(Movimientos!B:B, Movimientos!D:D, Socios[[#This Row],[ID]], Movimientos!C:C, "Luz")</f>
        <v>0</v>
      </c>
      <c r="E117" s="18">
        <f>SUMIFS(Movimientos!B:B, Movimientos!D:D, Socios[[#This Row],[ID]], Movimientos!C:C, "Invitado")</f>
        <v>0</v>
      </c>
      <c r="F117" s="18">
        <f>SUMIFS(Movimientos!B:B, Movimientos!D:D, Socios[[#This Row],[ID]], Movimientos!C:C, "Cuota")</f>
        <v>-3800</v>
      </c>
      <c r="G117" s="18">
        <f>Socios[[#This Row],[Saldo cuota]]+IF(Socios[[#This Row],[Categoria]] = "Cadete", 2700, 3800)</f>
        <v>0</v>
      </c>
      <c r="H117" s="18">
        <f>Socios[[#This Row],[Saldo luz]] + Socios[[#This Row],[Saldo cuota]] + Socios[[#This Row],[Saldo invitado]]</f>
        <v>-3800</v>
      </c>
      <c r="I117" s="9" t="s">
        <v>263</v>
      </c>
      <c r="J117" s="9" t="s">
        <v>264</v>
      </c>
      <c r="K117" s="9" t="s">
        <v>3</v>
      </c>
      <c r="L117" t="s">
        <v>746</v>
      </c>
      <c r="M117" s="1" t="s">
        <v>747</v>
      </c>
      <c r="N117" s="1" t="s">
        <v>748</v>
      </c>
      <c r="O117" s="9" t="s">
        <v>268</v>
      </c>
      <c r="P117" s="9" t="s">
        <v>269</v>
      </c>
      <c r="Q117" s="9" t="s">
        <v>269</v>
      </c>
      <c r="R117" s="9" t="s">
        <v>271</v>
      </c>
      <c r="S117" s="6">
        <v>17312</v>
      </c>
      <c r="T117" s="22">
        <v>7784859</v>
      </c>
    </row>
    <row r="118" spans="1:20" x14ac:dyDescent="0.2">
      <c r="A118" t="str">
        <f t="shared" si="3"/>
        <v>Perez Boulan Agustin</v>
      </c>
      <c r="B118" t="s">
        <v>485</v>
      </c>
      <c r="C118" t="s">
        <v>749</v>
      </c>
      <c r="D118" s="18">
        <f>SUMIFS(Movimientos!B:B, Movimientos!D:D, Socios[[#This Row],[ID]], Movimientos!C:C, "Luz")</f>
        <v>0</v>
      </c>
      <c r="E118" s="18">
        <f>SUMIFS(Movimientos!B:B, Movimientos!D:D, Socios[[#This Row],[ID]], Movimientos!C:C, "Invitado")</f>
        <v>0</v>
      </c>
      <c r="F118" s="18">
        <f>SUMIFS(Movimientos!B:B, Movimientos!D:D, Socios[[#This Row],[ID]], Movimientos!C:C, "Cuota")</f>
        <v>-15000</v>
      </c>
      <c r="G118" s="18">
        <f>Socios[[#This Row],[Saldo cuota]]+IF(Socios[[#This Row],[Categoria]] = "Cadete", 2700, 3800)</f>
        <v>-12300</v>
      </c>
      <c r="H118" s="18">
        <f>Socios[[#This Row],[Saldo luz]] + Socios[[#This Row],[Saldo cuota]] + Socios[[#This Row],[Saldo invitado]]</f>
        <v>-15000</v>
      </c>
      <c r="I118" s="9" t="s">
        <v>284</v>
      </c>
      <c r="J118" s="9" t="s">
        <v>264</v>
      </c>
      <c r="K118" s="9" t="s">
        <v>273</v>
      </c>
      <c r="L118" t="s">
        <v>750</v>
      </c>
      <c r="M118" s="1" t="s">
        <v>751</v>
      </c>
      <c r="N118" s="1" t="s">
        <v>752</v>
      </c>
      <c r="O118" s="9" t="s">
        <v>277</v>
      </c>
      <c r="P118" s="9" t="s">
        <v>269</v>
      </c>
      <c r="Q118" s="9" t="s">
        <v>270</v>
      </c>
      <c r="R118" s="9" t="s">
        <v>271</v>
      </c>
      <c r="S118" s="6">
        <v>39023</v>
      </c>
      <c r="T118" s="22">
        <v>47517867</v>
      </c>
    </row>
    <row r="119" spans="1:20" x14ac:dyDescent="0.2">
      <c r="A119" t="str">
        <f t="shared" si="3"/>
        <v>Perez Horacion Sebastian</v>
      </c>
      <c r="B119" t="s">
        <v>753</v>
      </c>
      <c r="C119" t="s">
        <v>754</v>
      </c>
      <c r="D119" s="18">
        <f>SUMIFS(Movimientos!B:B, Movimientos!D:D, Socios[[#This Row],[ID]], Movimientos!C:C, "Luz")</f>
        <v>-500</v>
      </c>
      <c r="E119" s="18">
        <f>SUMIFS(Movimientos!B:B, Movimientos!D:D, Socios[[#This Row],[ID]], Movimientos!C:C, "Invitado")</f>
        <v>0</v>
      </c>
      <c r="F119" s="18">
        <f>SUMIFS(Movimientos!B:B, Movimientos!D:D, Socios[[#This Row],[ID]], Movimientos!C:C, "Cuota")</f>
        <v>-7600</v>
      </c>
      <c r="G119" s="18">
        <f>Socios[[#This Row],[Saldo cuota]]+IF(Socios[[#This Row],[Categoria]] = "Cadete", 2700, 3800)</f>
        <v>-3800</v>
      </c>
      <c r="H119" s="18">
        <f>Socios[[#This Row],[Saldo luz]] + Socios[[#This Row],[Saldo cuota]] + Socios[[#This Row],[Saldo invitado]]</f>
        <v>-8100</v>
      </c>
      <c r="I119" s="9" t="s">
        <v>263</v>
      </c>
      <c r="J119" s="9" t="s">
        <v>264</v>
      </c>
      <c r="K119" s="9" t="s">
        <v>3</v>
      </c>
      <c r="L119" t="s">
        <v>755</v>
      </c>
      <c r="M119" s="1" t="s">
        <v>756</v>
      </c>
      <c r="N119" s="1" t="s">
        <v>757</v>
      </c>
      <c r="O119" s="9" t="s">
        <v>277</v>
      </c>
      <c r="P119" s="9" t="s">
        <v>269</v>
      </c>
      <c r="Q119" s="9" t="s">
        <v>269</v>
      </c>
      <c r="R119" s="9" t="s">
        <v>271</v>
      </c>
      <c r="S119" s="6">
        <v>29444</v>
      </c>
      <c r="T119" s="22">
        <v>28380085</v>
      </c>
    </row>
    <row r="120" spans="1:20" x14ac:dyDescent="0.2">
      <c r="A120" t="str">
        <f t="shared" si="3"/>
        <v>Piccardo Cesar</v>
      </c>
      <c r="B120" t="s">
        <v>521</v>
      </c>
      <c r="C120" t="s">
        <v>758</v>
      </c>
      <c r="D120" s="18">
        <f>SUMIFS(Movimientos!B:B, Movimientos!D:D, Socios[[#This Row],[ID]], Movimientos!C:C, "Luz")</f>
        <v>0</v>
      </c>
      <c r="E120" s="18">
        <f>SUMIFS(Movimientos!B:B, Movimientos!D:D, Socios[[#This Row],[ID]], Movimientos!C:C, "Invitado")</f>
        <v>0</v>
      </c>
      <c r="F120" s="18">
        <f>SUMIFS(Movimientos!B:B, Movimientos!D:D, Socios[[#This Row],[ID]], Movimientos!C:C, "Cuota")</f>
        <v>3800</v>
      </c>
      <c r="G120" s="18">
        <f>Socios[[#This Row],[Saldo cuota]]+IF(Socios[[#This Row],[Categoria]] = "Cadete", 2700, 3800)</f>
        <v>7600</v>
      </c>
      <c r="H120" s="18">
        <f>Socios[[#This Row],[Saldo luz]] + Socios[[#This Row],[Saldo cuota]] + Socios[[#This Row],[Saldo invitado]]</f>
        <v>3800</v>
      </c>
      <c r="I120" s="9" t="s">
        <v>263</v>
      </c>
      <c r="J120" s="9" t="s">
        <v>264</v>
      </c>
      <c r="K120" s="9" t="s">
        <v>3</v>
      </c>
      <c r="L120" t="s">
        <v>759</v>
      </c>
      <c r="M120" s="1" t="s">
        <v>760</v>
      </c>
      <c r="N120" s="1" t="s">
        <v>761</v>
      </c>
      <c r="O120" s="9" t="s">
        <v>268</v>
      </c>
      <c r="P120" s="9" t="s">
        <v>269</v>
      </c>
      <c r="Q120" s="9" t="s">
        <v>269</v>
      </c>
      <c r="R120" s="9" t="s">
        <v>271</v>
      </c>
      <c r="S120" s="6">
        <v>18318</v>
      </c>
      <c r="T120" s="22">
        <v>8716736</v>
      </c>
    </row>
    <row r="121" spans="1:20" x14ac:dyDescent="0.2">
      <c r="A121" t="str">
        <f t="shared" si="3"/>
        <v>Piedrabuena Hector Ezequiel</v>
      </c>
      <c r="B121" t="s">
        <v>762</v>
      </c>
      <c r="C121" t="s">
        <v>763</v>
      </c>
      <c r="D121" s="18">
        <f>SUMIFS(Movimientos!B:B, Movimientos!D:D, Socios[[#This Row],[ID]], Movimientos!C:C, "Luz")</f>
        <v>0</v>
      </c>
      <c r="E121" s="18">
        <f>SUMIFS(Movimientos!B:B, Movimientos!D:D, Socios[[#This Row],[ID]], Movimientos!C:C, "Invitado")</f>
        <v>0</v>
      </c>
      <c r="F121" s="18">
        <f>SUMIFS(Movimientos!B:B, Movimientos!D:D, Socios[[#This Row],[ID]], Movimientos!C:C, "Cuota")</f>
        <v>-7000</v>
      </c>
      <c r="G121" s="18">
        <f>Socios[[#This Row],[Saldo cuota]]+IF(Socios[[#This Row],[Categoria]] = "Cadete", 2700, 3800)</f>
        <v>-3200</v>
      </c>
      <c r="H121" s="18">
        <f>Socios[[#This Row],[Saldo luz]] + Socios[[#This Row],[Saldo cuota]] + Socios[[#This Row],[Saldo invitado]]</f>
        <v>-7000</v>
      </c>
      <c r="I121" s="9" t="s">
        <v>263</v>
      </c>
      <c r="J121" s="9" t="s">
        <v>264</v>
      </c>
      <c r="K121" s="9" t="s">
        <v>3</v>
      </c>
      <c r="L121" t="s">
        <v>764</v>
      </c>
      <c r="M121" s="1" t="s">
        <v>765</v>
      </c>
      <c r="N121" s="1" t="s">
        <v>766</v>
      </c>
      <c r="O121" s="9" t="s">
        <v>277</v>
      </c>
      <c r="P121" s="9" t="s">
        <v>269</v>
      </c>
      <c r="Q121" s="9" t="s">
        <v>269</v>
      </c>
      <c r="R121" s="9" t="s">
        <v>271</v>
      </c>
      <c r="S121" s="6">
        <v>33714</v>
      </c>
      <c r="T121" s="22">
        <v>36091214</v>
      </c>
    </row>
    <row r="122" spans="1:20" x14ac:dyDescent="0.2">
      <c r="A122" t="str">
        <f t="shared" si="3"/>
        <v>Pisano Gabriela Ayelen</v>
      </c>
      <c r="B122" t="s">
        <v>767</v>
      </c>
      <c r="C122" t="s">
        <v>768</v>
      </c>
      <c r="D122" s="18">
        <f>SUMIFS(Movimientos!B:B, Movimientos!D:D, Socios[[#This Row],[ID]], Movimientos!C:C, "Luz")</f>
        <v>0</v>
      </c>
      <c r="E122" s="18">
        <f>SUMIFS(Movimientos!B:B, Movimientos!D:D, Socios[[#This Row],[ID]], Movimientos!C:C, "Invitado")</f>
        <v>0</v>
      </c>
      <c r="F122" s="18">
        <f>SUMIFS(Movimientos!B:B, Movimientos!D:D, Socios[[#This Row],[ID]], Movimientos!C:C, "Cuota")</f>
        <v>0</v>
      </c>
      <c r="G122" s="18">
        <f>Socios[[#This Row],[Saldo cuota]]+IF(Socios[[#This Row],[Categoria]] = "Cadete", 2700, 3800)</f>
        <v>3800</v>
      </c>
      <c r="H122" s="18">
        <f>Socios[[#This Row],[Saldo luz]] + Socios[[#This Row],[Saldo cuota]] + Socios[[#This Row],[Saldo invitado]]</f>
        <v>0</v>
      </c>
      <c r="I122" s="9" t="s">
        <v>284</v>
      </c>
      <c r="J122" s="9" t="s">
        <v>285</v>
      </c>
      <c r="K122" s="9" t="s">
        <v>3</v>
      </c>
      <c r="L122" t="s">
        <v>769</v>
      </c>
      <c r="M122" s="1" t="s">
        <v>770</v>
      </c>
      <c r="N122" s="1" t="s">
        <v>771</v>
      </c>
      <c r="O122" s="9" t="s">
        <v>268</v>
      </c>
      <c r="P122" s="9" t="s">
        <v>269</v>
      </c>
      <c r="Q122" s="9" t="s">
        <v>269</v>
      </c>
      <c r="R122" s="9" t="s">
        <v>271</v>
      </c>
      <c r="S122" s="6">
        <v>33870</v>
      </c>
      <c r="T122" s="22">
        <v>37161603</v>
      </c>
    </row>
    <row r="123" spans="1:20" x14ac:dyDescent="0.2">
      <c r="A123" t="str">
        <f t="shared" si="3"/>
        <v>Prina Leopoldo</v>
      </c>
      <c r="B123" t="s">
        <v>772</v>
      </c>
      <c r="C123" t="s">
        <v>773</v>
      </c>
      <c r="D123" s="18">
        <f>SUMIFS(Movimientos!B:B, Movimientos!D:D, Socios[[#This Row],[ID]], Movimientos!C:C, "Luz")</f>
        <v>-800</v>
      </c>
      <c r="E123" s="18">
        <f>SUMIFS(Movimientos!B:B, Movimientos!D:D, Socios[[#This Row],[ID]], Movimientos!C:C, "Invitado")</f>
        <v>300</v>
      </c>
      <c r="F123" s="18">
        <f>SUMIFS(Movimientos!B:B, Movimientos!D:D, Socios[[#This Row],[ID]], Movimientos!C:C, "Cuota")</f>
        <v>-3800</v>
      </c>
      <c r="G123" s="18">
        <f>Socios[[#This Row],[Saldo cuota]]+IF(Socios[[#This Row],[Categoria]] = "Cadete", 2700, 3800)</f>
        <v>0</v>
      </c>
      <c r="H123" s="18">
        <f>Socios[[#This Row],[Saldo luz]] + Socios[[#This Row],[Saldo cuota]] + Socios[[#This Row],[Saldo invitado]]</f>
        <v>-4300</v>
      </c>
      <c r="I123" s="9" t="s">
        <v>263</v>
      </c>
      <c r="J123" s="9" t="s">
        <v>264</v>
      </c>
      <c r="K123" s="9" t="s">
        <v>3</v>
      </c>
      <c r="L123" t="s">
        <v>774</v>
      </c>
      <c r="M123" s="1" t="s">
        <v>775</v>
      </c>
      <c r="N123" s="1" t="s">
        <v>776</v>
      </c>
      <c r="O123" s="9" t="s">
        <v>277</v>
      </c>
      <c r="P123" s="9" t="s">
        <v>269</v>
      </c>
      <c r="Q123" s="9" t="s">
        <v>269</v>
      </c>
      <c r="R123" s="9" t="s">
        <v>271</v>
      </c>
      <c r="S123" s="6">
        <v>27467</v>
      </c>
      <c r="T123" s="22">
        <v>24498374</v>
      </c>
    </row>
    <row r="124" spans="1:20" x14ac:dyDescent="0.2">
      <c r="A124" t="str">
        <f t="shared" si="3"/>
        <v>Pujol Luciano</v>
      </c>
      <c r="B124" t="s">
        <v>777</v>
      </c>
      <c r="C124" t="s">
        <v>778</v>
      </c>
      <c r="D124" s="18">
        <f>SUMIFS(Movimientos!B:B, Movimientos!D:D, Socios[[#This Row],[ID]], Movimientos!C:C, "Luz")</f>
        <v>0</v>
      </c>
      <c r="E124" s="18">
        <f>SUMIFS(Movimientos!B:B, Movimientos!D:D, Socios[[#This Row],[ID]], Movimientos!C:C, "Invitado")</f>
        <v>0</v>
      </c>
      <c r="F124" s="18">
        <f>SUMIFS(Movimientos!B:B, Movimientos!D:D, Socios[[#This Row],[ID]], Movimientos!C:C, "Cuota")</f>
        <v>-7000</v>
      </c>
      <c r="G124" s="18">
        <f>Socios[[#This Row],[Saldo cuota]]+IF(Socios[[#This Row],[Categoria]] = "Cadete", 2700, 3800)</f>
        <v>-3200</v>
      </c>
      <c r="H124" s="18">
        <f>Socios[[#This Row],[Saldo luz]] + Socios[[#This Row],[Saldo cuota]] + Socios[[#This Row],[Saldo invitado]]</f>
        <v>-7000</v>
      </c>
      <c r="I124" s="9" t="s">
        <v>263</v>
      </c>
      <c r="J124" s="9" t="s">
        <v>264</v>
      </c>
      <c r="K124" s="9" t="s">
        <v>3</v>
      </c>
      <c r="L124" t="s">
        <v>779</v>
      </c>
      <c r="M124" s="1"/>
      <c r="N124" s="1" t="s">
        <v>780</v>
      </c>
      <c r="O124" s="9" t="s">
        <v>277</v>
      </c>
      <c r="P124" s="9" t="s">
        <v>269</v>
      </c>
      <c r="Q124" s="9" t="s">
        <v>270</v>
      </c>
      <c r="R124" s="9" t="s">
        <v>271</v>
      </c>
      <c r="S124" s="6">
        <v>29143</v>
      </c>
      <c r="T124" s="22">
        <v>27678479</v>
      </c>
    </row>
    <row r="125" spans="1:20" x14ac:dyDescent="0.2">
      <c r="A125" t="str">
        <f t="shared" si="3"/>
        <v>Raineri Franco</v>
      </c>
      <c r="B125" t="s">
        <v>781</v>
      </c>
      <c r="C125" t="s">
        <v>782</v>
      </c>
      <c r="D125" s="18">
        <f>SUMIFS(Movimientos!B:B, Movimientos!D:D, Socios[[#This Row],[ID]], Movimientos!C:C, "Luz")</f>
        <v>-5000</v>
      </c>
      <c r="E125" s="18">
        <f>SUMIFS(Movimientos!B:B, Movimientos!D:D, Socios[[#This Row],[ID]], Movimientos!C:C, "Invitado")</f>
        <v>0</v>
      </c>
      <c r="F125" s="18">
        <f>SUMIFS(Movimientos!B:B, Movimientos!D:D, Socios[[#This Row],[ID]], Movimientos!C:C, "Cuota")</f>
        <v>-11400</v>
      </c>
      <c r="G125" s="18">
        <f>Socios[[#This Row],[Saldo cuota]]+IF(Socios[[#This Row],[Categoria]] = "Cadete", 2700, 3800)</f>
        <v>-7600</v>
      </c>
      <c r="H125" s="18">
        <f>Socios[[#This Row],[Saldo luz]] + Socios[[#This Row],[Saldo cuota]] + Socios[[#This Row],[Saldo invitado]]</f>
        <v>-16400</v>
      </c>
      <c r="I125" s="9" t="s">
        <v>263</v>
      </c>
      <c r="J125" s="9" t="s">
        <v>264</v>
      </c>
      <c r="K125" s="9" t="s">
        <v>3</v>
      </c>
      <c r="L125" t="s">
        <v>286</v>
      </c>
      <c r="M125" s="1" t="s">
        <v>783</v>
      </c>
      <c r="N125" s="1"/>
      <c r="O125" s="9"/>
      <c r="P125" s="9" t="s">
        <v>270</v>
      </c>
      <c r="Q125" s="9" t="s">
        <v>269</v>
      </c>
      <c r="R125" s="9"/>
      <c r="S125" s="6"/>
    </row>
    <row r="126" spans="1:20" x14ac:dyDescent="0.2">
      <c r="A126" t="str">
        <f t="shared" si="3"/>
        <v>Ramirez Sacha</v>
      </c>
      <c r="B126" t="s">
        <v>784</v>
      </c>
      <c r="C126" t="s">
        <v>785</v>
      </c>
      <c r="D126" s="18">
        <f>SUMIFS(Movimientos!B:B, Movimientos!D:D, Socios[[#This Row],[ID]], Movimientos!C:C, "Luz")</f>
        <v>0</v>
      </c>
      <c r="E126" s="18">
        <f>SUMIFS(Movimientos!B:B, Movimientos!D:D, Socios[[#This Row],[ID]], Movimientos!C:C, "Invitado")</f>
        <v>0</v>
      </c>
      <c r="F126" s="18">
        <f>SUMIFS(Movimientos!B:B, Movimientos!D:D, Socios[[#This Row],[ID]], Movimientos!C:C, "Cuota")</f>
        <v>-3800</v>
      </c>
      <c r="G126" s="18">
        <f>Socios[[#This Row],[Saldo cuota]]+IF(Socios[[#This Row],[Categoria]] = "Cadete", 2700, 3800)</f>
        <v>0</v>
      </c>
      <c r="H126" s="18">
        <f>Socios[[#This Row],[Saldo luz]] + Socios[[#This Row],[Saldo cuota]] + Socios[[#This Row],[Saldo invitado]]</f>
        <v>-3800</v>
      </c>
      <c r="I126" s="9" t="s">
        <v>263</v>
      </c>
      <c r="J126" s="9" t="s">
        <v>264</v>
      </c>
      <c r="K126" s="9" t="s">
        <v>3</v>
      </c>
      <c r="L126" t="s">
        <v>786</v>
      </c>
      <c r="M126" s="1" t="s">
        <v>787</v>
      </c>
      <c r="N126" s="1"/>
      <c r="O126" s="9"/>
      <c r="P126" s="9" t="s">
        <v>270</v>
      </c>
      <c r="Q126" s="9" t="s">
        <v>269</v>
      </c>
      <c r="R126" s="9" t="s">
        <v>271</v>
      </c>
      <c r="S126" s="6"/>
    </row>
    <row r="127" spans="1:20" x14ac:dyDescent="0.2">
      <c r="A127" t="str">
        <f t="shared" si="3"/>
        <v>Ramos German Eduardo</v>
      </c>
      <c r="B127" t="s">
        <v>788</v>
      </c>
      <c r="C127" t="s">
        <v>789</v>
      </c>
      <c r="D127" s="18">
        <f>SUMIFS(Movimientos!B:B, Movimientos!D:D, Socios[[#This Row],[ID]], Movimientos!C:C, "Luz")</f>
        <v>-500</v>
      </c>
      <c r="E127" s="18">
        <f>SUMIFS(Movimientos!B:B, Movimientos!D:D, Socios[[#This Row],[ID]], Movimientos!C:C, "Invitado")</f>
        <v>-100</v>
      </c>
      <c r="F127" s="18">
        <f>SUMIFS(Movimientos!B:B, Movimientos!D:D, Socios[[#This Row],[ID]], Movimientos!C:C, "Cuota")</f>
        <v>-3900</v>
      </c>
      <c r="G127" s="18">
        <f>Socios[[#This Row],[Saldo cuota]]+IF(Socios[[#This Row],[Categoria]] = "Cadete", 2700, 3800)</f>
        <v>-1200</v>
      </c>
      <c r="H127" s="18">
        <f>Socios[[#This Row],[Saldo luz]] + Socios[[#This Row],[Saldo cuota]] + Socios[[#This Row],[Saldo invitado]]</f>
        <v>-4500</v>
      </c>
      <c r="I127" s="9" t="s">
        <v>263</v>
      </c>
      <c r="J127" s="9" t="s">
        <v>264</v>
      </c>
      <c r="K127" s="9" t="s">
        <v>273</v>
      </c>
      <c r="L127" t="s">
        <v>790</v>
      </c>
      <c r="M127" s="1"/>
      <c r="N127" s="1" t="s">
        <v>791</v>
      </c>
      <c r="O127" s="9" t="s">
        <v>277</v>
      </c>
      <c r="P127" s="9" t="s">
        <v>269</v>
      </c>
      <c r="Q127" s="9" t="s">
        <v>270</v>
      </c>
      <c r="R127" s="9" t="s">
        <v>271</v>
      </c>
      <c r="S127" s="6">
        <v>39467</v>
      </c>
      <c r="T127" s="22">
        <v>48233222</v>
      </c>
    </row>
    <row r="128" spans="1:20" x14ac:dyDescent="0.2">
      <c r="A128" t="str">
        <f t="shared" si="3"/>
        <v>Rey Esposito Facundo</v>
      </c>
      <c r="B128" t="s">
        <v>429</v>
      </c>
      <c r="C128" t="s">
        <v>792</v>
      </c>
      <c r="D128" s="18">
        <f>SUMIFS(Movimientos!B:B, Movimientos!D:D, Socios[[#This Row],[ID]], Movimientos!C:C, "Luz")</f>
        <v>0</v>
      </c>
      <c r="E128" s="18">
        <f>SUMIFS(Movimientos!B:B, Movimientos!D:D, Socios[[#This Row],[ID]], Movimientos!C:C, "Invitado")</f>
        <v>0</v>
      </c>
      <c r="F128" s="18">
        <f>SUMIFS(Movimientos!B:B, Movimientos!D:D, Socios[[#This Row],[ID]], Movimientos!C:C, "Cuota")</f>
        <v>200</v>
      </c>
      <c r="G128" s="18">
        <f>Socios[[#This Row],[Saldo cuota]]+IF(Socios[[#This Row],[Categoria]] = "Cadete", 2700, 3800)</f>
        <v>4000</v>
      </c>
      <c r="H128" s="18">
        <f>Socios[[#This Row],[Saldo luz]] + Socios[[#This Row],[Saldo cuota]] + Socios[[#This Row],[Saldo invitado]]</f>
        <v>200</v>
      </c>
      <c r="I128" s="9" t="s">
        <v>263</v>
      </c>
      <c r="J128" s="9" t="s">
        <v>264</v>
      </c>
      <c r="K128" s="9" t="s">
        <v>3</v>
      </c>
      <c r="L128" t="s">
        <v>793</v>
      </c>
      <c r="M128" s="1" t="s">
        <v>794</v>
      </c>
      <c r="N128" s="1" t="s">
        <v>795</v>
      </c>
      <c r="O128" s="9" t="s">
        <v>268</v>
      </c>
      <c r="P128" s="9" t="s">
        <v>269</v>
      </c>
      <c r="Q128" s="9" t="s">
        <v>270</v>
      </c>
      <c r="R128" s="9" t="s">
        <v>271</v>
      </c>
      <c r="S128" s="6">
        <v>34044</v>
      </c>
      <c r="T128" s="22">
        <v>37298812</v>
      </c>
    </row>
    <row r="129" spans="1:20" x14ac:dyDescent="0.2">
      <c r="A129" t="str">
        <f t="shared" si="3"/>
        <v>Rial Martin</v>
      </c>
      <c r="B129" t="s">
        <v>364</v>
      </c>
      <c r="C129" t="s">
        <v>796</v>
      </c>
      <c r="D129" s="18">
        <f>SUMIFS(Movimientos!B:B, Movimientos!D:D, Socios[[#This Row],[ID]], Movimientos!C:C, "Luz")</f>
        <v>-1500</v>
      </c>
      <c r="E129" s="18">
        <f>SUMIFS(Movimientos!B:B, Movimientos!D:D, Socios[[#This Row],[ID]], Movimientos!C:C, "Invitado")</f>
        <v>0</v>
      </c>
      <c r="F129" s="18">
        <f>SUMIFS(Movimientos!B:B, Movimientos!D:D, Socios[[#This Row],[ID]], Movimientos!C:C, "Cuota")</f>
        <v>0</v>
      </c>
      <c r="G129" s="18">
        <f>Socios[[#This Row],[Saldo cuota]]+IF(Socios[[#This Row],[Categoria]] = "Cadete", 2700, 3800)</f>
        <v>3800</v>
      </c>
      <c r="H129" s="18">
        <f>Socios[[#This Row],[Saldo luz]] + Socios[[#This Row],[Saldo cuota]] + Socios[[#This Row],[Saldo invitado]]</f>
        <v>-1500</v>
      </c>
      <c r="I129" s="9" t="s">
        <v>263</v>
      </c>
      <c r="J129" s="9" t="s">
        <v>264</v>
      </c>
      <c r="K129" s="9" t="s">
        <v>3</v>
      </c>
      <c r="L129" t="s">
        <v>797</v>
      </c>
      <c r="M129" s="1" t="s">
        <v>798</v>
      </c>
      <c r="N129" s="1" t="s">
        <v>799</v>
      </c>
      <c r="O129" s="9" t="s">
        <v>331</v>
      </c>
      <c r="P129" s="9" t="s">
        <v>269</v>
      </c>
      <c r="Q129" s="9" t="s">
        <v>269</v>
      </c>
      <c r="R129" s="9" t="s">
        <v>271</v>
      </c>
      <c r="S129" s="6">
        <v>25621</v>
      </c>
      <c r="T129" s="22">
        <v>21471981</v>
      </c>
    </row>
    <row r="130" spans="1:20" x14ac:dyDescent="0.2">
      <c r="A130" t="str">
        <f t="shared" ref="A130:A161" si="4">_xlfn.CONCAT(C130 &amp; " ", B130)</f>
        <v>Robledo Patricia</v>
      </c>
      <c r="B130" t="s">
        <v>800</v>
      </c>
      <c r="C130" t="s">
        <v>801</v>
      </c>
      <c r="D130" s="18">
        <f>SUMIFS(Movimientos!B:B, Movimientos!D:D, Socios[[#This Row],[ID]], Movimientos!C:C, "Luz")</f>
        <v>-1000</v>
      </c>
      <c r="E130" s="18">
        <f>SUMIFS(Movimientos!B:B, Movimientos!D:D, Socios[[#This Row],[ID]], Movimientos!C:C, "Invitado")</f>
        <v>0</v>
      </c>
      <c r="F130" s="18">
        <f>SUMIFS(Movimientos!B:B, Movimientos!D:D, Socios[[#This Row],[ID]], Movimientos!C:C, "Cuota")</f>
        <v>0</v>
      </c>
      <c r="G130" s="18">
        <f>Socios[[#This Row],[Saldo cuota]]+IF(Socios[[#This Row],[Categoria]] = "Cadete", 2700, 3800)</f>
        <v>3800</v>
      </c>
      <c r="H130" s="18">
        <f>Socios[[#This Row],[Saldo luz]] + Socios[[#This Row],[Saldo cuota]] + Socios[[#This Row],[Saldo invitado]]</f>
        <v>-1000</v>
      </c>
      <c r="I130" s="9" t="s">
        <v>263</v>
      </c>
      <c r="J130" s="9" t="s">
        <v>285</v>
      </c>
      <c r="K130" s="9" t="s">
        <v>3</v>
      </c>
      <c r="L130" t="s">
        <v>802</v>
      </c>
      <c r="M130" s="1" t="s">
        <v>803</v>
      </c>
      <c r="N130" s="1" t="s">
        <v>804</v>
      </c>
      <c r="O130" s="9" t="s">
        <v>268</v>
      </c>
      <c r="P130" s="9" t="s">
        <v>269</v>
      </c>
      <c r="Q130" s="9" t="s">
        <v>269</v>
      </c>
      <c r="R130" s="9" t="s">
        <v>271</v>
      </c>
      <c r="S130" s="6">
        <v>28700</v>
      </c>
      <c r="T130" s="22">
        <v>26719268</v>
      </c>
    </row>
    <row r="131" spans="1:20" x14ac:dyDescent="0.2">
      <c r="A131" t="str">
        <f t="shared" si="4"/>
        <v>Rodriguez Nahuel Santiago</v>
      </c>
      <c r="B131" t="s">
        <v>805</v>
      </c>
      <c r="C131" t="s">
        <v>806</v>
      </c>
      <c r="D131" s="18">
        <f>SUMIFS(Movimientos!B:B, Movimientos!D:D, Socios[[#This Row],[ID]], Movimientos!C:C, "Luz")</f>
        <v>0</v>
      </c>
      <c r="E131" s="18">
        <f>SUMIFS(Movimientos!B:B, Movimientos!D:D, Socios[[#This Row],[ID]], Movimientos!C:C, "Invitado")</f>
        <v>0</v>
      </c>
      <c r="F131" s="18">
        <f>SUMIFS(Movimientos!B:B, Movimientos!D:D, Socios[[#This Row],[ID]], Movimientos!C:C, "Cuota")</f>
        <v>-3800</v>
      </c>
      <c r="G131" s="18">
        <f>Socios[[#This Row],[Saldo cuota]]+IF(Socios[[#This Row],[Categoria]] = "Cadete", 2700, 3800)</f>
        <v>0</v>
      </c>
      <c r="H131" s="18">
        <f>Socios[[#This Row],[Saldo luz]] + Socios[[#This Row],[Saldo cuota]] + Socios[[#This Row],[Saldo invitado]]</f>
        <v>-3800</v>
      </c>
      <c r="I131" s="9" t="s">
        <v>263</v>
      </c>
      <c r="J131" s="9" t="s">
        <v>264</v>
      </c>
      <c r="K131" s="9" t="s">
        <v>3</v>
      </c>
      <c r="L131" t="s">
        <v>807</v>
      </c>
      <c r="M131" s="1" t="s">
        <v>808</v>
      </c>
      <c r="N131" s="1" t="s">
        <v>809</v>
      </c>
      <c r="O131" s="9" t="s">
        <v>277</v>
      </c>
      <c r="P131" s="9" t="s">
        <v>269</v>
      </c>
      <c r="Q131" s="9" t="s">
        <v>269</v>
      </c>
      <c r="R131" s="9" t="s">
        <v>271</v>
      </c>
      <c r="S131" s="6">
        <v>32163</v>
      </c>
      <c r="T131" s="22">
        <v>33536332</v>
      </c>
    </row>
    <row r="132" spans="1:20" x14ac:dyDescent="0.2">
      <c r="A132" t="str">
        <f t="shared" si="4"/>
        <v>Romero Juan Cruz Agustin</v>
      </c>
      <c r="B132" t="s">
        <v>810</v>
      </c>
      <c r="C132" t="s">
        <v>811</v>
      </c>
      <c r="D132" s="18">
        <f>SUMIFS(Movimientos!B:B, Movimientos!D:D, Socios[[#This Row],[ID]], Movimientos!C:C, "Luz")</f>
        <v>0</v>
      </c>
      <c r="E132" s="18">
        <f>SUMIFS(Movimientos!B:B, Movimientos!D:D, Socios[[#This Row],[ID]], Movimientos!C:C, "Invitado")</f>
        <v>0</v>
      </c>
      <c r="F132" s="18">
        <f>SUMIFS(Movimientos!B:B, Movimientos!D:D, Socios[[#This Row],[ID]], Movimientos!C:C, "Cuota")</f>
        <v>-11400</v>
      </c>
      <c r="G132" s="18">
        <f>Socios[[#This Row],[Saldo cuota]]+IF(Socios[[#This Row],[Categoria]] = "Cadete", 2700, 3800)</f>
        <v>-7600</v>
      </c>
      <c r="H132" s="18">
        <f>Socios[[#This Row],[Saldo luz]] + Socios[[#This Row],[Saldo cuota]] + Socios[[#This Row],[Saldo invitado]]</f>
        <v>-11400</v>
      </c>
      <c r="I132" s="9" t="s">
        <v>263</v>
      </c>
      <c r="J132" s="9" t="s">
        <v>264</v>
      </c>
      <c r="K132" s="9" t="s">
        <v>3</v>
      </c>
      <c r="L132" t="s">
        <v>812</v>
      </c>
      <c r="M132" s="1" t="s">
        <v>813</v>
      </c>
      <c r="N132" s="1"/>
      <c r="O132" s="9"/>
      <c r="P132" s="9" t="s">
        <v>270</v>
      </c>
      <c r="Q132" s="9" t="s">
        <v>269</v>
      </c>
      <c r="R132" s="9"/>
      <c r="S132" s="6"/>
    </row>
    <row r="133" spans="1:20" x14ac:dyDescent="0.2">
      <c r="A133" t="str">
        <f t="shared" si="4"/>
        <v>Rooney Santiago</v>
      </c>
      <c r="B133" t="s">
        <v>600</v>
      </c>
      <c r="C133" t="s">
        <v>814</v>
      </c>
      <c r="D133" s="23">
        <f>SUMIFS(Movimientos!B:B, Movimientos!D:D, Socios[[#This Row],[ID]], Movimientos!C:C, "Luz")</f>
        <v>0</v>
      </c>
      <c r="E133" s="18">
        <f>SUMIFS(Movimientos!B:B, Movimientos!D:D, Socios[[#This Row],[ID]], Movimientos!C:C, "Invitado")</f>
        <v>0</v>
      </c>
      <c r="F133" s="23">
        <f>SUMIFS(Movimientos!B:B, Movimientos!D:D, Socios[[#This Row],[ID]], Movimientos!C:C, "Cuota")</f>
        <v>-7600</v>
      </c>
      <c r="G133" s="18">
        <f>Socios[[#This Row],[Saldo cuota]]+IF(Socios[[#This Row],[Categoria]] = "Cadete", 2700, 3800)</f>
        <v>-3800</v>
      </c>
      <c r="H133" s="23">
        <f>Socios[[#This Row],[Saldo luz]] + Socios[[#This Row],[Saldo cuota]] + Socios[[#This Row],[Saldo invitado]]</f>
        <v>-7600</v>
      </c>
      <c r="I133" s="9" t="s">
        <v>263</v>
      </c>
      <c r="J133" s="9" t="s">
        <v>264</v>
      </c>
      <c r="K133" s="9" t="s">
        <v>3</v>
      </c>
      <c r="L133" t="s">
        <v>815</v>
      </c>
      <c r="M133" s="26" t="s">
        <v>816</v>
      </c>
      <c r="N133" s="1" t="s">
        <v>817</v>
      </c>
      <c r="O133" s="9" t="s">
        <v>268</v>
      </c>
      <c r="P133" s="9" t="s">
        <v>269</v>
      </c>
      <c r="Q133" s="9" t="s">
        <v>270</v>
      </c>
      <c r="R133" s="9" t="s">
        <v>271</v>
      </c>
      <c r="S133" s="25">
        <v>30664</v>
      </c>
      <c r="T133" s="22">
        <v>30653615</v>
      </c>
    </row>
    <row r="134" spans="1:20" x14ac:dyDescent="0.2">
      <c r="A134" t="str">
        <f t="shared" si="4"/>
        <v>Rotelli Ruben</v>
      </c>
      <c r="B134" t="s">
        <v>818</v>
      </c>
      <c r="C134" t="s">
        <v>819</v>
      </c>
      <c r="D134" s="18">
        <f>SUMIFS(Movimientos!B:B, Movimientos!D:D, Socios[[#This Row],[ID]], Movimientos!C:C, "Luz")</f>
        <v>0</v>
      </c>
      <c r="E134" s="18">
        <f>SUMIFS(Movimientos!B:B, Movimientos!D:D, Socios[[#This Row],[ID]], Movimientos!C:C, "Invitado")</f>
        <v>0</v>
      </c>
      <c r="F134" s="18">
        <f>SUMIFS(Movimientos!B:B, Movimientos!D:D, Socios[[#This Row],[ID]], Movimientos!C:C, "Cuota")</f>
        <v>-3800</v>
      </c>
      <c r="G134" s="18">
        <f>Socios[[#This Row],[Saldo cuota]]+IF(Socios[[#This Row],[Categoria]] = "Cadete", 2700, 3800)</f>
        <v>0</v>
      </c>
      <c r="H134" s="18">
        <f>Socios[[#This Row],[Saldo luz]] + Socios[[#This Row],[Saldo cuota]] + Socios[[#This Row],[Saldo invitado]]</f>
        <v>-3800</v>
      </c>
      <c r="I134" s="9" t="s">
        <v>263</v>
      </c>
      <c r="J134" s="9" t="s">
        <v>264</v>
      </c>
      <c r="K134" s="9" t="s">
        <v>3</v>
      </c>
      <c r="L134" t="s">
        <v>820</v>
      </c>
      <c r="M134" s="1" t="s">
        <v>821</v>
      </c>
      <c r="N134" s="1"/>
      <c r="O134" s="9"/>
      <c r="P134" s="9" t="s">
        <v>270</v>
      </c>
      <c r="Q134" s="9" t="s">
        <v>269</v>
      </c>
      <c r="R134" s="9" t="s">
        <v>271</v>
      </c>
      <c r="S134" s="6"/>
    </row>
    <row r="135" spans="1:20" x14ac:dyDescent="0.2">
      <c r="A135" t="str">
        <f t="shared" si="4"/>
        <v>Rubin Luciano</v>
      </c>
      <c r="B135" t="s">
        <v>777</v>
      </c>
      <c r="C135" t="s">
        <v>822</v>
      </c>
      <c r="D135" s="23">
        <f>SUMIFS(Movimientos!B:B, Movimientos!D:D, Socios[[#This Row],[ID]], Movimientos!C:C, "Luz")</f>
        <v>-500</v>
      </c>
      <c r="E135" s="18">
        <f>SUMIFS(Movimientos!B:B, Movimientos!D:D, Socios[[#This Row],[ID]], Movimientos!C:C, "Invitado")</f>
        <v>0</v>
      </c>
      <c r="F135" s="23">
        <f>SUMIFS(Movimientos!B:B, Movimientos!D:D, Socios[[#This Row],[ID]], Movimientos!C:C, "Cuota")</f>
        <v>-7600</v>
      </c>
      <c r="G135" s="18">
        <f>Socios[[#This Row],[Saldo cuota]]+IF(Socios[[#This Row],[Categoria]] = "Cadete", 2700, 3800)</f>
        <v>-3800</v>
      </c>
      <c r="H135" s="23">
        <f>Socios[[#This Row],[Saldo luz]] + Socios[[#This Row],[Saldo cuota]] + Socios[[#This Row],[Saldo invitado]]</f>
        <v>-8100</v>
      </c>
      <c r="I135" s="9" t="s">
        <v>263</v>
      </c>
      <c r="J135" s="9" t="s">
        <v>264</v>
      </c>
      <c r="K135" s="9" t="s">
        <v>3</v>
      </c>
      <c r="L135" t="s">
        <v>823</v>
      </c>
      <c r="M135" s="1" t="s">
        <v>824</v>
      </c>
      <c r="N135" s="1"/>
      <c r="O135" s="9"/>
      <c r="P135" s="9"/>
      <c r="Q135" s="9" t="s">
        <v>269</v>
      </c>
      <c r="R135" s="9"/>
      <c r="S135" s="6"/>
    </row>
    <row r="136" spans="1:20" x14ac:dyDescent="0.2">
      <c r="A136" t="str">
        <f t="shared" si="4"/>
        <v>Russo Nadia Soledad</v>
      </c>
      <c r="B136" t="s">
        <v>825</v>
      </c>
      <c r="C136" t="s">
        <v>826</v>
      </c>
      <c r="D136" s="18">
        <f>SUMIFS(Movimientos!B:B, Movimientos!D:D, Socios[[#This Row],[ID]], Movimientos!C:C, "Luz")</f>
        <v>2000</v>
      </c>
      <c r="E136" s="18">
        <f>SUMIFS(Movimientos!B:B, Movimientos!D:D, Socios[[#This Row],[ID]], Movimientos!C:C, "Invitado")</f>
        <v>-1000</v>
      </c>
      <c r="F136" s="18">
        <f>SUMIFS(Movimientos!B:B, Movimientos!D:D, Socios[[#This Row],[ID]], Movimientos!C:C, "Cuota")</f>
        <v>7300</v>
      </c>
      <c r="G136" s="18">
        <f>Socios[[#This Row],[Saldo cuota]]+IF(Socios[[#This Row],[Categoria]] = "Cadete", 2700, 3800)</f>
        <v>11100</v>
      </c>
      <c r="H136" s="18">
        <f>Socios[[#This Row],[Saldo luz]] + Socios[[#This Row],[Saldo cuota]] + Socios[[#This Row],[Saldo invitado]]</f>
        <v>8300</v>
      </c>
      <c r="I136" s="9" t="s">
        <v>263</v>
      </c>
      <c r="J136" s="9" t="s">
        <v>285</v>
      </c>
      <c r="K136" s="9" t="s">
        <v>3</v>
      </c>
      <c r="L136" t="s">
        <v>827</v>
      </c>
      <c r="M136" s="1" t="s">
        <v>828</v>
      </c>
      <c r="N136" s="1" t="s">
        <v>829</v>
      </c>
      <c r="O136" s="9" t="s">
        <v>331</v>
      </c>
      <c r="P136" s="9" t="s">
        <v>269</v>
      </c>
      <c r="Q136" s="9" t="s">
        <v>269</v>
      </c>
      <c r="R136" s="9" t="s">
        <v>271</v>
      </c>
      <c r="S136" s="6">
        <v>30020</v>
      </c>
      <c r="T136" s="22">
        <v>29292994</v>
      </c>
    </row>
    <row r="137" spans="1:20" x14ac:dyDescent="0.2">
      <c r="A137" t="str">
        <f t="shared" si="4"/>
        <v>Saade Claudio Alberto</v>
      </c>
      <c r="B137" t="s">
        <v>830</v>
      </c>
      <c r="C137" t="s">
        <v>831</v>
      </c>
      <c r="D137" s="18">
        <f>SUMIFS(Movimientos!B:B, Movimientos!D:D, Socios[[#This Row],[ID]], Movimientos!C:C, "Luz")</f>
        <v>0</v>
      </c>
      <c r="E137" s="18">
        <f>SUMIFS(Movimientos!B:B, Movimientos!D:D, Socios[[#This Row],[ID]], Movimientos!C:C, "Invitado")</f>
        <v>0</v>
      </c>
      <c r="F137" s="18">
        <f>SUMIFS(Movimientos!B:B, Movimientos!D:D, Socios[[#This Row],[ID]], Movimientos!C:C, "Cuota")</f>
        <v>-1050</v>
      </c>
      <c r="G137" s="18">
        <f>Socios[[#This Row],[Saldo cuota]]+IF(Socios[[#This Row],[Categoria]] = "Cadete", 2700, 3800)</f>
        <v>2750</v>
      </c>
      <c r="H137" s="18">
        <f>Socios[[#This Row],[Saldo luz]] + Socios[[#This Row],[Saldo cuota]] + Socios[[#This Row],[Saldo invitado]]</f>
        <v>-1050</v>
      </c>
      <c r="I137" s="9" t="s">
        <v>263</v>
      </c>
      <c r="J137" s="9" t="s">
        <v>264</v>
      </c>
      <c r="K137" s="9" t="s">
        <v>3</v>
      </c>
      <c r="L137" t="s">
        <v>832</v>
      </c>
      <c r="M137" s="1" t="s">
        <v>833</v>
      </c>
      <c r="N137" s="1" t="s">
        <v>834</v>
      </c>
      <c r="O137" s="9" t="s">
        <v>331</v>
      </c>
      <c r="P137" s="9" t="s">
        <v>269</v>
      </c>
      <c r="Q137" s="9" t="s">
        <v>270</v>
      </c>
      <c r="R137" s="9" t="s">
        <v>271</v>
      </c>
      <c r="S137" s="6">
        <v>22601</v>
      </c>
      <c r="T137" s="22">
        <v>14782328</v>
      </c>
    </row>
    <row r="138" spans="1:20" x14ac:dyDescent="0.2">
      <c r="A138" t="str">
        <f t="shared" si="4"/>
        <v>Sala Carlos Adrian</v>
      </c>
      <c r="B138" t="s">
        <v>835</v>
      </c>
      <c r="C138" t="s">
        <v>836</v>
      </c>
      <c r="D138" s="18">
        <f>SUMIFS(Movimientos!B:B, Movimientos!D:D, Socios[[#This Row],[ID]], Movimientos!C:C, "Luz")</f>
        <v>0</v>
      </c>
      <c r="E138" s="18">
        <f>SUMIFS(Movimientos!B:B, Movimientos!D:D, Socios[[#This Row],[ID]], Movimientos!C:C, "Invitado")</f>
        <v>0</v>
      </c>
      <c r="F138" s="18">
        <f>SUMIFS(Movimientos!B:B, Movimientos!D:D, Socios[[#This Row],[ID]], Movimientos!C:C, "Cuota")</f>
        <v>0</v>
      </c>
      <c r="G138" s="18">
        <f>Socios[[#This Row],[Saldo cuota]]+IF(Socios[[#This Row],[Categoria]] = "Cadete", 2700, 3800)</f>
        <v>3800</v>
      </c>
      <c r="H138" s="18">
        <f>Socios[[#This Row],[Saldo luz]] + Socios[[#This Row],[Saldo cuota]] + Socios[[#This Row],[Saldo invitado]]</f>
        <v>0</v>
      </c>
      <c r="I138" s="9" t="s">
        <v>263</v>
      </c>
      <c r="J138" s="9" t="s">
        <v>264</v>
      </c>
      <c r="K138" s="9" t="s">
        <v>3</v>
      </c>
      <c r="L138" t="s">
        <v>837</v>
      </c>
      <c r="M138" s="1" t="s">
        <v>838</v>
      </c>
      <c r="N138" s="1" t="s">
        <v>839</v>
      </c>
      <c r="O138" s="9" t="s">
        <v>277</v>
      </c>
      <c r="P138" s="9" t="s">
        <v>269</v>
      </c>
      <c r="Q138" s="9" t="s">
        <v>269</v>
      </c>
      <c r="R138" s="9" t="s">
        <v>271</v>
      </c>
      <c r="S138" s="6">
        <v>27538</v>
      </c>
      <c r="T138" s="22">
        <v>24683162</v>
      </c>
    </row>
    <row r="139" spans="1:20" x14ac:dyDescent="0.2">
      <c r="A139" t="str">
        <f t="shared" si="4"/>
        <v>Sala Ovando Maximiliano Agustin</v>
      </c>
      <c r="B139" t="s">
        <v>840</v>
      </c>
      <c r="C139" t="s">
        <v>841</v>
      </c>
      <c r="D139" s="18">
        <f>SUMIFS(Movimientos!B:B, Movimientos!D:D, Socios[[#This Row],[ID]], Movimientos!C:C, "Luz")</f>
        <v>0</v>
      </c>
      <c r="E139" s="18">
        <f>SUMIFS(Movimientos!B:B, Movimientos!D:D, Socios[[#This Row],[ID]], Movimientos!C:C, "Invitado")</f>
        <v>0</v>
      </c>
      <c r="F139" s="18">
        <f>SUMIFS(Movimientos!B:B, Movimientos!D:D, Socios[[#This Row],[ID]], Movimientos!C:C, "Cuota")</f>
        <v>0</v>
      </c>
      <c r="G139" s="18">
        <f>Socios[[#This Row],[Saldo cuota]]+IF(Socios[[#This Row],[Categoria]] = "Cadete", 2700, 3800)</f>
        <v>3800</v>
      </c>
      <c r="H139" s="18">
        <f>Socios[[#This Row],[Saldo luz]] + Socios[[#This Row],[Saldo cuota]] + Socios[[#This Row],[Saldo invitado]]</f>
        <v>0</v>
      </c>
      <c r="I139" s="9" t="s">
        <v>263</v>
      </c>
      <c r="J139" s="9" t="s">
        <v>264</v>
      </c>
      <c r="K139" s="9" t="s">
        <v>3</v>
      </c>
      <c r="L139" t="s">
        <v>842</v>
      </c>
      <c r="M139" s="1" t="s">
        <v>843</v>
      </c>
      <c r="N139" s="1" t="s">
        <v>839</v>
      </c>
      <c r="O139" s="9" t="s">
        <v>277</v>
      </c>
      <c r="P139" s="9" t="s">
        <v>269</v>
      </c>
      <c r="Q139" s="9" t="s">
        <v>269</v>
      </c>
      <c r="R139" s="9" t="s">
        <v>271</v>
      </c>
      <c r="S139" s="6">
        <v>37282</v>
      </c>
      <c r="T139" s="22">
        <v>43870216</v>
      </c>
    </row>
    <row r="140" spans="1:20" x14ac:dyDescent="0.2">
      <c r="A140" t="str">
        <f t="shared" si="4"/>
        <v>Salas Patricia</v>
      </c>
      <c r="B140" t="s">
        <v>800</v>
      </c>
      <c r="C140" t="s">
        <v>844</v>
      </c>
      <c r="D140" s="18">
        <f>SUMIFS(Movimientos!B:B, Movimientos!D:D, Socios[[#This Row],[ID]], Movimientos!C:C, "Luz")</f>
        <v>0</v>
      </c>
      <c r="E140" s="18">
        <f>SUMIFS(Movimientos!B:B, Movimientos!D:D, Socios[[#This Row],[ID]], Movimientos!C:C, "Invitado")</f>
        <v>0</v>
      </c>
      <c r="F140" s="18">
        <f>SUMIFS(Movimientos!B:B, Movimientos!D:D, Socios[[#This Row],[ID]], Movimientos!C:C, "Cuota")</f>
        <v>0</v>
      </c>
      <c r="G140" s="18">
        <f>Socios[[#This Row],[Saldo cuota]]+IF(Socios[[#This Row],[Categoria]] = "Cadete", 2700, 3800)</f>
        <v>3800</v>
      </c>
      <c r="H140" s="18">
        <f>Socios[[#This Row],[Saldo luz]] + Socios[[#This Row],[Saldo cuota]] + Socios[[#This Row],[Saldo invitado]]</f>
        <v>0</v>
      </c>
      <c r="I140" s="9" t="s">
        <v>263</v>
      </c>
      <c r="J140" s="9" t="s">
        <v>285</v>
      </c>
      <c r="K140" s="9" t="s">
        <v>3</v>
      </c>
      <c r="L140" t="s">
        <v>845</v>
      </c>
      <c r="M140" s="1" t="s">
        <v>303</v>
      </c>
      <c r="N140" s="1"/>
      <c r="O140" s="9"/>
      <c r="P140" s="9" t="s">
        <v>270</v>
      </c>
      <c r="Q140" s="9" t="s">
        <v>269</v>
      </c>
      <c r="R140" s="9"/>
      <c r="S140" s="6"/>
    </row>
    <row r="141" spans="1:20" x14ac:dyDescent="0.2">
      <c r="A141" t="str">
        <f t="shared" si="4"/>
        <v>Salazar Emanuel</v>
      </c>
      <c r="B141" t="s">
        <v>846</v>
      </c>
      <c r="C141" t="s">
        <v>847</v>
      </c>
      <c r="D141" s="18">
        <f>SUMIFS(Movimientos!B:B, Movimientos!D:D, Socios[[#This Row],[ID]], Movimientos!C:C, "Luz")</f>
        <v>0</v>
      </c>
      <c r="E141" s="18">
        <f>SUMIFS(Movimientos!B:B, Movimientos!D:D, Socios[[#This Row],[ID]], Movimientos!C:C, "Invitado")</f>
        <v>0</v>
      </c>
      <c r="F141" s="18">
        <f>SUMIFS(Movimientos!B:B, Movimientos!D:D, Socios[[#This Row],[ID]], Movimientos!C:C, "Cuota")</f>
        <v>0</v>
      </c>
      <c r="G141" s="18">
        <f>Socios[[#This Row],[Saldo cuota]]+IF(Socios[[#This Row],[Categoria]] = "Cadete", 2700, 3800)</f>
        <v>3800</v>
      </c>
      <c r="H141" s="18">
        <f>Socios[[#This Row],[Saldo luz]] + Socios[[#This Row],[Saldo cuota]] + Socios[[#This Row],[Saldo invitado]]</f>
        <v>0</v>
      </c>
      <c r="I141" s="9" t="s">
        <v>284</v>
      </c>
      <c r="J141" s="9" t="s">
        <v>264</v>
      </c>
      <c r="K141" s="9" t="s">
        <v>3</v>
      </c>
      <c r="L141" t="s">
        <v>848</v>
      </c>
      <c r="M141" s="1" t="s">
        <v>849</v>
      </c>
      <c r="N141" s="1"/>
      <c r="O141" s="9"/>
      <c r="P141" s="9" t="s">
        <v>270</v>
      </c>
      <c r="Q141" s="9" t="s">
        <v>269</v>
      </c>
      <c r="R141" s="9"/>
      <c r="S141" s="6"/>
    </row>
    <row r="142" spans="1:20" x14ac:dyDescent="0.2">
      <c r="A142" t="str">
        <f t="shared" si="4"/>
        <v>Santigraña Agustin</v>
      </c>
      <c r="B142" t="s">
        <v>485</v>
      </c>
      <c r="C142" t="s">
        <v>850</v>
      </c>
      <c r="D142" s="23">
        <f>SUMIFS(Movimientos!B:B, Movimientos!D:D, Socios[[#This Row],[ID]], Movimientos!C:C, "Luz")</f>
        <v>0</v>
      </c>
      <c r="E142" s="18">
        <f>SUMIFS(Movimientos!B:B, Movimientos!D:D, Socios[[#This Row],[ID]], Movimientos!C:C, "Invitado")</f>
        <v>0</v>
      </c>
      <c r="F142" s="23">
        <f>SUMIFS(Movimientos!B:B, Movimientos!D:D, Socios[[#This Row],[ID]], Movimientos!C:C, "Cuota")</f>
        <v>-5400</v>
      </c>
      <c r="G142" s="18">
        <f>Socios[[#This Row],[Saldo cuota]]+IF(Socios[[#This Row],[Categoria]] = "Cadete", 2700, 3800)</f>
        <v>-2700</v>
      </c>
      <c r="H142" s="23">
        <f>Socios[[#This Row],[Saldo luz]] + Socios[[#This Row],[Saldo cuota]] + Socios[[#This Row],[Saldo invitado]]</f>
        <v>-5400</v>
      </c>
      <c r="I142" s="9" t="s">
        <v>263</v>
      </c>
      <c r="J142" s="9" t="s">
        <v>264</v>
      </c>
      <c r="K142" s="9" t="s">
        <v>273</v>
      </c>
      <c r="L142"/>
      <c r="M142" s="1"/>
      <c r="N142" s="1"/>
      <c r="O142" s="9"/>
      <c r="P142" s="9" t="s">
        <v>270</v>
      </c>
      <c r="Q142" s="9" t="s">
        <v>270</v>
      </c>
      <c r="R142" s="9"/>
      <c r="S142" s="25"/>
    </row>
    <row r="143" spans="1:20" x14ac:dyDescent="0.2">
      <c r="A143" t="str">
        <f t="shared" si="4"/>
        <v>Santos Adriana Cecilia</v>
      </c>
      <c r="B143" t="s">
        <v>851</v>
      </c>
      <c r="C143" t="s">
        <v>852</v>
      </c>
      <c r="D143" s="18">
        <f>SUMIFS(Movimientos!B:B, Movimientos!D:D, Socios[[#This Row],[ID]], Movimientos!C:C, "Luz")</f>
        <v>500</v>
      </c>
      <c r="E143" s="18">
        <f>SUMIFS(Movimientos!B:B, Movimientos!D:D, Socios[[#This Row],[ID]], Movimientos!C:C, "Invitado")</f>
        <v>0</v>
      </c>
      <c r="F143" s="18">
        <f>SUMIFS(Movimientos!B:B, Movimientos!D:D, Socios[[#This Row],[ID]], Movimientos!C:C, "Cuota")</f>
        <v>-7100</v>
      </c>
      <c r="G143" s="18">
        <f>Socios[[#This Row],[Saldo cuota]]+IF(Socios[[#This Row],[Categoria]] = "Cadete", 2700, 3800)</f>
        <v>-3300</v>
      </c>
      <c r="H143" s="18">
        <f>Socios[[#This Row],[Saldo luz]] + Socios[[#This Row],[Saldo cuota]] + Socios[[#This Row],[Saldo invitado]]</f>
        <v>-6600</v>
      </c>
      <c r="I143" s="9" t="s">
        <v>263</v>
      </c>
      <c r="J143" s="9" t="s">
        <v>285</v>
      </c>
      <c r="K143" s="9" t="s">
        <v>3</v>
      </c>
      <c r="L143" t="s">
        <v>853</v>
      </c>
      <c r="M143" s="1" t="s">
        <v>854</v>
      </c>
      <c r="N143" s="1" t="s">
        <v>855</v>
      </c>
      <c r="O143" s="9" t="s">
        <v>268</v>
      </c>
      <c r="P143" s="9" t="s">
        <v>269</v>
      </c>
      <c r="Q143" s="9" t="s">
        <v>269</v>
      </c>
      <c r="R143" s="9" t="s">
        <v>271</v>
      </c>
      <c r="S143" s="6">
        <v>22892</v>
      </c>
      <c r="T143" s="22">
        <v>16078686</v>
      </c>
    </row>
    <row r="144" spans="1:20" x14ac:dyDescent="0.2">
      <c r="A144" t="str">
        <f t="shared" si="4"/>
        <v>Scamarda Santiago Daniel</v>
      </c>
      <c r="B144" t="s">
        <v>856</v>
      </c>
      <c r="C144" t="s">
        <v>857</v>
      </c>
      <c r="D144" s="18">
        <f>SUMIFS(Movimientos!B:B, Movimientos!D:D, Socios[[#This Row],[ID]], Movimientos!C:C, "Luz")</f>
        <v>-1000</v>
      </c>
      <c r="E144" s="18">
        <f>SUMIFS(Movimientos!B:B, Movimientos!D:D, Socios[[#This Row],[ID]], Movimientos!C:C, "Invitado")</f>
        <v>0</v>
      </c>
      <c r="F144" s="18">
        <f>SUMIFS(Movimientos!B:B, Movimientos!D:D, Socios[[#This Row],[ID]], Movimientos!C:C, "Cuota")</f>
        <v>-12000</v>
      </c>
      <c r="G144" s="18">
        <f>Socios[[#This Row],[Saldo cuota]]+IF(Socios[[#This Row],[Categoria]] = "Cadete", 2700, 3800)</f>
        <v>-8200</v>
      </c>
      <c r="H144" s="18">
        <f>Socios[[#This Row],[Saldo luz]] + Socios[[#This Row],[Saldo cuota]] + Socios[[#This Row],[Saldo invitado]]</f>
        <v>-13000</v>
      </c>
      <c r="I144" s="9" t="s">
        <v>263</v>
      </c>
      <c r="J144" s="9" t="s">
        <v>264</v>
      </c>
      <c r="K144" s="9" t="s">
        <v>3</v>
      </c>
      <c r="L144" t="s">
        <v>286</v>
      </c>
      <c r="M144" s="1"/>
      <c r="N144" s="1"/>
      <c r="O144" s="9"/>
      <c r="P144" s="9"/>
      <c r="Q144" s="9" t="s">
        <v>269</v>
      </c>
      <c r="R144" s="9" t="s">
        <v>271</v>
      </c>
      <c r="S144" s="6"/>
    </row>
    <row r="145" spans="1:20" x14ac:dyDescent="0.2">
      <c r="A145" t="str">
        <f t="shared" si="4"/>
        <v>Schiano Moriello Silvina Lorena</v>
      </c>
      <c r="B145" t="s">
        <v>858</v>
      </c>
      <c r="C145" t="s">
        <v>859</v>
      </c>
      <c r="D145" s="18">
        <f>SUMIFS(Movimientos!B:B, Movimientos!D:D, Socios[[#This Row],[ID]], Movimientos!C:C, "Luz")</f>
        <v>0</v>
      </c>
      <c r="E145" s="18">
        <f>SUMIFS(Movimientos!B:B, Movimientos!D:D, Socios[[#This Row],[ID]], Movimientos!C:C, "Invitado")</f>
        <v>0</v>
      </c>
      <c r="F145" s="18">
        <f>SUMIFS(Movimientos!B:B, Movimientos!D:D, Socios[[#This Row],[ID]], Movimientos!C:C, "Cuota")</f>
        <v>-3800</v>
      </c>
      <c r="G145" s="18">
        <f>Socios[[#This Row],[Saldo cuota]]+IF(Socios[[#This Row],[Categoria]] = "Cadete", 2700, 3800)</f>
        <v>0</v>
      </c>
      <c r="H145" s="18">
        <f>Socios[[#This Row],[Saldo luz]] + Socios[[#This Row],[Saldo cuota]] + Socios[[#This Row],[Saldo invitado]]</f>
        <v>-3800</v>
      </c>
      <c r="I145" s="9" t="s">
        <v>263</v>
      </c>
      <c r="J145" s="9" t="s">
        <v>264</v>
      </c>
      <c r="K145" s="9" t="s">
        <v>3</v>
      </c>
      <c r="L145" t="s">
        <v>860</v>
      </c>
      <c r="M145" s="1" t="s">
        <v>861</v>
      </c>
      <c r="N145" s="1" t="s">
        <v>310</v>
      </c>
      <c r="O145" s="9" t="s">
        <v>268</v>
      </c>
      <c r="P145" s="9" t="s">
        <v>269</v>
      </c>
      <c r="Q145" s="9" t="s">
        <v>269</v>
      </c>
      <c r="R145" s="9" t="s">
        <v>271</v>
      </c>
      <c r="S145" s="6">
        <v>26048</v>
      </c>
      <c r="T145" s="22">
        <v>22179123</v>
      </c>
    </row>
    <row r="146" spans="1:20" x14ac:dyDescent="0.2">
      <c r="A146" t="str">
        <f t="shared" si="4"/>
        <v>Schiro Ruben Dario</v>
      </c>
      <c r="B146" t="s">
        <v>862</v>
      </c>
      <c r="C146" t="s">
        <v>863</v>
      </c>
      <c r="D146" s="18">
        <f>SUMIFS(Movimientos!B:B, Movimientos!D:D, Socios[[#This Row],[ID]], Movimientos!C:C, "Luz")</f>
        <v>0</v>
      </c>
      <c r="E146" s="18">
        <f>SUMIFS(Movimientos!B:B, Movimientos!D:D, Socios[[#This Row],[ID]], Movimientos!C:C, "Invitado")</f>
        <v>0</v>
      </c>
      <c r="F146" s="18">
        <f>SUMIFS(Movimientos!B:B, Movimientos!D:D, Socios[[#This Row],[ID]], Movimientos!C:C, "Cuota")</f>
        <v>-3600</v>
      </c>
      <c r="G146" s="18">
        <f>Socios[[#This Row],[Saldo cuota]]+IF(Socios[[#This Row],[Categoria]] = "Cadete", 2700, 3800)</f>
        <v>200</v>
      </c>
      <c r="H146" s="18">
        <f>Socios[[#This Row],[Saldo luz]] + Socios[[#This Row],[Saldo cuota]] + Socios[[#This Row],[Saldo invitado]]</f>
        <v>-3600</v>
      </c>
      <c r="I146" s="9" t="s">
        <v>263</v>
      </c>
      <c r="J146" s="9" t="s">
        <v>264</v>
      </c>
      <c r="K146" s="9" t="s">
        <v>3</v>
      </c>
      <c r="L146" t="s">
        <v>864</v>
      </c>
      <c r="M146" s="1" t="s">
        <v>865</v>
      </c>
      <c r="N146" s="1" t="s">
        <v>866</v>
      </c>
      <c r="O146" s="9" t="s">
        <v>268</v>
      </c>
      <c r="P146" s="9" t="s">
        <v>269</v>
      </c>
      <c r="Q146" s="9" t="s">
        <v>270</v>
      </c>
      <c r="R146" s="9" t="s">
        <v>271</v>
      </c>
      <c r="S146" s="6">
        <v>24679</v>
      </c>
      <c r="T146" s="22">
        <v>18492618</v>
      </c>
    </row>
    <row r="147" spans="1:20" x14ac:dyDescent="0.2">
      <c r="A147" t="str">
        <f t="shared" si="4"/>
        <v>Sforzini Carlos Alberto</v>
      </c>
      <c r="B147" t="s">
        <v>867</v>
      </c>
      <c r="C147" t="s">
        <v>868</v>
      </c>
      <c r="D147" s="18">
        <f>SUMIFS(Movimientos!B:B, Movimientos!D:D, Socios[[#This Row],[ID]], Movimientos!C:C, "Luz")</f>
        <v>-750</v>
      </c>
      <c r="E147" s="18">
        <f>SUMIFS(Movimientos!B:B, Movimientos!D:D, Socios[[#This Row],[ID]], Movimientos!C:C, "Invitado")</f>
        <v>0</v>
      </c>
      <c r="F147" s="18">
        <f>SUMIFS(Movimientos!B:B, Movimientos!D:D, Socios[[#This Row],[ID]], Movimientos!C:C, "Cuota")</f>
        <v>-11400</v>
      </c>
      <c r="G147" s="18">
        <f>Socios[[#This Row],[Saldo cuota]]+IF(Socios[[#This Row],[Categoria]] = "Cadete", 2700, 3800)</f>
        <v>-7600</v>
      </c>
      <c r="H147" s="18">
        <f>Socios[[#This Row],[Saldo luz]] + Socios[[#This Row],[Saldo cuota]] + Socios[[#This Row],[Saldo invitado]]</f>
        <v>-12150</v>
      </c>
      <c r="I147" s="9" t="s">
        <v>263</v>
      </c>
      <c r="J147" s="9" t="s">
        <v>264</v>
      </c>
      <c r="K147" s="9" t="s">
        <v>3</v>
      </c>
      <c r="L147" t="s">
        <v>869</v>
      </c>
      <c r="M147" s="1" t="s">
        <v>870</v>
      </c>
      <c r="N147" s="1" t="s">
        <v>871</v>
      </c>
      <c r="O147" s="9" t="s">
        <v>268</v>
      </c>
      <c r="P147" s="9" t="s">
        <v>269</v>
      </c>
      <c r="Q147" s="9" t="s">
        <v>269</v>
      </c>
      <c r="R147" s="9" t="s">
        <v>271</v>
      </c>
      <c r="S147" s="6">
        <v>19206</v>
      </c>
      <c r="T147" s="22">
        <v>10476424</v>
      </c>
    </row>
    <row r="148" spans="1:20" x14ac:dyDescent="0.2">
      <c r="A148" t="str">
        <f t="shared" si="4"/>
        <v>Soneyra Sergio Martin</v>
      </c>
      <c r="B148" t="s">
        <v>872</v>
      </c>
      <c r="C148" t="s">
        <v>873</v>
      </c>
      <c r="D148" s="18">
        <f>SUMIFS(Movimientos!B:B, Movimientos!D:D, Socios[[#This Row],[ID]], Movimientos!C:C, "Luz")</f>
        <v>0</v>
      </c>
      <c r="E148" s="18">
        <f>SUMIFS(Movimientos!B:B, Movimientos!D:D, Socios[[#This Row],[ID]], Movimientos!C:C, "Invitado")</f>
        <v>0</v>
      </c>
      <c r="F148" s="18">
        <f>SUMIFS(Movimientos!B:B, Movimientos!D:D, Socios[[#This Row],[ID]], Movimientos!C:C, "Cuota")</f>
        <v>-3800</v>
      </c>
      <c r="G148" s="18">
        <f>Socios[[#This Row],[Saldo cuota]]+IF(Socios[[#This Row],[Categoria]] = "Cadete", 2700, 3800)</f>
        <v>0</v>
      </c>
      <c r="H148" s="18">
        <f>Socios[[#This Row],[Saldo luz]] + Socios[[#This Row],[Saldo cuota]] + Socios[[#This Row],[Saldo invitado]]</f>
        <v>-3800</v>
      </c>
      <c r="I148" s="9" t="s">
        <v>263</v>
      </c>
      <c r="J148" s="9" t="s">
        <v>264</v>
      </c>
      <c r="K148" s="9" t="s">
        <v>3</v>
      </c>
      <c r="L148" t="s">
        <v>874</v>
      </c>
      <c r="M148" s="1" t="s">
        <v>875</v>
      </c>
      <c r="N148" s="1" t="s">
        <v>876</v>
      </c>
      <c r="O148" s="9" t="s">
        <v>277</v>
      </c>
      <c r="P148" s="9" t="s">
        <v>269</v>
      </c>
      <c r="Q148" s="9" t="s">
        <v>270</v>
      </c>
      <c r="R148" s="9" t="s">
        <v>271</v>
      </c>
      <c r="S148" s="6">
        <v>26699</v>
      </c>
      <c r="T148" s="22">
        <v>23060809</v>
      </c>
    </row>
    <row r="149" spans="1:20" x14ac:dyDescent="0.2">
      <c r="A149" t="str">
        <f t="shared" si="4"/>
        <v>Suarez Marcos Nahuel</v>
      </c>
      <c r="B149" t="s">
        <v>877</v>
      </c>
      <c r="C149" t="s">
        <v>878</v>
      </c>
      <c r="D149" s="18">
        <f>SUMIFS(Movimientos!B:B, Movimientos!D:D, Socios[[#This Row],[ID]], Movimientos!C:C, "Luz")</f>
        <v>-500</v>
      </c>
      <c r="E149" s="18">
        <f>SUMIFS(Movimientos!B:B, Movimientos!D:D, Socios[[#This Row],[ID]], Movimientos!C:C, "Invitado")</f>
        <v>0</v>
      </c>
      <c r="F149" s="18">
        <f>SUMIFS(Movimientos!B:B, Movimientos!D:D, Socios[[#This Row],[ID]], Movimientos!C:C, "Cuota")</f>
        <v>-3040</v>
      </c>
      <c r="G149" s="18">
        <f>Socios[[#This Row],[Saldo cuota]]+IF(Socios[[#This Row],[Categoria]] = "Cadete", 2700, 3800)</f>
        <v>760</v>
      </c>
      <c r="H149" s="18">
        <f>Socios[[#This Row],[Saldo luz]] + Socios[[#This Row],[Saldo cuota]] + Socios[[#This Row],[Saldo invitado]]</f>
        <v>-3540</v>
      </c>
      <c r="I149" s="9" t="s">
        <v>263</v>
      </c>
      <c r="J149" s="9" t="s">
        <v>264</v>
      </c>
      <c r="K149" s="9" t="s">
        <v>3</v>
      </c>
      <c r="L149" t="s">
        <v>879</v>
      </c>
      <c r="M149" s="1" t="s">
        <v>648</v>
      </c>
      <c r="N149" s="1" t="s">
        <v>649</v>
      </c>
      <c r="O149" s="9" t="s">
        <v>277</v>
      </c>
      <c r="P149" s="9" t="s">
        <v>269</v>
      </c>
      <c r="Q149" s="9" t="s">
        <v>269</v>
      </c>
      <c r="R149" s="9" t="s">
        <v>271</v>
      </c>
      <c r="S149" s="6">
        <v>36498</v>
      </c>
      <c r="T149" s="22">
        <v>41689974</v>
      </c>
    </row>
    <row r="150" spans="1:20" x14ac:dyDescent="0.2">
      <c r="A150" t="str">
        <f t="shared" si="4"/>
        <v>Suarez Ruben Marcos</v>
      </c>
      <c r="B150" t="s">
        <v>880</v>
      </c>
      <c r="C150" t="s">
        <v>878</v>
      </c>
      <c r="D150" s="18">
        <f>SUMIFS(Movimientos!B:B, Movimientos!D:D, Socios[[#This Row],[ID]], Movimientos!C:C, "Luz")</f>
        <v>-500</v>
      </c>
      <c r="E150" s="18">
        <f>SUMIFS(Movimientos!B:B, Movimientos!D:D, Socios[[#This Row],[ID]], Movimientos!C:C, "Invitado")</f>
        <v>0</v>
      </c>
      <c r="F150" s="18">
        <f>SUMIFS(Movimientos!B:B, Movimientos!D:D, Socios[[#This Row],[ID]], Movimientos!C:C, "Cuota")</f>
        <v>-3040</v>
      </c>
      <c r="G150" s="18">
        <f>Socios[[#This Row],[Saldo cuota]]+IF(Socios[[#This Row],[Categoria]] = "Cadete", 2700, 3800)</f>
        <v>760</v>
      </c>
      <c r="H150" s="18">
        <f>Socios[[#This Row],[Saldo luz]] + Socios[[#This Row],[Saldo cuota]] + Socios[[#This Row],[Saldo invitado]]</f>
        <v>-3540</v>
      </c>
      <c r="I150" s="9" t="s">
        <v>263</v>
      </c>
      <c r="J150" s="9" t="s">
        <v>264</v>
      </c>
      <c r="K150" s="9" t="s">
        <v>3</v>
      </c>
      <c r="L150" t="s">
        <v>881</v>
      </c>
      <c r="M150" s="1" t="s">
        <v>648</v>
      </c>
      <c r="N150" s="1" t="s">
        <v>649</v>
      </c>
      <c r="O150" s="9" t="s">
        <v>556</v>
      </c>
      <c r="P150" s="9" t="s">
        <v>269</v>
      </c>
      <c r="Q150" s="9" t="s">
        <v>269</v>
      </c>
      <c r="R150" s="9" t="s">
        <v>271</v>
      </c>
      <c r="S150" s="6">
        <v>22829</v>
      </c>
      <c r="T150" s="22">
        <v>14922202</v>
      </c>
    </row>
    <row r="151" spans="1:20" x14ac:dyDescent="0.2">
      <c r="A151" t="str">
        <f t="shared" si="4"/>
        <v>Tiffinger Gretel</v>
      </c>
      <c r="B151" t="s">
        <v>882</v>
      </c>
      <c r="C151" t="s">
        <v>883</v>
      </c>
      <c r="D151" s="18">
        <f>SUMIFS(Movimientos!B:B, Movimientos!D:D, Socios[[#This Row],[ID]], Movimientos!C:C, "Luz")</f>
        <v>0</v>
      </c>
      <c r="E151" s="18">
        <f>SUMIFS(Movimientos!B:B, Movimientos!D:D, Socios[[#This Row],[ID]], Movimientos!C:C, "Invitado")</f>
        <v>0</v>
      </c>
      <c r="F151" s="18">
        <f>SUMIFS(Movimientos!B:B, Movimientos!D:D, Socios[[#This Row],[ID]], Movimientos!C:C, "Cuota")</f>
        <v>-7600</v>
      </c>
      <c r="G151" s="18">
        <f>Socios[[#This Row],[Saldo cuota]]+IF(Socios[[#This Row],[Categoria]] = "Cadete", 2700, 3800)</f>
        <v>-3800</v>
      </c>
      <c r="H151" s="18">
        <f>Socios[[#This Row],[Saldo luz]] + Socios[[#This Row],[Saldo cuota]] + Socios[[#This Row],[Saldo invitado]]</f>
        <v>-7600</v>
      </c>
      <c r="I151" s="9" t="s">
        <v>263</v>
      </c>
      <c r="J151" s="9" t="s">
        <v>285</v>
      </c>
      <c r="K151" s="9" t="s">
        <v>3</v>
      </c>
      <c r="L151" t="s">
        <v>884</v>
      </c>
      <c r="M151" s="1" t="s">
        <v>885</v>
      </c>
      <c r="N151" s="1"/>
      <c r="O151" s="9"/>
      <c r="P151" s="9" t="s">
        <v>270</v>
      </c>
      <c r="Q151" s="9" t="s">
        <v>270</v>
      </c>
      <c r="R151" s="9" t="s">
        <v>271</v>
      </c>
      <c r="S151" s="6"/>
    </row>
    <row r="152" spans="1:20" x14ac:dyDescent="0.2">
      <c r="A152" t="str">
        <f t="shared" si="4"/>
        <v>Tiscornia Eduardo Enrique</v>
      </c>
      <c r="B152" t="s">
        <v>886</v>
      </c>
      <c r="C152" t="s">
        <v>887</v>
      </c>
      <c r="D152" s="18">
        <f>SUMIFS(Movimientos!B:B, Movimientos!D:D, Socios[[#This Row],[ID]], Movimientos!C:C, "Luz")</f>
        <v>0</v>
      </c>
      <c r="E152" s="18">
        <f>SUMIFS(Movimientos!B:B, Movimientos!D:D, Socios[[#This Row],[ID]], Movimientos!C:C, "Invitado")</f>
        <v>0</v>
      </c>
      <c r="F152" s="18">
        <f>SUMIFS(Movimientos!B:B, Movimientos!D:D, Socios[[#This Row],[ID]], Movimientos!C:C, "Cuota")</f>
        <v>-3800</v>
      </c>
      <c r="G152" s="18">
        <f>Socios[[#This Row],[Saldo cuota]]+IF(Socios[[#This Row],[Categoria]] = "Cadete", 2700, 3800)</f>
        <v>0</v>
      </c>
      <c r="H152" s="18">
        <f>Socios[[#This Row],[Saldo luz]] + Socios[[#This Row],[Saldo cuota]] + Socios[[#This Row],[Saldo invitado]]</f>
        <v>-3800</v>
      </c>
      <c r="I152" s="9" t="s">
        <v>263</v>
      </c>
      <c r="J152" s="9" t="s">
        <v>264</v>
      </c>
      <c r="K152" s="9" t="s">
        <v>3</v>
      </c>
      <c r="L152" t="s">
        <v>888</v>
      </c>
      <c r="M152" s="1" t="s">
        <v>889</v>
      </c>
      <c r="N152" s="1" t="s">
        <v>890</v>
      </c>
      <c r="O152" s="9" t="s">
        <v>277</v>
      </c>
      <c r="P152" s="9" t="s">
        <v>269</v>
      </c>
      <c r="Q152" s="9" t="s">
        <v>270</v>
      </c>
      <c r="R152" s="9" t="s">
        <v>271</v>
      </c>
      <c r="S152" s="6">
        <v>27682</v>
      </c>
      <c r="T152" s="22">
        <v>24913726</v>
      </c>
    </row>
    <row r="153" spans="1:20" x14ac:dyDescent="0.2">
      <c r="A153" t="str">
        <f t="shared" si="4"/>
        <v>Tosoni Juan Martin Miguel</v>
      </c>
      <c r="B153" t="s">
        <v>891</v>
      </c>
      <c r="C153" t="s">
        <v>892</v>
      </c>
      <c r="D153" s="18">
        <f>SUMIFS(Movimientos!B:B, Movimientos!D:D, Socios[[#This Row],[ID]], Movimientos!C:C, "Luz")</f>
        <v>0</v>
      </c>
      <c r="E153" s="18">
        <f>SUMIFS(Movimientos!B:B, Movimientos!D:D, Socios[[#This Row],[ID]], Movimientos!C:C, "Invitado")</f>
        <v>0</v>
      </c>
      <c r="F153" s="18">
        <f>SUMIFS(Movimientos!B:B, Movimientos!D:D, Socios[[#This Row],[ID]], Movimientos!C:C, "Cuota")</f>
        <v>0</v>
      </c>
      <c r="G153" s="18">
        <f>Socios[[#This Row],[Saldo cuota]]+IF(Socios[[#This Row],[Categoria]] = "Cadete", 2700, 3800)</f>
        <v>3800</v>
      </c>
      <c r="H153" s="18">
        <f>Socios[[#This Row],[Saldo luz]] + Socios[[#This Row],[Saldo cuota]] + Socios[[#This Row],[Saldo invitado]]</f>
        <v>0</v>
      </c>
      <c r="I153" s="9" t="s">
        <v>284</v>
      </c>
      <c r="J153" s="9" t="s">
        <v>264</v>
      </c>
      <c r="K153" s="9" t="s">
        <v>3</v>
      </c>
      <c r="L153" t="s">
        <v>893</v>
      </c>
      <c r="M153" s="1" t="s">
        <v>894</v>
      </c>
      <c r="N153" s="1" t="s">
        <v>895</v>
      </c>
      <c r="O153" s="9" t="s">
        <v>268</v>
      </c>
      <c r="P153" s="9" t="s">
        <v>269</v>
      </c>
      <c r="Q153" s="9" t="s">
        <v>269</v>
      </c>
      <c r="R153" s="9" t="s">
        <v>271</v>
      </c>
      <c r="S153" s="6">
        <v>28520</v>
      </c>
      <c r="T153" s="22">
        <v>26466320</v>
      </c>
    </row>
    <row r="154" spans="1:20" x14ac:dyDescent="0.2">
      <c r="A154" t="str">
        <f t="shared" si="4"/>
        <v>Tosoni Juan Pablo</v>
      </c>
      <c r="B154" t="s">
        <v>272</v>
      </c>
      <c r="C154" t="s">
        <v>892</v>
      </c>
      <c r="D154" s="18">
        <f>SUMIFS(Movimientos!B:B, Movimientos!D:D, Socios[[#This Row],[ID]], Movimientos!C:C, "Luz")</f>
        <v>0</v>
      </c>
      <c r="E154" s="18">
        <f>SUMIFS(Movimientos!B:B, Movimientos!D:D, Socios[[#This Row],[ID]], Movimientos!C:C, "Invitado")</f>
        <v>0</v>
      </c>
      <c r="F154" s="18">
        <f>SUMIFS(Movimientos!B:B, Movimientos!D:D, Socios[[#This Row],[ID]], Movimientos!C:C, "Cuota")</f>
        <v>0</v>
      </c>
      <c r="G154" s="18">
        <f>Socios[[#This Row],[Saldo cuota]]+IF(Socios[[#This Row],[Categoria]] = "Cadete", 2700, 3800)</f>
        <v>2700</v>
      </c>
      <c r="H154" s="18">
        <f>Socios[[#This Row],[Saldo luz]] + Socios[[#This Row],[Saldo cuota]] + Socios[[#This Row],[Saldo invitado]]</f>
        <v>0</v>
      </c>
      <c r="I154" s="9" t="s">
        <v>284</v>
      </c>
      <c r="J154" s="9" t="s">
        <v>264</v>
      </c>
      <c r="K154" s="9" t="s">
        <v>273</v>
      </c>
      <c r="L154" t="s">
        <v>893</v>
      </c>
      <c r="M154" s="1" t="s">
        <v>894</v>
      </c>
      <c r="N154" s="1" t="s">
        <v>895</v>
      </c>
      <c r="O154" s="9" t="s">
        <v>277</v>
      </c>
      <c r="P154" s="9" t="s">
        <v>269</v>
      </c>
      <c r="Q154" s="9" t="s">
        <v>269</v>
      </c>
      <c r="R154" s="9" t="s">
        <v>271</v>
      </c>
      <c r="S154" s="6">
        <v>40189</v>
      </c>
      <c r="T154" s="22">
        <v>49982661</v>
      </c>
    </row>
    <row r="155" spans="1:20" x14ac:dyDescent="0.2">
      <c r="A155" t="str">
        <f t="shared" si="4"/>
        <v>Valdovinos Diego Armando</v>
      </c>
      <c r="B155" t="s">
        <v>896</v>
      </c>
      <c r="C155" t="s">
        <v>897</v>
      </c>
      <c r="D155" s="18">
        <f>SUMIFS(Movimientos!B:B, Movimientos!D:D, Socios[[#This Row],[ID]], Movimientos!C:C, "Luz")</f>
        <v>0</v>
      </c>
      <c r="E155" s="18">
        <f>SUMIFS(Movimientos!B:B, Movimientos!D:D, Socios[[#This Row],[ID]], Movimientos!C:C, "Invitado")</f>
        <v>0</v>
      </c>
      <c r="F155" s="18">
        <f>SUMIFS(Movimientos!B:B, Movimientos!D:D, Socios[[#This Row],[ID]], Movimientos!C:C, "Cuota")</f>
        <v>0</v>
      </c>
      <c r="G155" s="18">
        <f>Socios[[#This Row],[Saldo cuota]]+IF(Socios[[#This Row],[Categoria]] = "Cadete", 2700, 3800)</f>
        <v>3800</v>
      </c>
      <c r="H155" s="18">
        <f>Socios[[#This Row],[Saldo luz]] + Socios[[#This Row],[Saldo cuota]] + Socios[[#This Row],[Saldo invitado]]</f>
        <v>0</v>
      </c>
      <c r="I155" s="9" t="s">
        <v>263</v>
      </c>
      <c r="J155" s="9" t="s">
        <v>264</v>
      </c>
      <c r="K155" s="9" t="s">
        <v>3</v>
      </c>
      <c r="L155" t="s">
        <v>898</v>
      </c>
      <c r="M155" s="1" t="s">
        <v>899</v>
      </c>
      <c r="N155" s="1" t="s">
        <v>900</v>
      </c>
      <c r="O155" s="9" t="s">
        <v>277</v>
      </c>
      <c r="P155" s="9" t="s">
        <v>269</v>
      </c>
      <c r="Q155" s="9" t="s">
        <v>270</v>
      </c>
      <c r="R155" s="9" t="s">
        <v>271</v>
      </c>
      <c r="S155" s="6">
        <v>29118</v>
      </c>
      <c r="T155" s="22">
        <v>27650229</v>
      </c>
    </row>
    <row r="156" spans="1:20" x14ac:dyDescent="0.2">
      <c r="A156" t="str">
        <f t="shared" si="4"/>
        <v>Velazquez Pablo</v>
      </c>
      <c r="B156" t="s">
        <v>901</v>
      </c>
      <c r="C156" t="s">
        <v>902</v>
      </c>
      <c r="D156" s="18">
        <f>SUMIFS(Movimientos!B:B, Movimientos!D:D, Socios[[#This Row],[ID]], Movimientos!C:C, "Luz")</f>
        <v>-500</v>
      </c>
      <c r="E156" s="18">
        <f>SUMIFS(Movimientos!B:B, Movimientos!D:D, Socios[[#This Row],[ID]], Movimientos!C:C, "Invitado")</f>
        <v>0</v>
      </c>
      <c r="F156" s="18">
        <f>SUMIFS(Movimientos!B:B, Movimientos!D:D, Socios[[#This Row],[ID]], Movimientos!C:C, "Cuota")</f>
        <v>-24800</v>
      </c>
      <c r="G156" s="18">
        <f>Socios[[#This Row],[Saldo cuota]]+IF(Socios[[#This Row],[Categoria]] = "Cadete", 2700, 3800)</f>
        <v>-21000</v>
      </c>
      <c r="H156" s="18">
        <f>Socios[[#This Row],[Saldo luz]] + Socios[[#This Row],[Saldo cuota]] + Socios[[#This Row],[Saldo invitado]]</f>
        <v>-25300</v>
      </c>
      <c r="I156" s="9" t="s">
        <v>263</v>
      </c>
      <c r="J156" s="9" t="s">
        <v>264</v>
      </c>
      <c r="K156" s="9" t="s">
        <v>3</v>
      </c>
      <c r="L156" t="s">
        <v>903</v>
      </c>
      <c r="M156" s="1" t="s">
        <v>904</v>
      </c>
      <c r="N156" s="1"/>
      <c r="O156" s="9"/>
      <c r="P156" s="9" t="s">
        <v>270</v>
      </c>
      <c r="Q156" s="9" t="s">
        <v>269</v>
      </c>
      <c r="R156" s="9" t="s">
        <v>271</v>
      </c>
      <c r="S156" s="6"/>
    </row>
    <row r="157" spans="1:20" x14ac:dyDescent="0.2">
      <c r="A157" t="str">
        <f t="shared" si="4"/>
        <v>Villareal Luis Eliseo</v>
      </c>
      <c r="B157" t="s">
        <v>905</v>
      </c>
      <c r="C157" t="s">
        <v>906</v>
      </c>
      <c r="D157" s="18">
        <f>SUMIFS(Movimientos!B:B, Movimientos!D:D, Socios[[#This Row],[ID]], Movimientos!C:C, "Luz")</f>
        <v>0</v>
      </c>
      <c r="E157" s="18">
        <f>SUMIFS(Movimientos!B:B, Movimientos!D:D, Socios[[#This Row],[ID]], Movimientos!C:C, "Invitado")</f>
        <v>0</v>
      </c>
      <c r="F157" s="18">
        <f>SUMIFS(Movimientos!B:B, Movimientos!D:D, Socios[[#This Row],[ID]], Movimientos!C:C, "Cuota")</f>
        <v>0</v>
      </c>
      <c r="G157" s="18">
        <f>Socios[[#This Row],[Saldo cuota]]+IF(Socios[[#This Row],[Categoria]] = "Cadete", 2700, 3800)</f>
        <v>3800</v>
      </c>
      <c r="H157" s="18">
        <f>Socios[[#This Row],[Saldo luz]] + Socios[[#This Row],[Saldo cuota]] + Socios[[#This Row],[Saldo invitado]]</f>
        <v>0</v>
      </c>
      <c r="I157" s="9" t="s">
        <v>284</v>
      </c>
      <c r="J157" s="9" t="s">
        <v>264</v>
      </c>
      <c r="K157" s="9" t="s">
        <v>3</v>
      </c>
      <c r="L157" t="s">
        <v>907</v>
      </c>
      <c r="M157" s="1" t="s">
        <v>908</v>
      </c>
      <c r="N157" s="1" t="s">
        <v>909</v>
      </c>
      <c r="O157" s="9" t="s">
        <v>331</v>
      </c>
      <c r="P157" s="9" t="s">
        <v>269</v>
      </c>
      <c r="Q157" s="9" t="s">
        <v>270</v>
      </c>
      <c r="R157" s="9" t="s">
        <v>271</v>
      </c>
      <c r="S157" s="6">
        <v>20443</v>
      </c>
      <c r="T157" s="22">
        <v>11870450</v>
      </c>
    </row>
    <row r="158" spans="1:20" x14ac:dyDescent="0.2">
      <c r="A158" t="str">
        <f t="shared" si="4"/>
        <v>Villareal Osmar Jorge</v>
      </c>
      <c r="B158" t="s">
        <v>910</v>
      </c>
      <c r="C158" t="s">
        <v>906</v>
      </c>
      <c r="D158" s="23">
        <f>SUMIFS(Movimientos!B:B, Movimientos!D:D, Socios[[#This Row],[ID]], Movimientos!C:C, "Luz")</f>
        <v>0</v>
      </c>
      <c r="E158" s="18">
        <f>SUMIFS(Movimientos!B:B, Movimientos!D:D, Socios[[#This Row],[ID]], Movimientos!C:C, "Invitado")</f>
        <v>0</v>
      </c>
      <c r="F158" s="23">
        <f>SUMIFS(Movimientos!B:B, Movimientos!D:D, Socios[[#This Row],[ID]], Movimientos!C:C, "Cuota")</f>
        <v>-7400</v>
      </c>
      <c r="G158" s="18">
        <f>Socios[[#This Row],[Saldo cuota]]+IF(Socios[[#This Row],[Categoria]] = "Cadete", 2700, 3800)</f>
        <v>-3600</v>
      </c>
      <c r="H158" s="23">
        <f>Socios[[#This Row],[Saldo luz]] + Socios[[#This Row],[Saldo cuota]] + Socios[[#This Row],[Saldo invitado]]</f>
        <v>-7400</v>
      </c>
      <c r="I158" s="9" t="s">
        <v>263</v>
      </c>
      <c r="J158" s="9" t="s">
        <v>264</v>
      </c>
      <c r="K158" s="9" t="s">
        <v>3</v>
      </c>
      <c r="L158" t="s">
        <v>911</v>
      </c>
      <c r="M158" s="26" t="s">
        <v>912</v>
      </c>
      <c r="N158" s="1" t="s">
        <v>913</v>
      </c>
      <c r="O158" s="9" t="s">
        <v>268</v>
      </c>
      <c r="P158" s="9" t="s">
        <v>269</v>
      </c>
      <c r="Q158" s="9" t="s">
        <v>270</v>
      </c>
      <c r="R158" s="9" t="s">
        <v>271</v>
      </c>
      <c r="S158" s="25">
        <v>20761</v>
      </c>
      <c r="T158" s="22">
        <v>12634066</v>
      </c>
    </row>
    <row r="159" spans="1:20" x14ac:dyDescent="0.2">
      <c r="A159" t="str">
        <f t="shared" si="4"/>
        <v>Vizgarra Hector Federico</v>
      </c>
      <c r="B159" t="s">
        <v>914</v>
      </c>
      <c r="C159" t="s">
        <v>915</v>
      </c>
      <c r="D159" s="18">
        <f>SUMIFS(Movimientos!B:B, Movimientos!D:D, Socios[[#This Row],[ID]], Movimientos!C:C, "Luz")</f>
        <v>0</v>
      </c>
      <c r="E159" s="18">
        <f>SUMIFS(Movimientos!B:B, Movimientos!D:D, Socios[[#This Row],[ID]], Movimientos!C:C, "Invitado")</f>
        <v>0</v>
      </c>
      <c r="F159" s="18">
        <f>SUMIFS(Movimientos!B:B, Movimientos!D:D, Socios[[#This Row],[ID]], Movimientos!C:C, "Cuota")</f>
        <v>-3800</v>
      </c>
      <c r="G159" s="18">
        <f>Socios[[#This Row],[Saldo cuota]]+IF(Socios[[#This Row],[Categoria]] = "Cadete", 2700, 3800)</f>
        <v>0</v>
      </c>
      <c r="H159" s="18">
        <f>Socios[[#This Row],[Saldo luz]] + Socios[[#This Row],[Saldo cuota]] + Socios[[#This Row],[Saldo invitado]]</f>
        <v>-3800</v>
      </c>
      <c r="I159" s="9" t="s">
        <v>263</v>
      </c>
      <c r="J159" s="9" t="s">
        <v>264</v>
      </c>
      <c r="K159" s="9" t="s">
        <v>3</v>
      </c>
      <c r="L159" t="s">
        <v>916</v>
      </c>
      <c r="M159" s="1" t="s">
        <v>917</v>
      </c>
      <c r="N159" s="1" t="s">
        <v>918</v>
      </c>
      <c r="O159" s="9" t="s">
        <v>277</v>
      </c>
      <c r="P159" s="9" t="s">
        <v>269</v>
      </c>
      <c r="Q159" s="9" t="s">
        <v>270</v>
      </c>
      <c r="R159" s="9" t="s">
        <v>271</v>
      </c>
      <c r="S159" s="6">
        <v>32020</v>
      </c>
      <c r="T159" s="22">
        <v>33262638</v>
      </c>
    </row>
    <row r="160" spans="1:20" x14ac:dyDescent="0.2">
      <c r="A160" t="str">
        <f t="shared" si="4"/>
        <v>Zuccaretti Marcos Ariel</v>
      </c>
      <c r="B160" t="s">
        <v>919</v>
      </c>
      <c r="C160" t="s">
        <v>920</v>
      </c>
      <c r="D160" s="18">
        <f>SUMIFS(Movimientos!B:B, Movimientos!D:D, Socios[[#This Row],[ID]], Movimientos!C:C, "Luz")</f>
        <v>-2500</v>
      </c>
      <c r="E160" s="18">
        <f>SUMIFS(Movimientos!B:B, Movimientos!D:D, Socios[[#This Row],[ID]], Movimientos!C:C, "Invitado")</f>
        <v>0</v>
      </c>
      <c r="F160" s="18">
        <f>SUMIFS(Movimientos!B:B, Movimientos!D:D, Socios[[#This Row],[ID]], Movimientos!C:C, "Cuota")</f>
        <v>0</v>
      </c>
      <c r="G160" s="18">
        <f>Socios[[#This Row],[Saldo cuota]]+IF(Socios[[#This Row],[Categoria]] = "Cadete", 2700, 3800)</f>
        <v>3800</v>
      </c>
      <c r="H160" s="18">
        <f>Socios[[#This Row],[Saldo luz]] + Socios[[#This Row],[Saldo cuota]] + Socios[[#This Row],[Saldo invitado]]</f>
        <v>-2500</v>
      </c>
      <c r="I160" s="9" t="s">
        <v>263</v>
      </c>
      <c r="J160" s="9" t="s">
        <v>264</v>
      </c>
      <c r="K160" s="9" t="s">
        <v>3</v>
      </c>
      <c r="L160" t="s">
        <v>921</v>
      </c>
      <c r="M160" s="1" t="s">
        <v>922</v>
      </c>
      <c r="N160" s="1" t="s">
        <v>923</v>
      </c>
      <c r="O160" s="9" t="s">
        <v>277</v>
      </c>
      <c r="P160" s="9" t="s">
        <v>269</v>
      </c>
      <c r="Q160" s="9" t="s">
        <v>269</v>
      </c>
      <c r="R160" s="9" t="s">
        <v>271</v>
      </c>
      <c r="S160" s="6">
        <v>35069</v>
      </c>
      <c r="T160" s="22">
        <v>40075136</v>
      </c>
    </row>
    <row r="161" spans="1:20" x14ac:dyDescent="0.2">
      <c r="A161" t="str">
        <f t="shared" si="4"/>
        <v>Zuccaretti Osvaldo Daniel</v>
      </c>
      <c r="B161" t="s">
        <v>924</v>
      </c>
      <c r="C161" t="s">
        <v>920</v>
      </c>
      <c r="D161" s="18">
        <f>SUMIFS(Movimientos!B:B, Movimientos!D:D, Socios[[#This Row],[ID]], Movimientos!C:C, "Luz")</f>
        <v>0</v>
      </c>
      <c r="E161" s="18">
        <f>SUMIFS(Movimientos!B:B, Movimientos!D:D, Socios[[#This Row],[ID]], Movimientos!C:C, "Invitado")</f>
        <v>0</v>
      </c>
      <c r="F161" s="18">
        <f>SUMIFS(Movimientos!B:B, Movimientos!D:D, Socios[[#This Row],[ID]], Movimientos!C:C, "Cuota")</f>
        <v>0</v>
      </c>
      <c r="G161" s="18">
        <f>Socios[[#This Row],[Saldo cuota]]+IF(Socios[[#This Row],[Categoria]] = "Cadete", 2700, 3800)</f>
        <v>3800</v>
      </c>
      <c r="H161" s="18">
        <f>Socios[[#This Row],[Saldo luz]] + Socios[[#This Row],[Saldo cuota]] + Socios[[#This Row],[Saldo invitado]]</f>
        <v>0</v>
      </c>
      <c r="I161" s="9" t="s">
        <v>263</v>
      </c>
      <c r="J161" s="9" t="s">
        <v>264</v>
      </c>
      <c r="K161" s="9" t="s">
        <v>3</v>
      </c>
      <c r="L161" t="s">
        <v>925</v>
      </c>
      <c r="M161" s="1" t="s">
        <v>926</v>
      </c>
      <c r="N161" s="1" t="s">
        <v>923</v>
      </c>
      <c r="O161" s="9" t="s">
        <v>268</v>
      </c>
      <c r="P161" s="9" t="s">
        <v>269</v>
      </c>
      <c r="Q161" s="9" t="s">
        <v>269</v>
      </c>
      <c r="R161" s="9" t="s">
        <v>271</v>
      </c>
      <c r="S161" s="6">
        <v>24770</v>
      </c>
      <c r="T161" s="22">
        <v>18429110</v>
      </c>
    </row>
    <row r="162" spans="1:20" x14ac:dyDescent="0.2">
      <c r="A162">
        <f>SUBTOTAL(103,Socios[ID])</f>
        <v>160</v>
      </c>
      <c r="D162" s="18">
        <f>SUBTOTAL(109,Socios[Saldo luz])</f>
        <v>-22900</v>
      </c>
      <c r="E162" s="18">
        <f>SUBTOTAL(109,Socios[Saldo invitado])</f>
        <v>-17800</v>
      </c>
      <c r="F162" s="18">
        <f>SUBTOTAL(109,Socios[Saldo cuota])</f>
        <v>-621050</v>
      </c>
      <c r="H162" s="18">
        <f>SUBTOTAL(109,Socios[Saldo total])</f>
        <v>-661750</v>
      </c>
      <c r="I162" s="8"/>
      <c r="J162" s="8"/>
      <c r="L162"/>
      <c r="M162"/>
      <c r="N162"/>
      <c r="O162" s="8"/>
      <c r="Q162" s="8"/>
      <c r="R162" s="8"/>
    </row>
    <row r="163" spans="1:20" x14ac:dyDescent="0.2">
      <c r="K163" s="9"/>
      <c r="N163" s="9"/>
      <c r="R163" s="1"/>
      <c r="S163" s="1"/>
    </row>
    <row r="164" spans="1:20" x14ac:dyDescent="0.2">
      <c r="A164" t="str">
        <f t="shared" ref="A164:A208" si="5">_xlfn.CONCAT(C164 &amp; " ", B164)</f>
        <v xml:space="preserve"> </v>
      </c>
      <c r="K164" s="9"/>
      <c r="N164" s="9"/>
      <c r="R164" s="1"/>
      <c r="S164" s="1"/>
    </row>
    <row r="165" spans="1:20" x14ac:dyDescent="0.2">
      <c r="A165" t="str">
        <f t="shared" si="5"/>
        <v xml:space="preserve"> </v>
      </c>
      <c r="K165" s="9"/>
      <c r="N165" s="9"/>
      <c r="R165" s="1"/>
      <c r="S165" s="1"/>
    </row>
    <row r="166" spans="1:20" x14ac:dyDescent="0.2">
      <c r="A166" t="str">
        <f t="shared" si="5"/>
        <v xml:space="preserve"> </v>
      </c>
      <c r="K166" s="9"/>
      <c r="N166" s="9"/>
      <c r="R166" s="1"/>
      <c r="S166" s="1"/>
    </row>
    <row r="167" spans="1:20" x14ac:dyDescent="0.2">
      <c r="A167" t="str">
        <f t="shared" si="5"/>
        <v xml:space="preserve"> </v>
      </c>
      <c r="K167" s="9"/>
      <c r="N167" s="9"/>
      <c r="R167" s="1"/>
      <c r="S167" s="1"/>
    </row>
    <row r="168" spans="1:20" x14ac:dyDescent="0.2">
      <c r="A168" t="str">
        <f t="shared" si="5"/>
        <v xml:space="preserve"> </v>
      </c>
      <c r="K168" s="9"/>
      <c r="N168" s="9"/>
      <c r="R168" s="1"/>
      <c r="S168" s="1"/>
    </row>
    <row r="169" spans="1:20" x14ac:dyDescent="0.2">
      <c r="A169" t="str">
        <f t="shared" si="5"/>
        <v xml:space="preserve"> </v>
      </c>
      <c r="K169" s="9"/>
      <c r="N169" s="9"/>
      <c r="R169" s="1"/>
      <c r="S169" s="1"/>
    </row>
    <row r="170" spans="1:20" x14ac:dyDescent="0.2">
      <c r="A170" t="str">
        <f t="shared" si="5"/>
        <v xml:space="preserve"> </v>
      </c>
      <c r="K170" s="9"/>
      <c r="N170" s="9"/>
      <c r="R170" s="1"/>
      <c r="S170" s="1"/>
    </row>
    <row r="171" spans="1:20" x14ac:dyDescent="0.2">
      <c r="A171" t="str">
        <f t="shared" si="5"/>
        <v xml:space="preserve"> </v>
      </c>
      <c r="K171" s="9"/>
      <c r="N171" s="9"/>
      <c r="R171" s="1"/>
      <c r="S171" s="1"/>
    </row>
    <row r="172" spans="1:20" x14ac:dyDescent="0.2">
      <c r="A172" t="str">
        <f t="shared" si="5"/>
        <v xml:space="preserve"> </v>
      </c>
    </row>
    <row r="173" spans="1:20" x14ac:dyDescent="0.2">
      <c r="A173" t="str">
        <f t="shared" si="5"/>
        <v xml:space="preserve"> </v>
      </c>
    </row>
    <row r="174" spans="1:20" x14ac:dyDescent="0.2">
      <c r="A174" t="str">
        <f t="shared" si="5"/>
        <v xml:space="preserve"> </v>
      </c>
    </row>
    <row r="175" spans="1:20" x14ac:dyDescent="0.2">
      <c r="A175" t="str">
        <f t="shared" si="5"/>
        <v xml:space="preserve"> </v>
      </c>
    </row>
    <row r="176" spans="1:20" x14ac:dyDescent="0.2">
      <c r="A176" t="str">
        <f t="shared" si="5"/>
        <v xml:space="preserve"> </v>
      </c>
    </row>
    <row r="177" spans="1:1" x14ac:dyDescent="0.2">
      <c r="A177" t="str">
        <f t="shared" si="5"/>
        <v xml:space="preserve"> </v>
      </c>
    </row>
    <row r="178" spans="1:1" x14ac:dyDescent="0.2">
      <c r="A178" t="str">
        <f t="shared" si="5"/>
        <v xml:space="preserve"> </v>
      </c>
    </row>
    <row r="179" spans="1:1" x14ac:dyDescent="0.2">
      <c r="A179" t="str">
        <f t="shared" si="5"/>
        <v xml:space="preserve"> </v>
      </c>
    </row>
    <row r="180" spans="1:1" x14ac:dyDescent="0.2">
      <c r="A180" t="str">
        <f t="shared" si="5"/>
        <v xml:space="preserve"> </v>
      </c>
    </row>
    <row r="181" spans="1:1" x14ac:dyDescent="0.2">
      <c r="A181" t="str">
        <f t="shared" si="5"/>
        <v xml:space="preserve"> </v>
      </c>
    </row>
    <row r="182" spans="1:1" x14ac:dyDescent="0.2">
      <c r="A182" t="str">
        <f t="shared" si="5"/>
        <v xml:space="preserve"> </v>
      </c>
    </row>
    <row r="183" spans="1:1" x14ac:dyDescent="0.2">
      <c r="A183" t="str">
        <f t="shared" si="5"/>
        <v xml:space="preserve"> </v>
      </c>
    </row>
    <row r="184" spans="1:1" x14ac:dyDescent="0.2">
      <c r="A184" t="str">
        <f t="shared" si="5"/>
        <v xml:space="preserve"> </v>
      </c>
    </row>
    <row r="185" spans="1:1" x14ac:dyDescent="0.2">
      <c r="A185" t="str">
        <f t="shared" si="5"/>
        <v xml:space="preserve"> </v>
      </c>
    </row>
    <row r="186" spans="1:1" x14ac:dyDescent="0.2">
      <c r="A186" t="str">
        <f t="shared" si="5"/>
        <v xml:space="preserve"> </v>
      </c>
    </row>
    <row r="187" spans="1:1" x14ac:dyDescent="0.2">
      <c r="A187" t="str">
        <f t="shared" si="5"/>
        <v xml:space="preserve"> </v>
      </c>
    </row>
    <row r="188" spans="1:1" x14ac:dyDescent="0.2">
      <c r="A188" t="str">
        <f t="shared" si="5"/>
        <v xml:space="preserve"> </v>
      </c>
    </row>
    <row r="189" spans="1:1" x14ac:dyDescent="0.2">
      <c r="A189" t="str">
        <f t="shared" si="5"/>
        <v xml:space="preserve"> </v>
      </c>
    </row>
    <row r="190" spans="1:1" x14ac:dyDescent="0.2">
      <c r="A190" t="str">
        <f t="shared" si="5"/>
        <v xml:space="preserve"> </v>
      </c>
    </row>
    <row r="191" spans="1:1" x14ac:dyDescent="0.2">
      <c r="A191" t="str">
        <f t="shared" si="5"/>
        <v xml:space="preserve"> </v>
      </c>
    </row>
    <row r="192" spans="1:1" x14ac:dyDescent="0.2">
      <c r="A192" t="str">
        <f t="shared" si="5"/>
        <v xml:space="preserve"> </v>
      </c>
    </row>
    <row r="193" spans="1:1" x14ac:dyDescent="0.2">
      <c r="A193" t="str">
        <f t="shared" si="5"/>
        <v xml:space="preserve"> </v>
      </c>
    </row>
    <row r="194" spans="1:1" x14ac:dyDescent="0.2">
      <c r="A194" t="str">
        <f t="shared" si="5"/>
        <v xml:space="preserve"> </v>
      </c>
    </row>
    <row r="195" spans="1:1" x14ac:dyDescent="0.2">
      <c r="A195" t="str">
        <f t="shared" si="5"/>
        <v xml:space="preserve"> </v>
      </c>
    </row>
    <row r="196" spans="1:1" x14ac:dyDescent="0.2">
      <c r="A196" t="str">
        <f t="shared" si="5"/>
        <v xml:space="preserve"> </v>
      </c>
    </row>
    <row r="197" spans="1:1" x14ac:dyDescent="0.2">
      <c r="A197" t="str">
        <f t="shared" si="5"/>
        <v xml:space="preserve"> </v>
      </c>
    </row>
    <row r="198" spans="1:1" x14ac:dyDescent="0.2">
      <c r="A198" t="str">
        <f t="shared" si="5"/>
        <v xml:space="preserve"> </v>
      </c>
    </row>
    <row r="199" spans="1:1" x14ac:dyDescent="0.2">
      <c r="A199" t="str">
        <f t="shared" si="5"/>
        <v xml:space="preserve"> </v>
      </c>
    </row>
    <row r="200" spans="1:1" x14ac:dyDescent="0.2">
      <c r="A200" t="str">
        <f t="shared" si="5"/>
        <v xml:space="preserve"> </v>
      </c>
    </row>
    <row r="201" spans="1:1" x14ac:dyDescent="0.2">
      <c r="A201" t="str">
        <f t="shared" si="5"/>
        <v xml:space="preserve"> </v>
      </c>
    </row>
    <row r="202" spans="1:1" x14ac:dyDescent="0.2">
      <c r="A202" t="str">
        <f t="shared" si="5"/>
        <v xml:space="preserve"> </v>
      </c>
    </row>
    <row r="203" spans="1:1" x14ac:dyDescent="0.2">
      <c r="A203" t="str">
        <f t="shared" si="5"/>
        <v xml:space="preserve"> </v>
      </c>
    </row>
    <row r="204" spans="1:1" x14ac:dyDescent="0.2">
      <c r="A204" t="str">
        <f t="shared" si="5"/>
        <v xml:space="preserve"> </v>
      </c>
    </row>
    <row r="205" spans="1:1" x14ac:dyDescent="0.2">
      <c r="A205" t="str">
        <f t="shared" si="5"/>
        <v xml:space="preserve"> </v>
      </c>
    </row>
    <row r="206" spans="1:1" x14ac:dyDescent="0.2">
      <c r="A206" t="str">
        <f t="shared" si="5"/>
        <v xml:space="preserve"> </v>
      </c>
    </row>
    <row r="207" spans="1:1" x14ac:dyDescent="0.2">
      <c r="A207" t="str">
        <f t="shared" si="5"/>
        <v xml:space="preserve"> </v>
      </c>
    </row>
    <row r="208" spans="1:1" x14ac:dyDescent="0.2">
      <c r="A208" t="str">
        <f t="shared" si="5"/>
        <v xml:space="preserve"> </v>
      </c>
    </row>
    <row r="209" spans="1:1" x14ac:dyDescent="0.2">
      <c r="A209" t="str">
        <f t="shared" ref="A209:A272" si="6">_xlfn.CONCAT(C209 &amp; " ", B209)</f>
        <v xml:space="preserve"> </v>
      </c>
    </row>
    <row r="210" spans="1:1" x14ac:dyDescent="0.2">
      <c r="A210" t="str">
        <f t="shared" si="6"/>
        <v xml:space="preserve"> </v>
      </c>
    </row>
    <row r="211" spans="1:1" x14ac:dyDescent="0.2">
      <c r="A211" t="str">
        <f t="shared" si="6"/>
        <v xml:space="preserve"> </v>
      </c>
    </row>
    <row r="212" spans="1:1" x14ac:dyDescent="0.2">
      <c r="A212" t="str">
        <f t="shared" si="6"/>
        <v xml:space="preserve"> </v>
      </c>
    </row>
    <row r="213" spans="1:1" x14ac:dyDescent="0.2">
      <c r="A213" t="str">
        <f t="shared" si="6"/>
        <v xml:space="preserve"> </v>
      </c>
    </row>
    <row r="214" spans="1:1" x14ac:dyDescent="0.2">
      <c r="A214" t="str">
        <f t="shared" si="6"/>
        <v xml:space="preserve"> </v>
      </c>
    </row>
    <row r="215" spans="1:1" x14ac:dyDescent="0.2">
      <c r="A215" t="str">
        <f t="shared" si="6"/>
        <v xml:space="preserve"> </v>
      </c>
    </row>
    <row r="216" spans="1:1" x14ac:dyDescent="0.2">
      <c r="A216" t="str">
        <f t="shared" si="6"/>
        <v xml:space="preserve"> </v>
      </c>
    </row>
    <row r="217" spans="1:1" x14ac:dyDescent="0.2">
      <c r="A217" t="str">
        <f t="shared" si="6"/>
        <v xml:space="preserve"> </v>
      </c>
    </row>
    <row r="218" spans="1:1" x14ac:dyDescent="0.2">
      <c r="A218" t="str">
        <f t="shared" si="6"/>
        <v xml:space="preserve"> </v>
      </c>
    </row>
    <row r="219" spans="1:1" x14ac:dyDescent="0.2">
      <c r="A219" t="str">
        <f t="shared" si="6"/>
        <v xml:space="preserve"> </v>
      </c>
    </row>
    <row r="220" spans="1:1" x14ac:dyDescent="0.2">
      <c r="A220" t="str">
        <f t="shared" si="6"/>
        <v xml:space="preserve"> </v>
      </c>
    </row>
    <row r="221" spans="1:1" x14ac:dyDescent="0.2">
      <c r="A221" t="str">
        <f t="shared" si="6"/>
        <v xml:space="preserve"> </v>
      </c>
    </row>
    <row r="222" spans="1:1" x14ac:dyDescent="0.2">
      <c r="A222" t="str">
        <f t="shared" si="6"/>
        <v xml:space="preserve"> </v>
      </c>
    </row>
    <row r="223" spans="1:1" x14ac:dyDescent="0.2">
      <c r="A223" t="str">
        <f t="shared" si="6"/>
        <v xml:space="preserve"> </v>
      </c>
    </row>
    <row r="224" spans="1:1" x14ac:dyDescent="0.2">
      <c r="A224" t="str">
        <f t="shared" si="6"/>
        <v xml:space="preserve"> </v>
      </c>
    </row>
    <row r="225" spans="1:1" x14ac:dyDescent="0.2">
      <c r="A225" t="str">
        <f t="shared" si="6"/>
        <v xml:space="preserve"> </v>
      </c>
    </row>
    <row r="226" spans="1:1" x14ac:dyDescent="0.2">
      <c r="A226" t="str">
        <f t="shared" si="6"/>
        <v xml:space="preserve"> </v>
      </c>
    </row>
    <row r="227" spans="1:1" x14ac:dyDescent="0.2">
      <c r="A227" t="str">
        <f t="shared" si="6"/>
        <v xml:space="preserve"> </v>
      </c>
    </row>
    <row r="228" spans="1:1" x14ac:dyDescent="0.2">
      <c r="A228" t="str">
        <f t="shared" si="6"/>
        <v xml:space="preserve"> </v>
      </c>
    </row>
    <row r="229" spans="1:1" x14ac:dyDescent="0.2">
      <c r="A229" t="str">
        <f t="shared" si="6"/>
        <v xml:space="preserve"> </v>
      </c>
    </row>
    <row r="230" spans="1:1" x14ac:dyDescent="0.2">
      <c r="A230" t="str">
        <f t="shared" si="6"/>
        <v xml:space="preserve"> </v>
      </c>
    </row>
    <row r="231" spans="1:1" x14ac:dyDescent="0.2">
      <c r="A231" t="str">
        <f t="shared" si="6"/>
        <v xml:space="preserve"> </v>
      </c>
    </row>
    <row r="232" spans="1:1" x14ac:dyDescent="0.2">
      <c r="A232" t="str">
        <f t="shared" si="6"/>
        <v xml:space="preserve"> </v>
      </c>
    </row>
    <row r="233" spans="1:1" x14ac:dyDescent="0.2">
      <c r="A233" t="str">
        <f t="shared" si="6"/>
        <v xml:space="preserve"> </v>
      </c>
    </row>
    <row r="234" spans="1:1" x14ac:dyDescent="0.2">
      <c r="A234" t="str">
        <f t="shared" si="6"/>
        <v xml:space="preserve"> </v>
      </c>
    </row>
    <row r="235" spans="1:1" x14ac:dyDescent="0.2">
      <c r="A235" t="str">
        <f t="shared" si="6"/>
        <v xml:space="preserve"> </v>
      </c>
    </row>
    <row r="236" spans="1:1" x14ac:dyDescent="0.2">
      <c r="A236" t="str">
        <f t="shared" si="6"/>
        <v xml:space="preserve"> </v>
      </c>
    </row>
    <row r="237" spans="1:1" x14ac:dyDescent="0.2">
      <c r="A237" t="str">
        <f t="shared" si="6"/>
        <v xml:space="preserve"> </v>
      </c>
    </row>
    <row r="238" spans="1:1" x14ac:dyDescent="0.2">
      <c r="A238" t="str">
        <f t="shared" si="6"/>
        <v xml:space="preserve"> </v>
      </c>
    </row>
    <row r="239" spans="1:1" x14ac:dyDescent="0.2">
      <c r="A239" t="str">
        <f t="shared" si="6"/>
        <v xml:space="preserve"> </v>
      </c>
    </row>
    <row r="240" spans="1:1" x14ac:dyDescent="0.2">
      <c r="A240" t="str">
        <f t="shared" si="6"/>
        <v xml:space="preserve"> </v>
      </c>
    </row>
    <row r="241" spans="1:1" x14ac:dyDescent="0.2">
      <c r="A241" t="str">
        <f t="shared" si="6"/>
        <v xml:space="preserve"> </v>
      </c>
    </row>
    <row r="242" spans="1:1" x14ac:dyDescent="0.2">
      <c r="A242" t="str">
        <f t="shared" si="6"/>
        <v xml:space="preserve"> </v>
      </c>
    </row>
    <row r="243" spans="1:1" x14ac:dyDescent="0.2">
      <c r="A243" t="str">
        <f t="shared" si="6"/>
        <v xml:space="preserve"> </v>
      </c>
    </row>
    <row r="244" spans="1:1" x14ac:dyDescent="0.2">
      <c r="A244" t="str">
        <f t="shared" si="6"/>
        <v xml:space="preserve"> </v>
      </c>
    </row>
    <row r="245" spans="1:1" x14ac:dyDescent="0.2">
      <c r="A245" t="str">
        <f t="shared" si="6"/>
        <v xml:space="preserve"> </v>
      </c>
    </row>
    <row r="246" spans="1:1" x14ac:dyDescent="0.2">
      <c r="A246" t="str">
        <f t="shared" si="6"/>
        <v xml:space="preserve"> </v>
      </c>
    </row>
    <row r="247" spans="1:1" x14ac:dyDescent="0.2">
      <c r="A247" t="str">
        <f t="shared" si="6"/>
        <v xml:space="preserve"> </v>
      </c>
    </row>
    <row r="248" spans="1:1" x14ac:dyDescent="0.2">
      <c r="A248" t="str">
        <f t="shared" si="6"/>
        <v xml:space="preserve"> </v>
      </c>
    </row>
    <row r="249" spans="1:1" x14ac:dyDescent="0.2">
      <c r="A249" t="str">
        <f t="shared" si="6"/>
        <v xml:space="preserve"> </v>
      </c>
    </row>
    <row r="250" spans="1:1" x14ac:dyDescent="0.2">
      <c r="A250" t="str">
        <f t="shared" si="6"/>
        <v xml:space="preserve"> </v>
      </c>
    </row>
    <row r="251" spans="1:1" x14ac:dyDescent="0.2">
      <c r="A251" t="str">
        <f t="shared" si="6"/>
        <v xml:space="preserve"> </v>
      </c>
    </row>
    <row r="252" spans="1:1" x14ac:dyDescent="0.2">
      <c r="A252" t="str">
        <f t="shared" si="6"/>
        <v xml:space="preserve"> </v>
      </c>
    </row>
    <row r="253" spans="1:1" x14ac:dyDescent="0.2">
      <c r="A253" t="str">
        <f t="shared" si="6"/>
        <v xml:space="preserve"> </v>
      </c>
    </row>
    <row r="254" spans="1:1" x14ac:dyDescent="0.2">
      <c r="A254" t="str">
        <f t="shared" si="6"/>
        <v xml:space="preserve"> </v>
      </c>
    </row>
    <row r="255" spans="1:1" x14ac:dyDescent="0.2">
      <c r="A255" t="str">
        <f t="shared" si="6"/>
        <v xml:space="preserve"> </v>
      </c>
    </row>
    <row r="256" spans="1:1" x14ac:dyDescent="0.2">
      <c r="A256" t="str">
        <f t="shared" si="6"/>
        <v xml:space="preserve"> </v>
      </c>
    </row>
    <row r="257" spans="1:1" x14ac:dyDescent="0.2">
      <c r="A257" t="str">
        <f t="shared" si="6"/>
        <v xml:space="preserve"> </v>
      </c>
    </row>
    <row r="258" spans="1:1" x14ac:dyDescent="0.2">
      <c r="A258" t="str">
        <f t="shared" si="6"/>
        <v xml:space="preserve"> </v>
      </c>
    </row>
    <row r="259" spans="1:1" x14ac:dyDescent="0.2">
      <c r="A259" t="str">
        <f t="shared" si="6"/>
        <v xml:space="preserve"> </v>
      </c>
    </row>
    <row r="260" spans="1:1" x14ac:dyDescent="0.2">
      <c r="A260" t="str">
        <f t="shared" si="6"/>
        <v xml:space="preserve"> </v>
      </c>
    </row>
    <row r="261" spans="1:1" x14ac:dyDescent="0.2">
      <c r="A261" t="str">
        <f t="shared" si="6"/>
        <v xml:space="preserve"> </v>
      </c>
    </row>
    <row r="262" spans="1:1" x14ac:dyDescent="0.2">
      <c r="A262" t="str">
        <f t="shared" si="6"/>
        <v xml:space="preserve"> </v>
      </c>
    </row>
    <row r="263" spans="1:1" x14ac:dyDescent="0.2">
      <c r="A263" t="str">
        <f t="shared" si="6"/>
        <v xml:space="preserve"> </v>
      </c>
    </row>
    <row r="264" spans="1:1" x14ac:dyDescent="0.2">
      <c r="A264" t="str">
        <f t="shared" si="6"/>
        <v xml:space="preserve"> </v>
      </c>
    </row>
    <row r="265" spans="1:1" x14ac:dyDescent="0.2">
      <c r="A265" t="str">
        <f t="shared" si="6"/>
        <v xml:space="preserve"> </v>
      </c>
    </row>
    <row r="266" spans="1:1" x14ac:dyDescent="0.2">
      <c r="A266" t="str">
        <f t="shared" si="6"/>
        <v xml:space="preserve"> </v>
      </c>
    </row>
    <row r="267" spans="1:1" x14ac:dyDescent="0.2">
      <c r="A267" t="str">
        <f t="shared" si="6"/>
        <v xml:space="preserve"> </v>
      </c>
    </row>
    <row r="268" spans="1:1" x14ac:dyDescent="0.2">
      <c r="A268" t="str">
        <f t="shared" si="6"/>
        <v xml:space="preserve"> </v>
      </c>
    </row>
    <row r="269" spans="1:1" x14ac:dyDescent="0.2">
      <c r="A269" t="str">
        <f t="shared" si="6"/>
        <v xml:space="preserve"> </v>
      </c>
    </row>
    <row r="270" spans="1:1" x14ac:dyDescent="0.2">
      <c r="A270" t="str">
        <f t="shared" si="6"/>
        <v xml:space="preserve"> </v>
      </c>
    </row>
    <row r="271" spans="1:1" x14ac:dyDescent="0.2">
      <c r="A271" t="str">
        <f t="shared" si="6"/>
        <v xml:space="preserve"> </v>
      </c>
    </row>
    <row r="272" spans="1:1" x14ac:dyDescent="0.2">
      <c r="A272" t="str">
        <f t="shared" si="6"/>
        <v xml:space="preserve"> </v>
      </c>
    </row>
    <row r="273" spans="1:1" x14ac:dyDescent="0.2">
      <c r="A273" t="str">
        <f t="shared" ref="A273:A336" si="7">_xlfn.CONCAT(C273 &amp; " ", B273)</f>
        <v xml:space="preserve"> </v>
      </c>
    </row>
    <row r="274" spans="1:1" x14ac:dyDescent="0.2">
      <c r="A274" t="str">
        <f t="shared" si="7"/>
        <v xml:space="preserve"> </v>
      </c>
    </row>
    <row r="275" spans="1:1" x14ac:dyDescent="0.2">
      <c r="A275" t="str">
        <f t="shared" si="7"/>
        <v xml:space="preserve"> </v>
      </c>
    </row>
    <row r="276" spans="1:1" x14ac:dyDescent="0.2">
      <c r="A276" t="str">
        <f t="shared" si="7"/>
        <v xml:space="preserve"> </v>
      </c>
    </row>
    <row r="277" spans="1:1" x14ac:dyDescent="0.2">
      <c r="A277" t="str">
        <f t="shared" si="7"/>
        <v xml:space="preserve"> </v>
      </c>
    </row>
    <row r="278" spans="1:1" x14ac:dyDescent="0.2">
      <c r="A278" t="str">
        <f t="shared" si="7"/>
        <v xml:space="preserve"> </v>
      </c>
    </row>
    <row r="279" spans="1:1" x14ac:dyDescent="0.2">
      <c r="A279" t="str">
        <f t="shared" si="7"/>
        <v xml:space="preserve"> </v>
      </c>
    </row>
    <row r="280" spans="1:1" x14ac:dyDescent="0.2">
      <c r="A280" t="str">
        <f t="shared" si="7"/>
        <v xml:space="preserve"> </v>
      </c>
    </row>
    <row r="281" spans="1:1" x14ac:dyDescent="0.2">
      <c r="A281" t="str">
        <f t="shared" si="7"/>
        <v xml:space="preserve"> </v>
      </c>
    </row>
    <row r="282" spans="1:1" x14ac:dyDescent="0.2">
      <c r="A282" t="str">
        <f t="shared" si="7"/>
        <v xml:space="preserve"> </v>
      </c>
    </row>
    <row r="283" spans="1:1" x14ac:dyDescent="0.2">
      <c r="A283" t="str">
        <f t="shared" si="7"/>
        <v xml:space="preserve"> </v>
      </c>
    </row>
    <row r="284" spans="1:1" x14ac:dyDescent="0.2">
      <c r="A284" t="str">
        <f t="shared" si="7"/>
        <v xml:space="preserve"> </v>
      </c>
    </row>
    <row r="285" spans="1:1" x14ac:dyDescent="0.2">
      <c r="A285" t="str">
        <f t="shared" si="7"/>
        <v xml:space="preserve"> </v>
      </c>
    </row>
    <row r="286" spans="1:1" x14ac:dyDescent="0.2">
      <c r="A286" t="str">
        <f t="shared" si="7"/>
        <v xml:space="preserve"> </v>
      </c>
    </row>
    <row r="287" spans="1:1" x14ac:dyDescent="0.2">
      <c r="A287" t="str">
        <f t="shared" si="7"/>
        <v xml:space="preserve"> </v>
      </c>
    </row>
    <row r="288" spans="1:1" x14ac:dyDescent="0.2">
      <c r="A288" t="str">
        <f t="shared" si="7"/>
        <v xml:space="preserve"> </v>
      </c>
    </row>
    <row r="289" spans="1:1" x14ac:dyDescent="0.2">
      <c r="A289" t="str">
        <f t="shared" si="7"/>
        <v xml:space="preserve"> </v>
      </c>
    </row>
    <row r="290" spans="1:1" x14ac:dyDescent="0.2">
      <c r="A290" t="str">
        <f t="shared" si="7"/>
        <v xml:space="preserve"> </v>
      </c>
    </row>
    <row r="291" spans="1:1" x14ac:dyDescent="0.2">
      <c r="A291" t="str">
        <f t="shared" si="7"/>
        <v xml:space="preserve"> </v>
      </c>
    </row>
    <row r="292" spans="1:1" x14ac:dyDescent="0.2">
      <c r="A292" t="str">
        <f t="shared" si="7"/>
        <v xml:space="preserve"> </v>
      </c>
    </row>
    <row r="293" spans="1:1" x14ac:dyDescent="0.2">
      <c r="A293" t="str">
        <f t="shared" si="7"/>
        <v xml:space="preserve"> </v>
      </c>
    </row>
    <row r="294" spans="1:1" x14ac:dyDescent="0.2">
      <c r="A294" t="str">
        <f t="shared" si="7"/>
        <v xml:space="preserve"> </v>
      </c>
    </row>
    <row r="295" spans="1:1" x14ac:dyDescent="0.2">
      <c r="A295" t="str">
        <f t="shared" si="7"/>
        <v xml:space="preserve"> </v>
      </c>
    </row>
    <row r="296" spans="1:1" x14ac:dyDescent="0.2">
      <c r="A296" t="str">
        <f t="shared" si="7"/>
        <v xml:space="preserve"> </v>
      </c>
    </row>
    <row r="297" spans="1:1" x14ac:dyDescent="0.2">
      <c r="A297" t="str">
        <f t="shared" si="7"/>
        <v xml:space="preserve"> </v>
      </c>
    </row>
    <row r="298" spans="1:1" x14ac:dyDescent="0.2">
      <c r="A298" t="str">
        <f t="shared" si="7"/>
        <v xml:space="preserve"> </v>
      </c>
    </row>
    <row r="299" spans="1:1" x14ac:dyDescent="0.2">
      <c r="A299" t="str">
        <f t="shared" si="7"/>
        <v xml:space="preserve"> </v>
      </c>
    </row>
    <row r="300" spans="1:1" x14ac:dyDescent="0.2">
      <c r="A300" t="str">
        <f t="shared" si="7"/>
        <v xml:space="preserve"> </v>
      </c>
    </row>
    <row r="301" spans="1:1" x14ac:dyDescent="0.2">
      <c r="A301" t="str">
        <f t="shared" si="7"/>
        <v xml:space="preserve"> </v>
      </c>
    </row>
    <row r="302" spans="1:1" x14ac:dyDescent="0.2">
      <c r="A302" t="str">
        <f t="shared" si="7"/>
        <v xml:space="preserve"> </v>
      </c>
    </row>
    <row r="303" spans="1:1" x14ac:dyDescent="0.2">
      <c r="A303" t="str">
        <f t="shared" si="7"/>
        <v xml:space="preserve"> </v>
      </c>
    </row>
    <row r="304" spans="1:1" x14ac:dyDescent="0.2">
      <c r="A304" t="str">
        <f t="shared" si="7"/>
        <v xml:space="preserve"> </v>
      </c>
    </row>
    <row r="305" spans="1:1" x14ac:dyDescent="0.2">
      <c r="A305" t="str">
        <f t="shared" si="7"/>
        <v xml:space="preserve"> </v>
      </c>
    </row>
    <row r="306" spans="1:1" x14ac:dyDescent="0.2">
      <c r="A306" t="str">
        <f t="shared" si="7"/>
        <v xml:space="preserve"> </v>
      </c>
    </row>
    <row r="307" spans="1:1" x14ac:dyDescent="0.2">
      <c r="A307" t="str">
        <f t="shared" si="7"/>
        <v xml:space="preserve"> </v>
      </c>
    </row>
    <row r="308" spans="1:1" x14ac:dyDescent="0.2">
      <c r="A308" t="str">
        <f t="shared" si="7"/>
        <v xml:space="preserve"> </v>
      </c>
    </row>
    <row r="309" spans="1:1" x14ac:dyDescent="0.2">
      <c r="A309" t="str">
        <f t="shared" si="7"/>
        <v xml:space="preserve"> </v>
      </c>
    </row>
    <row r="310" spans="1:1" x14ac:dyDescent="0.2">
      <c r="A310" t="str">
        <f t="shared" si="7"/>
        <v xml:space="preserve"> </v>
      </c>
    </row>
    <row r="311" spans="1:1" x14ac:dyDescent="0.2">
      <c r="A311" t="str">
        <f t="shared" si="7"/>
        <v xml:space="preserve"> </v>
      </c>
    </row>
    <row r="312" spans="1:1" x14ac:dyDescent="0.2">
      <c r="A312" t="str">
        <f t="shared" si="7"/>
        <v xml:space="preserve"> </v>
      </c>
    </row>
    <row r="313" spans="1:1" x14ac:dyDescent="0.2">
      <c r="A313" t="str">
        <f t="shared" si="7"/>
        <v xml:space="preserve"> </v>
      </c>
    </row>
    <row r="314" spans="1:1" x14ac:dyDescent="0.2">
      <c r="A314" t="str">
        <f t="shared" si="7"/>
        <v xml:space="preserve"> </v>
      </c>
    </row>
    <row r="315" spans="1:1" x14ac:dyDescent="0.2">
      <c r="A315" t="str">
        <f t="shared" si="7"/>
        <v xml:space="preserve"> </v>
      </c>
    </row>
    <row r="316" spans="1:1" x14ac:dyDescent="0.2">
      <c r="A316" t="str">
        <f t="shared" si="7"/>
        <v xml:space="preserve"> </v>
      </c>
    </row>
    <row r="317" spans="1:1" x14ac:dyDescent="0.2">
      <c r="A317" t="str">
        <f t="shared" si="7"/>
        <v xml:space="preserve"> </v>
      </c>
    </row>
    <row r="318" spans="1:1" x14ac:dyDescent="0.2">
      <c r="A318" t="str">
        <f t="shared" si="7"/>
        <v xml:space="preserve"> </v>
      </c>
    </row>
    <row r="319" spans="1:1" x14ac:dyDescent="0.2">
      <c r="A319" t="str">
        <f t="shared" si="7"/>
        <v xml:space="preserve"> </v>
      </c>
    </row>
    <row r="320" spans="1:1" x14ac:dyDescent="0.2">
      <c r="A320" t="str">
        <f t="shared" si="7"/>
        <v xml:space="preserve"> </v>
      </c>
    </row>
    <row r="321" spans="1:1" x14ac:dyDescent="0.2">
      <c r="A321" t="str">
        <f t="shared" si="7"/>
        <v xml:space="preserve"> </v>
      </c>
    </row>
    <row r="322" spans="1:1" x14ac:dyDescent="0.2">
      <c r="A322" t="str">
        <f t="shared" si="7"/>
        <v xml:space="preserve"> </v>
      </c>
    </row>
    <row r="323" spans="1:1" x14ac:dyDescent="0.2">
      <c r="A323" t="str">
        <f t="shared" si="7"/>
        <v xml:space="preserve"> </v>
      </c>
    </row>
    <row r="324" spans="1:1" x14ac:dyDescent="0.2">
      <c r="A324" t="str">
        <f t="shared" si="7"/>
        <v xml:space="preserve"> </v>
      </c>
    </row>
    <row r="325" spans="1:1" x14ac:dyDescent="0.2">
      <c r="A325" t="str">
        <f t="shared" si="7"/>
        <v xml:space="preserve"> </v>
      </c>
    </row>
    <row r="326" spans="1:1" x14ac:dyDescent="0.2">
      <c r="A326" t="str">
        <f t="shared" si="7"/>
        <v xml:space="preserve"> </v>
      </c>
    </row>
    <row r="327" spans="1:1" x14ac:dyDescent="0.2">
      <c r="A327" t="str">
        <f t="shared" si="7"/>
        <v xml:space="preserve"> </v>
      </c>
    </row>
    <row r="328" spans="1:1" x14ac:dyDescent="0.2">
      <c r="A328" t="str">
        <f t="shared" si="7"/>
        <v xml:space="preserve"> </v>
      </c>
    </row>
    <row r="329" spans="1:1" x14ac:dyDescent="0.2">
      <c r="A329" t="str">
        <f t="shared" si="7"/>
        <v xml:space="preserve"> </v>
      </c>
    </row>
    <row r="330" spans="1:1" x14ac:dyDescent="0.2">
      <c r="A330" t="str">
        <f t="shared" si="7"/>
        <v xml:space="preserve"> </v>
      </c>
    </row>
    <row r="331" spans="1:1" x14ac:dyDescent="0.2">
      <c r="A331" t="str">
        <f t="shared" si="7"/>
        <v xml:space="preserve"> </v>
      </c>
    </row>
    <row r="332" spans="1:1" x14ac:dyDescent="0.2">
      <c r="A332" t="str">
        <f t="shared" si="7"/>
        <v xml:space="preserve"> </v>
      </c>
    </row>
    <row r="333" spans="1:1" x14ac:dyDescent="0.2">
      <c r="A333" t="str">
        <f t="shared" si="7"/>
        <v xml:space="preserve"> </v>
      </c>
    </row>
    <row r="334" spans="1:1" x14ac:dyDescent="0.2">
      <c r="A334" t="str">
        <f t="shared" si="7"/>
        <v xml:space="preserve"> </v>
      </c>
    </row>
    <row r="335" spans="1:1" x14ac:dyDescent="0.2">
      <c r="A335" t="str">
        <f t="shared" si="7"/>
        <v xml:space="preserve"> </v>
      </c>
    </row>
    <row r="336" spans="1:1" x14ac:dyDescent="0.2">
      <c r="A336" t="str">
        <f t="shared" si="7"/>
        <v xml:space="preserve"> </v>
      </c>
    </row>
    <row r="337" spans="1:1" x14ac:dyDescent="0.2">
      <c r="A337" t="str">
        <f t="shared" ref="A337:A348" si="8">_xlfn.CONCAT(C337 &amp; " ", B337)</f>
        <v xml:space="preserve"> </v>
      </c>
    </row>
    <row r="338" spans="1:1" x14ac:dyDescent="0.2">
      <c r="A338" t="str">
        <f t="shared" si="8"/>
        <v xml:space="preserve"> </v>
      </c>
    </row>
    <row r="339" spans="1:1" x14ac:dyDescent="0.2">
      <c r="A339" t="str">
        <f t="shared" si="8"/>
        <v xml:space="preserve"> </v>
      </c>
    </row>
    <row r="340" spans="1:1" x14ac:dyDescent="0.2">
      <c r="A340" t="str">
        <f t="shared" si="8"/>
        <v xml:space="preserve"> </v>
      </c>
    </row>
    <row r="341" spans="1:1" x14ac:dyDescent="0.2">
      <c r="A341" t="str">
        <f t="shared" si="8"/>
        <v xml:space="preserve"> </v>
      </c>
    </row>
    <row r="342" spans="1:1" x14ac:dyDescent="0.2">
      <c r="A342" t="str">
        <f t="shared" si="8"/>
        <v xml:space="preserve"> </v>
      </c>
    </row>
    <row r="343" spans="1:1" x14ac:dyDescent="0.2">
      <c r="A343" t="str">
        <f t="shared" si="8"/>
        <v xml:space="preserve"> </v>
      </c>
    </row>
    <row r="344" spans="1:1" x14ac:dyDescent="0.2">
      <c r="A344" t="str">
        <f t="shared" si="8"/>
        <v xml:space="preserve"> </v>
      </c>
    </row>
    <row r="345" spans="1:1" x14ac:dyDescent="0.2">
      <c r="A345" t="str">
        <f t="shared" si="8"/>
        <v xml:space="preserve"> </v>
      </c>
    </row>
    <row r="346" spans="1:1" x14ac:dyDescent="0.2">
      <c r="A346" t="str">
        <f t="shared" si="8"/>
        <v xml:space="preserve"> </v>
      </c>
    </row>
    <row r="347" spans="1:1" x14ac:dyDescent="0.2">
      <c r="A347" t="str">
        <f t="shared" si="8"/>
        <v xml:space="preserve"> </v>
      </c>
    </row>
    <row r="348" spans="1:1" x14ac:dyDescent="0.2">
      <c r="A348" t="str">
        <f t="shared" si="8"/>
        <v xml:space="preserve"> </v>
      </c>
    </row>
  </sheetData>
  <phoneticPr fontId="5" type="noConversion"/>
  <conditionalFormatting sqref="M163:M1048576 H1 M1:M161">
    <cfRule type="cellIs" dxfId="61" priority="13" operator="lessThanOrEqual">
      <formula>-3200</formula>
    </cfRule>
  </conditionalFormatting>
  <conditionalFormatting sqref="M17 H2:H161">
    <cfRule type="cellIs" dxfId="60" priority="12" operator="lessThan">
      <formula>-3800</formula>
    </cfRule>
  </conditionalFormatting>
  <dataValidations count="8">
    <dataValidation type="list" allowBlank="1" showInputMessage="1" showErrorMessage="1" sqref="X163:X1048576" xr:uid="{799CBABA-FF55-4EAB-889A-56CBF23D6612}">
      <formula1>"Argentino, Colombiano, Ucraniano"</formula1>
    </dataValidation>
    <dataValidation type="list" allowBlank="1" showInputMessage="1" showErrorMessage="1" sqref="U163:U1048576 O2:O161" xr:uid="{4745FFDD-15CF-491D-BBC4-6345C52E53E7}">
      <formula1>"Casado, Soltero, Divorciado, Viudo"</formula1>
    </dataValidation>
    <dataValidation type="list" allowBlank="1" showInputMessage="1" showErrorMessage="1" sqref="K163:K1048576 K15:K161" xr:uid="{E85CD04B-A1FD-4558-9547-231B5983A126}">
      <formula1>"Socio, Cadete"</formula1>
    </dataValidation>
    <dataValidation type="list" allowBlank="1" showInputMessage="1" showErrorMessage="1" sqref="P163:P1048576 J2:J161" xr:uid="{DB976676-8CB4-402E-9494-C348899E9B05}">
      <formula1>"Caballero, Dama"</formula1>
    </dataValidation>
    <dataValidation type="list" allowBlank="1" showInputMessage="1" showErrorMessage="1" sqref="V163:W1048576 P2:Q161" xr:uid="{9DF20CBF-BEAD-4455-AF40-CF109E588190}">
      <formula1>"Si, No"</formula1>
    </dataValidation>
    <dataValidation type="list" allowBlank="1" showInputMessage="1" showErrorMessage="1" sqref="N163:O1048576 I15:I161" xr:uid="{708BF8DC-D201-408B-938A-BF96F4EB1B3C}">
      <formula1>"Activo, Inactivo"</formula1>
    </dataValidation>
    <dataValidation allowBlank="1" showInputMessage="1" showErrorMessage="1" sqref="K163:M1048576 O163:O1048576 G163:I1048576 D1:H161 M1:M161" xr:uid="{CC5EB674-7E1C-40A2-8B1B-8C1A70E3EAE0}"/>
    <dataValidation type="list" allowBlank="1" showInputMessage="1" showErrorMessage="1" sqref="R2:R161" xr:uid="{021A1C4E-049F-4D4B-816B-BEBAFFCD6383}">
      <formula1>"Argentino, Colombiano, Ucraniano, Bulgaro"</formula1>
    </dataValidation>
  </dataValidations>
  <hyperlinks>
    <hyperlink ref="M28" r:id="rId1" xr:uid="{AC1A593F-FA8A-114E-B0BE-E643C51EDD7F}"/>
    <hyperlink ref="M47" r:id="rId2" xr:uid="{7790C928-F02F-8647-894B-0102E7A6AC6D}"/>
    <hyperlink ref="M24" r:id="rId3" xr:uid="{DB147FAE-5066-FB45-9037-F1C89F793CD3}"/>
    <hyperlink ref="M133" r:id="rId4" xr:uid="{19EEAF53-7892-4641-A879-EB16DA98420E}"/>
    <hyperlink ref="M36" r:id="rId5" xr:uid="{FEF1B9D0-2A7C-A745-B69B-AF495385EC3D}"/>
    <hyperlink ref="M158" r:id="rId6" xr:uid="{946748ED-7D24-B944-B799-6E93D2915406}"/>
    <hyperlink ref="M95" r:id="rId7" xr:uid="{784157C3-8A7D-9946-B680-17E1CACDCE49}"/>
    <hyperlink ref="M116" r:id="rId8" xr:uid="{CA3ABE26-DC93-E243-A787-193D5F58EA39}"/>
  </hyperlinks>
  <pageMargins left="0.7" right="0.7" top="0.75" bottom="0.75" header="0.3" footer="0.3"/>
  <pageSetup paperSize="9" orientation="portrait" horizontalDpi="0" verticalDpi="0"/>
  <tableParts count="1">
    <tablePart r:id="rId9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F1422-848D-4B26-A4D7-45C0C730A8C4}">
  <dimension ref="A1:C1048576"/>
  <sheetViews>
    <sheetView zoomScale="140" zoomScaleNormal="140" workbookViewId="0">
      <selection activeCell="A2" sqref="A2"/>
    </sheetView>
  </sheetViews>
  <sheetFormatPr baseColWidth="10" defaultColWidth="8.83203125" defaultRowHeight="15" x14ac:dyDescent="0.2"/>
  <cols>
    <col min="1" max="1" width="17.5" bestFit="1" customWidth="1"/>
    <col min="2" max="2" width="15" style="18" customWidth="1"/>
    <col min="3" max="3" width="15.1640625" style="18" customWidth="1"/>
  </cols>
  <sheetData>
    <row r="1" spans="1:3" x14ac:dyDescent="0.2">
      <c r="A1" t="s">
        <v>242</v>
      </c>
      <c r="B1" s="18" t="s">
        <v>927</v>
      </c>
      <c r="C1" s="18" t="s">
        <v>928</v>
      </c>
    </row>
    <row r="2" spans="1:3" x14ac:dyDescent="0.2">
      <c r="A2" t="s">
        <v>151</v>
      </c>
      <c r="B2" s="18">
        <f>SUMIF(Movimientos!C:C, A2, Movimientos!F:F)</f>
        <v>74400</v>
      </c>
    </row>
    <row r="3" spans="1:3" x14ac:dyDescent="0.2">
      <c r="A3" t="s">
        <v>157</v>
      </c>
      <c r="B3" s="18">
        <f>SUMIF(Movimientos!C:C, A3, Movimientos!F:F)</f>
        <v>278660</v>
      </c>
    </row>
    <row r="4" spans="1:3" x14ac:dyDescent="0.2">
      <c r="A4" t="s">
        <v>230</v>
      </c>
      <c r="C4" s="18">
        <f>SUMIF(Movimientos!C:C, A4, Movimientos!G:G)</f>
        <v>-205800</v>
      </c>
    </row>
    <row r="5" spans="1:3" x14ac:dyDescent="0.2">
      <c r="A5" t="s">
        <v>15</v>
      </c>
      <c r="B5" s="18">
        <f>SUMIF(Movimientos!C:C, A5, Movimientos!F:F)</f>
        <v>2597930</v>
      </c>
    </row>
    <row r="6" spans="1:3" x14ac:dyDescent="0.2">
      <c r="A6" t="s">
        <v>153</v>
      </c>
      <c r="B6" s="18">
        <f>SUMIF(Movimientos!C:C, A6, Movimientos!F:F)</f>
        <v>79200</v>
      </c>
    </row>
    <row r="7" spans="1:3" x14ac:dyDescent="0.2">
      <c r="A7" t="s">
        <v>162</v>
      </c>
      <c r="B7" s="18">
        <f>SUMIF(Movimientos!C:C, A7, Movimientos!F:F)</f>
        <v>319000</v>
      </c>
    </row>
    <row r="8" spans="1:3" x14ac:dyDescent="0.2">
      <c r="A8" t="s">
        <v>46</v>
      </c>
      <c r="C8" s="18">
        <f>SUMIF(Movimientos!C:C, A8, Movimientos!G:G)</f>
        <v>-280475</v>
      </c>
    </row>
    <row r="9" spans="1:3" x14ac:dyDescent="0.2">
      <c r="A9" t="s">
        <v>17</v>
      </c>
      <c r="C9" s="18">
        <f>SUMIF(Movimientos!C:C, A9, Movimientos!G:G)</f>
        <v>-2268684.84</v>
      </c>
    </row>
    <row r="10" spans="1:3" x14ac:dyDescent="0.2">
      <c r="A10" t="s">
        <v>32</v>
      </c>
      <c r="B10" s="18">
        <f>SUMIF(Movimientos!C:C, A10, Movimientos!F:F)</f>
        <v>83850</v>
      </c>
    </row>
    <row r="11" spans="1:3" x14ac:dyDescent="0.2">
      <c r="A11" t="s">
        <v>13</v>
      </c>
      <c r="B11" s="18">
        <f>SUMIF(Movimientos!C:C, A11, Movimientos!F:F)</f>
        <v>110150</v>
      </c>
    </row>
    <row r="12" spans="1:3" x14ac:dyDescent="0.2">
      <c r="A12" t="s">
        <v>170</v>
      </c>
      <c r="C12" s="18">
        <f>SUMIF(Movimientos!C:C, A12, Movimientos!G:G)</f>
        <v>-620572</v>
      </c>
    </row>
    <row r="13" spans="1:3" x14ac:dyDescent="0.2">
      <c r="A13" t="s">
        <v>160</v>
      </c>
      <c r="C13" s="18">
        <f>SUMIF(Movimientos!C:C, A13, Movimientos!G:G)</f>
        <v>-442066.16</v>
      </c>
    </row>
    <row r="14" spans="1:3" x14ac:dyDescent="0.2">
      <c r="A14" t="s">
        <v>197</v>
      </c>
      <c r="B14" s="18">
        <f>SUMIF(Movimientos!C:C, A14, Movimientos!F:F)</f>
        <v>366949</v>
      </c>
    </row>
    <row r="15" spans="1:3" x14ac:dyDescent="0.2">
      <c r="A15" t="s">
        <v>44</v>
      </c>
      <c r="B15" s="18">
        <f>SUMIF(Movimientos!C:C, A15, Movimientos!F:F)</f>
        <v>267175</v>
      </c>
    </row>
    <row r="16" spans="1:3" x14ac:dyDescent="0.2">
      <c r="A16" t="s">
        <v>27</v>
      </c>
      <c r="C16" s="18">
        <f>SUMIF(Movimientos!C:C, A16, Movimientos!G:G)</f>
        <v>-229444</v>
      </c>
    </row>
    <row r="17" spans="2:3" x14ac:dyDescent="0.2">
      <c r="B17" s="18">
        <f>SUBTOTAL(109,Conceptos[Ingresos])</f>
        <v>4177314</v>
      </c>
      <c r="C17" s="18">
        <f>SUBTOTAL(109,Conceptos[Egresos])</f>
        <v>-4047042</v>
      </c>
    </row>
    <row r="1048576" spans="3:3" x14ac:dyDescent="0.2">
      <c r="C1048576" s="18">
        <f>SUM(C4:C1048575)</f>
        <v>-8094084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A43BE-1346-48A2-BCBE-931DB1208E8B}">
  <dimension ref="A1:B6"/>
  <sheetViews>
    <sheetView zoomScale="140" zoomScaleNormal="140" workbookViewId="0">
      <selection activeCell="A2" sqref="A2"/>
    </sheetView>
  </sheetViews>
  <sheetFormatPr baseColWidth="10" defaultColWidth="8.83203125" defaultRowHeight="15" x14ac:dyDescent="0.2"/>
  <cols>
    <col min="1" max="1" width="22.33203125" bestFit="1" customWidth="1"/>
    <col min="2" max="2" width="10.1640625" style="18" customWidth="1"/>
  </cols>
  <sheetData>
    <row r="1" spans="1:2" x14ac:dyDescent="0.2">
      <c r="A1" t="s">
        <v>242</v>
      </c>
      <c r="B1" s="18" t="s">
        <v>928</v>
      </c>
    </row>
    <row r="2" spans="1:2" x14ac:dyDescent="0.2">
      <c r="A2" t="s">
        <v>188</v>
      </c>
      <c r="B2" s="18">
        <f>SUMIF(Movimientos!I:I,A2, Movimientos!G:G)</f>
        <v>-16106</v>
      </c>
    </row>
    <row r="3" spans="1:2" x14ac:dyDescent="0.2">
      <c r="A3" t="s">
        <v>199</v>
      </c>
      <c r="B3" s="18">
        <f>SUMIF(Movimientos!I:I,A3, Movimientos!G:G)</f>
        <v>-28359</v>
      </c>
    </row>
    <row r="4" spans="1:2" x14ac:dyDescent="0.2">
      <c r="A4" t="s">
        <v>187</v>
      </c>
      <c r="B4" s="18">
        <f>SUMIF(Movimientos!I:I,A4, Movimientos!G:G)</f>
        <v>-144397</v>
      </c>
    </row>
    <row r="5" spans="1:2" x14ac:dyDescent="0.2">
      <c r="A5" t="s">
        <v>28</v>
      </c>
      <c r="B5" s="18">
        <f>SUMIF(Movimientos!I:I,A5, Movimientos!G:G)</f>
        <v>-30582</v>
      </c>
    </row>
    <row r="6" spans="1:2" x14ac:dyDescent="0.2">
      <c r="A6" t="s">
        <v>236</v>
      </c>
      <c r="B6" s="18">
        <f>SUMIF(Movimientos!I:I,A6, Movimientos!G:G)</f>
        <v>-10000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2B4A6-CEE3-45DC-BF67-DF41E54A9E9A}">
  <dimension ref="A1:B4"/>
  <sheetViews>
    <sheetView zoomScale="140" zoomScaleNormal="140" workbookViewId="0">
      <selection activeCell="A2" sqref="A2"/>
    </sheetView>
  </sheetViews>
  <sheetFormatPr baseColWidth="10" defaultColWidth="8.83203125" defaultRowHeight="15" x14ac:dyDescent="0.2"/>
  <cols>
    <col min="1" max="1" width="22.33203125" bestFit="1" customWidth="1"/>
    <col min="2" max="2" width="13" style="18" bestFit="1" customWidth="1"/>
  </cols>
  <sheetData>
    <row r="1" spans="1:2" x14ac:dyDescent="0.2">
      <c r="A1" t="s">
        <v>242</v>
      </c>
      <c r="B1" s="18" t="s">
        <v>928</v>
      </c>
    </row>
    <row r="2" spans="1:2" x14ac:dyDescent="0.2">
      <c r="A2" t="s">
        <v>56</v>
      </c>
      <c r="B2" s="18">
        <f>SUMIF(Movimientos!K:K,A2, Movimientos!G:G)</f>
        <v>-1957784.84</v>
      </c>
    </row>
    <row r="3" spans="1:2" x14ac:dyDescent="0.2">
      <c r="A3" t="s">
        <v>150</v>
      </c>
      <c r="B3" s="18">
        <f>SUMIF(Movimientos!K:K,A3, Movimientos!G:G)</f>
        <v>-172900</v>
      </c>
    </row>
    <row r="4" spans="1:2" x14ac:dyDescent="0.2">
      <c r="A4" t="s">
        <v>18</v>
      </c>
      <c r="B4" s="18">
        <f>SUMIF(Movimientos!K:K,A4, Movimientos!G:G)</f>
        <v>-138000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80C08-2C07-4091-9ACD-2A13FA06CA35}">
  <dimension ref="A1:B3"/>
  <sheetViews>
    <sheetView zoomScale="140" zoomScaleNormal="140" workbookViewId="0">
      <selection activeCell="A2" sqref="A2"/>
    </sheetView>
  </sheetViews>
  <sheetFormatPr baseColWidth="10" defaultColWidth="8.83203125" defaultRowHeight="15" x14ac:dyDescent="0.2"/>
  <cols>
    <col min="1" max="1" width="22.33203125" bestFit="1" customWidth="1"/>
    <col min="2" max="2" width="10.83203125" style="18" customWidth="1"/>
  </cols>
  <sheetData>
    <row r="1" spans="1:2" x14ac:dyDescent="0.2">
      <c r="A1" t="s">
        <v>242</v>
      </c>
      <c r="B1" s="18" t="s">
        <v>927</v>
      </c>
    </row>
    <row r="2" spans="1:2" x14ac:dyDescent="0.2">
      <c r="A2" t="s">
        <v>163</v>
      </c>
      <c r="B2" s="18">
        <f>SUMIF(Movimientos!L:L,A2, Movimientos!F:F)</f>
        <v>155000</v>
      </c>
    </row>
    <row r="3" spans="1:2" x14ac:dyDescent="0.2">
      <c r="A3" t="s">
        <v>173</v>
      </c>
      <c r="B3" s="18">
        <f>SUMIF(Movimientos!L:L,A3, Movimientos!F:F)</f>
        <v>164000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1C160-3E1E-455A-AB17-5AC89F76A4A9}">
  <dimension ref="A1:B4"/>
  <sheetViews>
    <sheetView zoomScale="140" zoomScaleNormal="140" workbookViewId="0">
      <selection activeCell="A3" sqref="A3"/>
    </sheetView>
  </sheetViews>
  <sheetFormatPr baseColWidth="10" defaultColWidth="8.83203125" defaultRowHeight="15" x14ac:dyDescent="0.2"/>
  <cols>
    <col min="1" max="1" width="22.33203125" bestFit="1" customWidth="1"/>
    <col min="2" max="2" width="10.83203125" style="18" customWidth="1"/>
  </cols>
  <sheetData>
    <row r="1" spans="1:2" x14ac:dyDescent="0.2">
      <c r="A1" t="s">
        <v>242</v>
      </c>
      <c r="B1" s="18" t="s">
        <v>927</v>
      </c>
    </row>
    <row r="2" spans="1:2" x14ac:dyDescent="0.2">
      <c r="A2" t="s">
        <v>45</v>
      </c>
      <c r="B2" s="18">
        <f>SUMIF(Movimientos!J:J,A2, Movimientos!F:F)</f>
        <v>102625</v>
      </c>
    </row>
    <row r="3" spans="1:2" x14ac:dyDescent="0.2">
      <c r="A3" t="s">
        <v>116</v>
      </c>
      <c r="B3" s="18">
        <f>SUMIF(Movimientos!J:J,A3, Movimientos!F:F)</f>
        <v>105100</v>
      </c>
    </row>
    <row r="4" spans="1:2" x14ac:dyDescent="0.2">
      <c r="A4" t="s">
        <v>196</v>
      </c>
      <c r="B4" s="18">
        <f>SUMIF(Movimientos!J:J,A4, Movimientos!F:F)</f>
        <v>42700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76D69-F2D8-4BC1-A73F-E4CC6BB1F937}">
  <dimension ref="A1:B4"/>
  <sheetViews>
    <sheetView zoomScale="140" zoomScaleNormal="140" workbookViewId="0">
      <selection activeCell="A4" sqref="A4"/>
    </sheetView>
  </sheetViews>
  <sheetFormatPr baseColWidth="10" defaultColWidth="8.83203125" defaultRowHeight="15" x14ac:dyDescent="0.2"/>
  <cols>
    <col min="1" max="1" width="22.33203125" bestFit="1" customWidth="1"/>
    <col min="2" max="2" width="10.83203125" style="18" customWidth="1"/>
  </cols>
  <sheetData>
    <row r="1" spans="1:2" x14ac:dyDescent="0.2">
      <c r="A1" t="s">
        <v>242</v>
      </c>
      <c r="B1" s="18" t="s">
        <v>927</v>
      </c>
    </row>
    <row r="2" spans="1:2" x14ac:dyDescent="0.2">
      <c r="A2" t="s">
        <v>158</v>
      </c>
      <c r="B2" s="18">
        <f>SUMIF(Movimientos!H:H,A2, Movimientos!B:B)</f>
        <v>272160</v>
      </c>
    </row>
    <row r="3" spans="1:2" x14ac:dyDescent="0.2">
      <c r="A3" t="s">
        <v>153</v>
      </c>
      <c r="B3" s="18">
        <f>SUMIF(Movimientos!H:H,A3, Movimientos!B:B)</f>
        <v>0</v>
      </c>
    </row>
    <row r="4" spans="1:2" x14ac:dyDescent="0.2">
      <c r="A4" t="s">
        <v>960</v>
      </c>
      <c r="B4" s="18">
        <f>SUMIF(Movimientos!H:H,A4, Movimientos!B:B)</f>
        <v>0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56007-A224-FC46-9AD5-D21F6614CDA9}">
  <dimension ref="A1:H10"/>
  <sheetViews>
    <sheetView zoomScale="140" zoomScaleNormal="140" workbookViewId="0">
      <selection activeCell="F5" sqref="F5"/>
    </sheetView>
  </sheetViews>
  <sheetFormatPr baseColWidth="10" defaultColWidth="11.5" defaultRowHeight="15" x14ac:dyDescent="0.2"/>
  <cols>
    <col min="1" max="1" width="15.1640625" customWidth="1"/>
  </cols>
  <sheetData>
    <row r="1" spans="1:8" x14ac:dyDescent="0.2">
      <c r="A1" t="s">
        <v>8</v>
      </c>
      <c r="B1" s="27" t="s">
        <v>929</v>
      </c>
    </row>
    <row r="2" spans="1:8" x14ac:dyDescent="0.2">
      <c r="A2" t="s">
        <v>930</v>
      </c>
      <c r="B2" s="27" cm="1">
        <f t="array" ref="B2">MAX(IF(Aumentos[Servicio] = Precios!A2, Aumentos[Importe final]))</f>
        <v>4600</v>
      </c>
      <c r="D2" t="s">
        <v>931</v>
      </c>
    </row>
    <row r="3" spans="1:8" x14ac:dyDescent="0.2">
      <c r="A3" t="s">
        <v>932</v>
      </c>
      <c r="B3" s="27" cm="1">
        <f t="array" ref="B3">MAX(IF(Aumentos[Servicio] = Precios!A3, Aumentos[Importe final]))</f>
        <v>3300</v>
      </c>
      <c r="D3" t="s">
        <v>933</v>
      </c>
      <c r="E3" s="30">
        <v>0.2</v>
      </c>
      <c r="F3" t="s">
        <v>934</v>
      </c>
      <c r="H3" s="27">
        <f>3800-3800*20%</f>
        <v>3040</v>
      </c>
    </row>
    <row r="4" spans="1:8" x14ac:dyDescent="0.2">
      <c r="A4" t="s">
        <v>153</v>
      </c>
      <c r="B4" s="27" cm="1">
        <f t="array" ref="B4">MAX(IF(Aumentos[Servicio] = Precios!A4, Aumentos[Importe final]))</f>
        <v>4000</v>
      </c>
      <c r="D4" t="s">
        <v>935</v>
      </c>
      <c r="E4" s="30">
        <v>0.3</v>
      </c>
      <c r="H4" s="27">
        <f>3800-3800*30%</f>
        <v>2660</v>
      </c>
    </row>
    <row r="5" spans="1:8" x14ac:dyDescent="0.2">
      <c r="A5" t="s">
        <v>936</v>
      </c>
      <c r="B5" s="27" cm="1">
        <f t="array" ref="B5">MAX(IF(Aumentos[Servicio] = Precios!A5, Aumentos[Importe final]))</f>
        <v>2000</v>
      </c>
      <c r="D5" t="s">
        <v>937</v>
      </c>
      <c r="E5" s="30">
        <v>0.4</v>
      </c>
      <c r="F5" t="s">
        <v>938</v>
      </c>
      <c r="H5" s="27">
        <f>3800-3800*40%</f>
        <v>2280</v>
      </c>
    </row>
    <row r="6" spans="1:8" x14ac:dyDescent="0.2">
      <c r="A6" t="s">
        <v>939</v>
      </c>
      <c r="B6" s="27" cm="1">
        <f t="array" ref="B6">MAX(IF(Aumentos[Servicio] = Precios!A6, Aumentos[Importe final]))</f>
        <v>500</v>
      </c>
    </row>
    <row r="7" spans="1:8" x14ac:dyDescent="0.2">
      <c r="A7" t="s">
        <v>32</v>
      </c>
      <c r="B7" s="27" cm="1">
        <f t="array" ref="B7">MAX(IF(Aumentos[Servicio] = Precios!A7, Aumentos[Importe final]))</f>
        <v>1500</v>
      </c>
    </row>
    <row r="8" spans="1:8" x14ac:dyDescent="0.2">
      <c r="A8" t="s">
        <v>11</v>
      </c>
      <c r="B8" s="27" cm="1">
        <f t="array" ref="B8">MAX(IF(Aumentos[Servicio] = Precios!A8, Aumentos[Importe final]))</f>
        <v>46000</v>
      </c>
    </row>
    <row r="9" spans="1:8" x14ac:dyDescent="0.2">
      <c r="A9" t="s">
        <v>158</v>
      </c>
      <c r="B9" s="27" cm="1">
        <f t="array" ref="B9">MAX(IF(Aumentos[Servicio] = Precios!A9, Aumentos[Importe final]))</f>
        <v>52000</v>
      </c>
      <c r="D9" t="s">
        <v>940</v>
      </c>
    </row>
    <row r="10" spans="1:8" x14ac:dyDescent="0.2">
      <c r="A10" t="s">
        <v>941</v>
      </c>
      <c r="B10" s="27" cm="1">
        <f t="array" ref="B10">MAX(IF(Aumentos[Servicio] = Precios!A10, Aumentos[Importe final]))</f>
        <v>26000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BB412-0A33-DB44-9D02-A1627DF4A07C}">
  <dimension ref="A1:F33"/>
  <sheetViews>
    <sheetView zoomScale="140" zoomScaleNormal="140" workbookViewId="0">
      <selection activeCell="F29" sqref="F29"/>
    </sheetView>
  </sheetViews>
  <sheetFormatPr baseColWidth="10" defaultColWidth="11.5" defaultRowHeight="15" x14ac:dyDescent="0.2"/>
  <cols>
    <col min="1" max="1" width="10.5" bestFit="1" customWidth="1"/>
    <col min="2" max="2" width="13.83203125" bestFit="1" customWidth="1"/>
    <col min="3" max="3" width="15" bestFit="1" customWidth="1"/>
    <col min="4" max="4" width="10.33203125" bestFit="1" customWidth="1"/>
    <col min="5" max="5" width="16.83203125" bestFit="1" customWidth="1"/>
    <col min="6" max="6" width="13.6640625" bestFit="1" customWidth="1"/>
  </cols>
  <sheetData>
    <row r="1" spans="1:6" x14ac:dyDescent="0.2">
      <c r="A1" t="s">
        <v>0</v>
      </c>
      <c r="B1" t="s">
        <v>8</v>
      </c>
      <c r="C1" t="s">
        <v>942</v>
      </c>
      <c r="D1" t="s">
        <v>943</v>
      </c>
      <c r="E1" t="s">
        <v>944</v>
      </c>
      <c r="F1" t="s">
        <v>945</v>
      </c>
    </row>
    <row r="2" spans="1:6" x14ac:dyDescent="0.2">
      <c r="A2" s="6">
        <v>44652</v>
      </c>
      <c r="B2" s="8" t="s">
        <v>11</v>
      </c>
      <c r="C2" s="27">
        <v>26000</v>
      </c>
      <c r="D2" s="28">
        <v>0</v>
      </c>
      <c r="E2" s="27">
        <f>Aumentos[[#This Row],[Importe actual]]+Aumentos[[#This Row],[Importe actual]]*Aumentos[[#This Row],[Inflacion]]</f>
        <v>26000</v>
      </c>
      <c r="F2" s="27">
        <v>26000</v>
      </c>
    </row>
    <row r="3" spans="1:6" x14ac:dyDescent="0.2">
      <c r="A3" s="6">
        <v>44682</v>
      </c>
      <c r="B3" s="8" t="s">
        <v>930</v>
      </c>
      <c r="C3" s="27">
        <v>2600</v>
      </c>
      <c r="D3" s="28">
        <v>0</v>
      </c>
      <c r="E3" s="27">
        <f>Aumentos[[#This Row],[Importe actual]]+Aumentos[[#This Row],[Importe actual]]*Aumentos[[#This Row],[Inflacion]]</f>
        <v>2600</v>
      </c>
      <c r="F3" s="27">
        <v>2600</v>
      </c>
    </row>
    <row r="4" spans="1:6" x14ac:dyDescent="0.2">
      <c r="A4" s="6">
        <v>44682</v>
      </c>
      <c r="B4" s="8" t="s">
        <v>932</v>
      </c>
      <c r="C4" s="27">
        <v>1800</v>
      </c>
      <c r="D4" s="28">
        <v>0</v>
      </c>
      <c r="E4" s="27">
        <f>Aumentos[[#This Row],[Importe actual]]+Aumentos[[#This Row],[Importe actual]]*Aumentos[[#This Row],[Inflacion]]</f>
        <v>1800</v>
      </c>
      <c r="F4" s="27">
        <v>1800</v>
      </c>
    </row>
    <row r="5" spans="1:6" x14ac:dyDescent="0.2">
      <c r="A5" s="6">
        <v>44682</v>
      </c>
      <c r="B5" s="8" t="s">
        <v>153</v>
      </c>
      <c r="C5" s="27">
        <v>3000</v>
      </c>
      <c r="D5" s="28">
        <v>0</v>
      </c>
      <c r="E5" s="27">
        <f>Aumentos[[#This Row],[Importe actual]]+Aumentos[[#This Row],[Importe actual]]*Aumentos[[#This Row],[Inflacion]]</f>
        <v>3000</v>
      </c>
      <c r="F5" s="27">
        <v>3000</v>
      </c>
    </row>
    <row r="6" spans="1:6" x14ac:dyDescent="0.2">
      <c r="A6" s="6">
        <v>44682</v>
      </c>
      <c r="B6" s="8" t="s">
        <v>158</v>
      </c>
      <c r="C6" s="27">
        <v>30000</v>
      </c>
      <c r="D6" s="28">
        <v>0</v>
      </c>
      <c r="E6" s="27">
        <f>Aumentos[[#This Row],[Importe actual]]+Aumentos[[#This Row],[Importe actual]]*Aumentos[[#This Row],[Inflacion]]</f>
        <v>30000</v>
      </c>
      <c r="F6" s="27">
        <v>30000</v>
      </c>
    </row>
    <row r="7" spans="1:6" x14ac:dyDescent="0.2">
      <c r="A7" s="6">
        <v>44682</v>
      </c>
      <c r="B7" s="8" t="s">
        <v>939</v>
      </c>
      <c r="C7" s="27">
        <v>400</v>
      </c>
      <c r="D7" s="28">
        <v>0</v>
      </c>
      <c r="E7" s="27">
        <f>Aumentos[[#This Row],[Importe actual]]+Aumentos[[#This Row],[Importe actual]]*Aumentos[[#This Row],[Inflacion]]</f>
        <v>400</v>
      </c>
      <c r="F7" s="27">
        <v>400</v>
      </c>
    </row>
    <row r="8" spans="1:6" x14ac:dyDescent="0.2">
      <c r="A8" s="6">
        <v>44682</v>
      </c>
      <c r="B8" s="8" t="s">
        <v>936</v>
      </c>
      <c r="C8" s="27">
        <v>1000</v>
      </c>
      <c r="D8" s="28">
        <v>0</v>
      </c>
      <c r="E8" s="27">
        <f>Aumentos[[#This Row],[Importe actual]]+Aumentos[[#This Row],[Importe actual]]*Aumentos[[#This Row],[Inflacion]]</f>
        <v>1000</v>
      </c>
      <c r="F8" s="27">
        <v>1000</v>
      </c>
    </row>
    <row r="9" spans="1:6" x14ac:dyDescent="0.2">
      <c r="A9" s="6">
        <v>44682</v>
      </c>
      <c r="B9" s="8" t="s">
        <v>32</v>
      </c>
      <c r="C9" s="27">
        <v>700</v>
      </c>
      <c r="D9" s="28">
        <v>0</v>
      </c>
      <c r="E9" s="27">
        <f>Aumentos[[#This Row],[Importe actual]]+Aumentos[[#This Row],[Importe actual]]*Aumentos[[#This Row],[Inflacion]]</f>
        <v>700</v>
      </c>
      <c r="F9" s="27">
        <v>700</v>
      </c>
    </row>
    <row r="10" spans="1:6" x14ac:dyDescent="0.2">
      <c r="A10" s="6">
        <v>44774</v>
      </c>
      <c r="B10" s="8" t="s">
        <v>930</v>
      </c>
      <c r="C10" s="27">
        <v>2600</v>
      </c>
      <c r="D10" s="28">
        <v>0.23799999999999999</v>
      </c>
      <c r="E10" s="27">
        <f>Aumentos[[#This Row],[Importe actual]]+Aumentos[[#This Row],[Importe actual]]*Aumentos[[#This Row],[Inflacion]]</f>
        <v>3218.8</v>
      </c>
      <c r="F10" s="27">
        <v>3200</v>
      </c>
    </row>
    <row r="11" spans="1:6" x14ac:dyDescent="0.2">
      <c r="A11" s="6">
        <v>44774</v>
      </c>
      <c r="B11" s="8" t="s">
        <v>932</v>
      </c>
      <c r="C11" s="27">
        <v>1800</v>
      </c>
      <c r="D11" s="28">
        <v>0.23799999999999999</v>
      </c>
      <c r="E11" s="27">
        <f>Aumentos[[#This Row],[Importe actual]]+Aumentos[[#This Row],[Importe actual]]*Aumentos[[#This Row],[Inflacion]]</f>
        <v>2228.4</v>
      </c>
      <c r="F11" s="27">
        <v>2300</v>
      </c>
    </row>
    <row r="12" spans="1:6" x14ac:dyDescent="0.2">
      <c r="A12" s="6">
        <v>44774</v>
      </c>
      <c r="B12" s="8" t="s">
        <v>153</v>
      </c>
      <c r="C12" s="27">
        <v>3000</v>
      </c>
      <c r="D12" s="28">
        <v>0.23799999999999999</v>
      </c>
      <c r="E12" s="27">
        <f>Aumentos[[#This Row],[Importe actual]]+Aumentos[[#This Row],[Importe actual]]*Aumentos[[#This Row],[Inflacion]]</f>
        <v>3714</v>
      </c>
      <c r="F12" s="27">
        <v>4000</v>
      </c>
    </row>
    <row r="13" spans="1:6" x14ac:dyDescent="0.2">
      <c r="A13" s="6">
        <v>44774</v>
      </c>
      <c r="B13" s="8" t="s">
        <v>158</v>
      </c>
      <c r="C13" s="27">
        <v>30000</v>
      </c>
      <c r="D13" s="28">
        <v>0.23799999999999999</v>
      </c>
      <c r="E13" s="27">
        <f>Aumentos[[#This Row],[Importe actual]]+Aumentos[[#This Row],[Importe actual]]*Aumentos[[#This Row],[Inflacion]]</f>
        <v>37140</v>
      </c>
      <c r="F13" s="27">
        <v>37000</v>
      </c>
    </row>
    <row r="14" spans="1:6" x14ac:dyDescent="0.2">
      <c r="A14" s="6">
        <v>44774</v>
      </c>
      <c r="B14" s="8" t="s">
        <v>11</v>
      </c>
      <c r="C14" s="27">
        <v>26000</v>
      </c>
      <c r="D14" s="28">
        <v>0.23799999999999999</v>
      </c>
      <c r="E14" s="27">
        <f>Aumentos[[#This Row],[Importe actual]]+Aumentos[[#This Row],[Importe actual]]*Aumentos[[#This Row],[Inflacion]]</f>
        <v>32188</v>
      </c>
      <c r="F14" s="27">
        <v>32000</v>
      </c>
    </row>
    <row r="15" spans="1:6" x14ac:dyDescent="0.2">
      <c r="A15" s="6">
        <v>44774</v>
      </c>
      <c r="B15" s="8" t="s">
        <v>939</v>
      </c>
      <c r="C15" s="27">
        <v>400</v>
      </c>
      <c r="D15" s="28">
        <v>0.23799999999999999</v>
      </c>
      <c r="E15" s="27">
        <f>Aumentos[[#This Row],[Importe actual]]+Aumentos[[#This Row],[Importe actual]]*Aumentos[[#This Row],[Inflacion]]</f>
        <v>495.2</v>
      </c>
      <c r="F15" s="27">
        <v>500</v>
      </c>
    </row>
    <row r="16" spans="1:6" x14ac:dyDescent="0.2">
      <c r="A16" s="6">
        <v>44774</v>
      </c>
      <c r="B16" s="8" t="s">
        <v>936</v>
      </c>
      <c r="C16" s="27">
        <v>1000</v>
      </c>
      <c r="D16" s="28">
        <v>0.23799999999999999</v>
      </c>
      <c r="E16" s="27">
        <f>Aumentos[[#This Row],[Importe actual]]+Aumentos[[#This Row],[Importe actual]]*Aumentos[[#This Row],[Inflacion]]</f>
        <v>1238</v>
      </c>
      <c r="F16" s="27">
        <v>1300</v>
      </c>
    </row>
    <row r="17" spans="1:6" x14ac:dyDescent="0.2">
      <c r="A17" s="6">
        <v>44774</v>
      </c>
      <c r="B17" s="8" t="s">
        <v>32</v>
      </c>
      <c r="C17" s="27">
        <v>700</v>
      </c>
      <c r="D17" s="28">
        <v>0.23799999999999999</v>
      </c>
      <c r="E17" s="27">
        <f>Aumentos[[#This Row],[Importe actual]]+Aumentos[[#This Row],[Importe actual]]*Aumentos[[#This Row],[Inflacion]]</f>
        <v>866.6</v>
      </c>
      <c r="F17" s="27">
        <v>1000</v>
      </c>
    </row>
    <row r="18" spans="1:6" x14ac:dyDescent="0.2">
      <c r="A18" s="6">
        <v>44774</v>
      </c>
      <c r="B18" s="8" t="s">
        <v>941</v>
      </c>
      <c r="C18" s="27">
        <v>18400</v>
      </c>
      <c r="D18" s="28">
        <v>0</v>
      </c>
      <c r="E18" s="27">
        <f>Aumentos[[#This Row],[Importe actual]]+Aumentos[[#This Row],[Importe actual]]*Aumentos[[#This Row],[Inflacion]]</f>
        <v>18400</v>
      </c>
      <c r="F18" s="27">
        <v>18400</v>
      </c>
    </row>
    <row r="19" spans="1:6" x14ac:dyDescent="0.2">
      <c r="A19" s="6">
        <v>44866</v>
      </c>
      <c r="B19" s="8" t="s">
        <v>930</v>
      </c>
      <c r="C19" s="27">
        <v>3200</v>
      </c>
      <c r="D19" s="28">
        <v>0.19500000000000001</v>
      </c>
      <c r="E19" s="27">
        <f>Aumentos[[#This Row],[Importe actual]]+Aumentos[[#This Row],[Importe actual]]*Aumentos[[#This Row],[Inflacion]]</f>
        <v>3824</v>
      </c>
      <c r="F19" s="27">
        <v>3800</v>
      </c>
    </row>
    <row r="20" spans="1:6" x14ac:dyDescent="0.2">
      <c r="A20" s="6">
        <v>44866</v>
      </c>
      <c r="B20" s="8" t="s">
        <v>932</v>
      </c>
      <c r="C20" s="27">
        <v>2300</v>
      </c>
      <c r="D20" s="28">
        <v>0.19500000000000001</v>
      </c>
      <c r="E20" s="27">
        <f>Aumentos[[#This Row],[Importe actual]]+Aumentos[[#This Row],[Importe actual]]*Aumentos[[#This Row],[Inflacion]]</f>
        <v>2748.5</v>
      </c>
      <c r="F20" s="27">
        <v>2700</v>
      </c>
    </row>
    <row r="21" spans="1:6" x14ac:dyDescent="0.2">
      <c r="A21" s="6">
        <v>44866</v>
      </c>
      <c r="B21" s="8" t="s">
        <v>11</v>
      </c>
      <c r="C21" s="27">
        <v>32000</v>
      </c>
      <c r="D21" s="28">
        <v>0.19500000000000001</v>
      </c>
      <c r="E21" s="27">
        <f>Aumentos[[#This Row],[Importe actual]]+Aumentos[[#This Row],[Importe actual]]*Aumentos[[#This Row],[Inflacion]]</f>
        <v>38240</v>
      </c>
      <c r="F21" s="27">
        <v>38000</v>
      </c>
    </row>
    <row r="22" spans="1:6" x14ac:dyDescent="0.2">
      <c r="A22" s="6">
        <v>44866</v>
      </c>
      <c r="B22" s="8" t="s">
        <v>936</v>
      </c>
      <c r="C22" s="27">
        <v>1300</v>
      </c>
      <c r="D22" s="28">
        <v>0.19500000000000001</v>
      </c>
      <c r="E22" s="27">
        <f>Aumentos[[#This Row],[Importe actual]]+Aumentos[[#This Row],[Importe actual]]*Aumentos[[#This Row],[Inflacion]]</f>
        <v>1553.5</v>
      </c>
      <c r="F22" s="27">
        <v>1500</v>
      </c>
    </row>
    <row r="23" spans="1:6" x14ac:dyDescent="0.2">
      <c r="A23" s="6">
        <v>44866</v>
      </c>
      <c r="B23" s="8" t="s">
        <v>32</v>
      </c>
      <c r="C23" s="27">
        <v>1000</v>
      </c>
      <c r="D23" s="28">
        <v>0.19500000000000001</v>
      </c>
      <c r="E23" s="27">
        <f>Aumentos[[#This Row],[Importe actual]]+Aumentos[[#This Row],[Importe actual]]*Aumentos[[#This Row],[Inflacion]]</f>
        <v>1195</v>
      </c>
      <c r="F23" s="27">
        <v>1200</v>
      </c>
    </row>
    <row r="24" spans="1:6" x14ac:dyDescent="0.2">
      <c r="A24" s="6">
        <v>44866</v>
      </c>
      <c r="B24" s="8" t="s">
        <v>941</v>
      </c>
      <c r="C24" s="27">
        <v>18400</v>
      </c>
      <c r="D24" s="28">
        <v>0.19500000000000001</v>
      </c>
      <c r="E24" s="27">
        <f>Aumentos[[#This Row],[Importe actual]]+Aumentos[[#This Row],[Importe actual]]*Aumentos[[#This Row],[Inflacion]]</f>
        <v>21988</v>
      </c>
      <c r="F24" s="27">
        <v>22000</v>
      </c>
    </row>
    <row r="25" spans="1:6" x14ac:dyDescent="0.2">
      <c r="A25" s="6">
        <v>44866</v>
      </c>
      <c r="B25" s="8" t="s">
        <v>941</v>
      </c>
      <c r="C25" s="27">
        <v>22000</v>
      </c>
      <c r="D25" s="28">
        <v>0</v>
      </c>
      <c r="E25" s="27">
        <f>Aumentos[[#This Row],[Importe actual]]+Aumentos[[#This Row],[Importe actual]]*Aumentos[[#This Row],[Inflacion]]</f>
        <v>22000</v>
      </c>
      <c r="F25" s="27">
        <v>26000</v>
      </c>
    </row>
    <row r="26" spans="1:6" x14ac:dyDescent="0.2">
      <c r="A26" s="6">
        <v>44986</v>
      </c>
      <c r="B26" s="8" t="s">
        <v>930</v>
      </c>
      <c r="C26" s="18">
        <v>3800</v>
      </c>
      <c r="D26" s="42">
        <v>0.221</v>
      </c>
      <c r="E26" s="18">
        <f>Aumentos[[#This Row],[Importe actual]]+Aumentos[[#This Row],[Importe actual]]*Aumentos[[#This Row],[Inflacion]]</f>
        <v>4639.8</v>
      </c>
      <c r="F26" s="27">
        <v>4600</v>
      </c>
    </row>
    <row r="27" spans="1:6" x14ac:dyDescent="0.2">
      <c r="A27" s="6">
        <v>44986</v>
      </c>
      <c r="B27" s="8" t="s">
        <v>932</v>
      </c>
      <c r="C27" s="18">
        <v>2700</v>
      </c>
      <c r="D27" s="42">
        <v>0.221</v>
      </c>
      <c r="E27" s="18">
        <f>Aumentos[[#This Row],[Importe actual]]+Aumentos[[#This Row],[Importe actual]]*Aumentos[[#This Row],[Inflacion]]</f>
        <v>3296.7</v>
      </c>
      <c r="F27" s="27">
        <v>3300</v>
      </c>
    </row>
    <row r="28" spans="1:6" x14ac:dyDescent="0.2">
      <c r="A28" s="6">
        <v>44986</v>
      </c>
      <c r="B28" s="8" t="s">
        <v>936</v>
      </c>
      <c r="C28" s="18">
        <v>1500</v>
      </c>
      <c r="D28" s="42">
        <v>0.221</v>
      </c>
      <c r="E28" s="18">
        <f>Aumentos[[#This Row],[Importe actual]]+Aumentos[[#This Row],[Importe actual]]*Aumentos[[#This Row],[Inflacion]]</f>
        <v>1831.5</v>
      </c>
      <c r="F28" s="27">
        <v>2000</v>
      </c>
    </row>
    <row r="29" spans="1:6" x14ac:dyDescent="0.2">
      <c r="A29" s="6">
        <v>44986</v>
      </c>
      <c r="B29" s="8" t="s">
        <v>158</v>
      </c>
      <c r="C29" s="18">
        <v>37000</v>
      </c>
      <c r="D29" s="42">
        <v>0.41589999999999999</v>
      </c>
      <c r="E29" s="18">
        <f>Aumentos[[#This Row],[Importe actual]]+Aumentos[[#This Row],[Importe actual]]*Aumentos[[#This Row],[Inflacion]]</f>
        <v>52388.3</v>
      </c>
      <c r="F29" s="27">
        <v>52000</v>
      </c>
    </row>
    <row r="30" spans="1:6" x14ac:dyDescent="0.2">
      <c r="A30" s="6">
        <v>44986</v>
      </c>
      <c r="B30" s="8" t="s">
        <v>32</v>
      </c>
      <c r="C30" s="18">
        <v>1200</v>
      </c>
      <c r="D30" s="42">
        <v>0.221</v>
      </c>
      <c r="E30" s="18">
        <f>Aumentos[[#This Row],[Importe actual]]+Aumentos[[#This Row],[Importe actual]]*Aumentos[[#This Row],[Inflacion]]</f>
        <v>1465.2</v>
      </c>
      <c r="F30" s="27">
        <v>1500</v>
      </c>
    </row>
    <row r="31" spans="1:6" x14ac:dyDescent="0.2">
      <c r="A31" s="6">
        <v>44986</v>
      </c>
      <c r="B31" s="8" t="s">
        <v>11</v>
      </c>
      <c r="C31" s="18">
        <v>38000</v>
      </c>
      <c r="D31" s="42">
        <v>0.221</v>
      </c>
      <c r="E31" s="18">
        <f>Aumentos[[#This Row],[Importe actual]]+Aumentos[[#This Row],[Importe actual]]*Aumentos[[#This Row],[Inflacion]]</f>
        <v>46398</v>
      </c>
      <c r="F31" s="27">
        <v>46000</v>
      </c>
    </row>
    <row r="32" spans="1:6" x14ac:dyDescent="0.2">
      <c r="A32" s="6"/>
      <c r="B32" s="8"/>
      <c r="C32" s="18"/>
      <c r="D32" s="42"/>
      <c r="E32" s="18"/>
      <c r="F32" s="27"/>
    </row>
    <row r="33" spans="1:6" x14ac:dyDescent="0.2">
      <c r="A33" s="6"/>
      <c r="B33" s="8"/>
      <c r="C33" s="18"/>
      <c r="D33" s="42"/>
      <c r="E33" s="18"/>
      <c r="F33" s="27"/>
    </row>
  </sheetData>
  <pageMargins left="0.7" right="0.7" top="0.75" bottom="0.75" header="0.3" footer="0.3"/>
  <pageSetup paperSize="9" orientation="portrait" horizontalDpi="0" verticalDpi="0"/>
  <legacy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586B848-22A4-1F49-9865-262ABE8FA072}">
          <x14:formula1>
            <xm:f>Precios!$A$2:$A$10</xm:f>
          </x14:formula1>
          <xm:sqref>B2:B31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D8E6A-0DF6-B947-9A09-F096973AD6E6}">
  <dimension ref="A1:S22"/>
  <sheetViews>
    <sheetView zoomScale="130" zoomScaleNormal="130" workbookViewId="0">
      <pane xSplit="1" topLeftCell="B1" activePane="topRight" state="frozen"/>
      <selection pane="topRight" activeCell="O7" sqref="O7"/>
    </sheetView>
  </sheetViews>
  <sheetFormatPr baseColWidth="10" defaultColWidth="11.5" defaultRowHeight="15" x14ac:dyDescent="0.2"/>
  <cols>
    <col min="1" max="1" width="3.1640625" bestFit="1" customWidth="1"/>
    <col min="2" max="19" width="8.83203125" customWidth="1"/>
  </cols>
  <sheetData>
    <row r="1" spans="1:19" x14ac:dyDescent="0.2">
      <c r="A1" s="36"/>
      <c r="B1" s="43" t="s">
        <v>946</v>
      </c>
      <c r="C1" s="43"/>
      <c r="D1" s="43"/>
      <c r="E1" s="43" t="s">
        <v>947</v>
      </c>
      <c r="F1" s="43"/>
      <c r="G1" s="43"/>
      <c r="H1" s="43" t="s">
        <v>948</v>
      </c>
      <c r="I1" s="43"/>
      <c r="J1" s="43"/>
      <c r="K1" s="43" t="s">
        <v>949</v>
      </c>
      <c r="L1" s="43"/>
      <c r="M1" s="43"/>
      <c r="N1" s="43" t="s">
        <v>950</v>
      </c>
      <c r="O1" s="43"/>
      <c r="P1" s="43"/>
      <c r="Q1" s="43" t="s">
        <v>951</v>
      </c>
      <c r="R1" s="43"/>
      <c r="S1" s="43"/>
    </row>
    <row r="2" spans="1:19" x14ac:dyDescent="0.2">
      <c r="A2" s="36"/>
      <c r="B2" s="37" t="s">
        <v>952</v>
      </c>
      <c r="C2" s="37" t="s">
        <v>953</v>
      </c>
      <c r="D2" s="37" t="s">
        <v>954</v>
      </c>
      <c r="E2" s="37" t="s">
        <v>952</v>
      </c>
      <c r="F2" s="37" t="s">
        <v>953</v>
      </c>
      <c r="G2" s="37" t="s">
        <v>954</v>
      </c>
      <c r="H2" s="37" t="s">
        <v>952</v>
      </c>
      <c r="I2" s="37" t="s">
        <v>953</v>
      </c>
      <c r="J2" s="37" t="s">
        <v>954</v>
      </c>
      <c r="K2" s="37" t="s">
        <v>952</v>
      </c>
      <c r="L2" s="37" t="s">
        <v>953</v>
      </c>
      <c r="M2" s="37" t="s">
        <v>954</v>
      </c>
      <c r="N2" s="37" t="s">
        <v>952</v>
      </c>
      <c r="O2" s="37" t="s">
        <v>953</v>
      </c>
      <c r="P2" s="37" t="s">
        <v>954</v>
      </c>
      <c r="Q2" s="37" t="s">
        <v>952</v>
      </c>
      <c r="R2" s="37" t="s">
        <v>953</v>
      </c>
      <c r="S2" s="37" t="s">
        <v>954</v>
      </c>
    </row>
    <row r="3" spans="1:19" ht="20" customHeight="1" x14ac:dyDescent="0.2">
      <c r="A3" s="36">
        <v>8</v>
      </c>
      <c r="B3" s="36"/>
      <c r="C3" s="38"/>
      <c r="D3" s="36"/>
      <c r="E3" s="36"/>
      <c r="F3" s="38"/>
      <c r="G3" s="36"/>
      <c r="H3" s="36"/>
      <c r="I3" s="38"/>
      <c r="J3" s="39"/>
      <c r="K3" s="36"/>
      <c r="L3" s="38"/>
      <c r="M3" s="36"/>
      <c r="N3" s="36"/>
      <c r="O3" s="38"/>
      <c r="P3" s="36"/>
      <c r="Q3" s="36"/>
      <c r="R3" s="40"/>
      <c r="S3" s="36"/>
    </row>
    <row r="4" spans="1:19" ht="20" customHeight="1" x14ac:dyDescent="0.2">
      <c r="A4" s="36">
        <v>9</v>
      </c>
      <c r="B4" s="36"/>
      <c r="C4" s="38"/>
      <c r="D4" s="36"/>
      <c r="E4" s="36"/>
      <c r="F4" s="38"/>
      <c r="G4" s="36"/>
      <c r="H4" s="36"/>
      <c r="I4" s="38"/>
      <c r="J4" s="39"/>
      <c r="K4" s="36"/>
      <c r="L4" s="38"/>
      <c r="M4" s="36"/>
      <c r="N4" s="36"/>
      <c r="O4" s="38"/>
      <c r="P4" s="36"/>
      <c r="Q4" s="36"/>
      <c r="R4" s="40"/>
      <c r="S4" s="36"/>
    </row>
    <row r="5" spans="1:19" ht="20" customHeight="1" x14ac:dyDescent="0.2">
      <c r="A5" s="36">
        <v>10</v>
      </c>
      <c r="B5" s="36"/>
      <c r="C5" s="38"/>
      <c r="D5" s="36"/>
      <c r="E5" s="36"/>
      <c r="F5" s="38"/>
      <c r="G5" s="36"/>
      <c r="H5" s="36"/>
      <c r="I5" s="38"/>
      <c r="J5" s="36"/>
      <c r="K5" s="36"/>
      <c r="L5" s="38"/>
      <c r="M5" s="36"/>
      <c r="N5" s="36"/>
      <c r="O5" s="38"/>
      <c r="P5" s="36"/>
      <c r="Q5" s="36"/>
      <c r="R5" s="36"/>
      <c r="S5" s="36"/>
    </row>
    <row r="6" spans="1:19" ht="20" customHeight="1" x14ac:dyDescent="0.2">
      <c r="A6" s="36">
        <v>11</v>
      </c>
      <c r="B6" s="36"/>
      <c r="C6" s="38"/>
      <c r="D6" s="36"/>
      <c r="E6" s="36"/>
      <c r="F6" s="38"/>
      <c r="G6" s="36"/>
      <c r="H6" s="36"/>
      <c r="I6" s="38"/>
      <c r="J6" s="36"/>
      <c r="K6" s="36"/>
      <c r="L6" s="38"/>
      <c r="M6" s="36"/>
      <c r="N6" s="36"/>
      <c r="O6" s="38"/>
      <c r="P6" s="36"/>
      <c r="Q6" s="41"/>
      <c r="R6" s="36"/>
      <c r="S6" s="36"/>
    </row>
    <row r="7" spans="1:19" ht="20" customHeight="1" x14ac:dyDescent="0.2">
      <c r="A7" s="36">
        <v>12</v>
      </c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41"/>
      <c r="R7" s="36"/>
      <c r="S7" s="36"/>
    </row>
    <row r="8" spans="1:19" ht="20" customHeight="1" x14ac:dyDescent="0.2">
      <c r="A8" s="36">
        <v>13</v>
      </c>
      <c r="B8" s="36"/>
      <c r="C8" s="38"/>
      <c r="D8" s="36"/>
      <c r="E8" s="36"/>
      <c r="F8" s="38"/>
      <c r="G8" s="36"/>
      <c r="H8" s="36"/>
      <c r="I8" s="38"/>
      <c r="J8" s="36"/>
      <c r="K8" s="36"/>
      <c r="L8" s="38"/>
      <c r="M8" s="36"/>
      <c r="N8" s="36"/>
      <c r="O8" s="36"/>
      <c r="P8" s="36"/>
      <c r="Q8" s="36"/>
      <c r="R8" s="36"/>
      <c r="S8" s="36"/>
    </row>
    <row r="9" spans="1:19" ht="20" customHeight="1" x14ac:dyDescent="0.2">
      <c r="A9" s="36">
        <v>14</v>
      </c>
      <c r="B9" s="36"/>
      <c r="C9" s="38"/>
      <c r="D9" s="36"/>
      <c r="E9" s="36"/>
      <c r="F9" s="38"/>
      <c r="G9" s="36"/>
      <c r="H9" s="36"/>
      <c r="I9" s="38"/>
      <c r="J9" s="36"/>
      <c r="K9" s="36"/>
      <c r="L9" s="38"/>
      <c r="M9" s="36"/>
      <c r="N9" s="36"/>
      <c r="O9" s="38"/>
      <c r="P9" s="36"/>
      <c r="Q9" s="36"/>
      <c r="R9" s="36"/>
      <c r="S9" s="36"/>
    </row>
    <row r="10" spans="1:19" ht="20" customHeight="1" x14ac:dyDescent="0.2">
      <c r="A10" s="36">
        <v>15</v>
      </c>
      <c r="B10" s="36"/>
      <c r="C10" s="38"/>
      <c r="D10" s="36"/>
      <c r="E10" s="36"/>
      <c r="F10" s="38"/>
      <c r="G10" s="36"/>
      <c r="H10" s="36"/>
      <c r="I10" s="38"/>
      <c r="J10" s="39"/>
      <c r="K10" s="36"/>
      <c r="L10" s="38"/>
      <c r="M10" s="36"/>
      <c r="N10" s="36"/>
      <c r="O10" s="38"/>
      <c r="P10" s="36"/>
      <c r="Q10" s="36"/>
      <c r="R10" s="36"/>
      <c r="S10" s="36"/>
    </row>
    <row r="11" spans="1:19" ht="20" customHeight="1" x14ac:dyDescent="0.2">
      <c r="A11" s="36">
        <v>16</v>
      </c>
      <c r="B11" s="36"/>
      <c r="C11" s="38"/>
      <c r="D11" s="36"/>
      <c r="E11" s="36"/>
      <c r="F11" s="38"/>
      <c r="G11" s="36"/>
      <c r="H11" s="36"/>
      <c r="I11" s="38"/>
      <c r="J11" s="39"/>
      <c r="K11" s="36"/>
      <c r="L11" s="38"/>
      <c r="M11" s="36"/>
      <c r="N11" s="36"/>
      <c r="O11" s="38"/>
      <c r="P11" s="39"/>
      <c r="Q11" s="36"/>
      <c r="R11" s="36"/>
      <c r="S11" s="36"/>
    </row>
    <row r="12" spans="1:19" ht="20" customHeight="1" x14ac:dyDescent="0.2">
      <c r="A12" s="36">
        <v>17</v>
      </c>
      <c r="B12" s="36"/>
      <c r="C12" s="38"/>
      <c r="D12" s="36"/>
      <c r="E12" s="36"/>
      <c r="F12" s="38"/>
      <c r="G12" s="36"/>
      <c r="H12" s="36"/>
      <c r="I12" s="38"/>
      <c r="J12" s="39"/>
      <c r="K12" s="36"/>
      <c r="L12" s="38"/>
      <c r="M12" s="36"/>
      <c r="N12" s="36"/>
      <c r="O12" s="38"/>
      <c r="P12" s="39"/>
      <c r="Q12" s="36"/>
      <c r="R12" s="36"/>
      <c r="S12" s="36"/>
    </row>
    <row r="13" spans="1:19" ht="20" customHeight="1" x14ac:dyDescent="0.2">
      <c r="A13" s="36">
        <v>18</v>
      </c>
      <c r="B13" s="36"/>
      <c r="C13" s="38"/>
      <c r="D13" s="36"/>
      <c r="E13" s="36"/>
      <c r="F13" s="38"/>
      <c r="G13" s="36"/>
      <c r="H13" s="36"/>
      <c r="I13" s="38"/>
      <c r="J13" s="36"/>
      <c r="K13" s="36"/>
      <c r="L13" s="38"/>
      <c r="M13" s="36"/>
      <c r="N13" s="36"/>
      <c r="O13" s="40"/>
      <c r="P13" s="36"/>
      <c r="Q13" s="36"/>
      <c r="R13" s="36"/>
      <c r="S13" s="36"/>
    </row>
    <row r="14" spans="1:19" ht="20" customHeight="1" x14ac:dyDescent="0.2">
      <c r="A14" s="36">
        <v>19</v>
      </c>
      <c r="B14" s="36"/>
      <c r="C14" s="41"/>
      <c r="D14" s="36"/>
      <c r="E14" s="36"/>
      <c r="F14" s="40"/>
      <c r="G14" s="40"/>
      <c r="H14" s="36"/>
      <c r="I14" s="36"/>
      <c r="J14" s="36"/>
      <c r="K14" s="36"/>
      <c r="L14" s="40"/>
      <c r="M14" s="40"/>
      <c r="N14" s="36"/>
      <c r="O14" s="40"/>
      <c r="P14" s="36"/>
      <c r="Q14" s="36"/>
      <c r="R14" s="36"/>
      <c r="S14" s="36"/>
    </row>
    <row r="15" spans="1:19" ht="20" customHeight="1" x14ac:dyDescent="0.2">
      <c r="A15" s="36">
        <v>20</v>
      </c>
      <c r="B15" s="36"/>
      <c r="C15" s="40"/>
      <c r="D15" s="40"/>
      <c r="E15" s="36"/>
      <c r="F15" s="40"/>
      <c r="G15" s="40"/>
      <c r="H15" s="36"/>
      <c r="I15" s="36"/>
      <c r="J15" s="39"/>
      <c r="K15" s="36"/>
      <c r="L15" s="40"/>
      <c r="M15" s="40"/>
      <c r="N15" s="36"/>
      <c r="O15" s="36"/>
      <c r="P15" s="36"/>
      <c r="Q15" s="36"/>
      <c r="R15" s="36"/>
      <c r="S15" s="36"/>
    </row>
    <row r="19" spans="2:7" x14ac:dyDescent="0.2">
      <c r="B19" s="32">
        <v>39</v>
      </c>
      <c r="C19" t="s">
        <v>407</v>
      </c>
      <c r="E19" t="s">
        <v>955</v>
      </c>
      <c r="F19" s="29">
        <v>125</v>
      </c>
    </row>
    <row r="20" spans="2:7" x14ac:dyDescent="0.2">
      <c r="B20" s="33">
        <v>14</v>
      </c>
      <c r="C20" t="s">
        <v>784</v>
      </c>
      <c r="E20" t="s">
        <v>784</v>
      </c>
      <c r="F20" s="29">
        <v>250</v>
      </c>
    </row>
    <row r="21" spans="2:7" x14ac:dyDescent="0.2">
      <c r="B21" s="34">
        <v>8</v>
      </c>
      <c r="C21" t="s">
        <v>956</v>
      </c>
      <c r="E21" t="s">
        <v>831</v>
      </c>
      <c r="F21" s="29">
        <v>250</v>
      </c>
    </row>
    <row r="22" spans="2:7" x14ac:dyDescent="0.2">
      <c r="B22" s="35">
        <v>3</v>
      </c>
      <c r="C22" t="s">
        <v>957</v>
      </c>
      <c r="E22" t="s">
        <v>13</v>
      </c>
      <c r="F22" s="29">
        <v>250</v>
      </c>
      <c r="G22" t="s">
        <v>958</v>
      </c>
    </row>
  </sheetData>
  <mergeCells count="6"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Movimientos</vt:lpstr>
      <vt:lpstr>Socios</vt:lpstr>
      <vt:lpstr>Conceptos</vt:lpstr>
      <vt:lpstr>Servicios</vt:lpstr>
      <vt:lpstr>Empleados</vt:lpstr>
      <vt:lpstr>Ferias</vt:lpstr>
      <vt:lpstr>Profesores</vt:lpstr>
      <vt:lpstr>Alquileres</vt:lpstr>
      <vt:lpstr>Precios</vt:lpstr>
      <vt:lpstr>Aumentos</vt:lpstr>
      <vt:lpstr>Horario profes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Dmytro Myronov</cp:lastModifiedBy>
  <cp:revision/>
  <dcterms:created xsi:type="dcterms:W3CDTF">2022-11-30T13:30:26Z</dcterms:created>
  <dcterms:modified xsi:type="dcterms:W3CDTF">2023-03-11T20:45:23Z</dcterms:modified>
  <cp:category/>
  <cp:contentStatus/>
</cp:coreProperties>
</file>