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B6C17168-0CDB-49D2-BD13-A0FE8C887EB6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Dashboard" sheetId="2" r:id="rId1"/>
    <sheet name="Data Shee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2" l="1"/>
  <c r="I13" i="2"/>
  <c r="I14" i="2"/>
  <c r="I15" i="2"/>
  <c r="I16" i="2"/>
  <c r="I17" i="2"/>
  <c r="I18" i="2"/>
  <c r="I19" i="2"/>
  <c r="I11" i="2"/>
  <c r="H12" i="2"/>
  <c r="H13" i="2"/>
  <c r="H14" i="2"/>
  <c r="H15" i="2"/>
  <c r="H16" i="2"/>
  <c r="H17" i="2"/>
  <c r="H18" i="2"/>
  <c r="H19" i="2"/>
  <c r="H11" i="2"/>
  <c r="C6" i="2"/>
  <c r="B6" i="2"/>
  <c r="C5" i="2"/>
  <c r="B5" i="2"/>
  <c r="C4" i="2"/>
  <c r="C7" i="2" s="1"/>
  <c r="B4" i="2"/>
  <c r="B7" i="2" s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H4" i="1"/>
  <c r="G4" i="1"/>
  <c r="F4" i="1"/>
  <c r="E4" i="1"/>
  <c r="B24" i="1"/>
  <c r="C24" i="1"/>
  <c r="D24" i="1"/>
  <c r="B48" i="1"/>
  <c r="C48" i="1"/>
  <c r="D48" i="1"/>
  <c r="B12" i="2" l="1"/>
  <c r="B13" i="2"/>
  <c r="B14" i="2"/>
  <c r="B15" i="2"/>
  <c r="B16" i="2"/>
  <c r="B17" i="2"/>
  <c r="B18" i="2"/>
  <c r="B19" i="2"/>
  <c r="B11" i="2"/>
  <c r="C12" i="2"/>
  <c r="C13" i="2"/>
  <c r="C14" i="2"/>
  <c r="C15" i="2"/>
  <c r="C16" i="2"/>
  <c r="C17" i="2"/>
  <c r="C18" i="2"/>
  <c r="C19" i="2"/>
  <c r="C11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</calcChain>
</file>

<file path=xl/sharedStrings.xml><?xml version="1.0" encoding="utf-8"?>
<sst xmlns="http://schemas.openxmlformats.org/spreadsheetml/2006/main" count="80" uniqueCount="47">
  <si>
    <t>Home Team</t>
  </si>
  <si>
    <t>Away Team</t>
  </si>
  <si>
    <t>Please Select Teams  &gt;&gt;&gt;</t>
  </si>
  <si>
    <t>AC Milan</t>
  </si>
  <si>
    <t>Juventus</t>
  </si>
  <si>
    <t>Attacking Matrix</t>
  </si>
  <si>
    <t>Defending Matrix</t>
  </si>
  <si>
    <t>Home or Away Average</t>
  </si>
  <si>
    <t>Goal Expectancy (Gx)</t>
  </si>
  <si>
    <t>Probability of scoring "x" number of goals independantly by each team</t>
  </si>
  <si>
    <t>Please enter desired combination of goals for home team and away team. Output shows the probability of occuring given the outcome.</t>
  </si>
  <si>
    <t>Number of Goals</t>
  </si>
  <si>
    <t>Home Goals</t>
  </si>
  <si>
    <t>Away Goals</t>
  </si>
  <si>
    <t>Probability</t>
  </si>
  <si>
    <t>Decimal Odds</t>
  </si>
  <si>
    <t>Serie A 2021-22 Season League Table</t>
  </si>
  <si>
    <t>Home Table</t>
  </si>
  <si>
    <t>Team</t>
  </si>
  <si>
    <t>Goals For (GF)</t>
  </si>
  <si>
    <t>Goals Against (GA)</t>
  </si>
  <si>
    <t>Completed Matches</t>
  </si>
  <si>
    <t>Average GF</t>
  </si>
  <si>
    <t>Average GA</t>
  </si>
  <si>
    <t>Home Attacking Matrix</t>
  </si>
  <si>
    <t>Home Defending Matrix</t>
  </si>
  <si>
    <t>Data Used: https://www.sportsmole.co.uk/football/serie-a/2021-22/</t>
  </si>
  <si>
    <t>Inter Milan</t>
  </si>
  <si>
    <t>Fiorentina</t>
  </si>
  <si>
    <t>Napoli</t>
  </si>
  <si>
    <t>Lazio</t>
  </si>
  <si>
    <t>Roma</t>
  </si>
  <si>
    <t>Hellas Verona</t>
  </si>
  <si>
    <t>Torino</t>
  </si>
  <si>
    <t>Bologna</t>
  </si>
  <si>
    <t>Udinese</t>
  </si>
  <si>
    <t>Sassuolo</t>
  </si>
  <si>
    <t>Sampdoria</t>
  </si>
  <si>
    <t>Atalanta</t>
  </si>
  <si>
    <t>Spezia</t>
  </si>
  <si>
    <t>Genoa</t>
  </si>
  <si>
    <t>Empoli</t>
  </si>
  <si>
    <t>Cagliari</t>
  </si>
  <si>
    <t>Salernitana</t>
  </si>
  <si>
    <t>Venezia</t>
  </si>
  <si>
    <t>Grand Total</t>
  </si>
  <si>
    <t>Away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</si>
</sst>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charset val="1"/>
    </font>
    <font>
      <sz val="20"/>
      <color theme="1"/>
      <name val="Calibri"/>
      <family val="2"/>
      <scheme val="minor"/>
    </font>
    <font>
      <sz val="20"/>
      <color rgb="FFE7E6E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4" borderId="0" xfId="0" applyFont="1" applyFill="1"/>
    <xf numFmtId="0" fontId="1" fillId="3" borderId="1" xfId="0" applyFont="1" applyFill="1" applyBorder="1" applyAlignment="1">
      <alignment wrapText="1"/>
    </xf>
    <xf numFmtId="0" fontId="0" fillId="5" borderId="1" xfId="0" applyFill="1" applyBorder="1"/>
    <xf numFmtId="0" fontId="3" fillId="5" borderId="1" xfId="0" applyFont="1" applyFill="1" applyBorder="1" applyAlignment="1">
      <alignment wrapText="1"/>
    </xf>
    <xf numFmtId="0" fontId="0" fillId="4" borderId="0" xfId="0" applyFill="1"/>
    <xf numFmtId="0" fontId="2" fillId="6" borderId="1" xfId="0" applyFont="1" applyFill="1" applyBorder="1"/>
    <xf numFmtId="0" fontId="2" fillId="6" borderId="2" xfId="0" applyFont="1" applyFill="1" applyBorder="1"/>
    <xf numFmtId="0" fontId="7" fillId="6" borderId="1" xfId="0" quotePrefix="1" applyFont="1" applyFill="1" applyBorder="1"/>
    <xf numFmtId="0" fontId="1" fillId="7" borderId="1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9" fillId="9" borderId="3" xfId="0" applyFont="1" applyFill="1" applyBorder="1"/>
    <xf numFmtId="0" fontId="2" fillId="9" borderId="4" xfId="0" applyFont="1" applyFill="1" applyBorder="1"/>
    <xf numFmtId="0" fontId="7" fillId="9" borderId="3" xfId="0" quotePrefix="1" applyFont="1" applyFill="1" applyBorder="1"/>
    <xf numFmtId="0" fontId="9" fillId="9" borderId="1" xfId="0" applyFont="1" applyFill="1" applyBorder="1"/>
    <xf numFmtId="0" fontId="2" fillId="9" borderId="2" xfId="0" applyFont="1" applyFill="1" applyBorder="1"/>
    <xf numFmtId="0" fontId="7" fillId="9" borderId="1" xfId="0" quotePrefix="1" applyFont="1" applyFill="1" applyBorder="1"/>
    <xf numFmtId="0" fontId="8" fillId="10" borderId="1" xfId="0" applyFont="1" applyFill="1" applyBorder="1"/>
    <xf numFmtId="0" fontId="8" fillId="7" borderId="0" xfId="0" applyFont="1" applyFill="1"/>
    <xf numFmtId="0" fontId="0" fillId="11" borderId="0" xfId="0" applyFill="1"/>
    <xf numFmtId="0" fontId="8" fillId="11" borderId="0" xfId="0" applyFont="1" applyFill="1"/>
    <xf numFmtId="0" fontId="0" fillId="12" borderId="0" xfId="0" applyFill="1"/>
    <xf numFmtId="0" fontId="0" fillId="4" borderId="1" xfId="0" applyFill="1" applyBorder="1"/>
    <xf numFmtId="0" fontId="4" fillId="13" borderId="0" xfId="0" applyFont="1" applyFill="1"/>
    <xf numFmtId="0" fontId="0" fillId="13" borderId="0" xfId="0" applyFill="1"/>
    <xf numFmtId="0" fontId="5" fillId="13" borderId="0" xfId="0" applyFont="1" applyFill="1"/>
    <xf numFmtId="0" fontId="8" fillId="5" borderId="0" xfId="0" applyFont="1" applyFill="1"/>
    <xf numFmtId="0" fontId="0" fillId="14" borderId="0" xfId="0" applyFill="1"/>
    <xf numFmtId="0" fontId="8" fillId="14" borderId="0" xfId="0" applyFont="1" applyFill="1" applyAlignment="1">
      <alignment horizontal="right"/>
    </xf>
    <xf numFmtId="0" fontId="8" fillId="14" borderId="0" xfId="0" applyFont="1" applyFill="1"/>
    <xf numFmtId="0" fontId="8" fillId="6" borderId="1" xfId="0" applyFont="1" applyFill="1" applyBorder="1"/>
    <xf numFmtId="10" fontId="0" fillId="8" borderId="1" xfId="0" applyNumberFormat="1" applyFill="1" applyBorder="1"/>
    <xf numFmtId="0" fontId="0" fillId="15" borderId="1" xfId="0" applyFill="1" applyBorder="1"/>
    <xf numFmtId="0" fontId="0" fillId="16" borderId="1" xfId="0" applyFill="1" applyBorder="1"/>
    <xf numFmtId="0" fontId="8" fillId="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0" fontId="0" fillId="6" borderId="1" xfId="0" applyNumberFormat="1" applyFill="1" applyBorder="1"/>
    <xf numFmtId="2" fontId="0" fillId="6" borderId="1" xfId="0" applyNumberFormat="1" applyFill="1" applyBorder="1"/>
    <xf numFmtId="0" fontId="6" fillId="5" borderId="0" xfId="1" applyFill="1"/>
    <xf numFmtId="0" fontId="10" fillId="14" borderId="0" xfId="0" applyFont="1" applyFill="1" applyAlignment="1">
      <alignment horizontal="center" wrapText="1"/>
    </xf>
    <xf numFmtId="0" fontId="10" fillId="14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ortsmole.co.uk/football/serie-a/2021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BE6D-1C2F-457E-800E-EC2DF4A672B5}">
  <dimension ref="A2:J20"/>
  <sheetViews>
    <sheetView tabSelected="1" workbookViewId="0">
      <selection activeCell="E3" sqref="E3"/>
    </sheetView>
  </sheetViews>
  <sheetFormatPr defaultRowHeight="15"/>
  <cols>
    <col min="1" max="1" width="22.140625" customWidth="1"/>
    <col min="2" max="2" width="18.85546875" customWidth="1"/>
    <col min="3" max="3" width="14.28515625" customWidth="1"/>
    <col min="5" max="5" width="11.5703125" customWidth="1"/>
    <col min="6" max="6" width="2.85546875" customWidth="1"/>
    <col min="7" max="7" width="11" customWidth="1"/>
    <col min="8" max="8" width="13.7109375" customWidth="1"/>
    <col min="9" max="9" width="13.42578125" customWidth="1"/>
  </cols>
  <sheetData>
    <row r="2" spans="1:10">
      <c r="A2" s="21"/>
      <c r="B2" s="20" t="s">
        <v>0</v>
      </c>
      <c r="C2" s="20" t="s">
        <v>1</v>
      </c>
    </row>
    <row r="3" spans="1:10">
      <c r="A3" s="22" t="s">
        <v>2</v>
      </c>
      <c r="B3" s="24" t="s">
        <v>3</v>
      </c>
      <c r="C3" s="24" t="s">
        <v>4</v>
      </c>
    </row>
    <row r="4" spans="1:10">
      <c r="A4" s="20" t="s">
        <v>5</v>
      </c>
      <c r="B4" s="23">
        <f>INDEX('Data Sheet'!G4:G23, MATCH(Dashboard!B3, 'Data Sheet'!A4:A23,0))</f>
        <v>0.98073555166374782</v>
      </c>
      <c r="C4" s="23">
        <f>INDEX('Data Sheet'!G28:G47, MATCH(Dashboard!C3, 'Data Sheet'!A28:A47,0))</f>
        <v>1.1208406304728546</v>
      </c>
    </row>
    <row r="5" spans="1:10">
      <c r="A5" s="20" t="s">
        <v>6</v>
      </c>
      <c r="B5" s="23">
        <f>INDEX('Data Sheet'!H4:H23, MATCH(Dashboard!B3, 'Data Sheet'!A4:A23,0))</f>
        <v>0.46332046332046328</v>
      </c>
      <c r="C5" s="23">
        <f>INDEX('Data Sheet'!H28:H47, MATCH(Dashboard!C3, 'Data Sheet'!A28:A47,0))</f>
        <v>0.88803088803088803</v>
      </c>
    </row>
    <row r="6" spans="1:10">
      <c r="A6" s="20" t="s">
        <v>7</v>
      </c>
      <c r="B6" s="23">
        <f>'Data Sheet'!E24</f>
        <v>1.5026315789473683</v>
      </c>
      <c r="C6" s="23">
        <f>'Data Sheet'!F24</f>
        <v>1.3631578947368421</v>
      </c>
    </row>
    <row r="7" spans="1:10">
      <c r="A7" s="20" t="s">
        <v>8</v>
      </c>
      <c r="B7" s="23">
        <f>B4*C5*B6</f>
        <v>1.3086770981507823</v>
      </c>
      <c r="C7" s="23">
        <f>C4*B5*C6</f>
        <v>0.7078993455618029</v>
      </c>
    </row>
    <row r="9" spans="1:10" ht="46.5" customHeight="1">
      <c r="A9" s="29"/>
      <c r="B9" s="43" t="s">
        <v>9</v>
      </c>
      <c r="C9" s="43"/>
      <c r="D9" s="29"/>
      <c r="E9" s="44" t="s">
        <v>10</v>
      </c>
      <c r="F9" s="44"/>
      <c r="G9" s="44"/>
      <c r="H9" s="44"/>
      <c r="I9" s="44"/>
      <c r="J9" s="29"/>
    </row>
    <row r="10" spans="1:10">
      <c r="A10" s="30" t="s">
        <v>11</v>
      </c>
      <c r="B10" s="32" t="s">
        <v>12</v>
      </c>
      <c r="C10" s="32" t="s">
        <v>13</v>
      </c>
      <c r="D10" s="29"/>
      <c r="E10" s="36" t="s">
        <v>0</v>
      </c>
      <c r="F10" s="37"/>
      <c r="G10" s="38" t="s">
        <v>1</v>
      </c>
      <c r="H10" s="39" t="s">
        <v>14</v>
      </c>
      <c r="I10" s="39" t="s">
        <v>15</v>
      </c>
      <c r="J10" s="29"/>
    </row>
    <row r="11" spans="1:10">
      <c r="A11" s="31">
        <v>0</v>
      </c>
      <c r="B11" s="33">
        <f>_xlfn.POISSON.DIST(A11,$B$7,FALSE)</f>
        <v>0.27017723804228083</v>
      </c>
      <c r="C11" s="33">
        <f>_xlfn.POISSON.DIST(A11,$C$7,FALSE)</f>
        <v>0.49267805753757415</v>
      </c>
      <c r="D11" s="29"/>
      <c r="E11" s="35">
        <v>0</v>
      </c>
      <c r="F11" s="34"/>
      <c r="G11" s="35">
        <v>0</v>
      </c>
      <c r="H11" s="40">
        <f>INDEX(B$11:B$19, MATCH(E11,A$11:A$19,0))* INDEX(C$11:C$19, MATCH(G11,A$11:A$19,0))</f>
        <v>0.13311039682953771</v>
      </c>
      <c r="I11" s="41">
        <f>1/H11</f>
        <v>7.5125611809317077</v>
      </c>
      <c r="J11" s="29"/>
    </row>
    <row r="12" spans="1:10">
      <c r="A12" s="31">
        <v>1</v>
      </c>
      <c r="B12" s="33">
        <f t="shared" ref="B12:B19" si="0">_xlfn.POISSON.DIST(A12,$B$7,FALSE)</f>
        <v>0.35357476386756514</v>
      </c>
      <c r="C12" s="33">
        <f t="shared" ref="C12:C19" si="1">_xlfn.POISSON.DIST(A12,$C$7,FALSE)</f>
        <v>0.34876647450350901</v>
      </c>
      <c r="D12" s="29"/>
      <c r="E12" s="35">
        <v>1</v>
      </c>
      <c r="F12" s="34"/>
      <c r="G12" s="35">
        <v>1</v>
      </c>
      <c r="H12" s="40">
        <f t="shared" ref="H12:H19" si="2">INDEX(B$11:B$19, MATCH(E12,A$11:A$19,0))* INDEX(C$11:C$19, MATCH(G12,A$11:A$19,0))</f>
        <v>0.12331502386750137</v>
      </c>
      <c r="I12" s="41">
        <f t="shared" ref="I12:I19" si="3">1/H12</f>
        <v>8.109311977058633</v>
      </c>
      <c r="J12" s="29"/>
    </row>
    <row r="13" spans="1:10">
      <c r="A13" s="31">
        <v>2</v>
      </c>
      <c r="B13" s="33">
        <f t="shared" si="0"/>
        <v>0.23135759797877664</v>
      </c>
      <c r="C13" s="33">
        <f t="shared" si="1"/>
        <v>0.1234457795274656</v>
      </c>
      <c r="D13" s="29"/>
      <c r="E13" s="35">
        <v>2</v>
      </c>
      <c r="F13" s="34"/>
      <c r="G13" s="35">
        <v>2</v>
      </c>
      <c r="H13" s="40">
        <f t="shared" si="2"/>
        <v>2.8560119032092084E-2</v>
      </c>
      <c r="I13" s="41">
        <f t="shared" si="3"/>
        <v>35.013859671814821</v>
      </c>
      <c r="J13" s="29"/>
    </row>
    <row r="14" spans="1:10">
      <c r="A14" s="31">
        <v>3</v>
      </c>
      <c r="B14" s="33">
        <f t="shared" si="0"/>
        <v>0.10092412998600024</v>
      </c>
      <c r="C14" s="33">
        <f t="shared" si="1"/>
        <v>2.9129062179953171E-2</v>
      </c>
      <c r="D14" s="29"/>
      <c r="E14" s="35">
        <v>1</v>
      </c>
      <c r="F14" s="34"/>
      <c r="G14" s="35">
        <v>0</v>
      </c>
      <c r="H14" s="40">
        <f t="shared" si="2"/>
        <v>0.17419852785657847</v>
      </c>
      <c r="I14" s="41">
        <f t="shared" si="3"/>
        <v>5.7405766415162951</v>
      </c>
      <c r="J14" s="29"/>
    </row>
    <row r="15" spans="1:10">
      <c r="A15" s="31">
        <v>4</v>
      </c>
      <c r="B15" s="33">
        <f t="shared" si="0"/>
        <v>3.3019274390867784E-2</v>
      </c>
      <c r="C15" s="33">
        <f t="shared" si="1"/>
        <v>5.1551110135044766E-3</v>
      </c>
      <c r="D15" s="29"/>
      <c r="E15" s="35">
        <v>0</v>
      </c>
      <c r="F15" s="34"/>
      <c r="G15" s="35">
        <v>1</v>
      </c>
      <c r="H15" s="40">
        <f t="shared" si="2"/>
        <v>9.4228762803101621E-2</v>
      </c>
      <c r="I15" s="41">
        <f t="shared" si="3"/>
        <v>10.612470866136471</v>
      </c>
      <c r="J15" s="29"/>
    </row>
    <row r="16" spans="1:10">
      <c r="A16" s="31">
        <v>5</v>
      </c>
      <c r="B16" s="33">
        <f t="shared" si="0"/>
        <v>8.6423136385770597E-3</v>
      </c>
      <c r="C16" s="33">
        <f t="shared" si="1"/>
        <v>7.2985994255165242E-4</v>
      </c>
      <c r="D16" s="29"/>
      <c r="E16" s="35">
        <v>2</v>
      </c>
      <c r="F16" s="34"/>
      <c r="G16" s="35">
        <v>1</v>
      </c>
      <c r="H16" s="40">
        <f t="shared" si="2"/>
        <v>8.0689773796658093E-2</v>
      </c>
      <c r="I16" s="41">
        <f t="shared" si="3"/>
        <v>12.393144173635257</v>
      </c>
      <c r="J16" s="29"/>
    </row>
    <row r="17" spans="1:10">
      <c r="A17" s="31">
        <v>6</v>
      </c>
      <c r="B17" s="33">
        <f t="shared" si="0"/>
        <v>1.884999655640324E-3</v>
      </c>
      <c r="C17" s="33">
        <f t="shared" si="1"/>
        <v>8.6111229280681629E-5</v>
      </c>
      <c r="D17" s="29"/>
      <c r="E17" s="35">
        <v>1</v>
      </c>
      <c r="F17" s="34"/>
      <c r="G17" s="35">
        <v>2</v>
      </c>
      <c r="H17" s="40">
        <f t="shared" si="2"/>
        <v>4.3647312346871157E-2</v>
      </c>
      <c r="I17" s="41">
        <f t="shared" si="3"/>
        <v>22.910918135184666</v>
      </c>
      <c r="J17" s="29"/>
    </row>
    <row r="18" spans="1:10">
      <c r="A18" s="31">
        <v>7</v>
      </c>
      <c r="B18" s="33">
        <f t="shared" si="0"/>
        <v>3.5240798276551491E-4</v>
      </c>
      <c r="C18" s="33">
        <f t="shared" si="1"/>
        <v>8.7082975504738539E-6</v>
      </c>
      <c r="D18" s="29"/>
      <c r="E18" s="35">
        <v>2</v>
      </c>
      <c r="F18" s="34"/>
      <c r="G18" s="35">
        <v>0</v>
      </c>
      <c r="H18" s="40">
        <f t="shared" si="2"/>
        <v>0.11398481196874267</v>
      </c>
      <c r="I18" s="41">
        <f t="shared" si="3"/>
        <v>8.7730986499694676</v>
      </c>
      <c r="J18" s="29"/>
    </row>
    <row r="19" spans="1:10">
      <c r="A19" s="31">
        <v>8</v>
      </c>
      <c r="B19" s="33">
        <f t="shared" si="0"/>
        <v>5.7648532031343176E-5</v>
      </c>
      <c r="C19" s="33">
        <f t="shared" si="1"/>
        <v>7.7057476711723352E-7</v>
      </c>
      <c r="D19" s="29"/>
      <c r="E19" s="35">
        <v>0</v>
      </c>
      <c r="F19" s="34"/>
      <c r="G19" s="35">
        <v>2</v>
      </c>
      <c r="H19" s="40">
        <f t="shared" si="2"/>
        <v>3.3352239760706989E-2</v>
      </c>
      <c r="I19" s="41">
        <f t="shared" si="3"/>
        <v>29.982993861123596</v>
      </c>
      <c r="J19" s="29"/>
    </row>
    <row r="20" spans="1:10">
      <c r="A20" s="29"/>
      <c r="B20" s="29"/>
      <c r="C20" s="29"/>
      <c r="D20" s="29"/>
      <c r="E20" s="29"/>
      <c r="F20" s="29"/>
      <c r="G20" s="29"/>
      <c r="H20" s="29"/>
      <c r="I20" s="29"/>
      <c r="J20" s="29"/>
    </row>
  </sheetData>
  <mergeCells count="2">
    <mergeCell ref="B9:C9"/>
    <mergeCell ref="E9:I9"/>
  </mergeCells>
  <conditionalFormatting sqref="B11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H1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{28FDDB00-6A6E-425D-BB84-04F802408A52}</x14:id>
        </ext>
      </extLst>
    </cfRule>
  </conditionalFormatting>
  <conditionalFormatting sqref="I11:I1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{7C38D3A5-30E3-421B-A7BA-B3E0ABEFABE0}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FDDB00-6A6E-425D-BB84-04F802408A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H11:H19</xm:sqref>
        </x14:conditionalFormatting>
        <x14:conditionalFormatting xmlns:xm="http://schemas.microsoft.com/office/excel/2006/main">
          <x14:cfRule type="dataBar" id="{7C38D3A5-30E3-421B-A7BA-B3E0ABEFAB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I11:I19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822A9B-AEA8-456B-AF01-957D5D0BF6E9}">
          <x14:formula1>
            <xm:f>'Data Sheet'!$A$4:$A$23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workbookViewId="0">
      <selection activeCell="J3" sqref="J3"/>
    </sheetView>
  </sheetViews>
  <sheetFormatPr defaultRowHeight="15"/>
  <cols>
    <col min="1" max="1" width="15.28515625" customWidth="1"/>
    <col min="2" max="2" width="14" customWidth="1"/>
    <col min="3" max="3" width="13.28515625" customWidth="1"/>
    <col min="4" max="4" width="11.7109375" customWidth="1"/>
    <col min="5" max="5" width="15.140625" customWidth="1"/>
    <col min="6" max="6" width="11" customWidth="1"/>
    <col min="7" max="7" width="15.28515625" customWidth="1"/>
    <col min="8" max="8" width="15.7109375" customWidth="1"/>
  </cols>
  <sheetData>
    <row r="1" spans="1:16" ht="26.25">
      <c r="A1" s="25" t="s">
        <v>16</v>
      </c>
      <c r="B1" s="26"/>
      <c r="C1" s="27"/>
      <c r="D1" s="26"/>
      <c r="E1" s="26"/>
    </row>
    <row r="2" spans="1:16">
      <c r="A2" s="1" t="s">
        <v>17</v>
      </c>
    </row>
    <row r="3" spans="1:16" ht="30.75">
      <c r="A3" s="2" t="s">
        <v>18</v>
      </c>
      <c r="B3" s="2" t="s">
        <v>19</v>
      </c>
      <c r="C3" s="2" t="s">
        <v>20</v>
      </c>
      <c r="D3" s="2" t="s">
        <v>21</v>
      </c>
      <c r="E3" s="9" t="s">
        <v>22</v>
      </c>
      <c r="F3" s="9" t="s">
        <v>23</v>
      </c>
      <c r="G3" s="9" t="s">
        <v>24</v>
      </c>
      <c r="H3" s="10" t="s">
        <v>25</v>
      </c>
      <c r="J3" s="42" t="s">
        <v>26</v>
      </c>
      <c r="K3" s="28"/>
      <c r="L3" s="28"/>
      <c r="M3" s="28"/>
      <c r="N3" s="28"/>
      <c r="O3" s="28"/>
      <c r="P3" s="28"/>
    </row>
    <row r="4" spans="1:16">
      <c r="A4" s="3" t="s">
        <v>27</v>
      </c>
      <c r="B4" s="3">
        <v>48</v>
      </c>
      <c r="C4" s="3">
        <v>16</v>
      </c>
      <c r="D4" s="3">
        <v>19</v>
      </c>
      <c r="E4" s="6">
        <f>B4/D4</f>
        <v>2.5263157894736841</v>
      </c>
      <c r="F4" s="6">
        <f>C4/D4</f>
        <v>0.84210526315789469</v>
      </c>
      <c r="G4" s="7">
        <f>E4/$E$24</f>
        <v>1.681260945709282</v>
      </c>
      <c r="H4" s="8">
        <f>F4/$F$24</f>
        <v>0.61776061776061775</v>
      </c>
    </row>
    <row r="5" spans="1:16">
      <c r="A5" s="3" t="s">
        <v>28</v>
      </c>
      <c r="B5" s="3">
        <v>38</v>
      </c>
      <c r="C5" s="3">
        <v>20</v>
      </c>
      <c r="D5" s="3">
        <v>19</v>
      </c>
      <c r="E5" s="6">
        <f t="shared" ref="E5:E48" si="0">B5/D5</f>
        <v>2</v>
      </c>
      <c r="F5" s="6">
        <f t="shared" ref="F5:F48" si="1">C5/D5</f>
        <v>1.0526315789473684</v>
      </c>
      <c r="G5" s="7">
        <f t="shared" ref="G5:G48" si="2">E5/$E$24</f>
        <v>1.3309982486865151</v>
      </c>
      <c r="H5" s="8">
        <f t="shared" ref="H5:H48" si="3">F5/$F$24</f>
        <v>0.7722007722007721</v>
      </c>
    </row>
    <row r="6" spans="1:16">
      <c r="A6" s="3" t="s">
        <v>3</v>
      </c>
      <c r="B6" s="3">
        <v>28</v>
      </c>
      <c r="C6" s="3">
        <v>12</v>
      </c>
      <c r="D6" s="3">
        <v>19</v>
      </c>
      <c r="E6" s="6">
        <f t="shared" si="0"/>
        <v>1.4736842105263157</v>
      </c>
      <c r="F6" s="6">
        <f t="shared" si="1"/>
        <v>0.63157894736842102</v>
      </c>
      <c r="G6" s="7">
        <f t="shared" si="2"/>
        <v>0.98073555166374782</v>
      </c>
      <c r="H6" s="8">
        <f t="shared" si="3"/>
        <v>0.46332046332046328</v>
      </c>
    </row>
    <row r="7" spans="1:16">
      <c r="A7" s="3" t="s">
        <v>29</v>
      </c>
      <c r="B7" s="3">
        <v>37</v>
      </c>
      <c r="C7" s="3">
        <v>16</v>
      </c>
      <c r="D7" s="3">
        <v>19</v>
      </c>
      <c r="E7" s="6">
        <f t="shared" si="0"/>
        <v>1.9473684210526316</v>
      </c>
      <c r="F7" s="6">
        <f t="shared" si="1"/>
        <v>0.84210526315789469</v>
      </c>
      <c r="G7" s="7">
        <f t="shared" si="2"/>
        <v>1.2959719789842383</v>
      </c>
      <c r="H7" s="8">
        <f t="shared" si="3"/>
        <v>0.61776061776061775</v>
      </c>
    </row>
    <row r="8" spans="1:16">
      <c r="A8" s="3" t="s">
        <v>30</v>
      </c>
      <c r="B8" s="3">
        <v>42</v>
      </c>
      <c r="C8" s="3">
        <v>25</v>
      </c>
      <c r="D8" s="3">
        <v>19</v>
      </c>
      <c r="E8" s="6">
        <f t="shared" si="0"/>
        <v>2.2105263157894739</v>
      </c>
      <c r="F8" s="6">
        <f t="shared" si="1"/>
        <v>1.3157894736842106</v>
      </c>
      <c r="G8" s="7">
        <f t="shared" si="2"/>
        <v>1.471103327495622</v>
      </c>
      <c r="H8" s="8">
        <f t="shared" si="3"/>
        <v>0.96525096525096532</v>
      </c>
    </row>
    <row r="9" spans="1:16">
      <c r="A9" s="3" t="s">
        <v>31</v>
      </c>
      <c r="B9" s="3">
        <v>26</v>
      </c>
      <c r="C9" s="3">
        <v>16</v>
      </c>
      <c r="D9" s="3">
        <v>19</v>
      </c>
      <c r="E9" s="6">
        <f t="shared" si="0"/>
        <v>1.368421052631579</v>
      </c>
      <c r="F9" s="6">
        <f t="shared" si="1"/>
        <v>0.84210526315789469</v>
      </c>
      <c r="G9" s="7">
        <f t="shared" si="2"/>
        <v>0.91068301225919446</v>
      </c>
      <c r="H9" s="8">
        <f t="shared" si="3"/>
        <v>0.61776061776061775</v>
      </c>
    </row>
    <row r="10" spans="1:16">
      <c r="A10" s="3" t="s">
        <v>4</v>
      </c>
      <c r="B10" s="3">
        <v>25</v>
      </c>
      <c r="C10" s="3">
        <v>14</v>
      </c>
      <c r="D10" s="3">
        <v>19</v>
      </c>
      <c r="E10" s="6">
        <f t="shared" si="0"/>
        <v>1.3157894736842106</v>
      </c>
      <c r="F10" s="6">
        <f t="shared" si="1"/>
        <v>0.73684210526315785</v>
      </c>
      <c r="G10" s="7">
        <f t="shared" si="2"/>
        <v>0.87565674255691783</v>
      </c>
      <c r="H10" s="8">
        <f t="shared" si="3"/>
        <v>0.54054054054054046</v>
      </c>
    </row>
    <row r="11" spans="1:16">
      <c r="A11" s="3" t="s">
        <v>32</v>
      </c>
      <c r="B11" s="3">
        <v>34</v>
      </c>
      <c r="C11" s="3">
        <v>25</v>
      </c>
      <c r="D11" s="3">
        <v>19</v>
      </c>
      <c r="E11" s="6">
        <f t="shared" si="0"/>
        <v>1.7894736842105263</v>
      </c>
      <c r="F11" s="6">
        <f t="shared" si="1"/>
        <v>1.3157894736842106</v>
      </c>
      <c r="G11" s="7">
        <f t="shared" si="2"/>
        <v>1.1908931698774081</v>
      </c>
      <c r="H11" s="8">
        <f t="shared" si="3"/>
        <v>0.96525096525096532</v>
      </c>
    </row>
    <row r="12" spans="1:16">
      <c r="A12" s="3" t="s">
        <v>33</v>
      </c>
      <c r="B12" s="3">
        <v>29</v>
      </c>
      <c r="C12" s="3">
        <v>21</v>
      </c>
      <c r="D12" s="3">
        <v>19</v>
      </c>
      <c r="E12" s="6">
        <f t="shared" si="0"/>
        <v>1.5263157894736843</v>
      </c>
      <c r="F12" s="6">
        <f t="shared" si="1"/>
        <v>1.1052631578947369</v>
      </c>
      <c r="G12" s="7">
        <f t="shared" si="2"/>
        <v>1.0157618213660247</v>
      </c>
      <c r="H12" s="8">
        <f t="shared" si="3"/>
        <v>0.81081081081081086</v>
      </c>
    </row>
    <row r="13" spans="1:16">
      <c r="A13" s="3" t="s">
        <v>34</v>
      </c>
      <c r="B13" s="3">
        <v>25</v>
      </c>
      <c r="C13" s="3">
        <v>24</v>
      </c>
      <c r="D13" s="3">
        <v>19</v>
      </c>
      <c r="E13" s="6">
        <f t="shared" si="0"/>
        <v>1.3157894736842106</v>
      </c>
      <c r="F13" s="6">
        <f t="shared" si="1"/>
        <v>1.263157894736842</v>
      </c>
      <c r="G13" s="7">
        <f t="shared" si="2"/>
        <v>0.87565674255691783</v>
      </c>
      <c r="H13" s="8">
        <f t="shared" si="3"/>
        <v>0.92664092664092657</v>
      </c>
    </row>
    <row r="14" spans="1:16">
      <c r="A14" s="3" t="s">
        <v>35</v>
      </c>
      <c r="B14" s="3">
        <v>31</v>
      </c>
      <c r="C14" s="3">
        <v>29</v>
      </c>
      <c r="D14" s="3">
        <v>19</v>
      </c>
      <c r="E14" s="6">
        <f t="shared" si="0"/>
        <v>1.631578947368421</v>
      </c>
      <c r="F14" s="6">
        <f t="shared" si="1"/>
        <v>1.5263157894736843</v>
      </c>
      <c r="G14" s="7">
        <f t="shared" si="2"/>
        <v>1.0858143607705779</v>
      </c>
      <c r="H14" s="8">
        <f t="shared" si="3"/>
        <v>1.1196911196911197</v>
      </c>
    </row>
    <row r="15" spans="1:16">
      <c r="A15" s="3" t="s">
        <v>36</v>
      </c>
      <c r="B15" s="3">
        <v>27</v>
      </c>
      <c r="C15" s="3">
        <v>30</v>
      </c>
      <c r="D15" s="3">
        <v>19</v>
      </c>
      <c r="E15" s="6">
        <f t="shared" si="0"/>
        <v>1.4210526315789473</v>
      </c>
      <c r="F15" s="6">
        <f t="shared" si="1"/>
        <v>1.5789473684210527</v>
      </c>
      <c r="G15" s="7">
        <f t="shared" si="2"/>
        <v>0.94570928196147119</v>
      </c>
      <c r="H15" s="8">
        <f t="shared" si="3"/>
        <v>1.1583011583011582</v>
      </c>
    </row>
    <row r="16" spans="1:16">
      <c r="A16" s="3" t="s">
        <v>37</v>
      </c>
      <c r="B16" s="3">
        <v>29</v>
      </c>
      <c r="C16" s="3">
        <v>32</v>
      </c>
      <c r="D16" s="3">
        <v>19</v>
      </c>
      <c r="E16" s="6">
        <f t="shared" si="0"/>
        <v>1.5263157894736843</v>
      </c>
      <c r="F16" s="6">
        <f t="shared" si="1"/>
        <v>1.6842105263157894</v>
      </c>
      <c r="G16" s="7">
        <f t="shared" si="2"/>
        <v>1.0157618213660247</v>
      </c>
      <c r="H16" s="8">
        <f t="shared" si="3"/>
        <v>1.2355212355212355</v>
      </c>
    </row>
    <row r="17" spans="1:8">
      <c r="A17" s="3" t="s">
        <v>38</v>
      </c>
      <c r="B17" s="3">
        <v>31</v>
      </c>
      <c r="C17" s="3">
        <v>29</v>
      </c>
      <c r="D17" s="3">
        <v>19</v>
      </c>
      <c r="E17" s="6">
        <f t="shared" si="0"/>
        <v>1.631578947368421</v>
      </c>
      <c r="F17" s="6">
        <f t="shared" si="1"/>
        <v>1.5263157894736843</v>
      </c>
      <c r="G17" s="7">
        <f t="shared" si="2"/>
        <v>1.0858143607705779</v>
      </c>
      <c r="H17" s="8">
        <f t="shared" si="3"/>
        <v>1.1196911196911197</v>
      </c>
    </row>
    <row r="18" spans="1:8">
      <c r="A18" s="3" t="s">
        <v>39</v>
      </c>
      <c r="B18" s="3">
        <v>21</v>
      </c>
      <c r="C18" s="3">
        <v>30</v>
      </c>
      <c r="D18" s="3">
        <v>19</v>
      </c>
      <c r="E18" s="6">
        <f t="shared" si="0"/>
        <v>1.1052631578947369</v>
      </c>
      <c r="F18" s="6">
        <f t="shared" si="1"/>
        <v>1.5789473684210527</v>
      </c>
      <c r="G18" s="7">
        <f t="shared" si="2"/>
        <v>0.735551663747811</v>
      </c>
      <c r="H18" s="8">
        <f t="shared" si="3"/>
        <v>1.1583011583011582</v>
      </c>
    </row>
    <row r="19" spans="1:8">
      <c r="A19" s="3" t="s">
        <v>40</v>
      </c>
      <c r="B19" s="3">
        <v>14</v>
      </c>
      <c r="C19" s="3">
        <v>25</v>
      </c>
      <c r="D19" s="3">
        <v>19</v>
      </c>
      <c r="E19" s="6">
        <f t="shared" si="0"/>
        <v>0.73684210526315785</v>
      </c>
      <c r="F19" s="6">
        <f t="shared" si="1"/>
        <v>1.3157894736842106</v>
      </c>
      <c r="G19" s="7">
        <f t="shared" si="2"/>
        <v>0.49036777583187391</v>
      </c>
      <c r="H19" s="8">
        <f t="shared" si="3"/>
        <v>0.96525096525096532</v>
      </c>
    </row>
    <row r="20" spans="1:8">
      <c r="A20" s="3" t="s">
        <v>41</v>
      </c>
      <c r="B20" s="3">
        <v>28</v>
      </c>
      <c r="C20" s="3">
        <v>44</v>
      </c>
      <c r="D20" s="3">
        <v>19</v>
      </c>
      <c r="E20" s="6">
        <f t="shared" si="0"/>
        <v>1.4736842105263157</v>
      </c>
      <c r="F20" s="6">
        <f t="shared" si="1"/>
        <v>2.3157894736842106</v>
      </c>
      <c r="G20" s="7">
        <f t="shared" si="2"/>
        <v>0.98073555166374782</v>
      </c>
      <c r="H20" s="8">
        <f t="shared" si="3"/>
        <v>1.6988416988416988</v>
      </c>
    </row>
    <row r="21" spans="1:8">
      <c r="A21" s="3" t="s">
        <v>42</v>
      </c>
      <c r="B21" s="3">
        <v>20</v>
      </c>
      <c r="C21" s="3">
        <v>33</v>
      </c>
      <c r="D21" s="3">
        <v>19</v>
      </c>
      <c r="E21" s="6">
        <f t="shared" si="0"/>
        <v>1.0526315789473684</v>
      </c>
      <c r="F21" s="6">
        <f t="shared" si="1"/>
        <v>1.736842105263158</v>
      </c>
      <c r="G21" s="7">
        <f t="shared" si="2"/>
        <v>0.70052539404553416</v>
      </c>
      <c r="H21" s="8">
        <f t="shared" si="3"/>
        <v>1.2741312741312742</v>
      </c>
    </row>
    <row r="22" spans="1:8">
      <c r="A22" s="3" t="s">
        <v>43</v>
      </c>
      <c r="B22" s="3">
        <v>17</v>
      </c>
      <c r="C22" s="3">
        <v>39</v>
      </c>
      <c r="D22" s="3">
        <v>19</v>
      </c>
      <c r="E22" s="6">
        <f t="shared" si="0"/>
        <v>0.89473684210526316</v>
      </c>
      <c r="F22" s="6">
        <f t="shared" si="1"/>
        <v>2.0526315789473686</v>
      </c>
      <c r="G22" s="7">
        <f t="shared" si="2"/>
        <v>0.59544658493870406</v>
      </c>
      <c r="H22" s="8">
        <f t="shared" si="3"/>
        <v>1.5057915057915059</v>
      </c>
    </row>
    <row r="23" spans="1:8">
      <c r="A23" s="3" t="s">
        <v>44</v>
      </c>
      <c r="B23" s="3">
        <v>21</v>
      </c>
      <c r="C23" s="3">
        <v>38</v>
      </c>
      <c r="D23" s="3">
        <v>19</v>
      </c>
      <c r="E23" s="6">
        <f t="shared" si="0"/>
        <v>1.1052631578947369</v>
      </c>
      <c r="F23" s="6">
        <f t="shared" si="1"/>
        <v>2</v>
      </c>
      <c r="G23" s="7">
        <f t="shared" si="2"/>
        <v>0.735551663747811</v>
      </c>
      <c r="H23" s="8">
        <f t="shared" si="3"/>
        <v>1.4671814671814671</v>
      </c>
    </row>
    <row r="24" spans="1:8">
      <c r="A24" s="19" t="s">
        <v>45</v>
      </c>
      <c r="B24" s="19">
        <f>SUM(B4:B23)</f>
        <v>571</v>
      </c>
      <c r="C24" s="19">
        <f>SUM(C4:C23)</f>
        <v>518</v>
      </c>
      <c r="D24" s="19">
        <f>SUM(D4:D23)</f>
        <v>380</v>
      </c>
      <c r="E24" s="13">
        <f t="shared" si="0"/>
        <v>1.5026315789473683</v>
      </c>
      <c r="F24" s="13">
        <f t="shared" si="1"/>
        <v>1.3631578947368421</v>
      </c>
      <c r="G24" s="14"/>
      <c r="H24" s="15"/>
    </row>
    <row r="26" spans="1:8">
      <c r="A26" s="5" t="s">
        <v>46</v>
      </c>
    </row>
    <row r="27" spans="1:8" ht="30.75">
      <c r="A27" s="2" t="s">
        <v>18</v>
      </c>
      <c r="B27" s="2" t="s">
        <v>19</v>
      </c>
      <c r="C27" s="2" t="s">
        <v>20</v>
      </c>
      <c r="D27" s="2" t="s">
        <v>21</v>
      </c>
      <c r="E27" s="11" t="s">
        <v>22</v>
      </c>
      <c r="F27" s="11" t="s">
        <v>23</v>
      </c>
      <c r="G27" s="11" t="s">
        <v>24</v>
      </c>
      <c r="H27" s="12" t="s">
        <v>25</v>
      </c>
    </row>
    <row r="28" spans="1:8">
      <c r="A28" s="4" t="s">
        <v>3</v>
      </c>
      <c r="B28" s="4">
        <v>41</v>
      </c>
      <c r="C28" s="4">
        <v>19</v>
      </c>
      <c r="D28" s="3">
        <v>19</v>
      </c>
      <c r="E28" s="6">
        <f t="shared" si="0"/>
        <v>2.1578947368421053</v>
      </c>
      <c r="F28" s="6">
        <f t="shared" si="1"/>
        <v>1</v>
      </c>
      <c r="G28" s="7">
        <f t="shared" si="2"/>
        <v>1.436077057793345</v>
      </c>
      <c r="H28" s="8">
        <f t="shared" si="3"/>
        <v>0.73359073359073357</v>
      </c>
    </row>
    <row r="29" spans="1:8">
      <c r="A29" s="4" t="s">
        <v>29</v>
      </c>
      <c r="B29" s="4">
        <v>37</v>
      </c>
      <c r="C29" s="4">
        <v>15</v>
      </c>
      <c r="D29" s="3">
        <v>19</v>
      </c>
      <c r="E29" s="6">
        <f t="shared" si="0"/>
        <v>1.9473684210526316</v>
      </c>
      <c r="F29" s="6">
        <f t="shared" si="1"/>
        <v>0.78947368421052633</v>
      </c>
      <c r="G29" s="7">
        <f t="shared" si="2"/>
        <v>1.2959719789842383</v>
      </c>
      <c r="H29" s="8">
        <f t="shared" si="3"/>
        <v>0.5791505791505791</v>
      </c>
    </row>
    <row r="30" spans="1:8">
      <c r="A30" s="4" t="s">
        <v>27</v>
      </c>
      <c r="B30" s="4">
        <v>36</v>
      </c>
      <c r="C30" s="4">
        <v>16</v>
      </c>
      <c r="D30" s="3">
        <v>19</v>
      </c>
      <c r="E30" s="6">
        <f t="shared" si="0"/>
        <v>1.8947368421052631</v>
      </c>
      <c r="F30" s="6">
        <f t="shared" si="1"/>
        <v>0.84210526315789469</v>
      </c>
      <c r="G30" s="7">
        <f t="shared" si="2"/>
        <v>1.2609457092819616</v>
      </c>
      <c r="H30" s="8">
        <f t="shared" si="3"/>
        <v>0.61776061776061775</v>
      </c>
    </row>
    <row r="31" spans="1:8">
      <c r="A31" s="4" t="s">
        <v>38</v>
      </c>
      <c r="B31" s="4">
        <v>34</v>
      </c>
      <c r="C31" s="4">
        <v>19</v>
      </c>
      <c r="D31" s="3">
        <v>19</v>
      </c>
      <c r="E31" s="6">
        <f t="shared" si="0"/>
        <v>1.7894736842105263</v>
      </c>
      <c r="F31" s="6">
        <f t="shared" si="1"/>
        <v>1</v>
      </c>
      <c r="G31" s="7">
        <f t="shared" si="2"/>
        <v>1.1908931698774081</v>
      </c>
      <c r="H31" s="8">
        <f t="shared" si="3"/>
        <v>0.73359073359073357</v>
      </c>
    </row>
    <row r="32" spans="1:8">
      <c r="A32" s="4" t="s">
        <v>4</v>
      </c>
      <c r="B32" s="4">
        <v>32</v>
      </c>
      <c r="C32" s="4">
        <v>23</v>
      </c>
      <c r="D32" s="3">
        <v>19</v>
      </c>
      <c r="E32" s="6">
        <f t="shared" si="0"/>
        <v>1.6842105263157894</v>
      </c>
      <c r="F32" s="6">
        <f t="shared" si="1"/>
        <v>1.2105263157894737</v>
      </c>
      <c r="G32" s="7">
        <f t="shared" si="2"/>
        <v>1.1208406304728546</v>
      </c>
      <c r="H32" s="8">
        <f t="shared" si="3"/>
        <v>0.88803088803088803</v>
      </c>
    </row>
    <row r="33" spans="1:8">
      <c r="A33" s="4" t="s">
        <v>30</v>
      </c>
      <c r="B33" s="4">
        <v>35</v>
      </c>
      <c r="C33" s="4">
        <v>33</v>
      </c>
      <c r="D33" s="3">
        <v>19</v>
      </c>
      <c r="E33" s="6">
        <f t="shared" si="0"/>
        <v>1.8421052631578947</v>
      </c>
      <c r="F33" s="6">
        <f t="shared" si="1"/>
        <v>1.736842105263158</v>
      </c>
      <c r="G33" s="7">
        <f t="shared" si="2"/>
        <v>1.2259194395796849</v>
      </c>
      <c r="H33" s="8">
        <f t="shared" si="3"/>
        <v>1.2741312741312742</v>
      </c>
    </row>
    <row r="34" spans="1:8">
      <c r="A34" s="4" t="s">
        <v>31</v>
      </c>
      <c r="B34" s="4">
        <v>33</v>
      </c>
      <c r="C34" s="4">
        <v>27</v>
      </c>
      <c r="D34" s="3">
        <v>19</v>
      </c>
      <c r="E34" s="6">
        <f t="shared" si="0"/>
        <v>1.736842105263158</v>
      </c>
      <c r="F34" s="6">
        <f t="shared" si="1"/>
        <v>1.4210526315789473</v>
      </c>
      <c r="G34" s="7">
        <f t="shared" si="2"/>
        <v>1.1558669001751314</v>
      </c>
      <c r="H34" s="8">
        <f t="shared" si="3"/>
        <v>1.0424710424710424</v>
      </c>
    </row>
    <row r="35" spans="1:8">
      <c r="A35" s="4" t="s">
        <v>36</v>
      </c>
      <c r="B35" s="4">
        <v>37</v>
      </c>
      <c r="C35" s="4">
        <v>36</v>
      </c>
      <c r="D35" s="3">
        <v>19</v>
      </c>
      <c r="E35" s="6">
        <f t="shared" si="0"/>
        <v>1.9473684210526316</v>
      </c>
      <c r="F35" s="6">
        <f t="shared" si="1"/>
        <v>1.8947368421052631</v>
      </c>
      <c r="G35" s="7">
        <f t="shared" si="2"/>
        <v>1.2959719789842383</v>
      </c>
      <c r="H35" s="8">
        <f t="shared" si="3"/>
        <v>1.3899613899613898</v>
      </c>
    </row>
    <row r="36" spans="1:8">
      <c r="A36" s="4" t="s">
        <v>41</v>
      </c>
      <c r="B36" s="4">
        <v>22</v>
      </c>
      <c r="C36" s="4">
        <v>26</v>
      </c>
      <c r="D36" s="3">
        <v>19</v>
      </c>
      <c r="E36" s="6">
        <f t="shared" si="0"/>
        <v>1.1578947368421053</v>
      </c>
      <c r="F36" s="6">
        <f t="shared" si="1"/>
        <v>1.368421052631579</v>
      </c>
      <c r="G36" s="7">
        <f t="shared" si="2"/>
        <v>0.77057793345008763</v>
      </c>
      <c r="H36" s="8">
        <f t="shared" si="3"/>
        <v>1.0038610038610039</v>
      </c>
    </row>
    <row r="37" spans="1:8">
      <c r="A37" s="4" t="s">
        <v>32</v>
      </c>
      <c r="B37" s="4">
        <v>31</v>
      </c>
      <c r="C37" s="4">
        <v>34</v>
      </c>
      <c r="D37" s="3">
        <v>19</v>
      </c>
      <c r="E37" s="6">
        <f t="shared" si="0"/>
        <v>1.631578947368421</v>
      </c>
      <c r="F37" s="6">
        <f t="shared" si="1"/>
        <v>1.7894736842105263</v>
      </c>
      <c r="G37" s="7">
        <f t="shared" si="2"/>
        <v>1.0858143607705779</v>
      </c>
      <c r="H37" s="8">
        <f t="shared" si="3"/>
        <v>1.3127413127413128</v>
      </c>
    </row>
    <row r="38" spans="1:8">
      <c r="A38" s="4" t="s">
        <v>35</v>
      </c>
      <c r="B38" s="4">
        <v>30</v>
      </c>
      <c r="C38" s="4">
        <v>29</v>
      </c>
      <c r="D38" s="3">
        <v>19</v>
      </c>
      <c r="E38" s="6">
        <f t="shared" si="0"/>
        <v>1.5789473684210527</v>
      </c>
      <c r="F38" s="6">
        <f t="shared" si="1"/>
        <v>1.5263157894736843</v>
      </c>
      <c r="G38" s="7">
        <f t="shared" si="2"/>
        <v>1.0507880910683014</v>
      </c>
      <c r="H38" s="8">
        <f t="shared" si="3"/>
        <v>1.1196911196911197</v>
      </c>
    </row>
    <row r="39" spans="1:8">
      <c r="A39" s="4" t="s">
        <v>33</v>
      </c>
      <c r="B39" s="4">
        <v>17</v>
      </c>
      <c r="C39" s="4">
        <v>20</v>
      </c>
      <c r="D39" s="3">
        <v>19</v>
      </c>
      <c r="E39" s="6">
        <f t="shared" si="0"/>
        <v>0.89473684210526316</v>
      </c>
      <c r="F39" s="6">
        <f t="shared" si="1"/>
        <v>1.0526315789473684</v>
      </c>
      <c r="G39" s="7">
        <f t="shared" si="2"/>
        <v>0.59544658493870406</v>
      </c>
      <c r="H39" s="8">
        <f t="shared" si="3"/>
        <v>0.7722007722007721</v>
      </c>
    </row>
    <row r="40" spans="1:8">
      <c r="A40" s="4" t="s">
        <v>28</v>
      </c>
      <c r="B40" s="4">
        <v>21</v>
      </c>
      <c r="C40" s="4">
        <v>31</v>
      </c>
      <c r="D40" s="3">
        <v>19</v>
      </c>
      <c r="E40" s="6">
        <f t="shared" si="0"/>
        <v>1.1052631578947369</v>
      </c>
      <c r="F40" s="6">
        <f t="shared" si="1"/>
        <v>1.631578947368421</v>
      </c>
      <c r="G40" s="7">
        <f t="shared" si="2"/>
        <v>0.735551663747811</v>
      </c>
      <c r="H40" s="8">
        <f t="shared" si="3"/>
        <v>1.196911196911197</v>
      </c>
    </row>
    <row r="41" spans="1:8">
      <c r="A41" s="4" t="s">
        <v>34</v>
      </c>
      <c r="B41" s="4">
        <v>19</v>
      </c>
      <c r="C41" s="4">
        <v>31</v>
      </c>
      <c r="D41" s="3">
        <v>19</v>
      </c>
      <c r="E41" s="6">
        <f t="shared" si="0"/>
        <v>1</v>
      </c>
      <c r="F41" s="6">
        <f t="shared" si="1"/>
        <v>1.631578947368421</v>
      </c>
      <c r="G41" s="7">
        <f t="shared" si="2"/>
        <v>0.66549912434325753</v>
      </c>
      <c r="H41" s="8">
        <f t="shared" si="3"/>
        <v>1.196911196911197</v>
      </c>
    </row>
    <row r="42" spans="1:8">
      <c r="A42" s="4" t="s">
        <v>39</v>
      </c>
      <c r="B42" s="4">
        <v>20</v>
      </c>
      <c r="C42" s="4">
        <v>41</v>
      </c>
      <c r="D42" s="3">
        <v>19</v>
      </c>
      <c r="E42" s="6">
        <f t="shared" si="0"/>
        <v>1.0526315789473684</v>
      </c>
      <c r="F42" s="6">
        <f t="shared" si="1"/>
        <v>2.1578947368421053</v>
      </c>
      <c r="G42" s="7">
        <f t="shared" si="2"/>
        <v>0.70052539404553416</v>
      </c>
      <c r="H42" s="8">
        <f t="shared" si="3"/>
        <v>1.583011583011583</v>
      </c>
    </row>
    <row r="43" spans="1:8">
      <c r="A43" s="4" t="s">
        <v>43</v>
      </c>
      <c r="B43" s="4">
        <v>16</v>
      </c>
      <c r="C43" s="4">
        <v>39</v>
      </c>
      <c r="D43" s="3">
        <v>19</v>
      </c>
      <c r="E43" s="6">
        <f t="shared" si="0"/>
        <v>0.84210526315789469</v>
      </c>
      <c r="F43" s="6">
        <f t="shared" si="1"/>
        <v>2.0526315789473686</v>
      </c>
      <c r="G43" s="7">
        <f t="shared" si="2"/>
        <v>0.56042031523642732</v>
      </c>
      <c r="H43" s="8">
        <f t="shared" si="3"/>
        <v>1.5057915057915059</v>
      </c>
    </row>
    <row r="44" spans="1:8">
      <c r="A44" s="4" t="s">
        <v>37</v>
      </c>
      <c r="B44" s="4">
        <v>17</v>
      </c>
      <c r="C44" s="4">
        <v>31</v>
      </c>
      <c r="D44" s="3">
        <v>19</v>
      </c>
      <c r="E44" s="6">
        <f t="shared" si="0"/>
        <v>0.89473684210526316</v>
      </c>
      <c r="F44" s="6">
        <f t="shared" si="1"/>
        <v>1.631578947368421</v>
      </c>
      <c r="G44" s="7">
        <f t="shared" si="2"/>
        <v>0.59544658493870406</v>
      </c>
      <c r="H44" s="8">
        <f t="shared" si="3"/>
        <v>1.196911196911197</v>
      </c>
    </row>
    <row r="45" spans="1:8">
      <c r="A45" s="4" t="s">
        <v>42</v>
      </c>
      <c r="B45" s="4">
        <v>14</v>
      </c>
      <c r="C45" s="4">
        <v>35</v>
      </c>
      <c r="D45" s="3">
        <v>19</v>
      </c>
      <c r="E45" s="6">
        <f t="shared" si="0"/>
        <v>0.73684210526315785</v>
      </c>
      <c r="F45" s="6">
        <f t="shared" si="1"/>
        <v>1.8421052631578947</v>
      </c>
      <c r="G45" s="7">
        <f t="shared" si="2"/>
        <v>0.49036777583187391</v>
      </c>
      <c r="H45" s="8">
        <f t="shared" si="3"/>
        <v>1.3513513513513513</v>
      </c>
    </row>
    <row r="46" spans="1:8">
      <c r="A46" s="4" t="s">
        <v>44</v>
      </c>
      <c r="B46" s="4">
        <v>13</v>
      </c>
      <c r="C46" s="4">
        <v>31</v>
      </c>
      <c r="D46" s="3">
        <v>19</v>
      </c>
      <c r="E46" s="6">
        <f t="shared" si="0"/>
        <v>0.68421052631578949</v>
      </c>
      <c r="F46" s="6">
        <f t="shared" si="1"/>
        <v>1.631578947368421</v>
      </c>
      <c r="G46" s="7">
        <f t="shared" si="2"/>
        <v>0.45534150612959723</v>
      </c>
      <c r="H46" s="8">
        <f t="shared" si="3"/>
        <v>1.196911196911197</v>
      </c>
    </row>
    <row r="47" spans="1:8">
      <c r="A47" s="4" t="s">
        <v>40</v>
      </c>
      <c r="B47" s="3">
        <v>13</v>
      </c>
      <c r="C47" s="3">
        <v>35</v>
      </c>
      <c r="D47" s="3">
        <v>19</v>
      </c>
      <c r="E47" s="6">
        <f t="shared" si="0"/>
        <v>0.68421052631578949</v>
      </c>
      <c r="F47" s="6">
        <f t="shared" si="1"/>
        <v>1.8421052631578947</v>
      </c>
      <c r="G47" s="7">
        <f t="shared" si="2"/>
        <v>0.45534150612959723</v>
      </c>
      <c r="H47" s="8">
        <f t="shared" si="3"/>
        <v>1.3513513513513513</v>
      </c>
    </row>
    <row r="48" spans="1:8">
      <c r="A48" s="19" t="s">
        <v>45</v>
      </c>
      <c r="B48" s="19">
        <f>SUM(B28:B47)</f>
        <v>518</v>
      </c>
      <c r="C48" s="19">
        <f>SUM(C28:C47)</f>
        <v>571</v>
      </c>
      <c r="D48" s="19">
        <f>SUM(D28:D47)</f>
        <v>380</v>
      </c>
      <c r="E48" s="16">
        <f t="shared" si="0"/>
        <v>1.3631578947368421</v>
      </c>
      <c r="F48" s="16">
        <f t="shared" si="1"/>
        <v>1.5026315789473683</v>
      </c>
      <c r="G48" s="17"/>
      <c r="H48" s="18"/>
    </row>
  </sheetData>
  <hyperlinks>
    <hyperlink ref="J3" r:id="rId1" xr:uid="{36E74732-AA69-424C-880A-0E1DDB9E8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2023-01-16T22:48:01Z</dcterms:created>
  <dcterms:modified xsi:type="dcterms:W3CDTF">2023-01-17T00:33:29Z</dcterms:modified>
  <cp:category/>
  <cp:contentStatus/>
</cp:coreProperties>
</file>