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23592" windowHeight="8616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V19" i="1"/>
  <c r="W19" i="1" s="1"/>
  <c r="S19" i="1"/>
  <c r="N19" i="1"/>
  <c r="K19" i="1"/>
  <c r="W18" i="1"/>
  <c r="V18" i="1"/>
  <c r="S18" i="1"/>
  <c r="N18" i="1"/>
  <c r="K18" i="1"/>
  <c r="W17" i="1"/>
  <c r="V17" i="1"/>
  <c r="S17" i="1"/>
  <c r="N17" i="1"/>
  <c r="K17" i="1"/>
  <c r="W16" i="1"/>
  <c r="V16" i="1"/>
  <c r="S16" i="1"/>
  <c r="N16" i="1"/>
  <c r="K16" i="1"/>
  <c r="V15" i="1"/>
  <c r="W15" i="1" s="1"/>
  <c r="S15" i="1"/>
  <c r="N15" i="1"/>
  <c r="K15" i="1"/>
  <c r="W14" i="1"/>
  <c r="V14" i="1"/>
  <c r="S14" i="1"/>
  <c r="N14" i="1"/>
  <c r="K14" i="1"/>
  <c r="V13" i="1"/>
  <c r="W13" i="1" s="1"/>
  <c r="S13" i="1"/>
  <c r="N13" i="1"/>
  <c r="K13" i="1"/>
  <c r="V12" i="1"/>
  <c r="W12" i="1" s="1"/>
  <c r="S12" i="1"/>
  <c r="N12" i="1"/>
  <c r="K12" i="1"/>
  <c r="V11" i="1"/>
  <c r="W11" i="1" s="1"/>
  <c r="S11" i="1"/>
  <c r="N11" i="1"/>
  <c r="K11" i="1"/>
  <c r="V10" i="1"/>
  <c r="W10" i="1" s="1"/>
  <c r="S10" i="1"/>
  <c r="N10" i="1"/>
  <c r="K10" i="1"/>
  <c r="V9" i="1"/>
  <c r="W9" i="1" s="1"/>
  <c r="S9" i="1"/>
  <c r="N9" i="1"/>
  <c r="K9" i="1"/>
  <c r="W8" i="1"/>
  <c r="V8" i="1"/>
  <c r="S8" i="1"/>
  <c r="N8" i="1"/>
  <c r="O5" i="1" s="1"/>
  <c r="K8" i="1"/>
  <c r="W7" i="1"/>
  <c r="V7" i="1"/>
  <c r="S7" i="1"/>
  <c r="N7" i="1"/>
  <c r="K7" i="1"/>
  <c r="O6" i="1" s="1"/>
  <c r="Y6" i="1"/>
  <c r="Y7" i="1" s="1"/>
  <c r="V6" i="1"/>
  <c r="W6" i="1" s="1"/>
  <c r="S6" i="1"/>
  <c r="N6" i="1"/>
  <c r="K6" i="1"/>
  <c r="V5" i="1"/>
  <c r="W5" i="1" s="1"/>
  <c r="S5" i="1"/>
  <c r="N5" i="1"/>
  <c r="K5" i="1"/>
  <c r="X5" i="1" l="1"/>
  <c r="Y5" i="1" s="1"/>
  <c r="Z9" i="1" s="1"/>
  <c r="Z10" i="1" s="1"/>
  <c r="P7" i="1"/>
  <c r="R21" i="1" l="1"/>
  <c r="R20" i="1"/>
  <c r="R22" i="1"/>
</calcChain>
</file>

<file path=xl/sharedStrings.xml><?xml version="1.0" encoding="utf-8"?>
<sst xmlns="http://schemas.openxmlformats.org/spreadsheetml/2006/main" count="7" uniqueCount="6">
  <si>
    <t>Lp.</t>
  </si>
  <si>
    <t>l[mm]</t>
  </si>
  <si>
    <t>T[s]</t>
  </si>
  <si>
    <t>T^2[s]</t>
  </si>
  <si>
    <t>x</t>
  </si>
  <si>
    <t>y = 0.0039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</si>
</sst>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Arkusz1!$I$4</c:f>
              <c:strCache>
                <c:ptCount val="1"/>
                <c:pt idx="0">
                  <c:v>T[s]</c:v>
                </c:pt>
              </c:strCache>
            </c:strRef>
          </c:tx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cat>
            <c:numRef>
              <c:f>Arkusz1!$H$5:$H$19</c:f>
              <c:numCache>
                <c:formatCode>General</c:formatCode>
                <c:ptCount val="15"/>
                <c:pt idx="0">
                  <c:v>280</c:v>
                </c:pt>
                <c:pt idx="1">
                  <c:v>300</c:v>
                </c:pt>
                <c:pt idx="2">
                  <c:v>310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400</c:v>
                </c:pt>
                <c:pt idx="9">
                  <c:v>440</c:v>
                </c:pt>
                <c:pt idx="10">
                  <c:v>450</c:v>
                </c:pt>
                <c:pt idx="11">
                  <c:v>480</c:v>
                </c:pt>
                <c:pt idx="12">
                  <c:v>500</c:v>
                </c:pt>
                <c:pt idx="13">
                  <c:v>520</c:v>
                </c:pt>
                <c:pt idx="14">
                  <c:v>550</c:v>
                </c:pt>
              </c:numCache>
            </c:numRef>
          </c:cat>
          <c:val>
            <c:numRef>
              <c:f>Arkusz1!$I$5:$I$19</c:f>
              <c:numCache>
                <c:formatCode>General</c:formatCode>
                <c:ptCount val="15"/>
                <c:pt idx="0">
                  <c:v>1.0229999999999999</c:v>
                </c:pt>
                <c:pt idx="1">
                  <c:v>1.1299999999999999</c:v>
                </c:pt>
                <c:pt idx="2">
                  <c:v>1.1719999999999999</c:v>
                </c:pt>
                <c:pt idx="3">
                  <c:v>1.222</c:v>
                </c:pt>
                <c:pt idx="4">
                  <c:v>1.2350000000000001</c:v>
                </c:pt>
                <c:pt idx="5">
                  <c:v>1.2410000000000001</c:v>
                </c:pt>
                <c:pt idx="6">
                  <c:v>1.252</c:v>
                </c:pt>
                <c:pt idx="7">
                  <c:v>1.2709999999999999</c:v>
                </c:pt>
                <c:pt idx="8">
                  <c:v>1.296</c:v>
                </c:pt>
                <c:pt idx="9">
                  <c:v>1.3109999999999999</c:v>
                </c:pt>
                <c:pt idx="10">
                  <c:v>1.331</c:v>
                </c:pt>
                <c:pt idx="11">
                  <c:v>1.4419999999999999</c:v>
                </c:pt>
                <c:pt idx="12">
                  <c:v>1.4430000000000001</c:v>
                </c:pt>
                <c:pt idx="13">
                  <c:v>1.4710000000000001</c:v>
                </c:pt>
                <c:pt idx="14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C-473C-87D6-DBCA1A7B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44500"/>
        <c:axId val="612815769"/>
      </c:lineChart>
      <c:catAx>
        <c:axId val="415944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1">
                    <a:solidFill>
                      <a:srgbClr val="000000"/>
                    </a:solidFill>
                    <a:latin typeface="+mn-lt"/>
                  </a:rPr>
                  <a:t>Długość wahadła l[mm]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12815769"/>
        <c:crosses val="autoZero"/>
        <c:auto val="1"/>
        <c:lblAlgn val="ctr"/>
        <c:lblOffset val="100"/>
        <c:noMultiLvlLbl val="1"/>
      </c:catAx>
      <c:valAx>
        <c:axId val="612815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1">
                    <a:solidFill>
                      <a:srgbClr val="000000"/>
                    </a:solidFill>
                    <a:latin typeface="+mn-lt"/>
                  </a:rPr>
                  <a:t>Okres T[s]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159445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Arkusz1!$M$4</c:f>
              <c:strCache>
                <c:ptCount val="1"/>
                <c:pt idx="0">
                  <c:v>T^2[s]</c:v>
                </c:pt>
              </c:strCache>
            </c:strRef>
          </c:tx>
          <c:marker>
            <c:symbol val="squar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trendline>
            <c:name>y = ax</c:name>
            <c:spPr>
              <a:ln w="28575" cap="rnd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cat>
            <c:numRef>
              <c:f>Arkusz1!$L$5:$L$19</c:f>
              <c:numCache>
                <c:formatCode>General</c:formatCode>
                <c:ptCount val="15"/>
                <c:pt idx="0">
                  <c:v>280</c:v>
                </c:pt>
                <c:pt idx="1">
                  <c:v>300</c:v>
                </c:pt>
                <c:pt idx="2">
                  <c:v>310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400</c:v>
                </c:pt>
                <c:pt idx="9">
                  <c:v>440</c:v>
                </c:pt>
                <c:pt idx="10">
                  <c:v>450</c:v>
                </c:pt>
                <c:pt idx="11">
                  <c:v>480</c:v>
                </c:pt>
                <c:pt idx="12">
                  <c:v>500</c:v>
                </c:pt>
                <c:pt idx="13">
                  <c:v>520</c:v>
                </c:pt>
                <c:pt idx="14">
                  <c:v>550</c:v>
                </c:pt>
              </c:numCache>
            </c:numRef>
          </c:cat>
          <c:val>
            <c:numRef>
              <c:f>Arkusz1!$M$5:$M$19</c:f>
              <c:numCache>
                <c:formatCode>General</c:formatCode>
                <c:ptCount val="15"/>
                <c:pt idx="0">
                  <c:v>1.0469999999999999</c:v>
                </c:pt>
                <c:pt idx="1">
                  <c:v>1.2769999999999999</c:v>
                </c:pt>
                <c:pt idx="2">
                  <c:v>1.3740000000000001</c:v>
                </c:pt>
                <c:pt idx="3">
                  <c:v>1.4930000000000001</c:v>
                </c:pt>
                <c:pt idx="4">
                  <c:v>1.5249999999999999</c:v>
                </c:pt>
                <c:pt idx="5">
                  <c:v>1.54</c:v>
                </c:pt>
                <c:pt idx="6">
                  <c:v>1.5680000000000001</c:v>
                </c:pt>
                <c:pt idx="7">
                  <c:v>1.615</c:v>
                </c:pt>
                <c:pt idx="8">
                  <c:v>1.68</c:v>
                </c:pt>
                <c:pt idx="9">
                  <c:v>1.7190000000000001</c:v>
                </c:pt>
                <c:pt idx="10">
                  <c:v>1.772</c:v>
                </c:pt>
                <c:pt idx="11">
                  <c:v>2.0790000000000002</c:v>
                </c:pt>
                <c:pt idx="12">
                  <c:v>2.0819999999999999</c:v>
                </c:pt>
                <c:pt idx="13">
                  <c:v>2.1640000000000001</c:v>
                </c:pt>
                <c:pt idx="14">
                  <c:v>2.4649999999999999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A-4841-838A-94DD804D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78398"/>
        <c:axId val="1479935968"/>
      </c:lineChart>
      <c:catAx>
        <c:axId val="470578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1">
                    <a:solidFill>
                      <a:srgbClr val="000000"/>
                    </a:solidFill>
                    <a:latin typeface="+mn-lt"/>
                  </a:rPr>
                  <a:t>Długość wahadła l[mm]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9935968"/>
        <c:crosses val="autoZero"/>
        <c:auto val="1"/>
        <c:lblAlgn val="ctr"/>
        <c:lblOffset val="100"/>
        <c:noMultiLvlLbl val="1"/>
      </c:catAx>
      <c:valAx>
        <c:axId val="1479935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1">
                    <a:solidFill>
                      <a:srgbClr val="000000"/>
                    </a:solidFill>
                    <a:latin typeface="+mn-lt"/>
                  </a:rPr>
                  <a:t>Kwadrat okresu T^2[s^2]</a:t>
                </a:r>
              </a:p>
            </c:rich>
          </c:tx>
          <c:layout>
            <c:manualLayout>
              <c:xMode val="edge"/>
              <c:yMode val="edge"/>
              <c:x val="2.6472265966754154E-2"/>
              <c:y val="0.25137850729517397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0578398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legend>
      <c:legendPos val="r"/>
      <c:legendEntry>
        <c:idx val="0"/>
        <c:delete val="1"/>
      </c:legendEntry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</xdr:row>
      <xdr:rowOff>180975</xdr:rowOff>
    </xdr:from>
    <xdr:ext cx="5715000" cy="3533775"/>
    <xdr:graphicFrame macro="">
      <xdr:nvGraphicFramePr>
        <xdr:cNvPr id="2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255494</xdr:colOff>
      <xdr:row>4</xdr:row>
      <xdr:rowOff>160243</xdr:rowOff>
    </xdr:from>
    <xdr:ext cx="5715000" cy="3564000"/>
    <xdr:graphicFrame macro="">
      <xdr:nvGraphicFramePr>
        <xdr:cNvPr id="3" name="Chart 2" title="Wykre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F4:Z39"/>
  <sheetViews>
    <sheetView tabSelected="1" topLeftCell="J4" zoomScale="85" zoomScaleNormal="85" workbookViewId="0">
      <selection activeCell="H21" sqref="H21"/>
    </sheetView>
  </sheetViews>
  <sheetFormatPr defaultColWidth="14.44140625" defaultRowHeight="15.75" customHeight="1" x14ac:dyDescent="0.25"/>
  <sheetData>
    <row r="4" spans="6:26" x14ac:dyDescent="0.25">
      <c r="F4" s="1" t="s">
        <v>0</v>
      </c>
      <c r="H4" s="1" t="s">
        <v>1</v>
      </c>
      <c r="I4" s="2" t="s">
        <v>2</v>
      </c>
      <c r="L4" s="1" t="s">
        <v>1</v>
      </c>
      <c r="M4" s="1" t="s">
        <v>3</v>
      </c>
    </row>
    <row r="5" spans="6:26" x14ac:dyDescent="0.25">
      <c r="F5" s="1">
        <v>1</v>
      </c>
      <c r="H5" s="1">
        <v>280</v>
      </c>
      <c r="I5" s="3">
        <v>1.0229999999999999</v>
      </c>
      <c r="K5" s="4">
        <f t="shared" ref="K5:K19" si="0">L5^2</f>
        <v>78400</v>
      </c>
      <c r="L5" s="1">
        <v>280</v>
      </c>
      <c r="M5" s="1">
        <v>1.0469999999999999</v>
      </c>
      <c r="N5" s="4">
        <f t="shared" ref="N5:N19" si="1">M5*L5</f>
        <v>293.15999999999997</v>
      </c>
      <c r="O5" s="4">
        <f>SUM(N5:N19)</f>
        <v>10560.13</v>
      </c>
      <c r="S5" s="4">
        <f t="shared" ref="S5:S19" si="2">T5^2</f>
        <v>78400</v>
      </c>
      <c r="T5" s="1">
        <v>280</v>
      </c>
      <c r="U5" s="1">
        <v>1.0469999999999999</v>
      </c>
      <c r="V5" s="4">
        <f t="shared" ref="V5:V19" si="3">U5-T5</f>
        <v>-278.95299999999997</v>
      </c>
      <c r="W5" s="4">
        <f t="shared" ref="W5:W19" si="4">V5^2</f>
        <v>77814.776208999989</v>
      </c>
      <c r="X5" s="4">
        <f>SUM(W5:W19)</f>
        <v>2466324.6813679999</v>
      </c>
      <c r="Y5" s="4">
        <f>SQRT(X5)</f>
        <v>1570.4536546386844</v>
      </c>
    </row>
    <row r="6" spans="6:26" x14ac:dyDescent="0.25">
      <c r="F6" s="1">
        <v>2</v>
      </c>
      <c r="H6" s="1">
        <v>300</v>
      </c>
      <c r="I6" s="3">
        <v>1.1299999999999999</v>
      </c>
      <c r="K6" s="4">
        <f t="shared" si="0"/>
        <v>90000</v>
      </c>
      <c r="L6" s="1">
        <v>300</v>
      </c>
      <c r="M6" s="1">
        <v>1.2769999999999999</v>
      </c>
      <c r="N6" s="4">
        <f t="shared" si="1"/>
        <v>383.09999999999997</v>
      </c>
      <c r="O6" s="4">
        <f>SUM(K5:K19)</f>
        <v>2487400</v>
      </c>
      <c r="S6" s="4">
        <f t="shared" si="2"/>
        <v>90000</v>
      </c>
      <c r="T6" s="1">
        <v>300</v>
      </c>
      <c r="U6" s="1">
        <v>1.2769999999999999</v>
      </c>
      <c r="V6" s="4">
        <f t="shared" si="3"/>
        <v>-298.72300000000001</v>
      </c>
      <c r="W6" s="4">
        <f t="shared" si="4"/>
        <v>89235.430729000014</v>
      </c>
      <c r="Y6" s="4">
        <f>SUM(S5:S19)</f>
        <v>2487400</v>
      </c>
    </row>
    <row r="7" spans="6:26" x14ac:dyDescent="0.25">
      <c r="F7" s="1">
        <v>3</v>
      </c>
      <c r="H7" s="1">
        <v>310</v>
      </c>
      <c r="I7" s="3">
        <v>1.1719999999999999</v>
      </c>
      <c r="K7" s="4">
        <f t="shared" si="0"/>
        <v>96100</v>
      </c>
      <c r="L7" s="1">
        <v>310</v>
      </c>
      <c r="M7" s="1">
        <v>1.3740000000000001</v>
      </c>
      <c r="N7" s="4">
        <f t="shared" si="1"/>
        <v>425.94000000000005</v>
      </c>
      <c r="P7" s="4">
        <f>O5/O6</f>
        <v>4.2454490632789256E-3</v>
      </c>
      <c r="S7" s="4">
        <f t="shared" si="2"/>
        <v>96100</v>
      </c>
      <c r="T7" s="1">
        <v>310</v>
      </c>
      <c r="U7" s="1">
        <v>1.3740000000000001</v>
      </c>
      <c r="V7" s="4">
        <f t="shared" si="3"/>
        <v>-308.62599999999998</v>
      </c>
      <c r="W7" s="4">
        <f t="shared" si="4"/>
        <v>95250.007875999989</v>
      </c>
      <c r="Y7" s="4">
        <f>Y6*14</f>
        <v>34823600</v>
      </c>
    </row>
    <row r="8" spans="6:26" x14ac:dyDescent="0.25">
      <c r="F8" s="1">
        <v>4</v>
      </c>
      <c r="H8" s="1">
        <v>330</v>
      </c>
      <c r="I8" s="3">
        <v>1.222</v>
      </c>
      <c r="K8" s="4">
        <f t="shared" si="0"/>
        <v>108900</v>
      </c>
      <c r="L8" s="1">
        <v>330</v>
      </c>
      <c r="M8" s="1">
        <v>1.4930000000000001</v>
      </c>
      <c r="N8" s="4">
        <f t="shared" si="1"/>
        <v>492.69000000000005</v>
      </c>
      <c r="Q8" s="5"/>
      <c r="S8" s="4">
        <f t="shared" si="2"/>
        <v>108900</v>
      </c>
      <c r="T8" s="1">
        <v>330</v>
      </c>
      <c r="U8" s="1">
        <v>1.4930000000000001</v>
      </c>
      <c r="V8" s="4">
        <f t="shared" si="3"/>
        <v>-328.50700000000001</v>
      </c>
      <c r="W8" s="4">
        <f t="shared" si="4"/>
        <v>107916.849049</v>
      </c>
    </row>
    <row r="9" spans="6:26" x14ac:dyDescent="0.25">
      <c r="F9" s="1">
        <v>5</v>
      </c>
      <c r="H9" s="1">
        <v>340</v>
      </c>
      <c r="I9" s="3">
        <v>1.2350000000000001</v>
      </c>
      <c r="K9" s="4">
        <f t="shared" si="0"/>
        <v>115600</v>
      </c>
      <c r="L9" s="1">
        <v>340</v>
      </c>
      <c r="M9" s="1">
        <v>1.5249999999999999</v>
      </c>
      <c r="N9" s="4">
        <f t="shared" si="1"/>
        <v>518.5</v>
      </c>
      <c r="Q9" s="5"/>
      <c r="S9" s="4">
        <f t="shared" si="2"/>
        <v>115600</v>
      </c>
      <c r="T9" s="1">
        <v>340</v>
      </c>
      <c r="U9" s="1">
        <v>1.5249999999999999</v>
      </c>
      <c r="V9" s="4">
        <f t="shared" si="3"/>
        <v>-338.47500000000002</v>
      </c>
      <c r="W9" s="4">
        <f t="shared" si="4"/>
        <v>114565.32562500001</v>
      </c>
      <c r="Z9" s="4">
        <f>Y5/Y7</f>
        <v>4.509739529051231E-5</v>
      </c>
    </row>
    <row r="10" spans="6:26" x14ac:dyDescent="0.25">
      <c r="F10" s="1">
        <v>6</v>
      </c>
      <c r="H10" s="1">
        <v>350</v>
      </c>
      <c r="I10" s="3">
        <v>1.2410000000000001</v>
      </c>
      <c r="K10" s="4">
        <f t="shared" si="0"/>
        <v>122500</v>
      </c>
      <c r="L10" s="1">
        <v>350</v>
      </c>
      <c r="M10" s="1">
        <v>1.54</v>
      </c>
      <c r="N10" s="4">
        <f t="shared" si="1"/>
        <v>539</v>
      </c>
      <c r="Q10" s="5"/>
      <c r="S10" s="4">
        <f t="shared" si="2"/>
        <v>122500</v>
      </c>
      <c r="T10" s="1">
        <v>350</v>
      </c>
      <c r="U10" s="1">
        <v>1.54</v>
      </c>
      <c r="V10" s="4">
        <f t="shared" si="3"/>
        <v>-348.46</v>
      </c>
      <c r="W10" s="4">
        <f t="shared" si="4"/>
        <v>121424.37159999998</v>
      </c>
      <c r="Z10" s="4">
        <f>SQRT(Z9)</f>
        <v>6.7154594251259024E-3</v>
      </c>
    </row>
    <row r="11" spans="6:26" x14ac:dyDescent="0.25">
      <c r="F11" s="1">
        <v>7</v>
      </c>
      <c r="H11" s="1">
        <v>360</v>
      </c>
      <c r="I11" s="3">
        <v>1.252</v>
      </c>
      <c r="K11" s="4">
        <f t="shared" si="0"/>
        <v>129600</v>
      </c>
      <c r="L11" s="1">
        <v>360</v>
      </c>
      <c r="M11" s="1">
        <v>1.5680000000000001</v>
      </c>
      <c r="N11" s="4">
        <f t="shared" si="1"/>
        <v>564.48</v>
      </c>
      <c r="Q11" s="5"/>
      <c r="S11" s="4">
        <f t="shared" si="2"/>
        <v>129600</v>
      </c>
      <c r="T11" s="1">
        <v>360</v>
      </c>
      <c r="U11" s="1">
        <v>1.5680000000000001</v>
      </c>
      <c r="V11" s="4">
        <f t="shared" si="3"/>
        <v>-358.43200000000002</v>
      </c>
      <c r="W11" s="4">
        <f t="shared" si="4"/>
        <v>128473.49862400001</v>
      </c>
    </row>
    <row r="12" spans="6:26" x14ac:dyDescent="0.25">
      <c r="F12" s="1">
        <v>8</v>
      </c>
      <c r="H12" s="1">
        <v>370</v>
      </c>
      <c r="I12" s="3">
        <v>1.2709999999999999</v>
      </c>
      <c r="K12" s="4">
        <f t="shared" si="0"/>
        <v>136900</v>
      </c>
      <c r="L12" s="1">
        <v>370</v>
      </c>
      <c r="M12" s="1">
        <v>1.615</v>
      </c>
      <c r="N12" s="4">
        <f t="shared" si="1"/>
        <v>597.54999999999995</v>
      </c>
      <c r="Q12" s="5"/>
      <c r="S12" s="4">
        <f t="shared" si="2"/>
        <v>136900</v>
      </c>
      <c r="T12" s="1">
        <v>370</v>
      </c>
      <c r="U12" s="1">
        <v>1.615</v>
      </c>
      <c r="V12" s="4">
        <f t="shared" si="3"/>
        <v>-368.38499999999999</v>
      </c>
      <c r="W12" s="4">
        <f t="shared" si="4"/>
        <v>135707.508225</v>
      </c>
    </row>
    <row r="13" spans="6:26" x14ac:dyDescent="0.25">
      <c r="F13" s="1">
        <v>9</v>
      </c>
      <c r="H13" s="1">
        <v>400</v>
      </c>
      <c r="I13" s="3">
        <v>1.296</v>
      </c>
      <c r="K13" s="4">
        <f t="shared" si="0"/>
        <v>160000</v>
      </c>
      <c r="L13" s="1">
        <v>400</v>
      </c>
      <c r="M13" s="1">
        <v>1.68</v>
      </c>
      <c r="N13" s="4">
        <f t="shared" si="1"/>
        <v>672</v>
      </c>
      <c r="Q13" s="5"/>
      <c r="S13" s="4">
        <f t="shared" si="2"/>
        <v>160000</v>
      </c>
      <c r="T13" s="1">
        <v>400</v>
      </c>
      <c r="U13" s="1">
        <v>1.68</v>
      </c>
      <c r="V13" s="4">
        <f t="shared" si="3"/>
        <v>-398.32</v>
      </c>
      <c r="W13" s="4">
        <f t="shared" si="4"/>
        <v>158658.8224</v>
      </c>
    </row>
    <row r="14" spans="6:26" x14ac:dyDescent="0.25">
      <c r="F14" s="1">
        <v>10</v>
      </c>
      <c r="H14" s="1">
        <v>440</v>
      </c>
      <c r="I14" s="3">
        <v>1.3109999999999999</v>
      </c>
      <c r="K14" s="4">
        <f t="shared" si="0"/>
        <v>193600</v>
      </c>
      <c r="L14" s="1">
        <v>440</v>
      </c>
      <c r="M14" s="1">
        <v>1.7190000000000001</v>
      </c>
      <c r="N14" s="4">
        <f t="shared" si="1"/>
        <v>756.36</v>
      </c>
      <c r="Q14" s="5"/>
      <c r="S14" s="4">
        <f t="shared" si="2"/>
        <v>193600</v>
      </c>
      <c r="T14" s="1">
        <v>440</v>
      </c>
      <c r="U14" s="1">
        <v>1.7190000000000001</v>
      </c>
      <c r="V14" s="4">
        <f t="shared" si="3"/>
        <v>-438.28100000000001</v>
      </c>
      <c r="W14" s="4">
        <f t="shared" si="4"/>
        <v>192090.23496100001</v>
      </c>
    </row>
    <row r="15" spans="6:26" x14ac:dyDescent="0.25">
      <c r="F15" s="1">
        <v>11</v>
      </c>
      <c r="H15" s="1">
        <v>450</v>
      </c>
      <c r="I15" s="3">
        <v>1.331</v>
      </c>
      <c r="K15" s="4">
        <f t="shared" si="0"/>
        <v>202500</v>
      </c>
      <c r="L15" s="1">
        <v>450</v>
      </c>
      <c r="M15" s="1">
        <v>1.772</v>
      </c>
      <c r="N15" s="4">
        <f t="shared" si="1"/>
        <v>797.4</v>
      </c>
      <c r="Q15" s="5"/>
      <c r="S15" s="4">
        <f t="shared" si="2"/>
        <v>202500</v>
      </c>
      <c r="T15" s="1">
        <v>450</v>
      </c>
      <c r="U15" s="1">
        <v>1.772</v>
      </c>
      <c r="V15" s="4">
        <f t="shared" si="3"/>
        <v>-448.22800000000001</v>
      </c>
      <c r="W15" s="4">
        <f t="shared" si="4"/>
        <v>200908.33998400002</v>
      </c>
    </row>
    <row r="16" spans="6:26" x14ac:dyDescent="0.25">
      <c r="F16" s="1">
        <v>12</v>
      </c>
      <c r="H16" s="1">
        <v>480</v>
      </c>
      <c r="I16" s="3">
        <v>1.4419999999999999</v>
      </c>
      <c r="K16" s="4">
        <f t="shared" si="0"/>
        <v>230400</v>
      </c>
      <c r="L16" s="1">
        <v>480</v>
      </c>
      <c r="M16" s="1">
        <v>2.0790000000000002</v>
      </c>
      <c r="N16" s="4">
        <f t="shared" si="1"/>
        <v>997.92000000000007</v>
      </c>
      <c r="Q16" s="5"/>
      <c r="S16" s="4">
        <f t="shared" si="2"/>
        <v>230400</v>
      </c>
      <c r="T16" s="1">
        <v>480</v>
      </c>
      <c r="U16" s="1">
        <v>2.0790000000000002</v>
      </c>
      <c r="V16" s="4">
        <f t="shared" si="3"/>
        <v>-477.92099999999999</v>
      </c>
      <c r="W16" s="4">
        <f t="shared" si="4"/>
        <v>228408.48224099999</v>
      </c>
    </row>
    <row r="17" spans="6:23" x14ac:dyDescent="0.25">
      <c r="F17" s="1">
        <v>13</v>
      </c>
      <c r="H17" s="1">
        <v>500</v>
      </c>
      <c r="I17" s="3">
        <v>1.4430000000000001</v>
      </c>
      <c r="K17" s="4">
        <f t="shared" si="0"/>
        <v>250000</v>
      </c>
      <c r="L17" s="1">
        <v>500</v>
      </c>
      <c r="M17" s="1">
        <v>2.0819999999999999</v>
      </c>
      <c r="N17" s="4">
        <f t="shared" si="1"/>
        <v>1041</v>
      </c>
      <c r="Q17" s="5"/>
      <c r="S17" s="4">
        <f t="shared" si="2"/>
        <v>250000</v>
      </c>
      <c r="T17" s="1">
        <v>500</v>
      </c>
      <c r="U17" s="1">
        <v>2.0819999999999999</v>
      </c>
      <c r="V17" s="4">
        <f t="shared" si="3"/>
        <v>-497.91800000000001</v>
      </c>
      <c r="W17" s="4">
        <f t="shared" si="4"/>
        <v>247922.33472400001</v>
      </c>
    </row>
    <row r="18" spans="6:23" x14ac:dyDescent="0.25">
      <c r="F18" s="1">
        <v>14</v>
      </c>
      <c r="H18" s="1">
        <v>520</v>
      </c>
      <c r="I18" s="3">
        <v>1.4710000000000001</v>
      </c>
      <c r="K18" s="4">
        <f t="shared" si="0"/>
        <v>270400</v>
      </c>
      <c r="L18" s="1">
        <v>520</v>
      </c>
      <c r="M18" s="1">
        <v>2.1640000000000001</v>
      </c>
      <c r="N18" s="4">
        <f t="shared" si="1"/>
        <v>1125.28</v>
      </c>
      <c r="Q18" s="5"/>
      <c r="S18" s="4">
        <f t="shared" si="2"/>
        <v>270400</v>
      </c>
      <c r="T18" s="1">
        <v>520</v>
      </c>
      <c r="U18" s="1">
        <v>2.1640000000000001</v>
      </c>
      <c r="V18" s="4">
        <f t="shared" si="3"/>
        <v>-517.83600000000001</v>
      </c>
      <c r="W18" s="4">
        <f t="shared" si="4"/>
        <v>268154.12289599999</v>
      </c>
    </row>
    <row r="19" spans="6:23" x14ac:dyDescent="0.25">
      <c r="F19" s="1">
        <v>15</v>
      </c>
      <c r="H19" s="1">
        <v>550</v>
      </c>
      <c r="I19" s="3">
        <v>1.57</v>
      </c>
      <c r="K19" s="4">
        <f t="shared" si="0"/>
        <v>302500</v>
      </c>
      <c r="L19" s="1">
        <v>550</v>
      </c>
      <c r="M19" s="1">
        <v>2.4649999999999999</v>
      </c>
      <c r="N19" s="4">
        <f t="shared" si="1"/>
        <v>1355.75</v>
      </c>
      <c r="Q19" s="5"/>
      <c r="S19" s="4">
        <f t="shared" si="2"/>
        <v>302500</v>
      </c>
      <c r="T19" s="1">
        <v>550</v>
      </c>
      <c r="U19" s="1">
        <v>2.4649999999999999</v>
      </c>
      <c r="V19" s="4">
        <f t="shared" si="3"/>
        <v>-547.53499999999997</v>
      </c>
      <c r="W19" s="4">
        <f t="shared" si="4"/>
        <v>299794.57622499997</v>
      </c>
    </row>
    <row r="20" spans="6:23" x14ac:dyDescent="0.25">
      <c r="Q20" s="5">
        <v>300</v>
      </c>
      <c r="R20" s="4">
        <f t="shared" ref="R20:R22" si="5">P$7*L17</f>
        <v>2.122724531639463</v>
      </c>
    </row>
    <row r="21" spans="6:23" x14ac:dyDescent="0.25">
      <c r="L21" s="1">
        <v>4.2494246670000003E-3</v>
      </c>
      <c r="Q21" s="5">
        <v>520</v>
      </c>
      <c r="R21" s="4">
        <f t="shared" si="5"/>
        <v>2.2076335129050415</v>
      </c>
    </row>
    <row r="22" spans="6:23" x14ac:dyDescent="0.25">
      <c r="Q22" s="3">
        <v>550</v>
      </c>
      <c r="R22" s="4">
        <f t="shared" si="5"/>
        <v>2.3349969848034089</v>
      </c>
    </row>
    <row r="23" spans="6:23" x14ac:dyDescent="0.25">
      <c r="L23" s="1"/>
      <c r="Q23" s="5"/>
    </row>
    <row r="24" spans="6:23" x14ac:dyDescent="0.25">
      <c r="L24" s="1" t="s">
        <v>4</v>
      </c>
      <c r="M24" s="1" t="s">
        <v>5</v>
      </c>
    </row>
    <row r="25" spans="6:23" x14ac:dyDescent="0.25">
      <c r="L25" s="1">
        <v>280</v>
      </c>
      <c r="M25" s="1">
        <f t="shared" ref="M25:M39" si="6">L$21*(L25)</f>
        <v>1.1898389067600001</v>
      </c>
    </row>
    <row r="26" spans="6:23" x14ac:dyDescent="0.25">
      <c r="L26" s="1">
        <v>300</v>
      </c>
      <c r="M26" s="1">
        <f t="shared" si="6"/>
        <v>1.2748274001000002</v>
      </c>
    </row>
    <row r="27" spans="6:23" x14ac:dyDescent="0.25">
      <c r="L27" s="1">
        <v>310</v>
      </c>
      <c r="M27" s="1">
        <f t="shared" si="6"/>
        <v>1.3173216467700002</v>
      </c>
    </row>
    <row r="28" spans="6:23" x14ac:dyDescent="0.25">
      <c r="L28" s="1">
        <v>330</v>
      </c>
      <c r="M28" s="1">
        <f t="shared" si="6"/>
        <v>1.40231014011</v>
      </c>
    </row>
    <row r="29" spans="6:23" x14ac:dyDescent="0.25">
      <c r="L29" s="1">
        <v>340</v>
      </c>
      <c r="M29" s="1">
        <f t="shared" si="6"/>
        <v>1.44480438678</v>
      </c>
    </row>
    <row r="30" spans="6:23" x14ac:dyDescent="0.25">
      <c r="L30" s="1">
        <v>350</v>
      </c>
      <c r="M30" s="1">
        <f t="shared" si="6"/>
        <v>1.48729863345</v>
      </c>
    </row>
    <row r="31" spans="6:23" x14ac:dyDescent="0.25">
      <c r="L31" s="1">
        <v>360</v>
      </c>
      <c r="M31" s="1">
        <f t="shared" si="6"/>
        <v>1.52979288012</v>
      </c>
    </row>
    <row r="32" spans="6:23" x14ac:dyDescent="0.25">
      <c r="L32" s="1">
        <v>370</v>
      </c>
      <c r="M32" s="1">
        <f t="shared" si="6"/>
        <v>1.57228712679</v>
      </c>
    </row>
    <row r="33" spans="12:13" x14ac:dyDescent="0.25">
      <c r="L33" s="1">
        <v>400</v>
      </c>
      <c r="M33" s="1">
        <f t="shared" si="6"/>
        <v>1.6997698668000001</v>
      </c>
    </row>
    <row r="34" spans="12:13" x14ac:dyDescent="0.25">
      <c r="L34" s="1">
        <v>440</v>
      </c>
      <c r="M34" s="1">
        <f t="shared" si="6"/>
        <v>1.8697468534800001</v>
      </c>
    </row>
    <row r="35" spans="12:13" x14ac:dyDescent="0.25">
      <c r="L35" s="1">
        <v>450</v>
      </c>
      <c r="M35" s="1">
        <f t="shared" si="6"/>
        <v>1.9122411001500002</v>
      </c>
    </row>
    <row r="36" spans="12:13" x14ac:dyDescent="0.25">
      <c r="L36" s="1">
        <v>480</v>
      </c>
      <c r="M36" s="1">
        <f t="shared" si="6"/>
        <v>2.0397238401600002</v>
      </c>
    </row>
    <row r="37" spans="12:13" x14ac:dyDescent="0.25">
      <c r="L37" s="1">
        <v>500</v>
      </c>
      <c r="M37" s="1">
        <f t="shared" si="6"/>
        <v>2.1247123335000002</v>
      </c>
    </row>
    <row r="38" spans="12:13" x14ac:dyDescent="0.25">
      <c r="L38" s="1">
        <v>520</v>
      </c>
      <c r="M38" s="1">
        <f t="shared" si="6"/>
        <v>2.2097008268400002</v>
      </c>
    </row>
    <row r="39" spans="12:13" x14ac:dyDescent="0.25">
      <c r="L39" s="1">
        <v>550</v>
      </c>
      <c r="M39" s="1">
        <f t="shared" si="6"/>
        <v>2.3371835668500003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Unusual</dc:creator>
  <cp:lastModifiedBy>Дмитрий</cp:lastModifiedBy>
  <dcterms:created xsi:type="dcterms:W3CDTF">2020-10-14T20:35:49Z</dcterms:created>
  <dcterms:modified xsi:type="dcterms:W3CDTF">2020-10-14T20:35:49Z</dcterms:modified>
</cp:coreProperties>
</file>