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I20" i="1"/>
  <c r="K34" i="1"/>
  <c r="K33" i="1"/>
  <c r="K32" i="1"/>
  <c r="K31" i="1"/>
  <c r="J31" i="1"/>
  <c r="I34" i="1"/>
  <c r="I33" i="1"/>
  <c r="I32" i="1"/>
  <c r="I31" i="1"/>
  <c r="H32" i="1"/>
  <c r="H34" i="1" s="1"/>
  <c r="H33" i="1"/>
  <c r="H31" i="1"/>
  <c r="G31" i="1"/>
  <c r="F31" i="1"/>
  <c r="C24" i="1"/>
  <c r="C34" i="1" s="1"/>
  <c r="C48" i="1" l="1"/>
  <c r="C39" i="1"/>
  <c r="C40" i="1"/>
  <c r="C36" i="1"/>
  <c r="C45" i="1"/>
  <c r="C52" i="1"/>
  <c r="C51" i="1"/>
  <c r="C35" i="1"/>
  <c r="C49" i="1"/>
  <c r="C41" i="1"/>
  <c r="C47" i="1"/>
  <c r="C46" i="1"/>
  <c r="C38" i="1"/>
  <c r="C33" i="1"/>
  <c r="D33" i="1" s="1"/>
  <c r="D34" i="1" s="1"/>
  <c r="C37" i="1"/>
  <c r="C44" i="1"/>
  <c r="C43" i="1"/>
  <c r="C50" i="1"/>
  <c r="C42" i="1"/>
</calcChain>
</file>

<file path=xl/sharedStrings.xml><?xml version="1.0" encoding="utf-8"?>
<sst xmlns="http://schemas.openxmlformats.org/spreadsheetml/2006/main" count="25" uniqueCount="22">
  <si>
    <t>l.p</t>
  </si>
  <si>
    <t>liczba okresów</t>
  </si>
  <si>
    <t>czas</t>
  </si>
  <si>
    <t>okres</t>
  </si>
  <si>
    <t>a</t>
  </si>
  <si>
    <t>b</t>
  </si>
  <si>
    <t>d</t>
  </si>
  <si>
    <t>m</t>
  </si>
  <si>
    <t>Niepewność okresu</t>
  </si>
  <si>
    <t>Sredni okres: [s]</t>
  </si>
  <si>
    <t>I0 wychodzi</t>
  </si>
  <si>
    <t>Is wychodzi:</t>
  </si>
  <si>
    <t>Niepewność masy</t>
  </si>
  <si>
    <t>1g</t>
  </si>
  <si>
    <t>Niepewność długośći</t>
  </si>
  <si>
    <t>1mm</t>
  </si>
  <si>
    <t>u(I0)</t>
  </si>
  <si>
    <t>u(Is) z Io</t>
  </si>
  <si>
    <t>I_s_geom</t>
  </si>
  <si>
    <t>u_c(geom)</t>
  </si>
  <si>
    <t>abs_diff</t>
  </si>
  <si>
    <t>przez pierw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</si>
</sst>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D16" zoomScaleNormal="100" workbookViewId="0">
      <selection activeCell="G22" sqref="G22"/>
    </sheetView>
  </sheetViews>
  <sheetFormatPr defaultRowHeight="14.4" x14ac:dyDescent="0.3"/>
  <cols>
    <col min="1" max="1" width="12" customWidth="1"/>
    <col min="2" max="2" width="17.109375" customWidth="1"/>
    <col min="3" max="3" width="12.88671875" customWidth="1"/>
    <col min="4" max="4" width="12" bestFit="1" customWidth="1"/>
    <col min="6" max="6" width="20.88671875" customWidth="1"/>
    <col min="7" max="7" width="18.33203125" customWidth="1"/>
    <col min="8" max="8" width="16.33203125" customWidth="1"/>
    <col min="9" max="9" width="13.5546875" customWidth="1"/>
    <col min="10" max="10" width="11.33203125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I1" t="s">
        <v>4</v>
      </c>
      <c r="J1">
        <v>0.11799999999999999</v>
      </c>
      <c r="K1">
        <v>1.3923999999999999E-2</v>
      </c>
    </row>
    <row r="2" spans="1:11" x14ac:dyDescent="0.3">
      <c r="A2">
        <v>1</v>
      </c>
      <c r="B2">
        <v>21</v>
      </c>
      <c r="C2">
        <v>12.93</v>
      </c>
      <c r="D2">
        <v>0.61571428571428566</v>
      </c>
      <c r="I2" t="s">
        <v>5</v>
      </c>
      <c r="J2">
        <v>6.9000000000000006E-2</v>
      </c>
      <c r="K2">
        <v>4.7610000000000005E-3</v>
      </c>
    </row>
    <row r="3" spans="1:11" x14ac:dyDescent="0.3">
      <c r="A3">
        <v>2</v>
      </c>
      <c r="B3">
        <v>15</v>
      </c>
      <c r="C3">
        <v>9.18</v>
      </c>
      <c r="D3">
        <v>0.61199999999999999</v>
      </c>
      <c r="I3" t="s">
        <v>6</v>
      </c>
      <c r="J3">
        <v>6.3500000000000001E-2</v>
      </c>
      <c r="K3">
        <v>4.0322500000000002E-3</v>
      </c>
    </row>
    <row r="4" spans="1:11" x14ac:dyDescent="0.3">
      <c r="A4">
        <v>3</v>
      </c>
      <c r="B4">
        <v>26</v>
      </c>
      <c r="C4">
        <v>15.59</v>
      </c>
      <c r="D4">
        <v>0.59961538461538466</v>
      </c>
      <c r="I4" t="s">
        <v>7</v>
      </c>
      <c r="J4">
        <v>0.59</v>
      </c>
    </row>
    <row r="5" spans="1:11" x14ac:dyDescent="0.3">
      <c r="A5">
        <v>4</v>
      </c>
      <c r="B5">
        <v>20</v>
      </c>
      <c r="C5">
        <v>12.42</v>
      </c>
      <c r="D5">
        <v>0.621</v>
      </c>
    </row>
    <row r="6" spans="1:11" x14ac:dyDescent="0.3">
      <c r="A6">
        <v>5</v>
      </c>
      <c r="B6">
        <v>20</v>
      </c>
      <c r="C6">
        <v>11.83</v>
      </c>
      <c r="D6">
        <v>0.59150000000000003</v>
      </c>
    </row>
    <row r="7" spans="1:11" x14ac:dyDescent="0.3">
      <c r="A7">
        <v>6</v>
      </c>
      <c r="B7">
        <v>22</v>
      </c>
      <c r="C7">
        <v>13.08</v>
      </c>
      <c r="D7">
        <v>0.5945454545454546</v>
      </c>
    </row>
    <row r="8" spans="1:11" x14ac:dyDescent="0.3">
      <c r="A8">
        <v>7</v>
      </c>
      <c r="B8">
        <v>27</v>
      </c>
      <c r="C8">
        <v>16.260000000000002</v>
      </c>
      <c r="D8">
        <v>0.60222222222222233</v>
      </c>
    </row>
    <row r="9" spans="1:11" x14ac:dyDescent="0.3">
      <c r="A9">
        <v>8</v>
      </c>
      <c r="B9">
        <v>23</v>
      </c>
      <c r="C9">
        <v>13.87</v>
      </c>
      <c r="D9">
        <v>0.60304347826086957</v>
      </c>
    </row>
    <row r="10" spans="1:11" x14ac:dyDescent="0.3">
      <c r="A10">
        <v>9</v>
      </c>
      <c r="B10">
        <v>24</v>
      </c>
      <c r="C10">
        <v>14.13</v>
      </c>
      <c r="D10">
        <v>0.58875</v>
      </c>
    </row>
    <row r="11" spans="1:11" x14ac:dyDescent="0.3">
      <c r="A11">
        <v>10</v>
      </c>
      <c r="B11">
        <v>21</v>
      </c>
      <c r="C11">
        <v>12.51</v>
      </c>
      <c r="D11">
        <v>0.59571428571428575</v>
      </c>
    </row>
    <row r="12" spans="1:11" x14ac:dyDescent="0.3">
      <c r="A12">
        <v>11</v>
      </c>
      <c r="B12">
        <v>25</v>
      </c>
      <c r="C12">
        <v>14.73</v>
      </c>
      <c r="D12">
        <v>0.58920000000000006</v>
      </c>
    </row>
    <row r="13" spans="1:11" x14ac:dyDescent="0.3">
      <c r="A13">
        <v>12</v>
      </c>
      <c r="B13">
        <v>25</v>
      </c>
      <c r="C13">
        <v>14.97</v>
      </c>
      <c r="D13">
        <v>0.5988</v>
      </c>
    </row>
    <row r="14" spans="1:11" x14ac:dyDescent="0.3">
      <c r="A14">
        <v>13</v>
      </c>
      <c r="B14">
        <v>22</v>
      </c>
      <c r="C14">
        <v>13.15</v>
      </c>
      <c r="D14">
        <v>0.59772727272727277</v>
      </c>
    </row>
    <row r="15" spans="1:11" x14ac:dyDescent="0.3">
      <c r="A15">
        <v>14</v>
      </c>
      <c r="B15">
        <v>19</v>
      </c>
      <c r="C15">
        <v>11.21</v>
      </c>
      <c r="D15">
        <v>0.59000000000000008</v>
      </c>
    </row>
    <row r="16" spans="1:11" x14ac:dyDescent="0.3">
      <c r="A16">
        <v>15</v>
      </c>
      <c r="B16">
        <v>27</v>
      </c>
      <c r="C16">
        <v>16.170000000000002</v>
      </c>
      <c r="D16">
        <v>0.59888888888888892</v>
      </c>
    </row>
    <row r="17" spans="1:11" x14ac:dyDescent="0.3">
      <c r="A17">
        <v>16</v>
      </c>
      <c r="B17">
        <v>21</v>
      </c>
      <c r="C17">
        <v>12.73</v>
      </c>
      <c r="D17">
        <v>0.60619047619047617</v>
      </c>
    </row>
    <row r="18" spans="1:11" x14ac:dyDescent="0.3">
      <c r="A18">
        <v>17</v>
      </c>
      <c r="B18">
        <v>23</v>
      </c>
      <c r="C18">
        <v>13.82</v>
      </c>
      <c r="D18">
        <v>0.60086956521739132</v>
      </c>
    </row>
    <row r="19" spans="1:11" x14ac:dyDescent="0.3">
      <c r="A19">
        <v>18</v>
      </c>
      <c r="B19">
        <v>24</v>
      </c>
      <c r="C19">
        <v>14.34</v>
      </c>
      <c r="D19">
        <v>0.59750000000000003</v>
      </c>
      <c r="G19" t="s">
        <v>11</v>
      </c>
      <c r="H19" t="s">
        <v>18</v>
      </c>
      <c r="I19" t="s">
        <v>20</v>
      </c>
      <c r="J19" t="s">
        <v>21</v>
      </c>
    </row>
    <row r="20" spans="1:11" x14ac:dyDescent="0.3">
      <c r="A20">
        <v>19</v>
      </c>
      <c r="B20">
        <v>22</v>
      </c>
      <c r="C20">
        <v>13.19</v>
      </c>
      <c r="D20">
        <v>0.59954545454545449</v>
      </c>
      <c r="G20">
        <v>9.7245926236192749E-4</v>
      </c>
      <c r="H20">
        <v>9.1867916666666662E-4</v>
      </c>
      <c r="I20">
        <f>ABS(G20-H20)</f>
        <v>5.3780095695260869E-5</v>
      </c>
      <c r="J20">
        <f>I20/SQRT(K34^2 + I34^2)</f>
        <v>1.0543938456622985E-2</v>
      </c>
      <c r="K20">
        <f>J20/2</f>
        <v>5.2719692283114926E-3</v>
      </c>
    </row>
    <row r="21" spans="1:11" x14ac:dyDescent="0.3">
      <c r="A21">
        <v>20</v>
      </c>
      <c r="B21">
        <v>25</v>
      </c>
      <c r="C21">
        <v>14.89</v>
      </c>
      <c r="D21">
        <v>0.59560000000000002</v>
      </c>
    </row>
    <row r="24" spans="1:11" x14ac:dyDescent="0.3">
      <c r="B24" t="s">
        <v>9</v>
      </c>
      <c r="C24">
        <f>AVERAGE(D2:D21)</f>
        <v>0.59992133843209916</v>
      </c>
    </row>
    <row r="25" spans="1:11" x14ac:dyDescent="0.3">
      <c r="B25" t="s">
        <v>12</v>
      </c>
      <c r="C25" t="s">
        <v>13</v>
      </c>
    </row>
    <row r="26" spans="1:11" x14ac:dyDescent="0.3">
      <c r="B26" t="s">
        <v>14</v>
      </c>
      <c r="C26" t="s">
        <v>15</v>
      </c>
    </row>
    <row r="30" spans="1:11" x14ac:dyDescent="0.3">
      <c r="B30" t="s">
        <v>8</v>
      </c>
      <c r="C30">
        <v>2E-3</v>
      </c>
      <c r="D30">
        <v>1.9E-3</v>
      </c>
      <c r="F30" t="s">
        <v>10</v>
      </c>
      <c r="G30" t="s">
        <v>11</v>
      </c>
      <c r="H30" t="s">
        <v>16</v>
      </c>
      <c r="I30" t="s">
        <v>17</v>
      </c>
      <c r="J30" t="s">
        <v>18</v>
      </c>
      <c r="K30" t="s">
        <v>19</v>
      </c>
    </row>
    <row r="31" spans="1:11" x14ac:dyDescent="0.3">
      <c r="F31">
        <f>(0.59*9.81*0.0635 * (0.6)^2) / ( 4 * (PI())^2)</f>
        <v>3.3514867623619274E-3</v>
      </c>
      <c r="G31">
        <f>F31-(0.59*0.0635^2)</f>
        <v>9.7245926236192749E-4</v>
      </c>
      <c r="H31">
        <f>(((9.81 * 0.0635 * 0.6 ^2)/4*PI()^2) * 0.001)^2</f>
        <v>3.0617517517997584E-7</v>
      </c>
      <c r="I31">
        <f>0.0051^2</f>
        <v>2.6010000000000003E-5</v>
      </c>
      <c r="J31">
        <f>1/12 * (0.59 * (0.118^2 + 0.069^2))</f>
        <v>9.1867916666666662E-4</v>
      </c>
      <c r="K31">
        <f>(1/12 * (0.118^2 + 0.069^2) * 0.001)^2</f>
        <v>2.4245085069444447E-12</v>
      </c>
    </row>
    <row r="32" spans="1:11" x14ac:dyDescent="0.3">
      <c r="B32" t="s">
        <v>3</v>
      </c>
      <c r="H32">
        <f>(((0.59 *9.81 * 0.6 ^2)/4*PI()^2) * 0.001)^2</f>
        <v>2.6431788326653744E-5</v>
      </c>
      <c r="I32">
        <f>(0.0635^2*0.001)^2</f>
        <v>1.6259040062500002E-11</v>
      </c>
      <c r="K32">
        <f>(1/6  * 0.59 * 0.118 * 0.001)^2</f>
        <v>1.3463734444444441E-10</v>
      </c>
    </row>
    <row r="33" spans="2:11" x14ac:dyDescent="0.3">
      <c r="B33">
        <v>0.61571428571428566</v>
      </c>
      <c r="C33">
        <f>(B33-C$24)^2</f>
        <v>2.4941718385792188E-4</v>
      </c>
      <c r="D33">
        <f>SUM(C33:C52)</f>
        <v>1.3824705041026212E-3</v>
      </c>
      <c r="H33">
        <f>(((2*0.59 * 0.0635 * 0.6)/4*PI()^2) * 0.002)^2</f>
        <v>4.9221343702345732E-8</v>
      </c>
      <c r="I33">
        <f xml:space="preserve"> (2*0.59*0.0635*0.001)^2</f>
        <v>5.6145049000000003E-9</v>
      </c>
      <c r="K33">
        <f>(1/6  * 0.59 * 0.069 * 0.001)^2</f>
        <v>4.6036225000000002E-11</v>
      </c>
    </row>
    <row r="34" spans="2:11" x14ac:dyDescent="0.3">
      <c r="B34">
        <v>0.61199999999999999</v>
      </c>
      <c r="C34">
        <f>(B34-C$24)^2</f>
        <v>1.4589406527188448E-4</v>
      </c>
      <c r="D34">
        <f>SQRT( D33/(19*20))</f>
        <v>1.907375231556252E-3</v>
      </c>
      <c r="H34">
        <f>SQRT( SUM(H31:H33))</f>
        <v>5.1756337626938081E-3</v>
      </c>
      <c r="I34">
        <f>SQRT(SUM(I31:I33))</f>
        <v>5.1005520058068294E-3</v>
      </c>
      <c r="K34">
        <f>SQRT(SUM(K31:K33))</f>
        <v>1.3531373838283712E-5</v>
      </c>
    </row>
    <row r="35" spans="2:11" x14ac:dyDescent="0.3">
      <c r="B35">
        <v>0.59961538461538466</v>
      </c>
      <c r="C35">
        <f>(B35-C$24)^2</f>
        <v>9.360773796216942E-8</v>
      </c>
    </row>
    <row r="36" spans="2:11" x14ac:dyDescent="0.3">
      <c r="B36">
        <v>0.621</v>
      </c>
      <c r="C36">
        <f>(B36-C$24)^2</f>
        <v>4.4430997349409972E-4</v>
      </c>
    </row>
    <row r="37" spans="2:11" x14ac:dyDescent="0.3">
      <c r="B37">
        <v>0.59150000000000003</v>
      </c>
      <c r="C37">
        <f>(B37-C$24)^2</f>
        <v>7.0918940987949915E-5</v>
      </c>
    </row>
    <row r="38" spans="2:11" x14ac:dyDescent="0.3">
      <c r="B38">
        <v>0.5945454545454546</v>
      </c>
      <c r="C38">
        <f>(B38-C$24)^2</f>
        <v>2.8900127562684636E-5</v>
      </c>
    </row>
    <row r="39" spans="2:11" x14ac:dyDescent="0.3">
      <c r="B39">
        <v>0.60222222222222233</v>
      </c>
      <c r="C39">
        <f>(B39-C$24)^2</f>
        <v>5.2940662156515401E-6</v>
      </c>
    </row>
    <row r="40" spans="2:11" x14ac:dyDescent="0.3">
      <c r="B40">
        <v>0.60304347826086957</v>
      </c>
      <c r="C40">
        <f>(B40-C$24)^2</f>
        <v>9.7477571103945214E-6</v>
      </c>
    </row>
    <row r="41" spans="2:11" x14ac:dyDescent="0.3">
      <c r="B41">
        <v>0.58875</v>
      </c>
      <c r="C41">
        <f>(B41-C$24)^2</f>
        <v>1.2479880236449583E-4</v>
      </c>
    </row>
    <row r="42" spans="2:11" x14ac:dyDescent="0.3">
      <c r="B42">
        <v>0.59571428571428575</v>
      </c>
      <c r="C42">
        <f>(B42-C$24)^2</f>
        <v>1.7699292570461189E-5</v>
      </c>
    </row>
    <row r="43" spans="2:11" x14ac:dyDescent="0.3">
      <c r="B43">
        <v>0.58920000000000006</v>
      </c>
      <c r="C43">
        <f>(B43-C$24)^2</f>
        <v>1.1494709777560526E-4</v>
      </c>
    </row>
    <row r="44" spans="2:11" x14ac:dyDescent="0.3">
      <c r="B44">
        <v>0.5988</v>
      </c>
      <c r="C44">
        <f>(B44-C$24)^2</f>
        <v>1.2573998793026058E-6</v>
      </c>
    </row>
    <row r="45" spans="2:11" x14ac:dyDescent="0.3">
      <c r="B45">
        <v>0.59772727272727277</v>
      </c>
      <c r="C45">
        <f>(B45-C$24)^2</f>
        <v>4.8139243170953096E-6</v>
      </c>
    </row>
    <row r="46" spans="2:11" x14ac:dyDescent="0.3">
      <c r="B46">
        <v>0.59000000000000008</v>
      </c>
      <c r="C46">
        <f>(B46-C$24)^2</f>
        <v>9.8432956284246243E-5</v>
      </c>
    </row>
    <row r="47" spans="2:11" x14ac:dyDescent="0.3">
      <c r="B47">
        <v>0.59888888888888892</v>
      </c>
      <c r="C47">
        <f>(B47-C$24)^2</f>
        <v>1.0659520592750444E-6</v>
      </c>
    </row>
    <row r="48" spans="2:11" x14ac:dyDescent="0.3">
      <c r="B48">
        <v>0.60619047619047617</v>
      </c>
      <c r="C48">
        <f>(B48-C$24)^2</f>
        <v>3.93020882335083E-5</v>
      </c>
    </row>
    <row r="49" spans="2:3" x14ac:dyDescent="0.3">
      <c r="B49">
        <v>0.60086956521739132</v>
      </c>
      <c r="C49">
        <f>(B49-C$24)^2</f>
        <v>8.9913403634550612E-7</v>
      </c>
    </row>
    <row r="50" spans="2:3" x14ac:dyDescent="0.3">
      <c r="B50">
        <v>0.59750000000000003</v>
      </c>
      <c r="C50">
        <f>(B50-C$24)^2</f>
        <v>5.8628798027602701E-6</v>
      </c>
    </row>
    <row r="51" spans="2:3" x14ac:dyDescent="0.3">
      <c r="B51">
        <v>0.59954545454545449</v>
      </c>
      <c r="C51">
        <f>(B51-C$24)^2</f>
        <v>1.4128869623910152E-7</v>
      </c>
    </row>
    <row r="52" spans="2:3" x14ac:dyDescent="0.3">
      <c r="B52">
        <v>0.59560000000000002</v>
      </c>
      <c r="C52">
        <f>(B52-C$24)^2</f>
        <v>1.8673965844737073E-5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2020-11-12T20:36:38Z</dcterms:modified>
</cp:coreProperties>
</file>