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3240" yWindow="765" windowWidth="13365" windowHeight="8355" activeTab="3"/>
  </bookViews>
  <sheets>
    <sheet name="ПТБ-3000" sheetId="7" r:id="rId1"/>
    <sheet name="изд.65МЛ" sheetId="8" r:id="rId2"/>
    <sheet name="сравнение" sheetId="9" r:id="rId3"/>
    <sheet name="Лист1" sheetId="10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H76" i="10" l="1"/>
  <c r="I76" i="10" s="1"/>
  <c r="F76" i="10"/>
  <c r="H74" i="10"/>
  <c r="I74" i="10" s="1"/>
  <c r="F74" i="10"/>
  <c r="H72" i="10"/>
  <c r="I72" i="10" s="1"/>
  <c r="F72" i="10"/>
  <c r="H70" i="10"/>
  <c r="I70" i="10" s="1"/>
  <c r="F70" i="10"/>
  <c r="H68" i="10"/>
  <c r="I68" i="10" s="1"/>
  <c r="F68" i="10"/>
  <c r="I66" i="10"/>
  <c r="H66" i="10"/>
  <c r="F66" i="10"/>
  <c r="H64" i="10"/>
  <c r="I64" i="10" s="1"/>
  <c r="F64" i="10"/>
  <c r="H62" i="10"/>
  <c r="I62" i="10" s="1"/>
  <c r="F62" i="10"/>
  <c r="H60" i="10"/>
  <c r="I60" i="10" s="1"/>
  <c r="F60" i="10"/>
  <c r="H58" i="10"/>
  <c r="I58" i="10" s="1"/>
  <c r="F58" i="10"/>
  <c r="I56" i="10"/>
  <c r="H56" i="10"/>
  <c r="F56" i="10"/>
  <c r="H54" i="10"/>
  <c r="I54" i="10" s="1"/>
  <c r="F54" i="10"/>
  <c r="I52" i="10"/>
  <c r="H52" i="10"/>
  <c r="F52" i="10"/>
  <c r="B51" i="10"/>
  <c r="D83" i="10" s="1"/>
  <c r="H50" i="10"/>
  <c r="I50" i="10" s="1"/>
  <c r="F50" i="10"/>
  <c r="F45" i="10"/>
  <c r="F41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18" i="10"/>
  <c r="F14" i="10"/>
  <c r="C13" i="10"/>
  <c r="C23" i="10" s="1"/>
  <c r="C42" i="10" s="1"/>
  <c r="C44" i="10" s="1"/>
  <c r="C47" i="10" s="1"/>
  <c r="C49" i="10" s="1"/>
  <c r="C51" i="10" s="1"/>
  <c r="C53" i="10" s="1"/>
  <c r="C55" i="10" s="1"/>
  <c r="C57" i="10" s="1"/>
  <c r="C59" i="10" s="1"/>
  <c r="C61" i="10" s="1"/>
  <c r="C63" i="10" s="1"/>
  <c r="C65" i="10" s="1"/>
  <c r="C67" i="10" s="1"/>
  <c r="C69" i="10" s="1"/>
  <c r="C71" i="10" s="1"/>
  <c r="C73" i="10" s="1"/>
  <c r="C75" i="10" s="1"/>
  <c r="C77" i="10" s="1"/>
  <c r="C12" i="10"/>
  <c r="F11" i="10"/>
  <c r="F10" i="10"/>
  <c r="F9" i="10"/>
  <c r="F8" i="10"/>
  <c r="F7" i="10"/>
  <c r="F6" i="10"/>
  <c r="F5" i="10"/>
  <c r="F4" i="10"/>
  <c r="F12" i="10" s="1"/>
  <c r="E12" i="10" s="1"/>
  <c r="G3" i="10"/>
  <c r="F3" i="10"/>
  <c r="F19" i="10" s="1"/>
  <c r="C15" i="10" l="1"/>
  <c r="C17" i="10" s="1"/>
  <c r="C19" i="10" s="1"/>
  <c r="E19" i="10" s="1"/>
  <c r="G19" i="10" s="1"/>
  <c r="F13" i="10"/>
  <c r="C83" i="10"/>
  <c r="B53" i="10"/>
  <c r="H78" i="8"/>
  <c r="I78" i="8" s="1"/>
  <c r="F78" i="8"/>
  <c r="H76" i="8"/>
  <c r="I76" i="8" s="1"/>
  <c r="F76" i="8"/>
  <c r="H74" i="8"/>
  <c r="I74" i="8" s="1"/>
  <c r="F74" i="8"/>
  <c r="I72" i="8"/>
  <c r="H72" i="8"/>
  <c r="F72" i="8"/>
  <c r="H70" i="8"/>
  <c r="I70" i="8" s="1"/>
  <c r="F70" i="8"/>
  <c r="I68" i="8"/>
  <c r="H68" i="8"/>
  <c r="F68" i="8"/>
  <c r="H66" i="8"/>
  <c r="I66" i="8" s="1"/>
  <c r="F66" i="8"/>
  <c r="H64" i="8"/>
  <c r="I64" i="8" s="1"/>
  <c r="F64" i="8"/>
  <c r="H62" i="8"/>
  <c r="I62" i="8" s="1"/>
  <c r="F62" i="8"/>
  <c r="H60" i="8"/>
  <c r="I60" i="8" s="1"/>
  <c r="F60" i="8"/>
  <c r="H58" i="8"/>
  <c r="I58" i="8" s="1"/>
  <c r="F58" i="8"/>
  <c r="H56" i="8"/>
  <c r="I56" i="8" s="1"/>
  <c r="F56" i="8"/>
  <c r="H54" i="8"/>
  <c r="I54" i="8" s="1"/>
  <c r="F54" i="8"/>
  <c r="H52" i="8"/>
  <c r="I52" i="8" s="1"/>
  <c r="F52" i="8"/>
  <c r="B51" i="8"/>
  <c r="H50" i="8"/>
  <c r="I50" i="8" s="1"/>
  <c r="F50" i="8"/>
  <c r="F45" i="8"/>
  <c r="F41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18" i="8"/>
  <c r="F14" i="8"/>
  <c r="C13" i="8"/>
  <c r="C23" i="8" s="1"/>
  <c r="C42" i="8" s="1"/>
  <c r="C44" i="8" s="1"/>
  <c r="C47" i="8" s="1"/>
  <c r="C49" i="8" s="1"/>
  <c r="C51" i="8" s="1"/>
  <c r="C53" i="8" s="1"/>
  <c r="C55" i="8" s="1"/>
  <c r="C57" i="8" s="1"/>
  <c r="C59" i="8" s="1"/>
  <c r="C61" i="8" s="1"/>
  <c r="C63" i="8" s="1"/>
  <c r="C65" i="8" s="1"/>
  <c r="C67" i="8" s="1"/>
  <c r="C69" i="8" s="1"/>
  <c r="C71" i="8" s="1"/>
  <c r="C73" i="8" s="1"/>
  <c r="C75" i="8" s="1"/>
  <c r="C77" i="8" s="1"/>
  <c r="C79" i="8" s="1"/>
  <c r="C12" i="8"/>
  <c r="F11" i="8"/>
  <c r="F10" i="8"/>
  <c r="F9" i="8"/>
  <c r="F8" i="8"/>
  <c r="F7" i="8"/>
  <c r="F6" i="8"/>
  <c r="F5" i="8"/>
  <c r="F4" i="8"/>
  <c r="F12" i="8" s="1"/>
  <c r="G3" i="8"/>
  <c r="F3" i="8"/>
  <c r="F19" i="8" s="1"/>
  <c r="E83" i="10" l="1"/>
  <c r="B55" i="10"/>
  <c r="F23" i="10"/>
  <c r="F15" i="10"/>
  <c r="E13" i="10"/>
  <c r="G13" i="10" s="1"/>
  <c r="F13" i="8"/>
  <c r="E12" i="8"/>
  <c r="C15" i="8"/>
  <c r="C17" i="8" s="1"/>
  <c r="C19" i="8" s="1"/>
  <c r="E19" i="8" s="1"/>
  <c r="G19" i="8" s="1"/>
  <c r="D85" i="8"/>
  <c r="C85" i="8"/>
  <c r="B53" i="8"/>
  <c r="E15" i="10" l="1"/>
  <c r="G15" i="10" s="1"/>
  <c r="F17" i="10"/>
  <c r="E17" i="10" s="1"/>
  <c r="G17" i="10" s="1"/>
  <c r="F83" i="10"/>
  <c r="B57" i="10"/>
  <c r="F42" i="10"/>
  <c r="E23" i="10"/>
  <c r="G23" i="10" s="1"/>
  <c r="F23" i="8"/>
  <c r="F15" i="8"/>
  <c r="E13" i="8"/>
  <c r="G13" i="8" s="1"/>
  <c r="B55" i="8"/>
  <c r="E85" i="8"/>
  <c r="G83" i="10" l="1"/>
  <c r="B59" i="10"/>
  <c r="E42" i="10"/>
  <c r="G42" i="10" s="1"/>
  <c r="F44" i="10"/>
  <c r="E15" i="8"/>
  <c r="G15" i="8" s="1"/>
  <c r="F17" i="8"/>
  <c r="E17" i="8" s="1"/>
  <c r="G17" i="8" s="1"/>
  <c r="F85" i="8"/>
  <c r="B57" i="8"/>
  <c r="F42" i="8"/>
  <c r="E23" i="8"/>
  <c r="G23" i="8" s="1"/>
  <c r="B73" i="7"/>
  <c r="H72" i="7"/>
  <c r="I72" i="7" s="1"/>
  <c r="F72" i="7"/>
  <c r="H83" i="10" l="1"/>
  <c r="B61" i="10"/>
  <c r="F47" i="10"/>
  <c r="E44" i="10"/>
  <c r="G44" i="10" s="1"/>
  <c r="B59" i="8"/>
  <c r="G85" i="8"/>
  <c r="E42" i="8"/>
  <c r="G42" i="8" s="1"/>
  <c r="F44" i="8"/>
  <c r="F32" i="7"/>
  <c r="F33" i="7"/>
  <c r="F28" i="7"/>
  <c r="F29" i="7"/>
  <c r="F39" i="7"/>
  <c r="I83" i="10" l="1"/>
  <c r="B63" i="10"/>
  <c r="F49" i="10"/>
  <c r="I47" i="10"/>
  <c r="I49" i="10" s="1"/>
  <c r="E47" i="10"/>
  <c r="F47" i="8"/>
  <c r="E44" i="8"/>
  <c r="G44" i="8" s="1"/>
  <c r="H85" i="8"/>
  <c r="B61" i="8"/>
  <c r="F38" i="7"/>
  <c r="F37" i="7"/>
  <c r="H47" i="10" l="1"/>
  <c r="J47" i="10" s="1"/>
  <c r="G47" i="10"/>
  <c r="I51" i="10"/>
  <c r="H49" i="10"/>
  <c r="J49" i="10" s="1"/>
  <c r="C81" i="10" s="1"/>
  <c r="J83" i="10"/>
  <c r="B65" i="10"/>
  <c r="F51" i="10"/>
  <c r="E49" i="10"/>
  <c r="G49" i="10" s="1"/>
  <c r="C82" i="10" s="1"/>
  <c r="B63" i="8"/>
  <c r="I85" i="8"/>
  <c r="F49" i="8"/>
  <c r="I47" i="8"/>
  <c r="I49" i="8" s="1"/>
  <c r="E47" i="8"/>
  <c r="H78" i="7"/>
  <c r="I78" i="7" s="1"/>
  <c r="H76" i="7"/>
  <c r="H74" i="7"/>
  <c r="H70" i="7"/>
  <c r="H68" i="7"/>
  <c r="H66" i="7"/>
  <c r="H64" i="7"/>
  <c r="H62" i="7"/>
  <c r="H60" i="7"/>
  <c r="H58" i="7"/>
  <c r="H56" i="7"/>
  <c r="H54" i="7"/>
  <c r="H52" i="7"/>
  <c r="H50" i="7"/>
  <c r="I50" i="7" s="1"/>
  <c r="F50" i="7"/>
  <c r="B51" i="7"/>
  <c r="D85" i="7" s="1"/>
  <c r="F78" i="7"/>
  <c r="I76" i="7"/>
  <c r="F76" i="7"/>
  <c r="F74" i="7"/>
  <c r="G3" i="7"/>
  <c r="K83" i="10" l="1"/>
  <c r="B67" i="10"/>
  <c r="F53" i="10"/>
  <c r="E51" i="10"/>
  <c r="G51" i="10" s="1"/>
  <c r="D82" i="10" s="1"/>
  <c r="I53" i="10"/>
  <c r="H51" i="10"/>
  <c r="J51" i="10" s="1"/>
  <c r="D81" i="10" s="1"/>
  <c r="I51" i="8"/>
  <c r="H49" i="8"/>
  <c r="J49" i="8" s="1"/>
  <c r="C83" i="8" s="1"/>
  <c r="H47" i="8"/>
  <c r="J47" i="8" s="1"/>
  <c r="G47" i="8"/>
  <c r="F51" i="8"/>
  <c r="E49" i="8"/>
  <c r="G49" i="8" s="1"/>
  <c r="C84" i="8" s="1"/>
  <c r="J85" i="8"/>
  <c r="B65" i="8"/>
  <c r="B53" i="7"/>
  <c r="C85" i="7"/>
  <c r="I74" i="7"/>
  <c r="I70" i="7"/>
  <c r="F70" i="7"/>
  <c r="I68" i="7"/>
  <c r="F68" i="7"/>
  <c r="I66" i="7"/>
  <c r="F66" i="7"/>
  <c r="I64" i="7"/>
  <c r="F64" i="7"/>
  <c r="I62" i="7"/>
  <c r="F62" i="7"/>
  <c r="I60" i="7"/>
  <c r="F60" i="7"/>
  <c r="I58" i="7"/>
  <c r="F58" i="7"/>
  <c r="I56" i="7"/>
  <c r="F56" i="7"/>
  <c r="I54" i="7"/>
  <c r="F54" i="7"/>
  <c r="I52" i="7"/>
  <c r="F52" i="7"/>
  <c r="F45" i="7"/>
  <c r="F41" i="7"/>
  <c r="F36" i="7"/>
  <c r="F35" i="7"/>
  <c r="F34" i="7"/>
  <c r="F31" i="7"/>
  <c r="F30" i="7"/>
  <c r="F27" i="7"/>
  <c r="F26" i="7"/>
  <c r="F25" i="7"/>
  <c r="F24" i="7"/>
  <c r="F18" i="7"/>
  <c r="F14" i="7"/>
  <c r="C12" i="7"/>
  <c r="F11" i="7"/>
  <c r="F10" i="7"/>
  <c r="F9" i="7"/>
  <c r="F8" i="7"/>
  <c r="F7" i="7"/>
  <c r="F6" i="7"/>
  <c r="F5" i="7"/>
  <c r="F4" i="7"/>
  <c r="F3" i="7"/>
  <c r="L83" i="10" l="1"/>
  <c r="B69" i="10"/>
  <c r="I55" i="10"/>
  <c r="H53" i="10"/>
  <c r="J53" i="10" s="1"/>
  <c r="E81" i="10" s="1"/>
  <c r="F55" i="10"/>
  <c r="E53" i="10"/>
  <c r="G53" i="10" s="1"/>
  <c r="E82" i="10" s="1"/>
  <c r="B67" i="8"/>
  <c r="K85" i="8"/>
  <c r="F53" i="8"/>
  <c r="E51" i="8"/>
  <c r="G51" i="8" s="1"/>
  <c r="D84" i="8" s="1"/>
  <c r="I53" i="8"/>
  <c r="H51" i="8"/>
  <c r="J51" i="8" s="1"/>
  <c r="D83" i="8" s="1"/>
  <c r="C13" i="7"/>
  <c r="C15" i="7" s="1"/>
  <c r="B55" i="7"/>
  <c r="E85" i="7"/>
  <c r="F12" i="7"/>
  <c r="F19" i="7" s="1"/>
  <c r="C17" i="7"/>
  <c r="C19" i="7" s="1"/>
  <c r="M83" i="10" l="1"/>
  <c r="B71" i="10"/>
  <c r="F57" i="10"/>
  <c r="E55" i="10"/>
  <c r="G55" i="10" s="1"/>
  <c r="F82" i="10" s="1"/>
  <c r="I57" i="10"/>
  <c r="H55" i="10"/>
  <c r="J55" i="10" s="1"/>
  <c r="F81" i="10" s="1"/>
  <c r="I55" i="8"/>
  <c r="H53" i="8"/>
  <c r="J53" i="8" s="1"/>
  <c r="E83" i="8" s="1"/>
  <c r="F55" i="8"/>
  <c r="E53" i="8"/>
  <c r="G53" i="8" s="1"/>
  <c r="E84" i="8" s="1"/>
  <c r="L85" i="8"/>
  <c r="B69" i="8"/>
  <c r="C23" i="7"/>
  <c r="C42" i="7" s="1"/>
  <c r="C44" i="7" s="1"/>
  <c r="C47" i="7" s="1"/>
  <c r="C49" i="7" s="1"/>
  <c r="C51" i="7" s="1"/>
  <c r="C53" i="7" s="1"/>
  <c r="C55" i="7" s="1"/>
  <c r="C57" i="7" s="1"/>
  <c r="C59" i="7" s="1"/>
  <c r="C61" i="7" s="1"/>
  <c r="C63" i="7" s="1"/>
  <c r="C65" i="7" s="1"/>
  <c r="F85" i="7"/>
  <c r="B57" i="7"/>
  <c r="E12" i="7"/>
  <c r="E19" i="7"/>
  <c r="G19" i="7" s="1"/>
  <c r="F13" i="7"/>
  <c r="F23" i="7" s="1"/>
  <c r="N83" i="10" l="1"/>
  <c r="B73" i="10"/>
  <c r="I59" i="10"/>
  <c r="H57" i="10"/>
  <c r="J57" i="10" s="1"/>
  <c r="G81" i="10" s="1"/>
  <c r="F59" i="10"/>
  <c r="E57" i="10"/>
  <c r="G57" i="10" s="1"/>
  <c r="G82" i="10" s="1"/>
  <c r="B71" i="8"/>
  <c r="M85" i="8"/>
  <c r="F57" i="8"/>
  <c r="E55" i="8"/>
  <c r="G55" i="8" s="1"/>
  <c r="F84" i="8" s="1"/>
  <c r="I57" i="8"/>
  <c r="H55" i="8"/>
  <c r="J55" i="8" s="1"/>
  <c r="F83" i="8" s="1"/>
  <c r="F42" i="7"/>
  <c r="E42" i="7" s="1"/>
  <c r="G85" i="7"/>
  <c r="B59" i="7"/>
  <c r="C67" i="7"/>
  <c r="C69" i="7" s="1"/>
  <c r="C71" i="7" s="1"/>
  <c r="F15" i="7"/>
  <c r="E15" i="7" s="1"/>
  <c r="G15" i="7" s="1"/>
  <c r="E13" i="7"/>
  <c r="G13" i="7" s="1"/>
  <c r="E23" i="7"/>
  <c r="G23" i="7" s="1"/>
  <c r="O83" i="10" l="1"/>
  <c r="B75" i="10"/>
  <c r="P83" i="10" s="1"/>
  <c r="F61" i="10"/>
  <c r="E59" i="10"/>
  <c r="G59" i="10" s="1"/>
  <c r="H82" i="10" s="1"/>
  <c r="I61" i="10"/>
  <c r="H59" i="10"/>
  <c r="J59" i="10" s="1"/>
  <c r="H81" i="10" s="1"/>
  <c r="C73" i="7"/>
  <c r="I59" i="8"/>
  <c r="H57" i="8"/>
  <c r="J57" i="8" s="1"/>
  <c r="G83" i="8" s="1"/>
  <c r="F59" i="8"/>
  <c r="E57" i="8"/>
  <c r="G57" i="8" s="1"/>
  <c r="G84" i="8" s="1"/>
  <c r="N85" i="8"/>
  <c r="B75" i="8"/>
  <c r="B73" i="8"/>
  <c r="H85" i="7"/>
  <c r="B61" i="7"/>
  <c r="F17" i="7"/>
  <c r="E17" i="7" s="1"/>
  <c r="G17" i="7" s="1"/>
  <c r="F44" i="7"/>
  <c r="G42" i="7"/>
  <c r="I63" i="10" l="1"/>
  <c r="H61" i="10"/>
  <c r="J61" i="10" s="1"/>
  <c r="I81" i="10" s="1"/>
  <c r="F63" i="10"/>
  <c r="E61" i="10"/>
  <c r="G61" i="10" s="1"/>
  <c r="I82" i="10" s="1"/>
  <c r="C75" i="7"/>
  <c r="C77" i="7" s="1"/>
  <c r="C79" i="7" s="1"/>
  <c r="O85" i="8"/>
  <c r="B77" i="8"/>
  <c r="P85" i="8" s="1"/>
  <c r="F61" i="8"/>
  <c r="E59" i="8"/>
  <c r="G59" i="8" s="1"/>
  <c r="H84" i="8" s="1"/>
  <c r="I61" i="8"/>
  <c r="H59" i="8"/>
  <c r="J59" i="8" s="1"/>
  <c r="H83" i="8" s="1"/>
  <c r="B63" i="7"/>
  <c r="I85" i="7"/>
  <c r="F47" i="7"/>
  <c r="F49" i="7" s="1"/>
  <c r="F51" i="7" s="1"/>
  <c r="E44" i="7"/>
  <c r="G44" i="7" s="1"/>
  <c r="F65" i="10" l="1"/>
  <c r="E63" i="10"/>
  <c r="G63" i="10" s="1"/>
  <c r="J82" i="10" s="1"/>
  <c r="I65" i="10"/>
  <c r="H63" i="10"/>
  <c r="J63" i="10" s="1"/>
  <c r="J81" i="10" s="1"/>
  <c r="I63" i="8"/>
  <c r="H61" i="8"/>
  <c r="J61" i="8" s="1"/>
  <c r="I83" i="8" s="1"/>
  <c r="F63" i="8"/>
  <c r="E61" i="8"/>
  <c r="G61" i="8" s="1"/>
  <c r="I84" i="8" s="1"/>
  <c r="J85" i="7"/>
  <c r="B65" i="7"/>
  <c r="I47" i="7"/>
  <c r="I49" i="7" s="1"/>
  <c r="E47" i="7"/>
  <c r="H47" i="7" s="1"/>
  <c r="I67" i="10" l="1"/>
  <c r="H65" i="10"/>
  <c r="J65" i="10" s="1"/>
  <c r="K81" i="10" s="1"/>
  <c r="F67" i="10"/>
  <c r="E65" i="10"/>
  <c r="G65" i="10" s="1"/>
  <c r="K82" i="10" s="1"/>
  <c r="F65" i="8"/>
  <c r="E63" i="8"/>
  <c r="G63" i="8" s="1"/>
  <c r="J84" i="8" s="1"/>
  <c r="I65" i="8"/>
  <c r="H63" i="8"/>
  <c r="J63" i="8" s="1"/>
  <c r="J83" i="8" s="1"/>
  <c r="B67" i="7"/>
  <c r="K85" i="7"/>
  <c r="J47" i="7"/>
  <c r="G47" i="7"/>
  <c r="I51" i="7"/>
  <c r="H49" i="7"/>
  <c r="J49" i="7" s="1"/>
  <c r="C83" i="7" s="1"/>
  <c r="E49" i="7"/>
  <c r="G49" i="7" s="1"/>
  <c r="C84" i="7" s="1"/>
  <c r="F69" i="10" l="1"/>
  <c r="E67" i="10"/>
  <c r="G67" i="10" s="1"/>
  <c r="L82" i="10" s="1"/>
  <c r="I69" i="10"/>
  <c r="H67" i="10"/>
  <c r="J67" i="10" s="1"/>
  <c r="L81" i="10" s="1"/>
  <c r="I67" i="8"/>
  <c r="H65" i="8"/>
  <c r="J65" i="8" s="1"/>
  <c r="K83" i="8" s="1"/>
  <c r="F67" i="8"/>
  <c r="E65" i="8"/>
  <c r="G65" i="8" s="1"/>
  <c r="K84" i="8" s="1"/>
  <c r="L85" i="7"/>
  <c r="B69" i="7"/>
  <c r="M85" i="7" s="1"/>
  <c r="F53" i="7"/>
  <c r="E51" i="7"/>
  <c r="G51" i="7" s="1"/>
  <c r="D84" i="7" s="1"/>
  <c r="I53" i="7"/>
  <c r="H51" i="7"/>
  <c r="J51" i="7" s="1"/>
  <c r="D83" i="7" s="1"/>
  <c r="I71" i="10" l="1"/>
  <c r="H69" i="10"/>
  <c r="J69" i="10" s="1"/>
  <c r="M81" i="10" s="1"/>
  <c r="F71" i="10"/>
  <c r="E69" i="10"/>
  <c r="G69" i="10" s="1"/>
  <c r="M82" i="10" s="1"/>
  <c r="F69" i="8"/>
  <c r="E67" i="8"/>
  <c r="G67" i="8" s="1"/>
  <c r="L84" i="8" s="1"/>
  <c r="I69" i="8"/>
  <c r="H67" i="8"/>
  <c r="J67" i="8" s="1"/>
  <c r="L83" i="8" s="1"/>
  <c r="B71" i="7"/>
  <c r="I55" i="7"/>
  <c r="H53" i="7"/>
  <c r="J53" i="7" s="1"/>
  <c r="E83" i="7" s="1"/>
  <c r="F55" i="7"/>
  <c r="E53" i="7"/>
  <c r="G53" i="7" s="1"/>
  <c r="E84" i="7" s="1"/>
  <c r="F73" i="10" l="1"/>
  <c r="E71" i="10"/>
  <c r="G71" i="10" s="1"/>
  <c r="N82" i="10" s="1"/>
  <c r="I73" i="10"/>
  <c r="H71" i="10"/>
  <c r="J71" i="10" s="1"/>
  <c r="N81" i="10" s="1"/>
  <c r="I71" i="8"/>
  <c r="H69" i="8"/>
  <c r="J69" i="8" s="1"/>
  <c r="M83" i="8" s="1"/>
  <c r="F71" i="8"/>
  <c r="E69" i="8"/>
  <c r="G69" i="8" s="1"/>
  <c r="M84" i="8" s="1"/>
  <c r="B75" i="7"/>
  <c r="N85" i="7"/>
  <c r="F57" i="7"/>
  <c r="E55" i="7"/>
  <c r="G55" i="7" s="1"/>
  <c r="F84" i="7" s="1"/>
  <c r="I57" i="7"/>
  <c r="H55" i="7"/>
  <c r="J55" i="7" s="1"/>
  <c r="F83" i="7" s="1"/>
  <c r="I75" i="10" l="1"/>
  <c r="H73" i="10"/>
  <c r="J73" i="10" s="1"/>
  <c r="O81" i="10" s="1"/>
  <c r="F75" i="10"/>
  <c r="E73" i="10"/>
  <c r="G73" i="10" s="1"/>
  <c r="O82" i="10" s="1"/>
  <c r="F73" i="8"/>
  <c r="E71" i="8"/>
  <c r="G71" i="8" s="1"/>
  <c r="N84" i="8" s="1"/>
  <c r="I73" i="8"/>
  <c r="H71" i="8"/>
  <c r="J71" i="8" s="1"/>
  <c r="N83" i="8" s="1"/>
  <c r="B77" i="7"/>
  <c r="P85" i="7" s="1"/>
  <c r="O85" i="7"/>
  <c r="I59" i="7"/>
  <c r="H57" i="7"/>
  <c r="J57" i="7" s="1"/>
  <c r="G83" i="7" s="1"/>
  <c r="F59" i="7"/>
  <c r="E57" i="7"/>
  <c r="G57" i="7" s="1"/>
  <c r="G84" i="7" s="1"/>
  <c r="F77" i="10" l="1"/>
  <c r="E77" i="10" s="1"/>
  <c r="G77" i="10" s="1"/>
  <c r="Q82" i="10" s="1"/>
  <c r="E75" i="10"/>
  <c r="G75" i="10" s="1"/>
  <c r="P82" i="10" s="1"/>
  <c r="H75" i="10"/>
  <c r="J75" i="10" s="1"/>
  <c r="P81" i="10" s="1"/>
  <c r="I77" i="10"/>
  <c r="H77" i="10" s="1"/>
  <c r="J77" i="10" s="1"/>
  <c r="Q81" i="10" s="1"/>
  <c r="I75" i="8"/>
  <c r="H73" i="8"/>
  <c r="J73" i="8" s="1"/>
  <c r="F75" i="8"/>
  <c r="E73" i="8"/>
  <c r="G73" i="8" s="1"/>
  <c r="F61" i="7"/>
  <c r="E59" i="7"/>
  <c r="G59" i="7" s="1"/>
  <c r="H84" i="7" s="1"/>
  <c r="I61" i="7"/>
  <c r="H59" i="7"/>
  <c r="F77" i="8" l="1"/>
  <c r="E75" i="8"/>
  <c r="G75" i="8" s="1"/>
  <c r="O84" i="8" s="1"/>
  <c r="I77" i="8"/>
  <c r="H75" i="8"/>
  <c r="J75" i="8" s="1"/>
  <c r="O83" i="8" s="1"/>
  <c r="J59" i="7"/>
  <c r="H83" i="7" s="1"/>
  <c r="I63" i="7"/>
  <c r="H61" i="7"/>
  <c r="J61" i="7" s="1"/>
  <c r="I83" i="7" s="1"/>
  <c r="F63" i="7"/>
  <c r="E61" i="7"/>
  <c r="G61" i="7" s="1"/>
  <c r="I84" i="7" s="1"/>
  <c r="H77" i="8" l="1"/>
  <c r="J77" i="8" s="1"/>
  <c r="P83" i="8" s="1"/>
  <c r="I79" i="8"/>
  <c r="H79" i="8" s="1"/>
  <c r="J79" i="8" s="1"/>
  <c r="Q83" i="8" s="1"/>
  <c r="F79" i="8"/>
  <c r="E79" i="8" s="1"/>
  <c r="G79" i="8" s="1"/>
  <c r="Q84" i="8" s="1"/>
  <c r="E77" i="8"/>
  <c r="G77" i="8" s="1"/>
  <c r="P84" i="8" s="1"/>
  <c r="F65" i="7"/>
  <c r="E63" i="7"/>
  <c r="G63" i="7" s="1"/>
  <c r="J84" i="7" s="1"/>
  <c r="I65" i="7"/>
  <c r="H63" i="7"/>
  <c r="J63" i="7" s="1"/>
  <c r="J83" i="7" s="1"/>
  <c r="I67" i="7" l="1"/>
  <c r="H65" i="7"/>
  <c r="J65" i="7" s="1"/>
  <c r="K83" i="7" s="1"/>
  <c r="F67" i="7"/>
  <c r="E65" i="7"/>
  <c r="G65" i="7" s="1"/>
  <c r="K84" i="7" s="1"/>
  <c r="F69" i="7" l="1"/>
  <c r="E67" i="7"/>
  <c r="G67" i="7" s="1"/>
  <c r="L84" i="7" s="1"/>
  <c r="I69" i="7"/>
  <c r="H67" i="7"/>
  <c r="J67" i="7" s="1"/>
  <c r="L83" i="7" s="1"/>
  <c r="I71" i="7" l="1"/>
  <c r="I73" i="7" s="1"/>
  <c r="H69" i="7"/>
  <c r="J69" i="7" s="1"/>
  <c r="M83" i="7" s="1"/>
  <c r="F71" i="7"/>
  <c r="F73" i="7" s="1"/>
  <c r="E69" i="7"/>
  <c r="G69" i="7" s="1"/>
  <c r="M84" i="7" s="1"/>
  <c r="E73" i="7" l="1"/>
  <c r="G73" i="7" s="1"/>
  <c r="F75" i="7"/>
  <c r="I75" i="7"/>
  <c r="H73" i="7"/>
  <c r="J73" i="7" s="1"/>
  <c r="H75" i="7"/>
  <c r="J75" i="7" s="1"/>
  <c r="O83" i="7" s="1"/>
  <c r="I77" i="7"/>
  <c r="E75" i="7"/>
  <c r="G75" i="7" s="1"/>
  <c r="O84" i="7" s="1"/>
  <c r="F77" i="7"/>
  <c r="E77" i="7" s="1"/>
  <c r="E71" i="7"/>
  <c r="G71" i="7" s="1"/>
  <c r="N84" i="7" s="1"/>
  <c r="H71" i="7"/>
  <c r="J71" i="7" s="1"/>
  <c r="N83" i="7" s="1"/>
  <c r="I79" i="7" l="1"/>
  <c r="H77" i="7"/>
  <c r="J77" i="7" s="1"/>
  <c r="P83" i="7" s="1"/>
  <c r="F79" i="7"/>
  <c r="E79" i="7" s="1"/>
  <c r="G79" i="7" s="1"/>
  <c r="Q84" i="7" s="1"/>
  <c r="G77" i="7"/>
  <c r="P84" i="7" s="1"/>
  <c r="H79" i="7" l="1"/>
  <c r="J79" i="7" s="1"/>
  <c r="Q83" i="7" s="1"/>
</calcChain>
</file>

<file path=xl/comments1.xml><?xml version="1.0" encoding="utf-8"?>
<comments xmlns="http://schemas.openxmlformats.org/spreadsheetml/2006/main">
  <authors>
    <author>Владимир</author>
  </authors>
  <commentList>
    <comment ref="A85" authorId="0">
      <text>
        <r>
          <rPr>
            <b/>
            <sz val="8"/>
            <color indexed="81"/>
            <rFont val="Tahoma"/>
            <charset val="204"/>
          </rPr>
          <t>Владимир: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A88" authorId="0">
      <text>
        <r>
          <rPr>
            <b/>
            <sz val="8"/>
            <color indexed="81"/>
            <rFont val="Tahoma"/>
            <charset val="204"/>
          </rPr>
          <t>Владимир: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Владимир</author>
  </authors>
  <commentList>
    <comment ref="A85" authorId="0">
      <text>
        <r>
          <rPr>
            <b/>
            <sz val="8"/>
            <color indexed="81"/>
            <rFont val="Tahoma"/>
            <charset val="204"/>
          </rPr>
          <t>Владимир: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A88" authorId="0">
      <text>
        <r>
          <rPr>
            <b/>
            <sz val="8"/>
            <color indexed="81"/>
            <rFont val="Tahoma"/>
            <charset val="204"/>
          </rPr>
          <t>Владимир: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Владимир</author>
  </authors>
  <commentList>
    <comment ref="A83" authorId="0">
      <text>
        <r>
          <rPr>
            <b/>
            <sz val="8"/>
            <color indexed="81"/>
            <rFont val="Tahoma"/>
            <charset val="204"/>
          </rPr>
          <t>Владимир: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A86" authorId="0">
      <text>
        <r>
          <rPr>
            <b/>
            <sz val="8"/>
            <color indexed="81"/>
            <rFont val="Tahoma"/>
            <charset val="204"/>
          </rPr>
          <t>Владимир: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<sst xmlns="http://schemas.openxmlformats.org/spreadsheetml/2006/main" count="376" uniqueCount="91">
  <si>
    <t>№</t>
  </si>
  <si>
    <t>Наименование</t>
  </si>
  <si>
    <t>Масса, кг</t>
  </si>
  <si>
    <t>Хцт, м</t>
  </si>
  <si>
    <t>Мх, кгм</t>
  </si>
  <si>
    <t>Хцт, проц.</t>
  </si>
  <si>
    <t>Изменение Мх при уборке шасси</t>
  </si>
  <si>
    <t>-</t>
  </si>
  <si>
    <t>Архив</t>
  </si>
  <si>
    <t>Снаряженный самолёт</t>
  </si>
  <si>
    <t>С-т без топлива (ШВ)</t>
  </si>
  <si>
    <t>Ш У</t>
  </si>
  <si>
    <t>Азот пневмосистемы</t>
  </si>
  <si>
    <t>Азот системы фонаря</t>
  </si>
  <si>
    <t>С-т без топлива (ШУ)</t>
  </si>
  <si>
    <t>Минус топливо</t>
  </si>
  <si>
    <t>Изменение Мх при выпуске шасси</t>
  </si>
  <si>
    <t>ШВ</t>
  </si>
  <si>
    <t>ШУ</t>
  </si>
  <si>
    <t>С-т после пос. с 0 кг топл.</t>
  </si>
  <si>
    <t xml:space="preserve">      ШВ</t>
  </si>
  <si>
    <t>Слив. остатки невыраб-емого топлива</t>
  </si>
  <si>
    <t>С-т пустой без подвесок с 0 кг топл.</t>
  </si>
  <si>
    <t>Снаряженный самолёт без подв. и топл.</t>
  </si>
  <si>
    <t>Экипаж и постоян. снаряжение</t>
  </si>
  <si>
    <t xml:space="preserve"> </t>
  </si>
  <si>
    <t>Центров., Ш.В.проц., с полн. заправк.</t>
  </si>
  <si>
    <t>Центров., Ш.У.проц., с полн. заправк.</t>
  </si>
  <si>
    <t>Топливо при полн. запр., кг</t>
  </si>
  <si>
    <t>mт,кг</t>
  </si>
  <si>
    <t>Кислород двигателей</t>
  </si>
  <si>
    <t>Кислород летчика</t>
  </si>
  <si>
    <t>масло двигателя</t>
  </si>
  <si>
    <t>Спирт системы антиобледенения фонаря</t>
  </si>
  <si>
    <t xml:space="preserve">Звенья после отстрела </t>
  </si>
  <si>
    <t xml:space="preserve">150 патронов </t>
  </si>
  <si>
    <t xml:space="preserve">                                          ШВ</t>
  </si>
  <si>
    <t>Заправка основная 5500 кг топл.</t>
  </si>
  <si>
    <t xml:space="preserve">                                                                                                                                     Расчёт центровок 10 В</t>
  </si>
  <si>
    <t xml:space="preserve">     10 В вариант:                                                                </t>
  </si>
  <si>
    <t>Лётчик  2 человека</t>
  </si>
  <si>
    <t>Заправка полная 11200 кг топл.</t>
  </si>
  <si>
    <t>1хПТБ-3000 на 1 т.п.</t>
  </si>
  <si>
    <t>2хПТБ-3000  3,4 т.п</t>
  </si>
  <si>
    <t>Блоки выброса АПП-50</t>
  </si>
  <si>
    <t>Заправка полная 11304 кг топл.</t>
  </si>
  <si>
    <t>С-т с11304 кг топлива, (ШВ)</t>
  </si>
  <si>
    <t>С-т с 11304 кг топлива (ШУ)</t>
  </si>
  <si>
    <r>
      <t xml:space="preserve">                                   </t>
    </r>
    <r>
      <rPr>
        <b/>
        <u/>
        <sz val="9"/>
        <color theme="1" tint="4.9989318521683403E-2"/>
        <rFont val="Arial"/>
        <family val="2"/>
        <charset val="204"/>
      </rPr>
      <t>Расчёт центровок с-та 10В</t>
    </r>
  </si>
  <si>
    <t>С-т с 11304 кг топлива+ПТБ</t>
  </si>
  <si>
    <t>топливо в ПТБ</t>
  </si>
  <si>
    <t>Р-73 на 7.8</t>
  </si>
  <si>
    <t>ПБ 5.6</t>
  </si>
  <si>
    <t>ПБ 11,12</t>
  </si>
  <si>
    <t>ПБ 3,4</t>
  </si>
  <si>
    <t>ШВ РТЭ с ПТБ</t>
  </si>
  <si>
    <t>ШУ РТЭ с ПТБ</t>
  </si>
  <si>
    <t>ПБ 9,10</t>
  </si>
  <si>
    <t>ПБ</t>
  </si>
  <si>
    <t>БД-4УСК</t>
  </si>
  <si>
    <t>из бака №1  160 л топлива</t>
  </si>
  <si>
    <t>из бака №6 632л топлива</t>
  </si>
  <si>
    <t>из бака №1 100л топлива</t>
  </si>
  <si>
    <t>из крыльевых ПТБ 6000л</t>
  </si>
  <si>
    <t>из бака №1 120л</t>
  </si>
  <si>
    <t>из фюзеляжного ПТБ 3000л</t>
  </si>
  <si>
    <t>из бака №1 и №2Ц совместно 2309л</t>
  </si>
  <si>
    <t>из бака №4 935л</t>
  </si>
  <si>
    <t>из бака №1, №2 и №2Ц совместно 1927</t>
  </si>
  <si>
    <t>из баков №1 и №3 совместно 2136 л</t>
  </si>
  <si>
    <t>из баков №1 и №2 совместно 1670 л</t>
  </si>
  <si>
    <t>из бака №2 и №5ПРО совместно 802 л</t>
  </si>
  <si>
    <t>из расходного отсека бака №4 1130л</t>
  </si>
  <si>
    <t>из расходного отсека бака №5ПРО 1281л</t>
  </si>
  <si>
    <t>из расходного отсека бака №5РО 1117л</t>
  </si>
  <si>
    <t>из центровки серия</t>
  </si>
  <si>
    <t>В-2  Гутник</t>
  </si>
  <si>
    <t>вырабатывается часть топливо из бака №1  132 л топлива</t>
  </si>
  <si>
    <t>вырабатывается  топливо из бака №6 669л топлива</t>
  </si>
  <si>
    <t>вырабатывается  топливо из бака №4 997л топлива</t>
  </si>
  <si>
    <t>вырабатывается 104 л топливо из бака №1</t>
  </si>
  <si>
    <t>вырабатывается  топливо крыльевых ПТБ 6115л</t>
  </si>
  <si>
    <t>вырабатывается  топливо из бака №1 118л</t>
  </si>
  <si>
    <t>вырабатывается топливо из фюзеляжного ПТБ</t>
  </si>
  <si>
    <t>вырабатывается  топливо из бака №1 и №2Ц совместно 4120л</t>
  </si>
  <si>
    <t>вырабатывается  топливо из бака №3 1642л</t>
  </si>
  <si>
    <t>вырабатывается часть топливо из баков №1 и №2 совместно 1795 л</t>
  </si>
  <si>
    <t>вырабатывается  топливо из бака №2 1306л</t>
  </si>
  <si>
    <t>вырабатывается топливо из расходного отсека бака №4 973л</t>
  </si>
  <si>
    <t>вырабатывается топливо из расходного отсека бака №5ПРО 1325л</t>
  </si>
  <si>
    <t>вырабатывается топливо из расходного отсека бака №5РО 1218л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</si>
</sst>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00000"/>
  </numFmts>
  <fonts count="24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17"/>
      <name val="Arial"/>
      <family val="2"/>
      <charset val="204"/>
    </font>
    <font>
      <b/>
      <sz val="10"/>
      <color indexed="17"/>
      <name val="Arial"/>
      <family val="2"/>
      <charset val="204"/>
    </font>
    <font>
      <sz val="8"/>
      <color indexed="17"/>
      <name val="Arial"/>
      <family val="2"/>
      <charset val="204"/>
    </font>
    <font>
      <b/>
      <sz val="8"/>
      <color indexed="57"/>
      <name val="Arial"/>
      <family val="2"/>
      <charset val="204"/>
    </font>
    <font>
      <b/>
      <sz val="8"/>
      <color indexed="81"/>
      <name val="Tahoma"/>
      <charset val="204"/>
    </font>
    <font>
      <sz val="8"/>
      <color indexed="81"/>
      <name val="Tahoma"/>
      <charset val="204"/>
    </font>
    <font>
      <b/>
      <sz val="10"/>
      <color theme="1" tint="4.9989318521683403E-2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b/>
      <sz val="8"/>
      <color theme="1" tint="4.9989318521683403E-2"/>
      <name val="Arial"/>
      <family val="2"/>
      <charset val="204"/>
    </font>
    <font>
      <b/>
      <sz val="9"/>
      <color theme="1" tint="4.9989318521683403E-2"/>
      <name val="Arial"/>
      <family val="2"/>
      <charset val="204"/>
    </font>
    <font>
      <b/>
      <u/>
      <sz val="9"/>
      <color theme="1" tint="4.9989318521683403E-2"/>
      <name val="Arial"/>
      <family val="2"/>
      <charset val="204"/>
    </font>
    <font>
      <sz val="8"/>
      <color theme="1" tint="4.9989318521683403E-2"/>
      <name val="Arial"/>
      <family val="2"/>
      <charset val="204"/>
    </font>
    <font>
      <b/>
      <i/>
      <sz val="8"/>
      <color theme="1" tint="4.9989318521683403E-2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b/>
      <i/>
      <sz val="8"/>
      <color rgb="FFFF0000"/>
      <name val="Arial"/>
      <family val="2"/>
      <charset val="204"/>
    </font>
    <font>
      <sz val="10"/>
      <color rgb="FF00B0F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0" fillId="0" borderId="0" xfId="0" applyBorder="1"/>
    <xf numFmtId="0" fontId="5" fillId="0" borderId="3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5" fillId="0" borderId="0" xfId="0" applyFont="1" applyAlignment="1">
      <alignment horizontal="center"/>
    </xf>
    <xf numFmtId="0" fontId="0" fillId="3" borderId="0" xfId="0" applyFill="1"/>
    <xf numFmtId="0" fontId="4" fillId="0" borderId="2" xfId="0" applyFont="1" applyFill="1" applyBorder="1" applyAlignment="1">
      <alignment horizontal="center"/>
    </xf>
    <xf numFmtId="0" fontId="0" fillId="0" borderId="0" xfId="0" applyFill="1"/>
    <xf numFmtId="0" fontId="4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0" fillId="0" borderId="0" xfId="0" applyFill="1" applyBorder="1"/>
    <xf numFmtId="0" fontId="0" fillId="2" borderId="13" xfId="0" applyFill="1" applyBorder="1"/>
    <xf numFmtId="0" fontId="0" fillId="2" borderId="0" xfId="0" applyFill="1" applyBorder="1"/>
    <xf numFmtId="0" fontId="0" fillId="0" borderId="18" xfId="0" applyBorder="1"/>
    <xf numFmtId="0" fontId="10" fillId="0" borderId="0" xfId="0" applyFont="1"/>
    <xf numFmtId="0" fontId="10" fillId="2" borderId="13" xfId="0" applyFont="1" applyFill="1" applyBorder="1"/>
    <xf numFmtId="0" fontId="11" fillId="0" borderId="0" xfId="0" applyFont="1"/>
    <xf numFmtId="0" fontId="11" fillId="0" borderId="0" xfId="0" applyFont="1" applyFill="1" applyBorder="1"/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0" borderId="5" xfId="0" applyFont="1" applyFill="1" applyBorder="1"/>
    <xf numFmtId="0" fontId="12" fillId="0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Border="1" applyAlignment="1">
      <alignment horizontal="center"/>
    </xf>
    <xf numFmtId="0" fontId="13" fillId="0" borderId="0" xfId="0" applyFont="1" applyFill="1" applyBorder="1"/>
    <xf numFmtId="0" fontId="15" fillId="0" borderId="13" xfId="0" applyFont="1" applyFill="1" applyBorder="1"/>
    <xf numFmtId="0" fontId="15" fillId="0" borderId="13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1" fontId="15" fillId="0" borderId="14" xfId="0" applyNumberFormat="1" applyFont="1" applyFill="1" applyBorder="1" applyAlignment="1">
      <alignment horizontal="center"/>
    </xf>
    <xf numFmtId="0" fontId="15" fillId="0" borderId="13" xfId="0" applyFont="1" applyFill="1" applyBorder="1" applyAlignment="1">
      <alignment horizontal="left"/>
    </xf>
    <xf numFmtId="0" fontId="15" fillId="0" borderId="13" xfId="0" applyFont="1" applyFill="1" applyBorder="1" applyAlignment="1"/>
    <xf numFmtId="0" fontId="15" fillId="0" borderId="9" xfId="0" applyFont="1" applyFill="1" applyBorder="1" applyAlignment="1"/>
    <xf numFmtId="0" fontId="12" fillId="0" borderId="11" xfId="0" applyFont="1" applyFill="1" applyBorder="1" applyAlignment="1">
      <alignment horizontal="center"/>
    </xf>
    <xf numFmtId="1" fontId="12" fillId="0" borderId="9" xfId="0" applyNumberFormat="1" applyFont="1" applyFill="1" applyBorder="1" applyAlignment="1">
      <alignment horizontal="center"/>
    </xf>
    <xf numFmtId="0" fontId="15" fillId="0" borderId="4" xfId="0" applyFont="1" applyFill="1" applyBorder="1" applyAlignment="1"/>
    <xf numFmtId="0" fontId="12" fillId="0" borderId="3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3" xfId="0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0" fontId="12" fillId="0" borderId="6" xfId="0" applyFont="1" applyFill="1" applyBorder="1"/>
    <xf numFmtId="0" fontId="12" fillId="0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15" fillId="0" borderId="6" xfId="0" applyFont="1" applyFill="1" applyBorder="1"/>
    <xf numFmtId="0" fontId="15" fillId="0" borderId="2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1" fontId="15" fillId="0" borderId="8" xfId="0" applyNumberFormat="1" applyFont="1" applyFill="1" applyBorder="1" applyAlignment="1">
      <alignment horizontal="center"/>
    </xf>
    <xf numFmtId="0" fontId="12" fillId="0" borderId="4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/>
    <xf numFmtId="0" fontId="12" fillId="0" borderId="13" xfId="0" applyFont="1" applyFill="1" applyBorder="1"/>
    <xf numFmtId="0" fontId="12" fillId="0" borderId="13" xfId="0" applyFont="1" applyFill="1" applyBorder="1" applyAlignment="1">
      <alignment horizontal="center"/>
    </xf>
    <xf numFmtId="0" fontId="10" fillId="0" borderId="0" xfId="0" applyFont="1" applyFill="1" applyBorder="1"/>
    <xf numFmtId="0" fontId="15" fillId="0" borderId="13" xfId="0" applyFont="1" applyFill="1" applyBorder="1" applyAlignment="1">
      <alignment wrapText="1"/>
    </xf>
    <xf numFmtId="0" fontId="15" fillId="0" borderId="13" xfId="0" applyFont="1" applyFill="1" applyBorder="1" applyAlignment="1">
      <alignment horizontal="center" wrapText="1"/>
    </xf>
    <xf numFmtId="0" fontId="12" fillId="0" borderId="17" xfId="0" applyFont="1" applyFill="1" applyBorder="1" applyAlignment="1">
      <alignment horizontal="center"/>
    </xf>
    <xf numFmtId="0" fontId="12" fillId="0" borderId="10" xfId="0" applyFont="1" applyFill="1" applyBorder="1"/>
    <xf numFmtId="164" fontId="12" fillId="0" borderId="10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/>
    </xf>
    <xf numFmtId="0" fontId="12" fillId="0" borderId="12" xfId="0" applyFont="1" applyFill="1" applyBorder="1"/>
    <xf numFmtId="0" fontId="15" fillId="0" borderId="1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0" fillId="0" borderId="0" xfId="0" applyFont="1" applyFill="1"/>
    <xf numFmtId="0" fontId="12" fillId="0" borderId="7" xfId="0" applyFont="1" applyFill="1" applyBorder="1" applyAlignment="1">
      <alignment horizontal="center"/>
    </xf>
    <xf numFmtId="1" fontId="12" fillId="0" borderId="14" xfId="0" applyNumberFormat="1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64" fontId="17" fillId="0" borderId="11" xfId="0" applyNumberFormat="1" applyFont="1" applyFill="1" applyBorder="1" applyAlignment="1">
      <alignment horizontal="center"/>
    </xf>
    <xf numFmtId="1" fontId="17" fillId="0" borderId="9" xfId="0" applyNumberFormat="1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164" fontId="17" fillId="0" borderId="12" xfId="0" applyNumberFormat="1" applyFont="1" applyFill="1" applyBorder="1" applyAlignment="1">
      <alignment horizontal="center"/>
    </xf>
    <xf numFmtId="1" fontId="17" fillId="0" borderId="4" xfId="0" applyNumberFormat="1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/>
    </xf>
    <xf numFmtId="165" fontId="17" fillId="2" borderId="13" xfId="0" applyNumberFormat="1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164" fontId="17" fillId="0" borderId="13" xfId="0" applyNumberFormat="1" applyFont="1" applyFill="1" applyBorder="1" applyAlignment="1">
      <alignment horizontal="center"/>
    </xf>
    <xf numFmtId="1" fontId="18" fillId="0" borderId="14" xfId="0" applyNumberFormat="1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1" fontId="12" fillId="0" borderId="13" xfId="0" applyNumberFormat="1" applyFont="1" applyFill="1" applyBorder="1" applyAlignment="1">
      <alignment horizontal="center"/>
    </xf>
    <xf numFmtId="166" fontId="20" fillId="0" borderId="0" xfId="0" applyNumberFormat="1" applyFont="1"/>
    <xf numFmtId="11" fontId="21" fillId="0" borderId="0" xfId="0" applyNumberFormat="1" applyFont="1"/>
    <xf numFmtId="4" fontId="0" fillId="0" borderId="0" xfId="0" applyNumberFormat="1"/>
    <xf numFmtId="166" fontId="21" fillId="0" borderId="0" xfId="0" applyNumberFormat="1" applyFont="1"/>
    <xf numFmtId="166" fontId="0" fillId="0" borderId="0" xfId="0" applyNumberFormat="1"/>
    <xf numFmtId="0" fontId="12" fillId="2" borderId="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right"/>
    </xf>
    <xf numFmtId="0" fontId="12" fillId="0" borderId="16" xfId="0" applyFont="1" applyFill="1" applyBorder="1" applyAlignment="1">
      <alignment horizontal="right"/>
    </xf>
    <xf numFmtId="0" fontId="12" fillId="0" borderId="13" xfId="0" applyFont="1" applyFill="1" applyBorder="1" applyAlignment="1">
      <alignment wrapText="1"/>
    </xf>
    <xf numFmtId="0" fontId="16" fillId="4" borderId="13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13" xfId="0" applyFill="1" applyBorder="1"/>
    <xf numFmtId="0" fontId="22" fillId="0" borderId="13" xfId="0" applyFont="1" applyFill="1" applyBorder="1"/>
    <xf numFmtId="0" fontId="22" fillId="0" borderId="13" xfId="0" applyFont="1" applyFill="1" applyBorder="1" applyAlignment="1">
      <alignment horizontal="center"/>
    </xf>
    <xf numFmtId="0" fontId="23" fillId="0" borderId="13" xfId="0" applyFont="1" applyFill="1" applyBorder="1"/>
    <xf numFmtId="1" fontId="15" fillId="0" borderId="13" xfId="0" applyNumberFormat="1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5" fillId="0" borderId="16" xfId="0" applyFont="1" applyFill="1" applyBorder="1" applyAlignment="1">
      <alignment wrapText="1"/>
    </xf>
    <xf numFmtId="0" fontId="12" fillId="0" borderId="16" xfId="0" applyFont="1" applyFill="1" applyBorder="1" applyAlignment="1">
      <alignment horizontal="center"/>
    </xf>
    <xf numFmtId="1" fontId="12" fillId="0" borderId="16" xfId="0" applyNumberFormat="1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/>
    </xf>
    <xf numFmtId="0" fontId="17" fillId="0" borderId="20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4" borderId="20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5" borderId="23" xfId="0" applyFont="1" applyFill="1" applyBorder="1" applyAlignment="1">
      <alignment horizontal="center"/>
    </xf>
    <xf numFmtId="0" fontId="23" fillId="0" borderId="24" xfId="0" applyFont="1" applyBorder="1"/>
    <xf numFmtId="0" fontId="0" fillId="0" borderId="19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25" xfId="1" applyNumberFormat="1" applyBorder="1" applyProtection="1">
      <protection locked="0"/>
    </xf>
    <xf numFmtId="0" fontId="1" fillId="0" borderId="26" xfId="1" applyNumberFormat="1" applyBorder="1" applyProtection="1">
      <protection locked="0"/>
    </xf>
    <xf numFmtId="0" fontId="1" fillId="0" borderId="27" xfId="1" applyNumberFormat="1" applyBorder="1" applyProtection="1">
      <protection locked="0"/>
    </xf>
    <xf numFmtId="0" fontId="1" fillId="0" borderId="29" xfId="1" applyNumberFormat="1" applyBorder="1" applyProtection="1">
      <protection locked="0"/>
    </xf>
    <xf numFmtId="0" fontId="0" fillId="0" borderId="24" xfId="0" applyBorder="1"/>
    <xf numFmtId="0" fontId="12" fillId="0" borderId="11" xfId="0" applyFont="1" applyFill="1" applyBorder="1" applyAlignment="1">
      <alignment horizontal="left"/>
    </xf>
    <xf numFmtId="0" fontId="17" fillId="0" borderId="16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19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7" fillId="5" borderId="3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66FF33"/>
      <color rgb="FFFF99FF"/>
      <color rgb="FFFF3300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980137308164"/>
          <c:y val="1.8989047421703865E-2"/>
          <c:w val="0.88822776371426038"/>
          <c:h val="0.94080709651228434"/>
        </c:manualLayout>
      </c:layout>
      <c:scatterChart>
        <c:scatterStyle val="lineMarker"/>
        <c:varyColors val="0"/>
        <c:ser>
          <c:idx val="0"/>
          <c:order val="0"/>
          <c:tx>
            <c:v>ШУ</c:v>
          </c:tx>
          <c:spPr>
            <a:ln w="28575"/>
          </c:spPr>
          <c:xVal>
            <c:numRef>
              <c:f>'ПТБ-3000'!$C$84:$Q$84</c:f>
              <c:numCache>
                <c:formatCode>General</c:formatCode>
                <c:ptCount val="15"/>
                <c:pt idx="0">
                  <c:v>30.999970330468646</c:v>
                </c:pt>
                <c:pt idx="1">
                  <c:v>31.177214388730263</c:v>
                </c:pt>
                <c:pt idx="2">
                  <c:v>30.188267971786932</c:v>
                </c:pt>
                <c:pt idx="3">
                  <c:v>30.29518637627595</c:v>
                </c:pt>
                <c:pt idx="4">
                  <c:v>26.737916346820111</c:v>
                </c:pt>
                <c:pt idx="5">
                  <c:v>26.868646585446438</c:v>
                </c:pt>
                <c:pt idx="6">
                  <c:v>26.571076087645988</c:v>
                </c:pt>
                <c:pt idx="7">
                  <c:v>28.773304829488001</c:v>
                </c:pt>
                <c:pt idx="8">
                  <c:v>26.098071877309543</c:v>
                </c:pt>
                <c:pt idx="9">
                  <c:v>27.827979076519487</c:v>
                </c:pt>
                <c:pt idx="10">
                  <c:v>27.340194323734078</c:v>
                </c:pt>
                <c:pt idx="11">
                  <c:v>28.34425966731818</c:v>
                </c:pt>
                <c:pt idx="12">
                  <c:v>23.972298406289674</c:v>
                </c:pt>
                <c:pt idx="13">
                  <c:v>23.674057916121303</c:v>
                </c:pt>
                <c:pt idx="14">
                  <c:v>22.587206969121802</c:v>
                </c:pt>
              </c:numCache>
            </c:numRef>
          </c:xVal>
          <c:yVal>
            <c:numRef>
              <c:f>'ПТБ-3000'!$C$85:$Q$85</c:f>
              <c:numCache>
                <c:formatCode>General</c:formatCode>
                <c:ptCount val="15"/>
                <c:pt idx="0">
                  <c:v>18482</c:v>
                </c:pt>
                <c:pt idx="1">
                  <c:v>18378</c:v>
                </c:pt>
                <c:pt idx="2">
                  <c:v>17882</c:v>
                </c:pt>
                <c:pt idx="3">
                  <c:v>17803</c:v>
                </c:pt>
                <c:pt idx="4">
                  <c:v>13093</c:v>
                </c:pt>
                <c:pt idx="5">
                  <c:v>12999</c:v>
                </c:pt>
                <c:pt idx="6">
                  <c:v>10644</c:v>
                </c:pt>
                <c:pt idx="7">
                  <c:v>8831</c:v>
                </c:pt>
                <c:pt idx="8">
                  <c:v>8097</c:v>
                </c:pt>
                <c:pt idx="9">
                  <c:v>6584</c:v>
                </c:pt>
                <c:pt idx="10">
                  <c:v>4907</c:v>
                </c:pt>
                <c:pt idx="11">
                  <c:v>3596</c:v>
                </c:pt>
                <c:pt idx="12">
                  <c:v>2709</c:v>
                </c:pt>
                <c:pt idx="13">
                  <c:v>1703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ШУ_РТЭ</c:v>
          </c:tx>
          <c:xVal>
            <c:numRef>
              <c:f>'ПТБ-3000'!$N$90:$N$102</c:f>
              <c:numCache>
                <c:formatCode>General</c:formatCode>
                <c:ptCount val="13"/>
                <c:pt idx="0">
                  <c:v>30.908100000000001</c:v>
                </c:pt>
                <c:pt idx="1">
                  <c:v>31.037500000000001</c:v>
                </c:pt>
                <c:pt idx="2">
                  <c:v>29.952300000000001</c:v>
                </c:pt>
                <c:pt idx="3">
                  <c:v>27.661000000000001</c:v>
                </c:pt>
                <c:pt idx="4">
                  <c:v>23.577999999999999</c:v>
                </c:pt>
                <c:pt idx="5">
                  <c:v>23.2758</c:v>
                </c:pt>
                <c:pt idx="6">
                  <c:v>27.215599999999998</c:v>
                </c:pt>
                <c:pt idx="7">
                  <c:v>25.863</c:v>
                </c:pt>
                <c:pt idx="8">
                  <c:v>27.625399999999999</c:v>
                </c:pt>
                <c:pt idx="9">
                  <c:v>27.0731</c:v>
                </c:pt>
                <c:pt idx="10">
                  <c:v>23.2133</c:v>
                </c:pt>
                <c:pt idx="11">
                  <c:v>22.573699999999999</c:v>
                </c:pt>
                <c:pt idx="12">
                  <c:v>21.6663</c:v>
                </c:pt>
              </c:numCache>
            </c:numRef>
          </c:xVal>
          <c:yVal>
            <c:numRef>
              <c:f>'ПТБ-3000'!$O$90:$O$102</c:f>
              <c:numCache>
                <c:formatCode>General</c:formatCode>
                <c:ptCount val="13"/>
                <c:pt idx="0">
                  <c:v>18440.099999999999</c:v>
                </c:pt>
                <c:pt idx="1">
                  <c:v>18343.2</c:v>
                </c:pt>
                <c:pt idx="2">
                  <c:v>17837.599999999999</c:v>
                </c:pt>
                <c:pt idx="3">
                  <c:v>17061.400000000001</c:v>
                </c:pt>
                <c:pt idx="4">
                  <c:v>12313</c:v>
                </c:pt>
                <c:pt idx="5">
                  <c:v>9718.2900000000009</c:v>
                </c:pt>
                <c:pt idx="6">
                  <c:v>6514.19</c:v>
                </c:pt>
                <c:pt idx="7">
                  <c:v>5217.22</c:v>
                </c:pt>
                <c:pt idx="8">
                  <c:v>3790.03</c:v>
                </c:pt>
                <c:pt idx="9">
                  <c:v>2798.2</c:v>
                </c:pt>
                <c:pt idx="10">
                  <c:v>2032.81</c:v>
                </c:pt>
                <c:pt idx="11">
                  <c:v>1000.53</c:v>
                </c:pt>
                <c:pt idx="12">
                  <c:v>43.860999999999997</c:v>
                </c:pt>
              </c:numCache>
            </c:numRef>
          </c:yVal>
          <c:smooth val="0"/>
        </c:ser>
        <c:ser>
          <c:idx val="3"/>
          <c:order val="2"/>
          <c:tx>
            <c:v>ШВ_РТЭ</c:v>
          </c:tx>
          <c:xVal>
            <c:numRef>
              <c:f>'ПТБ-3000'!$Q$90:$Q$102</c:f>
              <c:numCache>
                <c:formatCode>General</c:formatCode>
                <c:ptCount val="13"/>
                <c:pt idx="0">
                  <c:v>32.170099999999998</c:v>
                </c:pt>
                <c:pt idx="1">
                  <c:v>32.312600000000003</c:v>
                </c:pt>
                <c:pt idx="2">
                  <c:v>31.263100000000001</c:v>
                </c:pt>
                <c:pt idx="3">
                  <c:v>28.965599999999998</c:v>
                </c:pt>
                <c:pt idx="4">
                  <c:v>29.050999999999998</c:v>
                </c:pt>
                <c:pt idx="5">
                  <c:v>25.106400000000001</c:v>
                </c:pt>
                <c:pt idx="6">
                  <c:v>24.844999999999999</c:v>
                </c:pt>
                <c:pt idx="7">
                  <c:v>28.8901</c:v>
                </c:pt>
                <c:pt idx="8">
                  <c:v>27.6343</c:v>
                </c:pt>
                <c:pt idx="9">
                  <c:v>29.5291</c:v>
                </c:pt>
                <c:pt idx="10">
                  <c:v>29.006499999999999</c:v>
                </c:pt>
                <c:pt idx="11">
                  <c:v>25.2193</c:v>
                </c:pt>
                <c:pt idx="12">
                  <c:v>23.83</c:v>
                </c:pt>
              </c:numCache>
            </c:numRef>
          </c:xVal>
          <c:yVal>
            <c:numRef>
              <c:f>'ПТБ-3000'!$R$90:$R$102</c:f>
              <c:numCache>
                <c:formatCode>General</c:formatCode>
                <c:ptCount val="13"/>
                <c:pt idx="0">
                  <c:v>18494.5</c:v>
                </c:pt>
                <c:pt idx="1">
                  <c:v>18392</c:v>
                </c:pt>
                <c:pt idx="2">
                  <c:v>17863.400000000001</c:v>
                </c:pt>
                <c:pt idx="3">
                  <c:v>17071.400000000001</c:v>
                </c:pt>
                <c:pt idx="4">
                  <c:v>16999.7</c:v>
                </c:pt>
                <c:pt idx="5">
                  <c:v>12237.5</c:v>
                </c:pt>
                <c:pt idx="6">
                  <c:v>9735.82</c:v>
                </c:pt>
                <c:pt idx="7">
                  <c:v>6529.67</c:v>
                </c:pt>
                <c:pt idx="8">
                  <c:v>5191.8100000000004</c:v>
                </c:pt>
                <c:pt idx="9">
                  <c:v>3757.05</c:v>
                </c:pt>
                <c:pt idx="10">
                  <c:v>2778.08</c:v>
                </c:pt>
                <c:pt idx="11">
                  <c:v>1998.32</c:v>
                </c:pt>
                <c:pt idx="12">
                  <c:v>12.8042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3728"/>
        <c:axId val="84960000"/>
      </c:scatterChart>
      <c:valAx>
        <c:axId val="84953728"/>
        <c:scaling>
          <c:orientation val="minMax"/>
          <c:max val="34"/>
          <c:min val="18"/>
        </c:scaling>
        <c:delete val="0"/>
        <c:axPos val="t"/>
        <c:minorGridlines>
          <c:spPr>
            <a:ln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3200"/>
                  <a:t>10В-9</a:t>
                </a:r>
              </a:p>
            </c:rich>
          </c:tx>
          <c:layout>
            <c:manualLayout>
              <c:xMode val="edge"/>
              <c:yMode val="edge"/>
              <c:x val="0.3599324204486653"/>
              <c:y val="3.1571439196891149E-2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 lang="ru-RU"/>
          </a:p>
        </c:txPr>
        <c:crossAx val="84960000"/>
        <c:crosses val="max"/>
        <c:crossBetween val="midCat"/>
        <c:minorUnit val="1"/>
      </c:valAx>
      <c:valAx>
        <c:axId val="84960000"/>
        <c:scaling>
          <c:orientation val="minMax"/>
          <c:min val="0"/>
        </c:scaling>
        <c:delete val="0"/>
        <c:axPos val="l"/>
        <c:minorGridlines/>
        <c:numFmt formatCode="General" sourceLinked="1"/>
        <c:majorTickMark val="in"/>
        <c:minorTickMark val="none"/>
        <c:tickLblPos val="nextTo"/>
        <c:crossAx val="84953728"/>
        <c:crossesAt val="18"/>
        <c:crossBetween val="midCat"/>
      </c:valAx>
      <c:spPr>
        <a:ln w="9525"/>
      </c:spPr>
    </c:plotArea>
    <c:legend>
      <c:legendPos val="r"/>
      <c:layout>
        <c:manualLayout>
          <c:xMode val="edge"/>
          <c:yMode val="edge"/>
          <c:x val="0.70723505032563649"/>
          <c:y val="0.33158380247784108"/>
          <c:w val="0.25487270574304322"/>
          <c:h val="0.19738618736490271"/>
        </c:manualLayout>
      </c:layout>
      <c:overlay val="0"/>
      <c:txPr>
        <a:bodyPr/>
        <a:lstStyle/>
        <a:p>
          <a:pPr>
            <a:defRPr sz="1400" b="1"/>
          </a:pPr>
          <a:endParaRPr lang="ru-RU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>
      <a:solidFill>
        <a:schemeClr val="accent4">
          <a:lumMod val="40000"/>
          <a:lumOff val="60000"/>
        </a:schemeClr>
      </a:solidFill>
    </a:ln>
    <a:effectLst>
      <a:outerShdw sx="1000" sy="1000" algn="ctr" rotWithShape="0">
        <a:srgbClr val="000000">
          <a:alpha val="99000"/>
        </a:srgb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980137308164"/>
          <c:y val="1.8989047421703865E-2"/>
          <c:w val="0.88822776371426038"/>
          <c:h val="0.94080709651228434"/>
        </c:manualLayout>
      </c:layout>
      <c:scatterChart>
        <c:scatterStyle val="lineMarker"/>
        <c:varyColors val="0"/>
        <c:ser>
          <c:idx val="1"/>
          <c:order val="0"/>
          <c:tx>
            <c:v>ШВ</c:v>
          </c:tx>
          <c:spPr>
            <a:ln w="28575"/>
          </c:spPr>
          <c:xVal>
            <c:numRef>
              <c:f>'ПТБ-3000'!$C$83:$Q$83</c:f>
              <c:numCache>
                <c:formatCode>General</c:formatCode>
                <c:ptCount val="15"/>
                <c:pt idx="0">
                  <c:v>32.203887452794362</c:v>
                </c:pt>
                <c:pt idx="1">
                  <c:v>32.384591200820445</c:v>
                </c:pt>
                <c:pt idx="2">
                  <c:v>31.40945929134649</c:v>
                </c:pt>
                <c:pt idx="3">
                  <c:v>31.518607228646044</c:v>
                </c:pt>
                <c:pt idx="4">
                  <c:v>28.110770881269577</c:v>
                </c:pt>
                <c:pt idx="5">
                  <c:v>28.24485589999934</c:v>
                </c:pt>
                <c:pt idx="6">
                  <c:v>28.037033212781854</c:v>
                </c:pt>
                <c:pt idx="7">
                  <c:v>30.316750518951419</c:v>
                </c:pt>
                <c:pt idx="8">
                  <c:v>27.67526966378075</c:v>
                </c:pt>
                <c:pt idx="9">
                  <c:v>29.479627763119598</c:v>
                </c:pt>
                <c:pt idx="10">
                  <c:v>29.08303033041414</c:v>
                </c:pt>
                <c:pt idx="11">
                  <c:v>30.165710386520857</c:v>
                </c:pt>
                <c:pt idx="12">
                  <c:v>25.894055537843244</c:v>
                </c:pt>
                <c:pt idx="13">
                  <c:v>25.668656601284102</c:v>
                </c:pt>
                <c:pt idx="14">
                  <c:v>24.649965841585448</c:v>
                </c:pt>
              </c:numCache>
            </c:numRef>
          </c:xVal>
          <c:yVal>
            <c:numRef>
              <c:f>'ПТБ-3000'!$C$85:$Q$85</c:f>
              <c:numCache>
                <c:formatCode>General</c:formatCode>
                <c:ptCount val="15"/>
                <c:pt idx="0">
                  <c:v>18482</c:v>
                </c:pt>
                <c:pt idx="1">
                  <c:v>18378</c:v>
                </c:pt>
                <c:pt idx="2">
                  <c:v>17882</c:v>
                </c:pt>
                <c:pt idx="3">
                  <c:v>17803</c:v>
                </c:pt>
                <c:pt idx="4">
                  <c:v>13093</c:v>
                </c:pt>
                <c:pt idx="5">
                  <c:v>12999</c:v>
                </c:pt>
                <c:pt idx="6">
                  <c:v>10644</c:v>
                </c:pt>
                <c:pt idx="7">
                  <c:v>8831</c:v>
                </c:pt>
                <c:pt idx="8">
                  <c:v>8097</c:v>
                </c:pt>
                <c:pt idx="9">
                  <c:v>6584</c:v>
                </c:pt>
                <c:pt idx="10">
                  <c:v>4907</c:v>
                </c:pt>
                <c:pt idx="11">
                  <c:v>3596</c:v>
                </c:pt>
                <c:pt idx="12">
                  <c:v>2709</c:v>
                </c:pt>
                <c:pt idx="13">
                  <c:v>1703</c:v>
                </c:pt>
                <c:pt idx="1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ШУ</c:v>
          </c:tx>
          <c:spPr>
            <a:ln w="28575"/>
          </c:spPr>
          <c:xVal>
            <c:numRef>
              <c:f>'ПТБ-3000'!$C$84:$Q$84</c:f>
              <c:numCache>
                <c:formatCode>General</c:formatCode>
                <c:ptCount val="15"/>
                <c:pt idx="0">
                  <c:v>30.999970330468646</c:v>
                </c:pt>
                <c:pt idx="1">
                  <c:v>31.177214388730263</c:v>
                </c:pt>
                <c:pt idx="2">
                  <c:v>30.188267971786932</c:v>
                </c:pt>
                <c:pt idx="3">
                  <c:v>30.29518637627595</c:v>
                </c:pt>
                <c:pt idx="4">
                  <c:v>26.737916346820111</c:v>
                </c:pt>
                <c:pt idx="5">
                  <c:v>26.868646585446438</c:v>
                </c:pt>
                <c:pt idx="6">
                  <c:v>26.571076087645988</c:v>
                </c:pt>
                <c:pt idx="7">
                  <c:v>28.773304829488001</c:v>
                </c:pt>
                <c:pt idx="8">
                  <c:v>26.098071877309543</c:v>
                </c:pt>
                <c:pt idx="9">
                  <c:v>27.827979076519487</c:v>
                </c:pt>
                <c:pt idx="10">
                  <c:v>27.340194323734078</c:v>
                </c:pt>
                <c:pt idx="11">
                  <c:v>28.34425966731818</c:v>
                </c:pt>
                <c:pt idx="12">
                  <c:v>23.972298406289674</c:v>
                </c:pt>
                <c:pt idx="13">
                  <c:v>23.674057916121303</c:v>
                </c:pt>
                <c:pt idx="14">
                  <c:v>22.587206969121802</c:v>
                </c:pt>
              </c:numCache>
            </c:numRef>
          </c:xVal>
          <c:yVal>
            <c:numRef>
              <c:f>'ПТБ-3000'!$C$85:$Q$85</c:f>
              <c:numCache>
                <c:formatCode>General</c:formatCode>
                <c:ptCount val="15"/>
                <c:pt idx="0">
                  <c:v>18482</c:v>
                </c:pt>
                <c:pt idx="1">
                  <c:v>18378</c:v>
                </c:pt>
                <c:pt idx="2">
                  <c:v>17882</c:v>
                </c:pt>
                <c:pt idx="3">
                  <c:v>17803</c:v>
                </c:pt>
                <c:pt idx="4">
                  <c:v>13093</c:v>
                </c:pt>
                <c:pt idx="5">
                  <c:v>12999</c:v>
                </c:pt>
                <c:pt idx="6">
                  <c:v>10644</c:v>
                </c:pt>
                <c:pt idx="7">
                  <c:v>8831</c:v>
                </c:pt>
                <c:pt idx="8">
                  <c:v>8097</c:v>
                </c:pt>
                <c:pt idx="9">
                  <c:v>6584</c:v>
                </c:pt>
                <c:pt idx="10">
                  <c:v>4907</c:v>
                </c:pt>
                <c:pt idx="11">
                  <c:v>3596</c:v>
                </c:pt>
                <c:pt idx="12">
                  <c:v>2709</c:v>
                </c:pt>
                <c:pt idx="13">
                  <c:v>1703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ШУ_РТЭ</c:v>
          </c:tx>
          <c:xVal>
            <c:numRef>
              <c:f>'ПТБ-3000'!$N$90:$N$102</c:f>
              <c:numCache>
                <c:formatCode>General</c:formatCode>
                <c:ptCount val="13"/>
                <c:pt idx="0">
                  <c:v>30.908100000000001</c:v>
                </c:pt>
                <c:pt idx="1">
                  <c:v>31.037500000000001</c:v>
                </c:pt>
                <c:pt idx="2">
                  <c:v>29.952300000000001</c:v>
                </c:pt>
                <c:pt idx="3">
                  <c:v>27.661000000000001</c:v>
                </c:pt>
                <c:pt idx="4">
                  <c:v>23.577999999999999</c:v>
                </c:pt>
                <c:pt idx="5">
                  <c:v>23.2758</c:v>
                </c:pt>
                <c:pt idx="6">
                  <c:v>27.215599999999998</c:v>
                </c:pt>
                <c:pt idx="7">
                  <c:v>25.863</c:v>
                </c:pt>
                <c:pt idx="8">
                  <c:v>27.625399999999999</c:v>
                </c:pt>
                <c:pt idx="9">
                  <c:v>27.0731</c:v>
                </c:pt>
                <c:pt idx="10">
                  <c:v>23.2133</c:v>
                </c:pt>
                <c:pt idx="11">
                  <c:v>22.573699999999999</c:v>
                </c:pt>
                <c:pt idx="12">
                  <c:v>21.6663</c:v>
                </c:pt>
              </c:numCache>
            </c:numRef>
          </c:xVal>
          <c:yVal>
            <c:numRef>
              <c:f>'ПТБ-3000'!$O$90:$O$102</c:f>
              <c:numCache>
                <c:formatCode>General</c:formatCode>
                <c:ptCount val="13"/>
                <c:pt idx="0">
                  <c:v>18440.099999999999</c:v>
                </c:pt>
                <c:pt idx="1">
                  <c:v>18343.2</c:v>
                </c:pt>
                <c:pt idx="2">
                  <c:v>17837.599999999999</c:v>
                </c:pt>
                <c:pt idx="3">
                  <c:v>17061.400000000001</c:v>
                </c:pt>
                <c:pt idx="4">
                  <c:v>12313</c:v>
                </c:pt>
                <c:pt idx="5">
                  <c:v>9718.2900000000009</c:v>
                </c:pt>
                <c:pt idx="6">
                  <c:v>6514.19</c:v>
                </c:pt>
                <c:pt idx="7">
                  <c:v>5217.22</c:v>
                </c:pt>
                <c:pt idx="8">
                  <c:v>3790.03</c:v>
                </c:pt>
                <c:pt idx="9">
                  <c:v>2798.2</c:v>
                </c:pt>
                <c:pt idx="10">
                  <c:v>2032.81</c:v>
                </c:pt>
                <c:pt idx="11">
                  <c:v>1000.53</c:v>
                </c:pt>
                <c:pt idx="12">
                  <c:v>43.860999999999997</c:v>
                </c:pt>
              </c:numCache>
            </c:numRef>
          </c:yVal>
          <c:smooth val="0"/>
        </c:ser>
        <c:ser>
          <c:idx val="3"/>
          <c:order val="3"/>
          <c:tx>
            <c:v>ШВ_РТЭ</c:v>
          </c:tx>
          <c:xVal>
            <c:numRef>
              <c:f>'ПТБ-3000'!$Q$90:$Q$102</c:f>
              <c:numCache>
                <c:formatCode>General</c:formatCode>
                <c:ptCount val="13"/>
                <c:pt idx="0">
                  <c:v>32.170099999999998</c:v>
                </c:pt>
                <c:pt idx="1">
                  <c:v>32.312600000000003</c:v>
                </c:pt>
                <c:pt idx="2">
                  <c:v>31.263100000000001</c:v>
                </c:pt>
                <c:pt idx="3">
                  <c:v>28.965599999999998</c:v>
                </c:pt>
                <c:pt idx="4">
                  <c:v>29.050999999999998</c:v>
                </c:pt>
                <c:pt idx="5">
                  <c:v>25.106400000000001</c:v>
                </c:pt>
                <c:pt idx="6">
                  <c:v>24.844999999999999</c:v>
                </c:pt>
                <c:pt idx="7">
                  <c:v>28.8901</c:v>
                </c:pt>
                <c:pt idx="8">
                  <c:v>27.6343</c:v>
                </c:pt>
                <c:pt idx="9">
                  <c:v>29.5291</c:v>
                </c:pt>
                <c:pt idx="10">
                  <c:v>29.006499999999999</c:v>
                </c:pt>
                <c:pt idx="11">
                  <c:v>25.2193</c:v>
                </c:pt>
                <c:pt idx="12">
                  <c:v>23.83</c:v>
                </c:pt>
              </c:numCache>
            </c:numRef>
          </c:xVal>
          <c:yVal>
            <c:numRef>
              <c:f>'ПТБ-3000'!$R$90:$R$102</c:f>
              <c:numCache>
                <c:formatCode>General</c:formatCode>
                <c:ptCount val="13"/>
                <c:pt idx="0">
                  <c:v>18494.5</c:v>
                </c:pt>
                <c:pt idx="1">
                  <c:v>18392</c:v>
                </c:pt>
                <c:pt idx="2">
                  <c:v>17863.400000000001</c:v>
                </c:pt>
                <c:pt idx="3">
                  <c:v>17071.400000000001</c:v>
                </c:pt>
                <c:pt idx="4">
                  <c:v>16999.7</c:v>
                </c:pt>
                <c:pt idx="5">
                  <c:v>12237.5</c:v>
                </c:pt>
                <c:pt idx="6">
                  <c:v>9735.82</c:v>
                </c:pt>
                <c:pt idx="7">
                  <c:v>6529.67</c:v>
                </c:pt>
                <c:pt idx="8">
                  <c:v>5191.8100000000004</c:v>
                </c:pt>
                <c:pt idx="9">
                  <c:v>3757.05</c:v>
                </c:pt>
                <c:pt idx="10">
                  <c:v>2778.08</c:v>
                </c:pt>
                <c:pt idx="11">
                  <c:v>1998.32</c:v>
                </c:pt>
                <c:pt idx="12">
                  <c:v>12.8042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2240"/>
        <c:axId val="85244160"/>
      </c:scatterChart>
      <c:valAx>
        <c:axId val="85242240"/>
        <c:scaling>
          <c:orientation val="minMax"/>
          <c:max val="34"/>
          <c:min val="18"/>
        </c:scaling>
        <c:delete val="0"/>
        <c:axPos val="t"/>
        <c:minorGridlines>
          <c:spPr>
            <a:ln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3200"/>
                  <a:t>10В-9</a:t>
                </a:r>
              </a:p>
            </c:rich>
          </c:tx>
          <c:layout>
            <c:manualLayout>
              <c:xMode val="edge"/>
              <c:yMode val="edge"/>
              <c:x val="0.3599324204486653"/>
              <c:y val="3.1571439196891149E-2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 lang="ru-RU"/>
          </a:p>
        </c:txPr>
        <c:crossAx val="85244160"/>
        <c:crosses val="max"/>
        <c:crossBetween val="midCat"/>
        <c:minorUnit val="1"/>
      </c:valAx>
      <c:valAx>
        <c:axId val="85244160"/>
        <c:scaling>
          <c:orientation val="minMax"/>
          <c:min val="0"/>
        </c:scaling>
        <c:delete val="0"/>
        <c:axPos val="l"/>
        <c:minorGridlines/>
        <c:numFmt formatCode="General" sourceLinked="1"/>
        <c:majorTickMark val="in"/>
        <c:minorTickMark val="none"/>
        <c:tickLblPos val="nextTo"/>
        <c:crossAx val="85242240"/>
        <c:crossesAt val="18"/>
        <c:crossBetween val="midCat"/>
      </c:valAx>
      <c:spPr>
        <a:ln w="9525"/>
      </c:spPr>
    </c:plotArea>
    <c:legend>
      <c:legendPos val="r"/>
      <c:layout>
        <c:manualLayout>
          <c:xMode val="edge"/>
          <c:yMode val="edge"/>
          <c:x val="0.70723505032563649"/>
          <c:y val="0.33158380247784108"/>
          <c:w val="0.25487270574304322"/>
          <c:h val="0.19738618736490271"/>
        </c:manualLayout>
      </c:layout>
      <c:overlay val="0"/>
      <c:txPr>
        <a:bodyPr/>
        <a:lstStyle/>
        <a:p>
          <a:pPr>
            <a:defRPr sz="1400" b="1"/>
          </a:pPr>
          <a:endParaRPr lang="ru-RU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>
      <a:solidFill>
        <a:schemeClr val="accent4">
          <a:lumMod val="40000"/>
          <a:lumOff val="60000"/>
        </a:schemeClr>
      </a:solidFill>
    </a:ln>
    <a:effectLst>
      <a:outerShdw sx="1000" sy="1000" algn="ctr" rotWithShape="0">
        <a:srgbClr val="000000">
          <a:alpha val="99000"/>
        </a:srgb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980137308164"/>
          <c:y val="1.8989047421703865E-2"/>
          <c:w val="0.88822776371426038"/>
          <c:h val="0.94080709651228434"/>
        </c:manualLayout>
      </c:layout>
      <c:scatterChart>
        <c:scatterStyle val="lineMarker"/>
        <c:varyColors val="0"/>
        <c:ser>
          <c:idx val="0"/>
          <c:order val="0"/>
          <c:tx>
            <c:v>ШУ</c:v>
          </c:tx>
          <c:spPr>
            <a:ln w="28575"/>
          </c:spPr>
          <c:xVal>
            <c:numRef>
              <c:f>'ПТБ-3000'!$H$84:$Q$84</c:f>
              <c:numCache>
                <c:formatCode>General</c:formatCode>
                <c:ptCount val="10"/>
                <c:pt idx="0">
                  <c:v>26.868646585446438</c:v>
                </c:pt>
                <c:pt idx="1">
                  <c:v>26.571076087645988</c:v>
                </c:pt>
                <c:pt idx="2">
                  <c:v>28.773304829488001</c:v>
                </c:pt>
                <c:pt idx="3">
                  <c:v>26.098071877309543</c:v>
                </c:pt>
                <c:pt idx="4">
                  <c:v>27.827979076519487</c:v>
                </c:pt>
                <c:pt idx="5">
                  <c:v>27.340194323734078</c:v>
                </c:pt>
                <c:pt idx="6">
                  <c:v>28.34425966731818</c:v>
                </c:pt>
                <c:pt idx="7">
                  <c:v>23.972298406289674</c:v>
                </c:pt>
                <c:pt idx="8">
                  <c:v>23.674057916121303</c:v>
                </c:pt>
                <c:pt idx="9">
                  <c:v>22.587206969121802</c:v>
                </c:pt>
              </c:numCache>
            </c:numRef>
          </c:xVal>
          <c:yVal>
            <c:numRef>
              <c:f>'ПТБ-3000'!$H$85:$Q$85</c:f>
              <c:numCache>
                <c:formatCode>General</c:formatCode>
                <c:ptCount val="10"/>
                <c:pt idx="0">
                  <c:v>12999</c:v>
                </c:pt>
                <c:pt idx="1">
                  <c:v>10644</c:v>
                </c:pt>
                <c:pt idx="2">
                  <c:v>8831</c:v>
                </c:pt>
                <c:pt idx="3">
                  <c:v>8097</c:v>
                </c:pt>
                <c:pt idx="4">
                  <c:v>6584</c:v>
                </c:pt>
                <c:pt idx="5">
                  <c:v>4907</c:v>
                </c:pt>
                <c:pt idx="6">
                  <c:v>3596</c:v>
                </c:pt>
                <c:pt idx="7">
                  <c:v>2709</c:v>
                </c:pt>
                <c:pt idx="8">
                  <c:v>1703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ШУ_РТЭ</c:v>
          </c:tx>
          <c:xVal>
            <c:numRef>
              <c:f>'ПТБ-3000'!$N$90:$N$102</c:f>
              <c:numCache>
                <c:formatCode>General</c:formatCode>
                <c:ptCount val="13"/>
                <c:pt idx="0">
                  <c:v>30.908100000000001</c:v>
                </c:pt>
                <c:pt idx="1">
                  <c:v>31.037500000000001</c:v>
                </c:pt>
                <c:pt idx="2">
                  <c:v>29.952300000000001</c:v>
                </c:pt>
                <c:pt idx="3">
                  <c:v>27.661000000000001</c:v>
                </c:pt>
                <c:pt idx="4">
                  <c:v>23.577999999999999</c:v>
                </c:pt>
                <c:pt idx="5">
                  <c:v>23.2758</c:v>
                </c:pt>
                <c:pt idx="6">
                  <c:v>27.215599999999998</c:v>
                </c:pt>
                <c:pt idx="7">
                  <c:v>25.863</c:v>
                </c:pt>
                <c:pt idx="8">
                  <c:v>27.625399999999999</c:v>
                </c:pt>
                <c:pt idx="9">
                  <c:v>27.0731</c:v>
                </c:pt>
                <c:pt idx="10">
                  <c:v>23.2133</c:v>
                </c:pt>
                <c:pt idx="11">
                  <c:v>22.573699999999999</c:v>
                </c:pt>
                <c:pt idx="12">
                  <c:v>21.6663</c:v>
                </c:pt>
              </c:numCache>
            </c:numRef>
          </c:xVal>
          <c:yVal>
            <c:numRef>
              <c:f>'ПТБ-3000'!$O$90:$O$102</c:f>
              <c:numCache>
                <c:formatCode>General</c:formatCode>
                <c:ptCount val="13"/>
                <c:pt idx="0">
                  <c:v>18440.099999999999</c:v>
                </c:pt>
                <c:pt idx="1">
                  <c:v>18343.2</c:v>
                </c:pt>
                <c:pt idx="2">
                  <c:v>17837.599999999999</c:v>
                </c:pt>
                <c:pt idx="3">
                  <c:v>17061.400000000001</c:v>
                </c:pt>
                <c:pt idx="4">
                  <c:v>12313</c:v>
                </c:pt>
                <c:pt idx="5">
                  <c:v>9718.2900000000009</c:v>
                </c:pt>
                <c:pt idx="6">
                  <c:v>6514.19</c:v>
                </c:pt>
                <c:pt idx="7">
                  <c:v>5217.22</c:v>
                </c:pt>
                <c:pt idx="8">
                  <c:v>3790.03</c:v>
                </c:pt>
                <c:pt idx="9">
                  <c:v>2798.2</c:v>
                </c:pt>
                <c:pt idx="10">
                  <c:v>2032.81</c:v>
                </c:pt>
                <c:pt idx="11">
                  <c:v>1000.53</c:v>
                </c:pt>
                <c:pt idx="12">
                  <c:v>43.860999999999997</c:v>
                </c:pt>
              </c:numCache>
            </c:numRef>
          </c:yVal>
          <c:smooth val="0"/>
        </c:ser>
        <c:ser>
          <c:idx val="5"/>
          <c:order val="2"/>
          <c:xVal>
            <c:numRef>
              <c:f>сравнение!$E$26:$E$38</c:f>
              <c:numCache>
                <c:formatCode>General</c:formatCode>
                <c:ptCount val="13"/>
                <c:pt idx="0">
                  <c:v>26.2</c:v>
                </c:pt>
                <c:pt idx="1">
                  <c:v>26.4</c:v>
                </c:pt>
                <c:pt idx="2">
                  <c:v>25.1</c:v>
                </c:pt>
                <c:pt idx="3">
                  <c:v>27.3</c:v>
                </c:pt>
                <c:pt idx="4">
                  <c:v>24.4</c:v>
                </c:pt>
                <c:pt idx="5">
                  <c:v>24.6</c:v>
                </c:pt>
                <c:pt idx="6">
                  <c:v>26.6</c:v>
                </c:pt>
                <c:pt idx="7">
                  <c:v>25.2</c:v>
                </c:pt>
                <c:pt idx="8">
                  <c:v>27</c:v>
                </c:pt>
                <c:pt idx="9">
                  <c:v>26.4</c:v>
                </c:pt>
                <c:pt idx="10">
                  <c:v>22.1</c:v>
                </c:pt>
                <c:pt idx="11">
                  <c:v>21.4</c:v>
                </c:pt>
                <c:pt idx="12">
                  <c:v>20.5</c:v>
                </c:pt>
              </c:numCache>
            </c:numRef>
          </c:xVal>
          <c:yVal>
            <c:numRef>
              <c:f>сравнение!$D$26:$D$38</c:f>
              <c:numCache>
                <c:formatCode>General</c:formatCode>
                <c:ptCount val="13"/>
                <c:pt idx="0">
                  <c:v>11240</c:v>
                </c:pt>
                <c:pt idx="1">
                  <c:v>11136</c:v>
                </c:pt>
                <c:pt idx="2">
                  <c:v>10640</c:v>
                </c:pt>
                <c:pt idx="3">
                  <c:v>9140</c:v>
                </c:pt>
                <c:pt idx="4">
                  <c:v>8373</c:v>
                </c:pt>
                <c:pt idx="5">
                  <c:v>8198</c:v>
                </c:pt>
                <c:pt idx="6">
                  <c:v>6464</c:v>
                </c:pt>
                <c:pt idx="7">
                  <c:v>5241</c:v>
                </c:pt>
                <c:pt idx="8">
                  <c:v>3837</c:v>
                </c:pt>
                <c:pt idx="9">
                  <c:v>2815</c:v>
                </c:pt>
                <c:pt idx="10">
                  <c:v>1961</c:v>
                </c:pt>
                <c:pt idx="11">
                  <c:v>877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3"/>
          <c:xVal>
            <c:numRef>
              <c:f>сравнение!$A$43:$A$54</c:f>
              <c:numCache>
                <c:formatCode>General</c:formatCode>
                <c:ptCount val="12"/>
                <c:pt idx="0">
                  <c:v>22.560099133900952</c:v>
                </c:pt>
                <c:pt idx="1">
                  <c:v>23.53197787791802</c:v>
                </c:pt>
                <c:pt idx="2">
                  <c:v>23.804505400907189</c:v>
                </c:pt>
                <c:pt idx="3">
                  <c:v>27.453276719651178</c:v>
                </c:pt>
                <c:pt idx="4">
                  <c:v>27.792275681686647</c:v>
                </c:pt>
                <c:pt idx="5">
                  <c:v>26.883904608837618</c:v>
                </c:pt>
                <c:pt idx="6">
                  <c:v>27.347752942574779</c:v>
                </c:pt>
                <c:pt idx="7">
                  <c:v>25.803426743087378</c:v>
                </c:pt>
                <c:pt idx="8">
                  <c:v>28.24312586386829</c:v>
                </c:pt>
                <c:pt idx="9">
                  <c:v>26.018288159127756</c:v>
                </c:pt>
                <c:pt idx="10">
                  <c:v>27.155601746094053</c:v>
                </c:pt>
                <c:pt idx="11">
                  <c:v>26.975938768909877</c:v>
                </c:pt>
              </c:numCache>
            </c:numRef>
          </c:xVal>
          <c:yVal>
            <c:numRef>
              <c:f>сравнение!$B$43:$B$54</c:f>
              <c:numCache>
                <c:formatCode>General</c:formatCode>
                <c:ptCount val="12"/>
                <c:pt idx="0">
                  <c:v>0</c:v>
                </c:pt>
                <c:pt idx="1">
                  <c:v>855.80080391992965</c:v>
                </c:pt>
                <c:pt idx="2">
                  <c:v>1873.9948726033442</c:v>
                </c:pt>
                <c:pt idx="3">
                  <c:v>2749.2332288315015</c:v>
                </c:pt>
                <c:pt idx="4">
                  <c:v>3397.6750017722638</c:v>
                </c:pt>
                <c:pt idx="5">
                  <c:v>4708.0494202317377</c:v>
                </c:pt>
                <c:pt idx="6">
                  <c:v>6363.3531015671042</c:v>
                </c:pt>
                <c:pt idx="7">
                  <c:v>7886.1149971590876</c:v>
                </c:pt>
                <c:pt idx="8">
                  <c:v>8625.5497561682714</c:v>
                </c:pt>
                <c:pt idx="9">
                  <c:v>10622.162584817361</c:v>
                </c:pt>
                <c:pt idx="10">
                  <c:v>11131.410965180046</c:v>
                </c:pt>
                <c:pt idx="11">
                  <c:v>11250.721401220375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624"/>
        <c:axId val="85136896"/>
      </c:scatterChart>
      <c:valAx>
        <c:axId val="85130624"/>
        <c:scaling>
          <c:orientation val="minMax"/>
          <c:max val="34"/>
          <c:min val="18"/>
        </c:scaling>
        <c:delete val="0"/>
        <c:axPos val="t"/>
        <c:minorGridlines>
          <c:spPr>
            <a:ln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3200"/>
                  <a:t>10В-9</a:t>
                </a:r>
              </a:p>
            </c:rich>
          </c:tx>
          <c:layout>
            <c:manualLayout>
              <c:xMode val="edge"/>
              <c:yMode val="edge"/>
              <c:x val="0.3599324204486653"/>
              <c:y val="3.1571439196891149E-2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 lang="ru-RU"/>
          </a:p>
        </c:txPr>
        <c:crossAx val="85136896"/>
        <c:crosses val="max"/>
        <c:crossBetween val="midCat"/>
        <c:minorUnit val="1"/>
      </c:valAx>
      <c:valAx>
        <c:axId val="85136896"/>
        <c:scaling>
          <c:orientation val="minMax"/>
          <c:min val="0"/>
        </c:scaling>
        <c:delete val="0"/>
        <c:axPos val="l"/>
        <c:minorGridlines/>
        <c:numFmt formatCode="General" sourceLinked="1"/>
        <c:majorTickMark val="in"/>
        <c:minorTickMark val="none"/>
        <c:tickLblPos val="nextTo"/>
        <c:crossAx val="85130624"/>
        <c:crossesAt val="18"/>
        <c:crossBetween val="midCat"/>
      </c:valAx>
      <c:spPr>
        <a:ln w="9525"/>
      </c:spPr>
    </c:plotArea>
    <c:legend>
      <c:legendPos val="r"/>
      <c:layout>
        <c:manualLayout>
          <c:xMode val="edge"/>
          <c:yMode val="edge"/>
          <c:x val="0.70723505032563649"/>
          <c:y val="0.33158380247784108"/>
          <c:w val="0.12776411213178945"/>
          <c:h val="0.12269023992736486"/>
        </c:manualLayout>
      </c:layout>
      <c:overlay val="0"/>
      <c:txPr>
        <a:bodyPr/>
        <a:lstStyle/>
        <a:p>
          <a:pPr>
            <a:defRPr sz="1400" b="1"/>
          </a:pPr>
          <a:endParaRPr lang="ru-RU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>
      <a:solidFill>
        <a:schemeClr val="accent4">
          <a:lumMod val="40000"/>
          <a:lumOff val="60000"/>
        </a:schemeClr>
      </a:solidFill>
    </a:ln>
    <a:effectLst>
      <a:outerShdw sx="1000" sy="1000" algn="ctr" rotWithShape="0">
        <a:srgbClr val="000000">
          <a:alpha val="99000"/>
        </a:srgb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980137308164"/>
          <c:y val="1.8989047421703865E-2"/>
          <c:w val="0.88822776371426038"/>
          <c:h val="0.94080709651228434"/>
        </c:manualLayout>
      </c:layout>
      <c:scatterChart>
        <c:scatterStyle val="lineMarker"/>
        <c:varyColors val="0"/>
        <c:ser>
          <c:idx val="1"/>
          <c:order val="0"/>
          <c:tx>
            <c:v>ШВ</c:v>
          </c:tx>
          <c:spPr>
            <a:ln w="28575"/>
          </c:spPr>
          <c:xVal>
            <c:numRef>
              <c:f>Лист1!$C$81:$Q$81</c:f>
              <c:numCache>
                <c:formatCode>General</c:formatCode>
                <c:ptCount val="15"/>
                <c:pt idx="0">
                  <c:v>32.211582789103581</c:v>
                </c:pt>
                <c:pt idx="1">
                  <c:v>32.363042825809529</c:v>
                </c:pt>
                <c:pt idx="2">
                  <c:v>31.308808155305126</c:v>
                </c:pt>
                <c:pt idx="3">
                  <c:v>29.08074956893639</c:v>
                </c:pt>
                <c:pt idx="4">
                  <c:v>29.192965470247906</c:v>
                </c:pt>
                <c:pt idx="5">
                  <c:v>25.329657428655072</c:v>
                </c:pt>
                <c:pt idx="6">
                  <c:v>25.45952509831212</c:v>
                </c:pt>
                <c:pt idx="7">
                  <c:v>25.052277125551928</c:v>
                </c:pt>
                <c:pt idx="8">
                  <c:v>29.022765736861277</c:v>
                </c:pt>
                <c:pt idx="9">
                  <c:v>27.804174506834471</c:v>
                </c:pt>
                <c:pt idx="10">
                  <c:v>29.630129370891865</c:v>
                </c:pt>
                <c:pt idx="11">
                  <c:v>29.159942884375603</c:v>
                </c:pt>
                <c:pt idx="12">
                  <c:v>25.464654830130772</c:v>
                </c:pt>
                <c:pt idx="13">
                  <c:v>24.915655889888956</c:v>
                </c:pt>
                <c:pt idx="14">
                  <c:v>24.135584080180248</c:v>
                </c:pt>
              </c:numCache>
            </c:numRef>
          </c:xVal>
          <c:yVal>
            <c:numRef>
              <c:f>Лист1!$C$83:$Q$83</c:f>
              <c:numCache>
                <c:formatCode>General</c:formatCode>
                <c:ptCount val="15"/>
                <c:pt idx="0">
                  <c:v>18504</c:v>
                </c:pt>
                <c:pt idx="1">
                  <c:v>18400</c:v>
                </c:pt>
                <c:pt idx="2">
                  <c:v>17875</c:v>
                </c:pt>
                <c:pt idx="3">
                  <c:v>17092</c:v>
                </c:pt>
                <c:pt idx="4">
                  <c:v>17010</c:v>
                </c:pt>
                <c:pt idx="5">
                  <c:v>12210</c:v>
                </c:pt>
                <c:pt idx="6">
                  <c:v>12117</c:v>
                </c:pt>
                <c:pt idx="7">
                  <c:v>9717</c:v>
                </c:pt>
                <c:pt idx="8">
                  <c:v>6483</c:v>
                </c:pt>
                <c:pt idx="9">
                  <c:v>5194</c:v>
                </c:pt>
                <c:pt idx="10">
                  <c:v>3785</c:v>
                </c:pt>
                <c:pt idx="11">
                  <c:v>2760</c:v>
                </c:pt>
                <c:pt idx="12">
                  <c:v>1996</c:v>
                </c:pt>
                <c:pt idx="13">
                  <c:v>956</c:v>
                </c:pt>
                <c:pt idx="1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ШУ</c:v>
          </c:tx>
          <c:spPr>
            <a:ln w="28575"/>
          </c:spPr>
          <c:xVal>
            <c:numRef>
              <c:f>Лист1!$C$82:$Q$82</c:f>
              <c:numCache>
                <c:formatCode>General</c:formatCode>
                <c:ptCount val="15"/>
                <c:pt idx="0">
                  <c:v>31.007939396285938</c:v>
                </c:pt>
                <c:pt idx="1">
                  <c:v>31.156546547426164</c:v>
                </c:pt>
                <c:pt idx="2">
                  <c:v>30.087701341407428</c:v>
                </c:pt>
                <c:pt idx="3">
                  <c:v>27.83718265085076</c:v>
                </c:pt>
                <c:pt idx="4">
                  <c:v>27.946998521864671</c:v>
                </c:pt>
                <c:pt idx="5">
                  <c:v>23.925002267784063</c:v>
                </c:pt>
                <c:pt idx="6">
                  <c:v>24.051395195322197</c:v>
                </c:pt>
                <c:pt idx="7">
                  <c:v>23.54812472598077</c:v>
                </c:pt>
                <c:pt idx="8">
                  <c:v>27.366414443006096</c:v>
                </c:pt>
                <c:pt idx="9">
                  <c:v>26.078214553036016</c:v>
                </c:pt>
                <c:pt idx="10">
                  <c:v>27.82106523861199</c:v>
                </c:pt>
                <c:pt idx="11">
                  <c:v>27.285212248250307</c:v>
                </c:pt>
                <c:pt idx="12">
                  <c:v>23.537791479220605</c:v>
                </c:pt>
                <c:pt idx="13">
                  <c:v>22.912983433851032</c:v>
                </c:pt>
                <c:pt idx="14">
                  <c:v>22.057766209746656</c:v>
                </c:pt>
              </c:numCache>
            </c:numRef>
          </c:xVal>
          <c:yVal>
            <c:numRef>
              <c:f>Лист1!$C$83:$Q$83</c:f>
              <c:numCache>
                <c:formatCode>General</c:formatCode>
                <c:ptCount val="15"/>
                <c:pt idx="0">
                  <c:v>18504</c:v>
                </c:pt>
                <c:pt idx="1">
                  <c:v>18400</c:v>
                </c:pt>
                <c:pt idx="2">
                  <c:v>17875</c:v>
                </c:pt>
                <c:pt idx="3">
                  <c:v>17092</c:v>
                </c:pt>
                <c:pt idx="4">
                  <c:v>17010</c:v>
                </c:pt>
                <c:pt idx="5">
                  <c:v>12210</c:v>
                </c:pt>
                <c:pt idx="6">
                  <c:v>12117</c:v>
                </c:pt>
                <c:pt idx="7">
                  <c:v>9717</c:v>
                </c:pt>
                <c:pt idx="8">
                  <c:v>6483</c:v>
                </c:pt>
                <c:pt idx="9">
                  <c:v>5194</c:v>
                </c:pt>
                <c:pt idx="10">
                  <c:v>3785</c:v>
                </c:pt>
                <c:pt idx="11">
                  <c:v>2760</c:v>
                </c:pt>
                <c:pt idx="12">
                  <c:v>1996</c:v>
                </c:pt>
                <c:pt idx="13">
                  <c:v>956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4400"/>
        <c:axId val="86251008"/>
      </c:scatterChart>
      <c:valAx>
        <c:axId val="85974400"/>
        <c:scaling>
          <c:orientation val="minMax"/>
          <c:max val="34"/>
          <c:min val="18"/>
        </c:scaling>
        <c:delete val="0"/>
        <c:axPos val="t"/>
        <c:minorGridlines>
          <c:spPr>
            <a:ln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3200"/>
                  <a:t>10В-7,8</a:t>
                </a:r>
              </a:p>
            </c:rich>
          </c:tx>
          <c:layout>
            <c:manualLayout>
              <c:xMode val="edge"/>
              <c:yMode val="edge"/>
              <c:x val="0.37999472773326914"/>
              <c:y val="3.6207053065735206E-3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 lang="ru-RU"/>
          </a:p>
        </c:txPr>
        <c:crossAx val="86251008"/>
        <c:crosses val="max"/>
        <c:crossBetween val="midCat"/>
        <c:minorUnit val="1"/>
      </c:valAx>
      <c:valAx>
        <c:axId val="86251008"/>
        <c:scaling>
          <c:orientation val="minMax"/>
          <c:min val="0"/>
        </c:scaling>
        <c:delete val="0"/>
        <c:axPos val="l"/>
        <c:minorGridlines/>
        <c:numFmt formatCode="General" sourceLinked="1"/>
        <c:majorTickMark val="in"/>
        <c:minorTickMark val="none"/>
        <c:tickLblPos val="nextTo"/>
        <c:crossAx val="85974400"/>
        <c:crossesAt val="18"/>
        <c:crossBetween val="midCat"/>
      </c:valAx>
      <c:spPr>
        <a:ln w="9525"/>
      </c:spPr>
    </c:plotArea>
    <c:legend>
      <c:legendPos val="r"/>
      <c:layout>
        <c:manualLayout>
          <c:xMode val="edge"/>
          <c:yMode val="edge"/>
          <c:x val="0.70723505032563649"/>
          <c:y val="0.33158380247784108"/>
          <c:w val="0.25487270574304322"/>
          <c:h val="0.19738618736490271"/>
        </c:manualLayout>
      </c:layout>
      <c:overlay val="0"/>
      <c:txPr>
        <a:bodyPr/>
        <a:lstStyle/>
        <a:p>
          <a:pPr>
            <a:defRPr sz="1400" b="1"/>
          </a:pPr>
          <a:endParaRPr lang="ru-RU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>
      <a:solidFill>
        <a:schemeClr val="accent4">
          <a:lumMod val="40000"/>
          <a:lumOff val="60000"/>
        </a:schemeClr>
      </a:solidFill>
    </a:ln>
    <a:effectLst>
      <a:outerShdw sx="1000" sy="1000" algn="ctr" rotWithShape="0">
        <a:srgbClr val="000000">
          <a:alpha val="99000"/>
        </a:srgb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516980137308164"/>
          <c:y val="1.8989047421703865E-2"/>
          <c:w val="0.88822776371426038"/>
          <c:h val="0.94080709651228434"/>
        </c:manualLayout>
      </c:layout>
      <c:scatterChart>
        <c:scatterStyle val="lineMarker"/>
        <c:varyColors val="0"/>
        <c:ser>
          <c:idx val="0"/>
          <c:order val="0"/>
          <c:tx>
            <c:v>ШУ</c:v>
          </c:tx>
          <c:spPr>
            <a:ln w="28575">
              <a:solidFill>
                <a:srgbClr val="0070C0"/>
              </a:solidFill>
            </a:ln>
          </c:spPr>
          <c:marker>
            <c:symbol val="diamond"/>
            <c:size val="8"/>
            <c:spPr>
              <a:solidFill>
                <a:srgbClr val="4F81BD"/>
              </a:solidFill>
            </c:spPr>
          </c:marker>
          <c:dPt>
            <c:idx val="7"/>
            <c:bubble3D val="0"/>
            <c:spPr>
              <a:ln w="28575">
                <a:solidFill>
                  <a:srgbClr val="0070C0"/>
                </a:solidFill>
              </a:ln>
            </c:spPr>
          </c:dPt>
          <c:xVal>
            <c:numRef>
              <c:f>'ПТБ-3000'!$C$84:$Q$84</c:f>
              <c:numCache>
                <c:formatCode>General</c:formatCode>
                <c:ptCount val="15"/>
                <c:pt idx="0">
                  <c:v>30.999970330468646</c:v>
                </c:pt>
                <c:pt idx="1">
                  <c:v>31.177214388730263</c:v>
                </c:pt>
                <c:pt idx="2">
                  <c:v>30.188267971786932</c:v>
                </c:pt>
                <c:pt idx="3">
                  <c:v>30.29518637627595</c:v>
                </c:pt>
                <c:pt idx="4">
                  <c:v>26.737916346820111</c:v>
                </c:pt>
                <c:pt idx="5">
                  <c:v>26.868646585446438</c:v>
                </c:pt>
                <c:pt idx="6">
                  <c:v>26.571076087645988</c:v>
                </c:pt>
                <c:pt idx="7">
                  <c:v>28.773304829488001</c:v>
                </c:pt>
                <c:pt idx="8">
                  <c:v>26.098071877309543</c:v>
                </c:pt>
                <c:pt idx="9">
                  <c:v>27.827979076519487</c:v>
                </c:pt>
                <c:pt idx="10">
                  <c:v>27.340194323734078</c:v>
                </c:pt>
                <c:pt idx="11">
                  <c:v>28.34425966731818</c:v>
                </c:pt>
                <c:pt idx="12">
                  <c:v>23.972298406289674</c:v>
                </c:pt>
                <c:pt idx="13">
                  <c:v>23.674057916121303</c:v>
                </c:pt>
                <c:pt idx="14">
                  <c:v>22.587206969121802</c:v>
                </c:pt>
              </c:numCache>
            </c:numRef>
          </c:xVal>
          <c:yVal>
            <c:numRef>
              <c:f>'ПТБ-3000'!$C$85:$Q$85</c:f>
              <c:numCache>
                <c:formatCode>General</c:formatCode>
                <c:ptCount val="15"/>
                <c:pt idx="0">
                  <c:v>18482</c:v>
                </c:pt>
                <c:pt idx="1">
                  <c:v>18378</c:v>
                </c:pt>
                <c:pt idx="2">
                  <c:v>17882</c:v>
                </c:pt>
                <c:pt idx="3">
                  <c:v>17803</c:v>
                </c:pt>
                <c:pt idx="4">
                  <c:v>13093</c:v>
                </c:pt>
                <c:pt idx="5">
                  <c:v>12999</c:v>
                </c:pt>
                <c:pt idx="6">
                  <c:v>10644</c:v>
                </c:pt>
                <c:pt idx="7">
                  <c:v>8831</c:v>
                </c:pt>
                <c:pt idx="8">
                  <c:v>8097</c:v>
                </c:pt>
                <c:pt idx="9">
                  <c:v>6584</c:v>
                </c:pt>
                <c:pt idx="10">
                  <c:v>4907</c:v>
                </c:pt>
                <c:pt idx="11">
                  <c:v>3596</c:v>
                </c:pt>
                <c:pt idx="12">
                  <c:v>2709</c:v>
                </c:pt>
                <c:pt idx="13">
                  <c:v>1703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ШВ</c:v>
          </c:tx>
          <c:spPr>
            <a:ln w="28575">
              <a:prstDash val="dash"/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xVal>
            <c:numRef>
              <c:f>'ПТБ-3000'!$C$83:$Q$83</c:f>
              <c:numCache>
                <c:formatCode>General</c:formatCode>
                <c:ptCount val="15"/>
                <c:pt idx="0">
                  <c:v>32.203887452794362</c:v>
                </c:pt>
                <c:pt idx="1">
                  <c:v>32.384591200820445</c:v>
                </c:pt>
                <c:pt idx="2">
                  <c:v>31.40945929134649</c:v>
                </c:pt>
                <c:pt idx="3">
                  <c:v>31.518607228646044</c:v>
                </c:pt>
                <c:pt idx="4">
                  <c:v>28.110770881269577</c:v>
                </c:pt>
                <c:pt idx="5">
                  <c:v>28.24485589999934</c:v>
                </c:pt>
                <c:pt idx="6">
                  <c:v>28.037033212781854</c:v>
                </c:pt>
                <c:pt idx="7">
                  <c:v>30.316750518951419</c:v>
                </c:pt>
                <c:pt idx="8">
                  <c:v>27.67526966378075</c:v>
                </c:pt>
                <c:pt idx="9">
                  <c:v>29.479627763119598</c:v>
                </c:pt>
                <c:pt idx="10">
                  <c:v>29.08303033041414</c:v>
                </c:pt>
                <c:pt idx="11">
                  <c:v>30.165710386520857</c:v>
                </c:pt>
                <c:pt idx="12">
                  <c:v>25.894055537843244</c:v>
                </c:pt>
                <c:pt idx="13">
                  <c:v>25.668656601284102</c:v>
                </c:pt>
                <c:pt idx="14">
                  <c:v>24.649965841585448</c:v>
                </c:pt>
              </c:numCache>
            </c:numRef>
          </c:xVal>
          <c:yVal>
            <c:numRef>
              <c:f>'ПТБ-3000'!$C$85:$Q$85</c:f>
              <c:numCache>
                <c:formatCode>General</c:formatCode>
                <c:ptCount val="15"/>
                <c:pt idx="0">
                  <c:v>18482</c:v>
                </c:pt>
                <c:pt idx="1">
                  <c:v>18378</c:v>
                </c:pt>
                <c:pt idx="2">
                  <c:v>17882</c:v>
                </c:pt>
                <c:pt idx="3">
                  <c:v>17803</c:v>
                </c:pt>
                <c:pt idx="4">
                  <c:v>13093</c:v>
                </c:pt>
                <c:pt idx="5">
                  <c:v>12999</c:v>
                </c:pt>
                <c:pt idx="6">
                  <c:v>10644</c:v>
                </c:pt>
                <c:pt idx="7">
                  <c:v>8831</c:v>
                </c:pt>
                <c:pt idx="8">
                  <c:v>8097</c:v>
                </c:pt>
                <c:pt idx="9">
                  <c:v>6584</c:v>
                </c:pt>
                <c:pt idx="10">
                  <c:v>4907</c:v>
                </c:pt>
                <c:pt idx="11">
                  <c:v>3596</c:v>
                </c:pt>
                <c:pt idx="12">
                  <c:v>2709</c:v>
                </c:pt>
                <c:pt idx="13">
                  <c:v>1703</c:v>
                </c:pt>
                <c:pt idx="14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ШВ</c:v>
          </c:tx>
          <c:spPr>
            <a:ln>
              <a:prstDash val="dash"/>
            </a:ln>
          </c:spPr>
          <c:marker>
            <c:symbol val="square"/>
            <c:size val="6"/>
            <c:spPr>
              <a:solidFill>
                <a:srgbClr val="8064A2"/>
              </a:solidFill>
            </c:spPr>
          </c:marker>
          <c:xVal>
            <c:numRef>
              <c:f>Лист1!$C$81:$Q$81</c:f>
              <c:numCache>
                <c:formatCode>General</c:formatCode>
                <c:ptCount val="15"/>
                <c:pt idx="0">
                  <c:v>32.211582789103581</c:v>
                </c:pt>
                <c:pt idx="1">
                  <c:v>32.363042825809529</c:v>
                </c:pt>
                <c:pt idx="2">
                  <c:v>31.308808155305126</c:v>
                </c:pt>
                <c:pt idx="3">
                  <c:v>29.08074956893639</c:v>
                </c:pt>
                <c:pt idx="4">
                  <c:v>29.192965470247906</c:v>
                </c:pt>
                <c:pt idx="5">
                  <c:v>25.329657428655072</c:v>
                </c:pt>
                <c:pt idx="6">
                  <c:v>25.45952509831212</c:v>
                </c:pt>
                <c:pt idx="7">
                  <c:v>25.052277125551928</c:v>
                </c:pt>
                <c:pt idx="8">
                  <c:v>29.022765736861277</c:v>
                </c:pt>
                <c:pt idx="9">
                  <c:v>27.804174506834471</c:v>
                </c:pt>
                <c:pt idx="10">
                  <c:v>29.630129370891865</c:v>
                </c:pt>
                <c:pt idx="11">
                  <c:v>29.159942884375603</c:v>
                </c:pt>
                <c:pt idx="12">
                  <c:v>25.464654830130772</c:v>
                </c:pt>
                <c:pt idx="13">
                  <c:v>24.915655889888956</c:v>
                </c:pt>
                <c:pt idx="14">
                  <c:v>24.135584080180248</c:v>
                </c:pt>
              </c:numCache>
            </c:numRef>
          </c:xVal>
          <c:yVal>
            <c:numRef>
              <c:f>Лист1!$C$83:$Q$83</c:f>
              <c:numCache>
                <c:formatCode>General</c:formatCode>
                <c:ptCount val="15"/>
                <c:pt idx="0">
                  <c:v>18504</c:v>
                </c:pt>
                <c:pt idx="1">
                  <c:v>18400</c:v>
                </c:pt>
                <c:pt idx="2">
                  <c:v>17875</c:v>
                </c:pt>
                <c:pt idx="3">
                  <c:v>17092</c:v>
                </c:pt>
                <c:pt idx="4">
                  <c:v>17010</c:v>
                </c:pt>
                <c:pt idx="5">
                  <c:v>12210</c:v>
                </c:pt>
                <c:pt idx="6">
                  <c:v>12117</c:v>
                </c:pt>
                <c:pt idx="7">
                  <c:v>9717</c:v>
                </c:pt>
                <c:pt idx="8">
                  <c:v>6483</c:v>
                </c:pt>
                <c:pt idx="9">
                  <c:v>5194</c:v>
                </c:pt>
                <c:pt idx="10">
                  <c:v>3785</c:v>
                </c:pt>
                <c:pt idx="11">
                  <c:v>2760</c:v>
                </c:pt>
                <c:pt idx="12">
                  <c:v>1996</c:v>
                </c:pt>
                <c:pt idx="13">
                  <c:v>956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ШУ</c:v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6"/>
            <c:spPr>
              <a:solidFill>
                <a:srgbClr val="9BBB59"/>
              </a:solidFill>
            </c:spPr>
          </c:marker>
          <c:xVal>
            <c:numRef>
              <c:f>Лист1!$C$82:$Q$82</c:f>
              <c:numCache>
                <c:formatCode>General</c:formatCode>
                <c:ptCount val="15"/>
                <c:pt idx="0">
                  <c:v>31.007939396285938</c:v>
                </c:pt>
                <c:pt idx="1">
                  <c:v>31.156546547426164</c:v>
                </c:pt>
                <c:pt idx="2">
                  <c:v>30.087701341407428</c:v>
                </c:pt>
                <c:pt idx="3">
                  <c:v>27.83718265085076</c:v>
                </c:pt>
                <c:pt idx="4">
                  <c:v>27.946998521864671</c:v>
                </c:pt>
                <c:pt idx="5">
                  <c:v>23.925002267784063</c:v>
                </c:pt>
                <c:pt idx="6">
                  <c:v>24.051395195322197</c:v>
                </c:pt>
                <c:pt idx="7">
                  <c:v>23.54812472598077</c:v>
                </c:pt>
                <c:pt idx="8">
                  <c:v>27.366414443006096</c:v>
                </c:pt>
                <c:pt idx="9">
                  <c:v>26.078214553036016</c:v>
                </c:pt>
                <c:pt idx="10">
                  <c:v>27.82106523861199</c:v>
                </c:pt>
                <c:pt idx="11">
                  <c:v>27.285212248250307</c:v>
                </c:pt>
                <c:pt idx="12">
                  <c:v>23.537791479220605</c:v>
                </c:pt>
                <c:pt idx="13">
                  <c:v>22.912983433851032</c:v>
                </c:pt>
                <c:pt idx="14">
                  <c:v>22.057766209746656</c:v>
                </c:pt>
              </c:numCache>
            </c:numRef>
          </c:xVal>
          <c:yVal>
            <c:numRef>
              <c:f>Лист1!$C$83:$Q$83</c:f>
              <c:numCache>
                <c:formatCode>General</c:formatCode>
                <c:ptCount val="15"/>
                <c:pt idx="0">
                  <c:v>18504</c:v>
                </c:pt>
                <c:pt idx="1">
                  <c:v>18400</c:v>
                </c:pt>
                <c:pt idx="2">
                  <c:v>17875</c:v>
                </c:pt>
                <c:pt idx="3">
                  <c:v>17092</c:v>
                </c:pt>
                <c:pt idx="4">
                  <c:v>17010</c:v>
                </c:pt>
                <c:pt idx="5">
                  <c:v>12210</c:v>
                </c:pt>
                <c:pt idx="6">
                  <c:v>12117</c:v>
                </c:pt>
                <c:pt idx="7">
                  <c:v>9717</c:v>
                </c:pt>
                <c:pt idx="8">
                  <c:v>6483</c:v>
                </c:pt>
                <c:pt idx="9">
                  <c:v>5194</c:v>
                </c:pt>
                <c:pt idx="10">
                  <c:v>3785</c:v>
                </c:pt>
                <c:pt idx="11">
                  <c:v>2760</c:v>
                </c:pt>
                <c:pt idx="12">
                  <c:v>1996</c:v>
                </c:pt>
                <c:pt idx="13">
                  <c:v>956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2448"/>
        <c:axId val="68315008"/>
      </c:scatterChart>
      <c:valAx>
        <c:axId val="68312448"/>
        <c:scaling>
          <c:orientation val="minMax"/>
          <c:max val="34"/>
          <c:min val="18"/>
        </c:scaling>
        <c:delete val="0"/>
        <c:axPos val="t"/>
        <c:minorGridlines>
          <c:spPr>
            <a:ln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3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10В-9</a:t>
                </a:r>
              </a:p>
            </c:rich>
          </c:tx>
          <c:layout>
            <c:manualLayout>
              <c:xMode val="edge"/>
              <c:yMode val="edge"/>
              <c:x val="0.70825241307377296"/>
              <c:y val="0.30716411406428601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68315008"/>
        <c:crosses val="max"/>
        <c:crossBetween val="midCat"/>
        <c:minorUnit val="1"/>
      </c:valAx>
      <c:valAx>
        <c:axId val="68315008"/>
        <c:scaling>
          <c:orientation val="minMax"/>
          <c:min val="0"/>
        </c:scaling>
        <c:delete val="0"/>
        <c:axPos val="l"/>
        <c:minorGridlines/>
        <c:numFmt formatCode="General" sourceLinked="1"/>
        <c:majorTickMark val="in"/>
        <c:minorTickMark val="none"/>
        <c:tickLblPos val="nextTo"/>
        <c:crossAx val="68312448"/>
        <c:crossesAt val="18"/>
        <c:crossBetween val="midCat"/>
      </c:valAx>
      <c:spPr>
        <a:ln w="9525"/>
      </c:spPr>
    </c:plotArea>
    <c:plotVisOnly val="1"/>
    <c:dispBlanksAs val="gap"/>
    <c:showDLblsOverMax val="0"/>
  </c:chart>
  <c:spPr>
    <a:noFill/>
    <a:ln>
      <a:solidFill>
        <a:schemeClr val="accent4">
          <a:lumMod val="40000"/>
          <a:lumOff val="60000"/>
        </a:schemeClr>
      </a:solidFill>
    </a:ln>
    <a:effectLst>
      <a:outerShdw sx="1000" sy="1000" algn="ctr" rotWithShape="0">
        <a:srgbClr val="000000">
          <a:alpha val="99000"/>
        </a:srgbClr>
      </a:outerShdw>
    </a:effectLst>
  </c:sp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596348</xdr:colOff>
      <xdr:row>9</xdr:row>
      <xdr:rowOff>24018</xdr:rowOff>
    </xdr:from>
    <xdr:to>
      <xdr:col>13</xdr:col>
      <xdr:colOff>548723</xdr:colOff>
      <xdr:row>45</xdr:row>
      <xdr:rowOff>295688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542925</xdr:colOff>
      <xdr:row>20</xdr:row>
      <xdr:rowOff>85725</xdr:rowOff>
    </xdr:from>
    <xdr:ext cx="184731" cy="264560"/>
    <xdr:sp macro="" textlink="">
      <xdr:nvSpPr>
        <xdr:cNvPr id="2" name="TextBox 1"/>
        <xdr:cNvSpPr txBox="1"/>
      </xdr:nvSpPr>
      <xdr:spPr>
        <a:xfrm>
          <a:off x="121348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0.08703</cdr:x>
      <cdr:y>0.02292</cdr:y>
    </cdr:from>
    <cdr:to>
      <cdr:x>0.32203</cdr:x>
      <cdr:y>0.07541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198" y="144758"/>
          <a:ext cx="1188577" cy="33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G</a:t>
          </a:r>
          <a:r>
            <a:rPr lang="ru-RU" sz="1400" b="1"/>
            <a:t>т,</a:t>
          </a:r>
          <a:r>
            <a:rPr lang="ru-RU" sz="1400" b="1" baseline="0"/>
            <a:t> кг</a:t>
          </a:r>
          <a:endParaRPr lang="ru-RU" sz="1400" b="1"/>
        </a:p>
      </cdr:txBody>
    </cdr:sp>
  </cdr:relSizeAnchor>
  <cdr:relSizeAnchor xmlns:cdr="http://schemas.openxmlformats.org/drawingml/2006/chartDrawing">
    <cdr:from>
      <cdr:x>0.80817</cdr:x>
      <cdr:y>0.91977</cdr:y>
    </cdr:from>
    <cdr:to>
      <cdr:x>0.99112</cdr:x>
      <cdr:y>0.95989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33876" y="6115049"/>
          <a:ext cx="981076" cy="2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/>
            <a:t>Хт, % САХ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596348</xdr:colOff>
      <xdr:row>9</xdr:row>
      <xdr:rowOff>24018</xdr:rowOff>
    </xdr:from>
    <xdr:to>
      <xdr:col>13</xdr:col>
      <xdr:colOff>548723</xdr:colOff>
      <xdr:row>45</xdr:row>
      <xdr:rowOff>295688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542925</xdr:colOff>
      <xdr:row>20</xdr:row>
      <xdr:rowOff>85725</xdr:rowOff>
    </xdr:from>
    <xdr:ext cx="184731" cy="264560"/>
    <xdr:sp macro="" textlink="">
      <xdr:nvSpPr>
        <xdr:cNvPr id="3" name="TextBox 2"/>
        <xdr:cNvSpPr txBox="1"/>
      </xdr:nvSpPr>
      <xdr:spPr>
        <a:xfrm>
          <a:off x="121348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0.08703</cdr:x>
      <cdr:y>0.02292</cdr:y>
    </cdr:from>
    <cdr:to>
      <cdr:x>0.32203</cdr:x>
      <cdr:y>0.07541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198" y="144758"/>
          <a:ext cx="1188577" cy="33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G</a:t>
          </a:r>
          <a:r>
            <a:rPr lang="ru-RU" sz="1400" b="1"/>
            <a:t>т,</a:t>
          </a:r>
          <a:r>
            <a:rPr lang="ru-RU" sz="1400" b="1" baseline="0"/>
            <a:t> кг</a:t>
          </a:r>
          <a:endParaRPr lang="ru-RU" sz="1400" b="1"/>
        </a:p>
      </cdr:txBody>
    </cdr:sp>
  </cdr:relSizeAnchor>
  <cdr:relSizeAnchor xmlns:cdr="http://schemas.openxmlformats.org/drawingml/2006/chartDrawing">
    <cdr:from>
      <cdr:x>0.80817</cdr:x>
      <cdr:y>0.91977</cdr:y>
    </cdr:from>
    <cdr:to>
      <cdr:x>0.99112</cdr:x>
      <cdr:y>0.95989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33876" y="6115049"/>
          <a:ext cx="981076" cy="2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/>
            <a:t>Хт, % САХ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95250</xdr:rowOff>
    </xdr:from>
    <xdr:to>
      <xdr:col>25</xdr:col>
      <xdr:colOff>60463</xdr:colOff>
      <xdr:row>56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0.08703</cdr:x>
      <cdr:y>0.02292</cdr:y>
    </cdr:from>
    <cdr:to>
      <cdr:x>0.32203</cdr:x>
      <cdr:y>0.07541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198" y="144758"/>
          <a:ext cx="1188577" cy="33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G</a:t>
          </a:r>
          <a:r>
            <a:rPr lang="ru-RU" sz="1400" b="1"/>
            <a:t>т,</a:t>
          </a:r>
          <a:r>
            <a:rPr lang="ru-RU" sz="1400" b="1" baseline="0"/>
            <a:t> кг</a:t>
          </a:r>
          <a:endParaRPr lang="ru-RU" sz="1400" b="1"/>
        </a:p>
      </cdr:txBody>
    </cdr:sp>
  </cdr:relSizeAnchor>
  <cdr:relSizeAnchor xmlns:cdr="http://schemas.openxmlformats.org/drawingml/2006/chartDrawing">
    <cdr:from>
      <cdr:x>0.80817</cdr:x>
      <cdr:y>0.91977</cdr:y>
    </cdr:from>
    <cdr:to>
      <cdr:x>0.99112</cdr:x>
      <cdr:y>0.95989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33876" y="6115049"/>
          <a:ext cx="981076" cy="2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/>
            <a:t>Хт, % САХ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14</xdr:row>
      <xdr:rowOff>95250</xdr:rowOff>
    </xdr:from>
    <xdr:to>
      <xdr:col>18</xdr:col>
      <xdr:colOff>114300</xdr:colOff>
      <xdr:row>34</xdr:row>
      <xdr:rowOff>47626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542925</xdr:colOff>
      <xdr:row>20</xdr:row>
      <xdr:rowOff>85725</xdr:rowOff>
    </xdr:from>
    <xdr:ext cx="184731" cy="264560"/>
    <xdr:sp macro="" textlink="">
      <xdr:nvSpPr>
        <xdr:cNvPr id="3" name="TextBox 2"/>
        <xdr:cNvSpPr txBox="1"/>
      </xdr:nvSpPr>
      <xdr:spPr>
        <a:xfrm>
          <a:off x="121348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absoluteAnchor>
    <xdr:pos x="9439275" y="5724525"/>
    <xdr:ext cx="5934075" cy="6048375"/>
    <xdr:graphicFrame macro="">
      <xdr:nvGraphicFramePr>
        <xdr:cNvPr id="4" name="Диаграмма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0.08703</cdr:x>
      <cdr:y>0.02292</cdr:y>
    </cdr:from>
    <cdr:to>
      <cdr:x>0.32203</cdr:x>
      <cdr:y>0.07541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198" y="144758"/>
          <a:ext cx="1188577" cy="33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G</a:t>
          </a:r>
          <a:r>
            <a:rPr lang="ru-RU" sz="1400" b="1"/>
            <a:t>т,</a:t>
          </a:r>
          <a:r>
            <a:rPr lang="ru-RU" sz="1400" b="1" baseline="0"/>
            <a:t> кг</a:t>
          </a:r>
          <a:endParaRPr lang="ru-RU" sz="1400" b="1"/>
        </a:p>
      </cdr:txBody>
    </cdr:sp>
  </cdr:relSizeAnchor>
  <cdr:relSizeAnchor xmlns:cdr="http://schemas.openxmlformats.org/drawingml/2006/chartDrawing">
    <cdr:from>
      <cdr:x>0.80817</cdr:x>
      <cdr:y>0.91977</cdr:y>
    </cdr:from>
    <cdr:to>
      <cdr:x>0.99112</cdr:x>
      <cdr:y>0.95989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33876" y="6115049"/>
          <a:ext cx="981076" cy="2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/>
            <a:t>Хт, % САХ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0.08703</cdr:x>
      <cdr:y>0.03267</cdr:y>
    </cdr:from>
    <cdr:to>
      <cdr:x>0.32203</cdr:x>
      <cdr:y>0.08366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198" y="144758"/>
          <a:ext cx="1188577" cy="33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G</a:t>
          </a:r>
          <a:r>
            <a:rPr lang="ru-RU" sz="1400" b="1"/>
            <a:t>т,</a:t>
          </a:r>
          <a:r>
            <a:rPr lang="ru-RU" sz="1400" b="1" baseline="0"/>
            <a:t> кг</a:t>
          </a:r>
          <a:endParaRPr lang="ru-RU" sz="1400" b="1"/>
        </a:p>
      </cdr:txBody>
    </cdr:sp>
  </cdr:relSizeAnchor>
  <cdr:relSizeAnchor xmlns:cdr="http://schemas.openxmlformats.org/drawingml/2006/chartDrawing">
    <cdr:from>
      <cdr:x>0.82822</cdr:x>
      <cdr:y>0.90982</cdr:y>
    </cdr:from>
    <cdr:to>
      <cdr:x>1</cdr:x>
      <cdr:y>0.94969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70160" y="7012528"/>
          <a:ext cx="968640" cy="301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/>
            <a:t>Хт, % САХ</a:t>
          </a:r>
        </a:p>
      </cdr:txBody>
    </cdr:sp>
  </cdr:relSizeAnchor>
  <cdr:relSizeAnchor xmlns:cdr="http://schemas.openxmlformats.org/drawingml/2006/chartDrawing">
    <cdr:from>
      <cdr:x>0.15712</cdr:x>
      <cdr:y>0.16638</cdr:y>
    </cdr:from>
    <cdr:to>
      <cdr:x>0.46947</cdr:x>
      <cdr:y>0.25164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32362" y="1006329"/>
          <a:ext cx="1853508" cy="515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ru-RU"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10В-7,8</a:t>
          </a:r>
        </a:p>
      </cdr:txBody>
    </cdr:sp>
  </cdr:relSizeAnchor>
  <cdr:relSizeAnchor xmlns:cdr="http://schemas.openxmlformats.org/drawingml/2006/chartDrawing">
    <cdr:from>
      <cdr:x>0.2825</cdr:x>
      <cdr:y>0.23622</cdr:y>
    </cdr:from>
    <cdr:to>
      <cdr:x>0.51685</cdr:x>
      <cdr:y>0.36063</cdr:y>
    </cdr:to>
    <cdr:cxnSp macro="">
      <cdr:nvCxnSpPr>
        <cdr:cNvPr id="6" name="Прямая соединительная линия 5"/>
        <cdr:cNvCxnSpPr/>
      </cdr:nvCxnSpPr>
      <cdr:spPr>
        <a:xfrm xmlns:a="http://schemas.openxmlformats.org/drawingml/2006/main">
          <a:off x="1676400" y="1428750"/>
          <a:ext cx="1390650" cy="752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0.27769</cdr:x>
      <cdr:y>0.23465</cdr:y>
    </cdr:from>
    <cdr:to>
      <cdr:x>0.50883</cdr:x>
      <cdr:y>0.29134</cdr:y>
    </cdr:to>
    <cdr:cxnSp macro="">
      <cdr:nvCxnSpPr>
        <cdr:cNvPr id="8" name="Прямая соединительная линия 7"/>
        <cdr:cNvCxnSpPr/>
      </cdr:nvCxnSpPr>
      <cdr:spPr>
        <a:xfrm xmlns:a="http://schemas.openxmlformats.org/drawingml/2006/main">
          <a:off x="1647825" y="1419225"/>
          <a:ext cx="1371600" cy="342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0.56822</cdr:x>
      <cdr:y>0.37603</cdr:y>
    </cdr:from>
    <cdr:to>
      <cdr:x>0.80644</cdr:x>
      <cdr:y>0.4315</cdr:y>
    </cdr:to>
    <cdr:cxnSp macro="">
      <cdr:nvCxnSpPr>
        <cdr:cNvPr id="10" name="Прямая соединительная линия 9"/>
        <cdr:cNvCxnSpPr/>
      </cdr:nvCxnSpPr>
      <cdr:spPr>
        <a:xfrm xmlns:a="http://schemas.openxmlformats.org/drawingml/2006/main" flipH="1">
          <a:off x="3371850" y="2274370"/>
          <a:ext cx="1413626" cy="3354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0.66453</cdr:x>
      <cdr:y>0.37708</cdr:y>
    </cdr:from>
    <cdr:to>
      <cdr:x>0.80076</cdr:x>
      <cdr:y>0.46929</cdr:y>
    </cdr:to>
    <cdr:cxnSp macro="">
      <cdr:nvCxnSpPr>
        <cdr:cNvPr id="12" name="Прямая соединительная линия 11"/>
        <cdr:cNvCxnSpPr/>
      </cdr:nvCxnSpPr>
      <cdr:spPr>
        <a:xfrm xmlns:a="http://schemas.openxmlformats.org/drawingml/2006/main" flipH="1">
          <a:off x="3943350" y="2280721"/>
          <a:ext cx="808420" cy="55772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4;&#1080;&#1072;&#1075;&#1088;&#1072;&#1084;&#1084;&#1072;%20&#1074;%208_&#1055;&#1058;&#1041;-3000.doc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58;10&#1042;-7,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ПТБ-3000"/>
      <sheetName val="изд.65МЛ"/>
    </sheetNames>
    <sheetDataSet>
      <sheetData sheetId="0" refreshError="1"/>
      <sheetData sheetId="1">
        <row r="83">
          <cell r="C83">
            <v>32.049242345623625</v>
          </cell>
        </row>
        <row r="90">
          <cell r="N90">
            <v>30.908100000000001</v>
          </cell>
          <cell r="O90">
            <v>18440.099999999999</v>
          </cell>
          <cell r="Q90">
            <v>32.170099999999998</v>
          </cell>
          <cell r="R90">
            <v>18494.5</v>
          </cell>
        </row>
        <row r="91">
          <cell r="N91">
            <v>31.037500000000001</v>
          </cell>
          <cell r="O91">
            <v>18343.2</v>
          </cell>
          <cell r="Q91">
            <v>32.312600000000003</v>
          </cell>
          <cell r="R91">
            <v>18392</v>
          </cell>
        </row>
        <row r="92">
          <cell r="N92">
            <v>29.952300000000001</v>
          </cell>
          <cell r="O92">
            <v>17837.599999999999</v>
          </cell>
          <cell r="Q92">
            <v>31.263100000000001</v>
          </cell>
          <cell r="R92">
            <v>17863.400000000001</v>
          </cell>
        </row>
        <row r="93">
          <cell r="N93">
            <v>27.661000000000001</v>
          </cell>
          <cell r="O93">
            <v>17061.400000000001</v>
          </cell>
          <cell r="Q93">
            <v>28.965599999999998</v>
          </cell>
          <cell r="R93">
            <v>17071.400000000001</v>
          </cell>
        </row>
        <row r="94">
          <cell r="N94">
            <v>23.577999999999999</v>
          </cell>
          <cell r="O94">
            <v>12313</v>
          </cell>
          <cell r="Q94">
            <v>29.050999999999998</v>
          </cell>
          <cell r="R94">
            <v>16999.7</v>
          </cell>
        </row>
        <row r="95">
          <cell r="N95">
            <v>23.2758</v>
          </cell>
          <cell r="O95">
            <v>9718.2900000000009</v>
          </cell>
          <cell r="Q95">
            <v>25.106400000000001</v>
          </cell>
          <cell r="R95">
            <v>12237.5</v>
          </cell>
        </row>
        <row r="96">
          <cell r="N96">
            <v>27.215599999999998</v>
          </cell>
          <cell r="O96">
            <v>6514.19</v>
          </cell>
          <cell r="Q96">
            <v>24.844999999999999</v>
          </cell>
          <cell r="R96">
            <v>9735.82</v>
          </cell>
        </row>
        <row r="97">
          <cell r="N97">
            <v>25.863</v>
          </cell>
          <cell r="O97">
            <v>5217.22</v>
          </cell>
          <cell r="Q97">
            <v>28.8901</v>
          </cell>
          <cell r="R97">
            <v>6529.67</v>
          </cell>
        </row>
        <row r="98">
          <cell r="N98">
            <v>27.625399999999999</v>
          </cell>
          <cell r="O98">
            <v>3790.03</v>
          </cell>
          <cell r="Q98">
            <v>27.6343</v>
          </cell>
          <cell r="R98">
            <v>5191.8100000000004</v>
          </cell>
        </row>
        <row r="99">
          <cell r="N99">
            <v>27.0731</v>
          </cell>
          <cell r="O99">
            <v>2798.2</v>
          </cell>
          <cell r="Q99">
            <v>29.5291</v>
          </cell>
          <cell r="R99">
            <v>3757.05</v>
          </cell>
        </row>
        <row r="100">
          <cell r="N100">
            <v>23.2133</v>
          </cell>
          <cell r="O100">
            <v>2032.81</v>
          </cell>
          <cell r="Q100">
            <v>29.006499999999999</v>
          </cell>
          <cell r="R100">
            <v>2778.08</v>
          </cell>
        </row>
        <row r="101">
          <cell r="N101">
            <v>22.573699999999999</v>
          </cell>
          <cell r="O101">
            <v>1000.53</v>
          </cell>
          <cell r="Q101">
            <v>25.2193</v>
          </cell>
          <cell r="R101">
            <v>1998.32</v>
          </cell>
        </row>
        <row r="102">
          <cell r="N102">
            <v>21.6663</v>
          </cell>
          <cell r="O102">
            <v>43.860999999999997</v>
          </cell>
          <cell r="Q102">
            <v>23.83</v>
          </cell>
          <cell r="R102">
            <v>12.8042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>
        <row r="81">
          <cell r="C81">
            <v>32.049242345623625</v>
          </cell>
          <cell r="D81">
            <v>32.201044124602802</v>
          </cell>
          <cell r="E81">
            <v>31.139706596185395</v>
          </cell>
          <cell r="F81">
            <v>28.897476649478428</v>
          </cell>
          <cell r="G81">
            <v>29.009894475192215</v>
          </cell>
          <cell r="H81">
            <v>25.101492366013012</v>
          </cell>
          <cell r="I81">
            <v>25.23152194177683</v>
          </cell>
          <cell r="J81">
            <v>24.806188227985771</v>
          </cell>
          <cell r="K81">
            <v>28.777872112314817</v>
          </cell>
          <cell r="L81">
            <v>27.540517437985386</v>
          </cell>
          <cell r="M81">
            <v>29.366883884717335</v>
          </cell>
          <cell r="N81">
            <v>28.883547484347144</v>
          </cell>
          <cell r="O81">
            <v>25.152051369032321</v>
          </cell>
          <cell r="P81">
            <v>24.586258752120521</v>
          </cell>
          <cell r="Q81">
            <v>23.787241290055238</v>
          </cell>
        </row>
        <row r="82">
          <cell r="C82">
            <v>30.839824368311522</v>
          </cell>
          <cell r="D82">
            <v>30.988745789370885</v>
          </cell>
          <cell r="E82">
            <v>29.912656003901446</v>
          </cell>
          <cell r="F82">
            <v>27.647744739589236</v>
          </cell>
          <cell r="G82">
            <v>27.757738656494393</v>
          </cell>
          <cell r="H82">
            <v>23.688966518771785</v>
          </cell>
          <cell r="I82">
            <v>23.81548225465886</v>
          </cell>
          <cell r="J82">
            <v>23.29300704453841</v>
          </cell>
          <cell r="K82">
            <v>27.110565769115947</v>
          </cell>
          <cell r="L82">
            <v>25.802659001149106</v>
          </cell>
          <cell r="M82">
            <v>27.544743530781208</v>
          </cell>
          <cell r="N82">
            <v>26.994770414884261</v>
          </cell>
          <cell r="O82">
            <v>23.210346421009028</v>
          </cell>
          <cell r="P82">
            <v>22.567549031905951</v>
          </cell>
          <cell r="Q82">
            <v>21.692154868379358</v>
          </cell>
        </row>
        <row r="83">
          <cell r="C83">
            <v>18504</v>
          </cell>
          <cell r="D83">
            <v>18400</v>
          </cell>
          <cell r="E83">
            <v>17875</v>
          </cell>
          <cell r="F83">
            <v>17092</v>
          </cell>
          <cell r="G83">
            <v>17010</v>
          </cell>
          <cell r="H83">
            <v>12210</v>
          </cell>
          <cell r="I83">
            <v>12117</v>
          </cell>
          <cell r="J83">
            <v>9717</v>
          </cell>
          <cell r="K83">
            <v>6483</v>
          </cell>
          <cell r="L83">
            <v>5194</v>
          </cell>
          <cell r="M83">
            <v>3785</v>
          </cell>
          <cell r="N83">
            <v>2760</v>
          </cell>
          <cell r="O83">
            <v>1996</v>
          </cell>
          <cell r="P83">
            <v>956</v>
          </cell>
          <cell r="Q8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Q272"/>
  <sheetViews>
    <sheetView topLeftCell="B19" zoomScale="115" zoomScaleNormal="115" workbookViewId="0">
      <selection activeCell="H85" sqref="H85"/>
    </sheetView>
  </sheetViews>
  <sheetFormatPr defaultRowHeight="12.75" x14ac:dyDescent="0.2"/>
  <cols>
    <col min="1" max="1" width="2.7109375" customWidth="1"/>
    <col min="2" max="2" width="31.5703125" customWidth="1"/>
    <col min="3" max="3" width="10.140625" customWidth="1"/>
    <col min="6" max="6" width="11" customWidth="1"/>
    <col min="7" max="7" width="10.140625" style="29" customWidth="1"/>
    <col min="9" max="9" width="9.140625" style="10"/>
    <col min="10" max="10" width="17.42578125" style="29" customWidth="1"/>
    <col min="11" max="11" width="12.140625" customWidth="1"/>
    <col min="14" max="14" width="14.7109375" customWidth="1"/>
    <col min="22" max="22" width="9.5703125" bestFit="1" customWidth="1"/>
    <col min="23" max="23" width="19.140625" customWidth="1"/>
  </cols>
  <sheetData>
    <row r="1" spans="1:17" ht="13.5" thickBot="1" x14ac:dyDescent="0.25">
      <c r="A1" s="7" t="s">
        <v>38</v>
      </c>
      <c r="B1" s="32"/>
      <c r="C1" s="32"/>
      <c r="D1" s="32"/>
      <c r="E1" s="32"/>
      <c r="F1" s="32"/>
      <c r="G1" s="33"/>
      <c r="H1" s="34"/>
      <c r="I1" s="35"/>
      <c r="J1" s="34"/>
      <c r="K1" s="35"/>
      <c r="L1" s="34"/>
      <c r="M1" s="34"/>
      <c r="N1" s="34"/>
      <c r="O1" s="34"/>
    </row>
    <row r="2" spans="1:17" ht="13.5" thickBot="1" x14ac:dyDescent="0.25">
      <c r="A2" s="3" t="s">
        <v>0</v>
      </c>
      <c r="B2" s="36" t="s">
        <v>1</v>
      </c>
      <c r="C2" s="37" t="s">
        <v>2</v>
      </c>
      <c r="D2" s="37" t="s">
        <v>8</v>
      </c>
      <c r="E2" s="36" t="s">
        <v>3</v>
      </c>
      <c r="F2" s="38" t="s">
        <v>4</v>
      </c>
      <c r="G2" s="39" t="s">
        <v>5</v>
      </c>
      <c r="H2" s="34"/>
      <c r="I2" s="35"/>
      <c r="J2" s="34"/>
      <c r="K2" s="35"/>
      <c r="L2" s="34"/>
      <c r="M2" s="34"/>
      <c r="N2" s="34"/>
      <c r="O2" s="34"/>
    </row>
    <row r="3" spans="1:17" x14ac:dyDescent="0.2">
      <c r="A3" s="9">
        <v>1</v>
      </c>
      <c r="B3" s="40" t="s">
        <v>22</v>
      </c>
      <c r="C3" s="107">
        <v>22967</v>
      </c>
      <c r="D3" s="108"/>
      <c r="E3" s="107">
        <v>11.326000000000001</v>
      </c>
      <c r="F3" s="109">
        <f>C3*E3</f>
        <v>260124.242</v>
      </c>
      <c r="G3" s="121">
        <f>(E3-10.24)*100/4.645</f>
        <v>23.379978471474711</v>
      </c>
      <c r="H3" s="44"/>
      <c r="I3" s="35"/>
      <c r="J3" s="44"/>
      <c r="K3" s="35"/>
      <c r="L3" s="44"/>
      <c r="M3" s="44"/>
      <c r="N3" s="45"/>
      <c r="O3" s="46"/>
    </row>
    <row r="4" spans="1:17" x14ac:dyDescent="0.2">
      <c r="A4" s="11"/>
      <c r="B4" s="47" t="s">
        <v>31</v>
      </c>
      <c r="C4" s="48">
        <v>6</v>
      </c>
      <c r="D4" s="48"/>
      <c r="E4" s="48">
        <v>6.5</v>
      </c>
      <c r="F4" s="49">
        <f t="shared" ref="F4:F10" si="0">C4*E4</f>
        <v>39</v>
      </c>
      <c r="G4" s="50" t="s">
        <v>7</v>
      </c>
      <c r="H4" s="44"/>
      <c r="I4" s="35"/>
      <c r="J4" s="44"/>
      <c r="K4" s="44" t="s">
        <v>17</v>
      </c>
      <c r="L4" s="34" t="s">
        <v>18</v>
      </c>
      <c r="M4" s="34" t="s">
        <v>29</v>
      </c>
      <c r="O4" s="44" t="s">
        <v>17</v>
      </c>
      <c r="P4" s="34" t="s">
        <v>18</v>
      </c>
      <c r="Q4" s="34" t="s">
        <v>29</v>
      </c>
    </row>
    <row r="5" spans="1:17" x14ac:dyDescent="0.2">
      <c r="A5" s="11"/>
      <c r="B5" s="47" t="s">
        <v>40</v>
      </c>
      <c r="C5" s="48">
        <v>180</v>
      </c>
      <c r="D5" s="48"/>
      <c r="E5" s="48">
        <v>4.5</v>
      </c>
      <c r="F5" s="49">
        <f t="shared" si="0"/>
        <v>810</v>
      </c>
      <c r="G5" s="50" t="s">
        <v>7</v>
      </c>
      <c r="H5" s="44"/>
      <c r="I5" s="35"/>
      <c r="J5" s="44"/>
      <c r="K5">
        <v>33.114039826225017</v>
      </c>
      <c r="L5">
        <v>31.993442788622975</v>
      </c>
      <c r="M5">
        <v>9400</v>
      </c>
      <c r="O5">
        <v>37.91515923471848</v>
      </c>
      <c r="P5">
        <v>36.650854083283598</v>
      </c>
      <c r="Q5">
        <v>5500</v>
      </c>
    </row>
    <row r="6" spans="1:17" x14ac:dyDescent="0.2">
      <c r="A6" s="11"/>
      <c r="B6" s="47" t="s">
        <v>33</v>
      </c>
      <c r="C6" s="48">
        <v>3</v>
      </c>
      <c r="D6" s="48"/>
      <c r="E6" s="48">
        <v>5.6669999999999998</v>
      </c>
      <c r="F6" s="51">
        <f t="shared" si="0"/>
        <v>17.000999999999998</v>
      </c>
      <c r="G6" s="50"/>
      <c r="H6" s="44"/>
      <c r="I6" s="35"/>
      <c r="J6" s="44"/>
      <c r="K6">
        <v>37.664462450037995</v>
      </c>
      <c r="L6">
        <v>36.458361874938895</v>
      </c>
      <c r="M6">
        <v>7180</v>
      </c>
      <c r="O6">
        <v>37.31004772748674</v>
      </c>
      <c r="P6">
        <v>35.99489213171411</v>
      </c>
      <c r="Q6">
        <v>4440</v>
      </c>
    </row>
    <row r="7" spans="1:17" x14ac:dyDescent="0.2">
      <c r="A7" s="11">
        <v>2</v>
      </c>
      <c r="B7" s="47" t="s">
        <v>12</v>
      </c>
      <c r="C7" s="48">
        <v>3.6</v>
      </c>
      <c r="D7" s="48"/>
      <c r="E7" s="48">
        <v>12.778</v>
      </c>
      <c r="F7" s="51">
        <f t="shared" si="0"/>
        <v>46.000800000000005</v>
      </c>
      <c r="G7" s="50" t="s">
        <v>7</v>
      </c>
      <c r="H7" s="44"/>
      <c r="I7" s="35"/>
      <c r="J7" s="44"/>
      <c r="K7">
        <v>35.746107202519781</v>
      </c>
      <c r="L7">
        <v>34.512445883043284</v>
      </c>
      <c r="M7">
        <v>6530</v>
      </c>
      <c r="O7">
        <v>37.669946621933313</v>
      </c>
      <c r="P7">
        <v>36.336064546636493</v>
      </c>
      <c r="Q7">
        <v>4070</v>
      </c>
    </row>
    <row r="8" spans="1:17" x14ac:dyDescent="0.2">
      <c r="A8" s="11"/>
      <c r="B8" s="47" t="s">
        <v>13</v>
      </c>
      <c r="C8" s="48">
        <v>0.5</v>
      </c>
      <c r="D8" s="48"/>
      <c r="E8" s="48">
        <v>6.6</v>
      </c>
      <c r="F8" s="49">
        <f t="shared" si="0"/>
        <v>3.3</v>
      </c>
      <c r="G8" s="50"/>
      <c r="H8" s="44"/>
      <c r="I8" s="35"/>
      <c r="J8" s="44"/>
      <c r="K8">
        <v>37.84134961177579</v>
      </c>
      <c r="L8">
        <v>36.564598793783858</v>
      </c>
      <c r="M8">
        <v>5570</v>
      </c>
      <c r="O8">
        <v>37.901147798237375</v>
      </c>
      <c r="P8">
        <v>36.531962503882738</v>
      </c>
      <c r="Q8">
        <v>3400</v>
      </c>
    </row>
    <row r="9" spans="1:17" x14ac:dyDescent="0.2">
      <c r="A9" s="11"/>
      <c r="B9" s="52" t="s">
        <v>30</v>
      </c>
      <c r="C9" s="48">
        <v>0.9</v>
      </c>
      <c r="D9" s="48"/>
      <c r="E9" s="48">
        <v>13.33</v>
      </c>
      <c r="F9" s="51">
        <f t="shared" si="0"/>
        <v>11.997</v>
      </c>
      <c r="G9" s="50" t="s">
        <v>7</v>
      </c>
      <c r="H9" s="44"/>
      <c r="I9" s="35"/>
      <c r="J9" s="44"/>
      <c r="K9">
        <v>37.932254839157444</v>
      </c>
      <c r="L9">
        <v>36.652244033667458</v>
      </c>
      <c r="M9">
        <v>5500</v>
      </c>
      <c r="O9">
        <v>37.825995454987826</v>
      </c>
      <c r="P9">
        <v>36.358245053692571</v>
      </c>
      <c r="Q9">
        <v>1700</v>
      </c>
    </row>
    <row r="10" spans="1:17" x14ac:dyDescent="0.2">
      <c r="A10" s="11"/>
      <c r="B10" s="53" t="s">
        <v>32</v>
      </c>
      <c r="C10" s="48">
        <v>28</v>
      </c>
      <c r="D10" s="48"/>
      <c r="E10" s="48">
        <v>15.68</v>
      </c>
      <c r="F10" s="51">
        <f t="shared" si="0"/>
        <v>439.03999999999996</v>
      </c>
      <c r="G10" s="50" t="s">
        <v>7</v>
      </c>
      <c r="H10" s="44"/>
      <c r="I10" s="35"/>
      <c r="J10" s="44"/>
      <c r="K10">
        <v>37.327830918368711</v>
      </c>
      <c r="L10">
        <v>35.996337986002622</v>
      </c>
      <c r="M10">
        <v>4440</v>
      </c>
      <c r="O10">
        <v>37.777246015456875</v>
      </c>
      <c r="P10">
        <v>36.290609698639905</v>
      </c>
      <c r="Q10">
        <v>1400</v>
      </c>
    </row>
    <row r="11" spans="1:17" x14ac:dyDescent="0.2">
      <c r="A11" s="11"/>
      <c r="B11" s="53" t="s">
        <v>21</v>
      </c>
      <c r="C11" s="48">
        <v>158</v>
      </c>
      <c r="D11" s="48"/>
      <c r="E11" s="48">
        <v>13.195</v>
      </c>
      <c r="F11" s="49">
        <f>C11*E11</f>
        <v>2084.81</v>
      </c>
      <c r="G11" s="50" t="s">
        <v>7</v>
      </c>
      <c r="H11" s="44"/>
      <c r="I11" s="35"/>
      <c r="J11" s="44"/>
      <c r="K11">
        <v>37.687983027386259</v>
      </c>
      <c r="L11">
        <v>36.337530988421172</v>
      </c>
      <c r="M11">
        <v>4070</v>
      </c>
      <c r="O11">
        <v>37.671578137640694</v>
      </c>
      <c r="P11">
        <v>36.174022478682495</v>
      </c>
      <c r="Q11">
        <v>1230</v>
      </c>
    </row>
    <row r="12" spans="1:17" ht="13.5" thickBot="1" x14ac:dyDescent="0.25">
      <c r="A12" s="12">
        <v>3</v>
      </c>
      <c r="B12" s="54" t="s">
        <v>24</v>
      </c>
      <c r="C12" s="110">
        <f>SUM(C4:C11)</f>
        <v>380</v>
      </c>
      <c r="D12" s="111"/>
      <c r="E12" s="112">
        <f>F12/C12</f>
        <v>9.0819705263157893</v>
      </c>
      <c r="F12" s="113">
        <f>SUM(F4:F11)</f>
        <v>3451.1487999999999</v>
      </c>
      <c r="G12" s="114"/>
      <c r="H12" s="44"/>
      <c r="I12" s="35"/>
      <c r="J12" s="44"/>
      <c r="K12">
        <v>37.91966156460888</v>
      </c>
      <c r="L12">
        <v>36.533467757280896</v>
      </c>
      <c r="M12">
        <v>3400</v>
      </c>
      <c r="O12">
        <v>35.714645748564848</v>
      </c>
      <c r="P12">
        <v>34.194096254088528</v>
      </c>
      <c r="Q12">
        <v>880</v>
      </c>
    </row>
    <row r="13" spans="1:17" ht="13.5" thickBot="1" x14ac:dyDescent="0.25">
      <c r="A13" s="13">
        <v>4</v>
      </c>
      <c r="B13" s="57" t="s">
        <v>23</v>
      </c>
      <c r="C13" s="115">
        <f>SUM(C3,C12)</f>
        <v>23347</v>
      </c>
      <c r="D13" s="119"/>
      <c r="E13" s="120">
        <f>F13/C13</f>
        <v>11.289475769906197</v>
      </c>
      <c r="F13" s="117">
        <f>SUM(F3,F12)</f>
        <v>263575.39079999999</v>
      </c>
      <c r="G13" s="121">
        <f>(E13-10.24)*100/4.645</f>
        <v>22.593665659982708</v>
      </c>
      <c r="H13" s="44"/>
      <c r="I13" s="35"/>
      <c r="J13" s="44"/>
      <c r="K13">
        <v>37.845841993022759</v>
      </c>
      <c r="L13">
        <v>36.359858667487813</v>
      </c>
      <c r="M13">
        <v>1700</v>
      </c>
      <c r="O13">
        <v>35.882307781287267</v>
      </c>
      <c r="P13">
        <v>34.300700401566154</v>
      </c>
      <c r="Q13">
        <v>0</v>
      </c>
    </row>
    <row r="14" spans="1:17" ht="13.5" thickBot="1" x14ac:dyDescent="0.25">
      <c r="A14" s="13">
        <v>5</v>
      </c>
      <c r="B14" s="60" t="s">
        <v>41</v>
      </c>
      <c r="C14" s="61">
        <v>11304</v>
      </c>
      <c r="D14" s="61" t="s">
        <v>7</v>
      </c>
      <c r="E14" s="58">
        <v>12.052</v>
      </c>
      <c r="F14" s="62">
        <f>C14*E14</f>
        <v>136235.80799999999</v>
      </c>
      <c r="G14" s="43"/>
      <c r="H14" s="44"/>
      <c r="I14" s="35"/>
      <c r="J14" s="44"/>
      <c r="K14">
        <v>37.797347923914693</v>
      </c>
      <c r="L14">
        <v>36.292244075211805</v>
      </c>
      <c r="M14">
        <v>1400</v>
      </c>
    </row>
    <row r="15" spans="1:17" ht="13.5" thickBot="1" x14ac:dyDescent="0.25">
      <c r="A15" s="9">
        <v>6</v>
      </c>
      <c r="B15" s="63" t="s">
        <v>46</v>
      </c>
      <c r="C15" s="58">
        <f>SUM(C13:C14)</f>
        <v>34651</v>
      </c>
      <c r="D15" s="41" t="s">
        <v>7</v>
      </c>
      <c r="E15" s="64">
        <f>F15/C15</f>
        <v>11.538229742287379</v>
      </c>
      <c r="F15" s="59">
        <f>SUM(F13:F14)</f>
        <v>399811.19880000001</v>
      </c>
      <c r="G15" s="65">
        <f>(E15-10.24)*100/4.645</f>
        <v>27.948971846875761</v>
      </c>
      <c r="H15" s="44"/>
      <c r="I15" s="35"/>
      <c r="J15" s="44"/>
      <c r="K15">
        <v>37.691827694594444</v>
      </c>
      <c r="L15">
        <v>36.175668859748562</v>
      </c>
      <c r="M15">
        <v>1230</v>
      </c>
    </row>
    <row r="16" spans="1:17" ht="13.5" thickBot="1" x14ac:dyDescent="0.25">
      <c r="A16" s="9">
        <v>7</v>
      </c>
      <c r="B16" s="66" t="s">
        <v>6</v>
      </c>
      <c r="C16" s="61" t="s">
        <v>7</v>
      </c>
      <c r="D16" s="41">
        <v>-2459</v>
      </c>
      <c r="E16" s="61" t="s">
        <v>7</v>
      </c>
      <c r="F16" s="67">
        <v>-2459</v>
      </c>
      <c r="G16" s="50" t="s">
        <v>7</v>
      </c>
      <c r="H16" s="44"/>
      <c r="I16" s="35"/>
      <c r="J16" s="44"/>
      <c r="K16">
        <v>35.735206222164081</v>
      </c>
      <c r="L16">
        <v>34.302439187319045</v>
      </c>
      <c r="M16">
        <v>880</v>
      </c>
    </row>
    <row r="17" spans="1:15" ht="13.5" thickBot="1" x14ac:dyDescent="0.25">
      <c r="A17" s="13">
        <v>8</v>
      </c>
      <c r="B17" s="63" t="s">
        <v>47</v>
      </c>
      <c r="C17" s="58">
        <f>SUM(C15:C16)</f>
        <v>34651</v>
      </c>
      <c r="D17" s="41" t="s">
        <v>7</v>
      </c>
      <c r="E17" s="64">
        <f>F17/C17</f>
        <v>11.467264979365675</v>
      </c>
      <c r="F17" s="59">
        <f>SUM(F15:F16)</f>
        <v>397352.19880000001</v>
      </c>
      <c r="G17" s="65">
        <f>(E17-10.24)*100/4.645</f>
        <v>26.421205153189984</v>
      </c>
      <c r="H17" s="44"/>
      <c r="I17" s="35"/>
      <c r="J17" s="44"/>
      <c r="K17">
        <v>35.903693863682662</v>
      </c>
      <c r="L17">
        <v>34.302439187319045</v>
      </c>
      <c r="M17">
        <v>0</v>
      </c>
    </row>
    <row r="18" spans="1:15" ht="13.5" thickBot="1" x14ac:dyDescent="0.25">
      <c r="A18" s="13">
        <v>9</v>
      </c>
      <c r="B18" s="68" t="s">
        <v>15</v>
      </c>
      <c r="C18" s="69">
        <v>-11304</v>
      </c>
      <c r="D18" s="69" t="s">
        <v>7</v>
      </c>
      <c r="E18" s="70">
        <v>11.476000000000001</v>
      </c>
      <c r="F18" s="71">
        <f>C18*E18</f>
        <v>-129724.70400000001</v>
      </c>
      <c r="G18" s="50" t="s">
        <v>7</v>
      </c>
      <c r="H18" s="44"/>
      <c r="I18" s="35"/>
      <c r="J18" s="44"/>
      <c r="K18" s="35"/>
      <c r="L18" s="44"/>
      <c r="M18" s="44"/>
      <c r="N18" s="34"/>
      <c r="O18" s="34"/>
    </row>
    <row r="19" spans="1:15" ht="13.5" thickBot="1" x14ac:dyDescent="0.25">
      <c r="A19" s="13">
        <v>10</v>
      </c>
      <c r="B19" s="72" t="s">
        <v>14</v>
      </c>
      <c r="C19" s="115">
        <f>SUM(C17:C18)</f>
        <v>23347</v>
      </c>
      <c r="D19" s="115" t="s">
        <v>7</v>
      </c>
      <c r="E19" s="116">
        <f>F19/C19</f>
        <v>11.289475769906197</v>
      </c>
      <c r="F19" s="117">
        <f>F3+F12</f>
        <v>263575.39079999999</v>
      </c>
      <c r="G19" s="118">
        <f>(E19-10.24)*100/4.645</f>
        <v>22.593665659982708</v>
      </c>
      <c r="H19" s="44"/>
      <c r="I19" s="35"/>
      <c r="J19" s="44"/>
      <c r="K19" s="35"/>
      <c r="L19" s="44"/>
    </row>
    <row r="20" spans="1:15" x14ac:dyDescent="0.2">
      <c r="A20" s="14"/>
      <c r="B20" s="73"/>
      <c r="C20" s="74"/>
      <c r="D20" s="74"/>
      <c r="E20" s="74"/>
      <c r="F20" s="74"/>
      <c r="G20" s="50"/>
      <c r="H20" s="44"/>
      <c r="I20" s="35"/>
      <c r="J20" s="44"/>
      <c r="K20" s="35"/>
      <c r="L20" s="44"/>
    </row>
    <row r="21" spans="1:15" ht="13.5" thickBot="1" x14ac:dyDescent="0.25">
      <c r="A21" s="15"/>
      <c r="B21" s="46" t="s">
        <v>48</v>
      </c>
      <c r="C21" s="75"/>
      <c r="D21" s="75"/>
      <c r="E21" s="34"/>
      <c r="F21" s="75"/>
      <c r="G21" s="76"/>
      <c r="H21" s="44"/>
      <c r="I21" s="35"/>
      <c r="J21" s="44"/>
      <c r="K21" s="35"/>
      <c r="L21" s="44"/>
    </row>
    <row r="22" spans="1:15" x14ac:dyDescent="0.2">
      <c r="A22" s="16"/>
      <c r="B22" s="40" t="s">
        <v>39</v>
      </c>
      <c r="C22" s="42"/>
      <c r="D22" s="42"/>
      <c r="E22" s="41"/>
      <c r="F22" s="67"/>
      <c r="G22" s="77" t="s">
        <v>20</v>
      </c>
      <c r="H22" s="44"/>
      <c r="I22" s="35"/>
      <c r="J22" s="44"/>
      <c r="K22" s="35"/>
      <c r="L22" s="44"/>
    </row>
    <row r="23" spans="1:15" x14ac:dyDescent="0.2">
      <c r="A23" s="11">
        <v>1</v>
      </c>
      <c r="B23" s="78" t="s">
        <v>9</v>
      </c>
      <c r="C23" s="122">
        <f>C13</f>
        <v>23347</v>
      </c>
      <c r="D23" s="122" t="s">
        <v>7</v>
      </c>
      <c r="E23" s="123">
        <f>F23/C23</f>
        <v>11.289475769906197</v>
      </c>
      <c r="F23" s="124">
        <f>F13</f>
        <v>263575.39079999999</v>
      </c>
      <c r="G23" s="121">
        <f>(E23-10.24)*100/4.645</f>
        <v>22.593665659982708</v>
      </c>
      <c r="H23" s="44"/>
      <c r="I23" s="35"/>
      <c r="J23" s="44"/>
      <c r="K23" s="35"/>
      <c r="L23" s="44"/>
    </row>
    <row r="24" spans="1:15" x14ac:dyDescent="0.2">
      <c r="A24" s="17"/>
      <c r="B24" s="47" t="s">
        <v>35</v>
      </c>
      <c r="C24" s="48">
        <v>140</v>
      </c>
      <c r="D24" s="48"/>
      <c r="E24" s="48">
        <v>7.78</v>
      </c>
      <c r="F24" s="51">
        <f t="shared" ref="F24:F29" si="1">C24*E24</f>
        <v>1089.2</v>
      </c>
      <c r="G24" s="50" t="s">
        <v>7</v>
      </c>
      <c r="H24" s="44"/>
      <c r="I24" s="35"/>
      <c r="J24" s="35"/>
      <c r="K24" s="35"/>
      <c r="L24" s="44"/>
    </row>
    <row r="25" spans="1:15" x14ac:dyDescent="0.2">
      <c r="A25" s="17"/>
      <c r="B25" s="47" t="s">
        <v>34</v>
      </c>
      <c r="C25" s="48">
        <v>15</v>
      </c>
      <c r="D25" s="48"/>
      <c r="E25" s="48">
        <v>7.78</v>
      </c>
      <c r="F25" s="51">
        <f t="shared" si="1"/>
        <v>116.7</v>
      </c>
      <c r="G25" s="50" t="s">
        <v>7</v>
      </c>
      <c r="H25" s="44"/>
      <c r="I25" s="35"/>
      <c r="J25" s="35"/>
      <c r="K25" s="35"/>
      <c r="L25" s="44"/>
    </row>
    <row r="26" spans="1:15" x14ac:dyDescent="0.2">
      <c r="A26" s="17"/>
      <c r="B26" s="52" t="s">
        <v>44</v>
      </c>
      <c r="C26" s="48">
        <v>64</v>
      </c>
      <c r="D26" s="48"/>
      <c r="E26" s="48">
        <v>17.98</v>
      </c>
      <c r="F26" s="49">
        <f t="shared" si="1"/>
        <v>1150.72</v>
      </c>
      <c r="G26" s="50" t="s">
        <v>7</v>
      </c>
      <c r="H26" s="44"/>
      <c r="I26" s="80"/>
      <c r="J26" s="35"/>
      <c r="K26" s="80"/>
      <c r="L26" s="44"/>
    </row>
    <row r="27" spans="1:15" x14ac:dyDescent="0.2">
      <c r="A27" s="17"/>
      <c r="B27" s="47" t="s">
        <v>42</v>
      </c>
      <c r="C27" s="82">
        <v>344</v>
      </c>
      <c r="D27" s="82"/>
      <c r="E27" s="48">
        <v>11.727</v>
      </c>
      <c r="F27" s="51">
        <f t="shared" si="1"/>
        <v>4034.0880000000002</v>
      </c>
      <c r="G27" s="50" t="s">
        <v>7</v>
      </c>
      <c r="H27" s="44"/>
      <c r="I27" s="35"/>
      <c r="J27" s="35"/>
      <c r="K27" s="35"/>
      <c r="L27" s="44"/>
    </row>
    <row r="28" spans="1:15" x14ac:dyDescent="0.2">
      <c r="A28" s="143"/>
      <c r="B28" s="144" t="s">
        <v>58</v>
      </c>
      <c r="C28" s="145">
        <v>25</v>
      </c>
      <c r="D28" s="145"/>
      <c r="E28" s="145">
        <v>11.73</v>
      </c>
      <c r="F28" s="147">
        <f t="shared" si="1"/>
        <v>293.25</v>
      </c>
      <c r="G28" s="144"/>
      <c r="H28" s="10"/>
      <c r="J28" s="143"/>
      <c r="K28" s="35"/>
      <c r="L28" s="44"/>
    </row>
    <row r="29" spans="1:15" x14ac:dyDescent="0.2">
      <c r="A29" s="143"/>
      <c r="B29" s="144" t="s">
        <v>59</v>
      </c>
      <c r="C29" s="145">
        <v>95</v>
      </c>
      <c r="D29" s="145"/>
      <c r="E29" s="145">
        <v>11.73</v>
      </c>
      <c r="F29" s="147">
        <f t="shared" si="1"/>
        <v>1114.3500000000001</v>
      </c>
      <c r="G29" s="144"/>
      <c r="H29" s="10"/>
      <c r="J29" s="143"/>
      <c r="K29" s="35"/>
      <c r="L29" s="44"/>
    </row>
    <row r="30" spans="1:15" x14ac:dyDescent="0.2">
      <c r="A30" s="17"/>
      <c r="B30" s="47" t="s">
        <v>50</v>
      </c>
      <c r="C30" s="82">
        <v>2400</v>
      </c>
      <c r="D30" s="145"/>
      <c r="E30" s="48">
        <v>11.7</v>
      </c>
      <c r="F30" s="147">
        <f>C30*E30</f>
        <v>28080</v>
      </c>
      <c r="G30" s="144"/>
      <c r="H30" s="44"/>
      <c r="I30" s="35"/>
      <c r="J30" s="35"/>
      <c r="K30" s="35"/>
      <c r="L30" s="44"/>
    </row>
    <row r="31" spans="1:15" ht="12" customHeight="1" x14ac:dyDescent="0.2">
      <c r="A31" s="17"/>
      <c r="B31" s="47" t="s">
        <v>43</v>
      </c>
      <c r="C31" s="48">
        <v>678</v>
      </c>
      <c r="D31" s="48"/>
      <c r="E31" s="48">
        <v>13.025</v>
      </c>
      <c r="F31" s="48">
        <f>C31*E31</f>
        <v>8830.9500000000007</v>
      </c>
      <c r="G31" s="48" t="s">
        <v>7</v>
      </c>
      <c r="H31" s="44"/>
      <c r="I31" s="35"/>
      <c r="J31" s="35"/>
      <c r="K31" s="35"/>
      <c r="L31" s="44"/>
    </row>
    <row r="32" spans="1:15" ht="12" customHeight="1" x14ac:dyDescent="0.2">
      <c r="A32" s="143"/>
      <c r="B32" s="144" t="s">
        <v>58</v>
      </c>
      <c r="C32" s="145">
        <v>40</v>
      </c>
      <c r="D32" s="145"/>
      <c r="E32" s="145">
        <v>13.028</v>
      </c>
      <c r="F32" s="48">
        <f t="shared" ref="F32:F33" si="2">C32*E32</f>
        <v>521.12</v>
      </c>
      <c r="G32" s="144"/>
      <c r="H32" s="10"/>
      <c r="J32" s="143"/>
      <c r="K32" s="35"/>
      <c r="L32" s="44"/>
      <c r="M32" s="44"/>
      <c r="N32" s="34"/>
      <c r="O32" s="34"/>
    </row>
    <row r="33" spans="1:407" s="8" customFormat="1" ht="12" customHeight="1" x14ac:dyDescent="0.2">
      <c r="A33" s="143"/>
      <c r="B33" s="144" t="s">
        <v>59</v>
      </c>
      <c r="C33" s="145">
        <v>190</v>
      </c>
      <c r="D33" s="145"/>
      <c r="E33" s="145">
        <v>13.028</v>
      </c>
      <c r="F33" s="48">
        <f t="shared" si="2"/>
        <v>2475.3200000000002</v>
      </c>
      <c r="G33" s="144"/>
      <c r="H33" s="10"/>
      <c r="I33" s="10"/>
      <c r="J33" s="10"/>
      <c r="K33" s="35"/>
      <c r="L33" s="44"/>
      <c r="M33" s="44"/>
      <c r="N33" s="44"/>
      <c r="O33" s="44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</row>
    <row r="34" spans="1:407" ht="12" customHeight="1" x14ac:dyDescent="0.2">
      <c r="A34" s="17"/>
      <c r="B34" s="47" t="s">
        <v>50</v>
      </c>
      <c r="C34" s="48">
        <v>4800</v>
      </c>
      <c r="D34" s="48"/>
      <c r="E34" s="48">
        <v>13.005000000000001</v>
      </c>
      <c r="F34" s="51">
        <f t="shared" ref="F34:F39" si="3">C34*E34</f>
        <v>62424.000000000007</v>
      </c>
      <c r="G34" s="50" t="s">
        <v>7</v>
      </c>
      <c r="H34" s="44"/>
      <c r="I34" s="35"/>
      <c r="J34" s="35"/>
      <c r="K34" s="35"/>
      <c r="L34" s="44"/>
      <c r="M34" s="44"/>
      <c r="N34" s="44"/>
      <c r="O34" s="44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</row>
    <row r="35" spans="1:407" s="8" customFormat="1" ht="12" customHeight="1" x14ac:dyDescent="0.2">
      <c r="A35" s="17"/>
      <c r="B35" s="47" t="s">
        <v>51</v>
      </c>
      <c r="C35" s="48">
        <v>200</v>
      </c>
      <c r="D35" s="48"/>
      <c r="E35" s="48">
        <v>13.308</v>
      </c>
      <c r="F35" s="49">
        <f t="shared" si="3"/>
        <v>2661.6</v>
      </c>
      <c r="G35" s="48" t="s">
        <v>7</v>
      </c>
      <c r="H35" s="44"/>
      <c r="I35" s="35"/>
      <c r="J35" s="35"/>
      <c r="K35" s="35"/>
      <c r="L35" s="44"/>
      <c r="M35" s="44"/>
      <c r="N35" s="44"/>
      <c r="O35" s="44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</row>
    <row r="36" spans="1:407" ht="12" customHeight="1" x14ac:dyDescent="0.2">
      <c r="A36" s="17"/>
      <c r="B36" s="47" t="s">
        <v>52</v>
      </c>
      <c r="C36" s="48">
        <v>66</v>
      </c>
      <c r="D36" s="48"/>
      <c r="E36" s="48">
        <v>14.362</v>
      </c>
      <c r="F36" s="51">
        <f t="shared" si="3"/>
        <v>947.89200000000005</v>
      </c>
      <c r="G36" s="50" t="s">
        <v>7</v>
      </c>
      <c r="H36" s="35"/>
      <c r="I36" s="35"/>
      <c r="J36" s="35"/>
      <c r="K36" s="35"/>
      <c r="L36" s="44"/>
      <c r="M36" s="44"/>
      <c r="N36" s="44"/>
      <c r="O36" s="44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</row>
    <row r="37" spans="1:407" ht="12" customHeight="1" x14ac:dyDescent="0.2">
      <c r="A37" s="144"/>
      <c r="B37" s="144" t="s">
        <v>53</v>
      </c>
      <c r="C37" s="145">
        <v>122</v>
      </c>
      <c r="D37" s="145"/>
      <c r="E37" s="145">
        <v>12.548</v>
      </c>
      <c r="F37" s="145">
        <f t="shared" si="3"/>
        <v>1530.856</v>
      </c>
      <c r="G37" s="144"/>
      <c r="H37" s="10"/>
      <c r="J37" s="28"/>
      <c r="K37" s="35"/>
      <c r="L37" s="44"/>
      <c r="M37" s="44"/>
      <c r="N37" s="44"/>
      <c r="O37" s="44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</row>
    <row r="38" spans="1:407" ht="12" customHeight="1" x14ac:dyDescent="0.2">
      <c r="A38" s="143"/>
      <c r="B38" s="144" t="s">
        <v>54</v>
      </c>
      <c r="C38" s="145">
        <v>102</v>
      </c>
      <c r="D38" s="145"/>
      <c r="E38" s="145">
        <v>13.028</v>
      </c>
      <c r="F38" s="145">
        <f t="shared" si="3"/>
        <v>1328.856</v>
      </c>
      <c r="G38" s="143"/>
      <c r="H38" s="10"/>
      <c r="J38" s="28"/>
      <c r="K38" s="44"/>
      <c r="L38" s="44"/>
      <c r="M38" s="44"/>
      <c r="N38" s="44"/>
      <c r="O38" s="44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</row>
    <row r="39" spans="1:407" ht="12" customHeight="1" x14ac:dyDescent="0.2">
      <c r="A39" s="143"/>
      <c r="B39" s="144" t="s">
        <v>57</v>
      </c>
      <c r="C39" s="145">
        <v>40</v>
      </c>
      <c r="D39" s="145"/>
      <c r="E39" s="145">
        <v>11.715</v>
      </c>
      <c r="F39" s="145">
        <f t="shared" si="3"/>
        <v>468.6</v>
      </c>
      <c r="G39" s="143"/>
      <c r="H39" s="10"/>
      <c r="J39" s="28"/>
      <c r="K39" s="44"/>
      <c r="L39" s="44"/>
      <c r="M39" s="44"/>
      <c r="N39" s="44"/>
      <c r="O39" s="44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</row>
    <row r="40" spans="1:407" ht="12" customHeight="1" x14ac:dyDescent="0.2">
      <c r="A40" s="143"/>
      <c r="B40" s="146"/>
      <c r="C40" s="143"/>
      <c r="D40" s="143"/>
      <c r="E40" s="143"/>
      <c r="F40" s="143"/>
      <c r="G40" s="143"/>
      <c r="J40" s="28"/>
      <c r="K40" s="44"/>
      <c r="L40" s="44"/>
      <c r="M40" s="44"/>
      <c r="N40" s="44"/>
      <c r="O40" s="44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</row>
    <row r="41" spans="1:407" ht="12" customHeight="1" x14ac:dyDescent="0.2">
      <c r="A41" s="17">
        <v>3</v>
      </c>
      <c r="B41" s="47" t="s">
        <v>37</v>
      </c>
      <c r="C41" s="48"/>
      <c r="D41" s="48"/>
      <c r="E41" s="48"/>
      <c r="F41" s="48">
        <f>C41*E41</f>
        <v>0</v>
      </c>
      <c r="G41" s="83" t="s">
        <v>17</v>
      </c>
      <c r="H41" s="44"/>
      <c r="I41" s="44"/>
      <c r="J41" s="35"/>
      <c r="K41" s="44"/>
      <c r="L41" s="44"/>
      <c r="M41" s="44"/>
      <c r="N41" s="44"/>
      <c r="O41" s="44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</row>
    <row r="42" spans="1:407" ht="22.5" customHeight="1" thickBot="1" x14ac:dyDescent="0.25">
      <c r="A42" s="20">
        <v>4</v>
      </c>
      <c r="B42" s="84" t="s">
        <v>10</v>
      </c>
      <c r="C42" s="55">
        <f>SUM(C23:C41)</f>
        <v>32668</v>
      </c>
      <c r="D42" s="55" t="s">
        <v>7</v>
      </c>
      <c r="E42" s="85">
        <f>F42/C42</f>
        <v>11.651857867025836</v>
      </c>
      <c r="F42" s="56">
        <f>SUM(F23:F41)</f>
        <v>380642.89279999997</v>
      </c>
      <c r="G42" s="65">
        <f>(E42-10.24)*100/4.645</f>
        <v>30.395217804646624</v>
      </c>
      <c r="H42" s="44"/>
      <c r="I42" s="44"/>
      <c r="J42" s="44"/>
      <c r="K42" s="44"/>
      <c r="L42" s="44"/>
      <c r="M42" s="44"/>
      <c r="N42" s="34"/>
      <c r="O42" s="34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</row>
    <row r="43" spans="1:407" ht="12" customHeight="1" thickBot="1" x14ac:dyDescent="0.25">
      <c r="A43" s="18">
        <v>5</v>
      </c>
      <c r="B43" s="86" t="s">
        <v>6</v>
      </c>
      <c r="C43" s="87" t="s">
        <v>7</v>
      </c>
      <c r="D43" s="133">
        <v>-2459</v>
      </c>
      <c r="E43" s="41" t="s">
        <v>7</v>
      </c>
      <c r="F43" s="67">
        <v>-2459</v>
      </c>
      <c r="G43" s="65" t="s">
        <v>18</v>
      </c>
      <c r="H43" s="44"/>
      <c r="I43" s="44"/>
      <c r="J43" s="44"/>
      <c r="K43" s="44"/>
      <c r="L43" s="44"/>
      <c r="M43" s="44"/>
      <c r="N43" s="34"/>
      <c r="O43" s="34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</row>
    <row r="44" spans="1:407" ht="24" customHeight="1" thickBot="1" x14ac:dyDescent="0.25">
      <c r="A44" s="19">
        <v>6</v>
      </c>
      <c r="B44" s="88" t="s">
        <v>14</v>
      </c>
      <c r="C44" s="58">
        <f>SUM(C42:C43)</f>
        <v>32668</v>
      </c>
      <c r="D44" s="58" t="s">
        <v>7</v>
      </c>
      <c r="E44" s="64">
        <f>F44/C44</f>
        <v>11.576585429166157</v>
      </c>
      <c r="F44" s="59">
        <f>SUM(F42:F43)</f>
        <v>378183.89279999997</v>
      </c>
      <c r="G44" s="65">
        <f>(E44-10.24)*100/4.645</f>
        <v>28.774713222091634</v>
      </c>
      <c r="H44" s="44"/>
      <c r="I44" s="44"/>
      <c r="J44" s="44"/>
      <c r="K44" s="44"/>
      <c r="L44" s="44"/>
      <c r="M44" s="44"/>
      <c r="N44" s="34"/>
      <c r="O44" s="3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</row>
    <row r="45" spans="1:407" ht="12" customHeight="1" thickBot="1" x14ac:dyDescent="0.25">
      <c r="A45" s="21">
        <v>7</v>
      </c>
      <c r="B45" s="60" t="s">
        <v>45</v>
      </c>
      <c r="C45" s="61">
        <v>11304</v>
      </c>
      <c r="D45" s="61" t="s">
        <v>7</v>
      </c>
      <c r="E45" s="89">
        <v>12.052</v>
      </c>
      <c r="F45" s="62">
        <f>C45*E45</f>
        <v>136235.80799999999</v>
      </c>
      <c r="G45" s="50" t="s">
        <v>7</v>
      </c>
      <c r="H45" s="44"/>
      <c r="I45" s="44"/>
      <c r="J45" s="44"/>
      <c r="K45" s="44"/>
      <c r="L45" s="44"/>
      <c r="M45" s="44"/>
      <c r="N45" s="128"/>
      <c r="O45" s="34"/>
    </row>
    <row r="46" spans="1:407" ht="24.75" customHeight="1" thickBot="1" x14ac:dyDescent="0.25">
      <c r="A46" s="21">
        <v>8</v>
      </c>
      <c r="B46" s="86" t="s">
        <v>16</v>
      </c>
      <c r="C46" s="61" t="s">
        <v>7</v>
      </c>
      <c r="D46" s="69" t="s">
        <v>7</v>
      </c>
      <c r="E46" s="89" t="s">
        <v>7</v>
      </c>
      <c r="F46" s="67">
        <v>1630</v>
      </c>
      <c r="G46" s="65" t="s">
        <v>17</v>
      </c>
      <c r="H46" s="90" t="s">
        <v>36</v>
      </c>
      <c r="I46" s="91"/>
      <c r="J46" s="44"/>
      <c r="K46" s="44"/>
      <c r="L46" s="44"/>
      <c r="M46" s="44"/>
      <c r="N46" s="34"/>
      <c r="O46" s="34"/>
    </row>
    <row r="47" spans="1:407" ht="13.5" thickBot="1" x14ac:dyDescent="0.25">
      <c r="A47" s="21">
        <v>9</v>
      </c>
      <c r="B47" s="63" t="s">
        <v>49</v>
      </c>
      <c r="C47" s="58">
        <f>SUM(C44:C45)</f>
        <v>43972</v>
      </c>
      <c r="D47" s="41" t="s">
        <v>7</v>
      </c>
      <c r="E47" s="64">
        <f>F47/C47</f>
        <v>11.735870572182298</v>
      </c>
      <c r="F47" s="59">
        <f>SUM(F44:F46)</f>
        <v>516049.70079999999</v>
      </c>
      <c r="G47" s="48">
        <f>(E47-10.24)*100/4.645</f>
        <v>32.203887452794362</v>
      </c>
      <c r="H47" s="64">
        <f>E47</f>
        <v>11.735870572182298</v>
      </c>
      <c r="I47" s="59">
        <f>F47</f>
        <v>516049.70079999999</v>
      </c>
      <c r="J47" s="50">
        <f>(H47-10.24)*100/4.645</f>
        <v>32.203887452794362</v>
      </c>
      <c r="K47" s="44"/>
      <c r="L47" s="44"/>
      <c r="M47" s="44"/>
      <c r="N47" s="34"/>
      <c r="O47" s="34"/>
    </row>
    <row r="48" spans="1:407" ht="13.5" thickBot="1" x14ac:dyDescent="0.25">
      <c r="A48" s="22">
        <v>10</v>
      </c>
      <c r="B48" s="86" t="s">
        <v>6</v>
      </c>
      <c r="C48" s="87" t="s">
        <v>7</v>
      </c>
      <c r="D48" s="41">
        <v>-2459</v>
      </c>
      <c r="E48" s="41" t="s">
        <v>7</v>
      </c>
      <c r="F48" s="67">
        <v>-2459</v>
      </c>
      <c r="G48" s="137" t="s">
        <v>11</v>
      </c>
      <c r="H48" s="92" t="s">
        <v>7</v>
      </c>
      <c r="I48" s="67"/>
      <c r="J48" s="65" t="s">
        <v>25</v>
      </c>
      <c r="K48" s="44"/>
      <c r="L48" s="44"/>
      <c r="M48" s="44"/>
      <c r="N48" s="34"/>
      <c r="O48" s="34"/>
    </row>
    <row r="49" spans="1:15" ht="13.5" thickBot="1" x14ac:dyDescent="0.25">
      <c r="A49" s="23">
        <v>11</v>
      </c>
      <c r="B49" s="63" t="s">
        <v>49</v>
      </c>
      <c r="C49" s="107">
        <f>SUM(C47:C48)</f>
        <v>43972</v>
      </c>
      <c r="D49" s="125" t="s">
        <v>7</v>
      </c>
      <c r="E49" s="107">
        <f>F49/C49</f>
        <v>11.679948621850269</v>
      </c>
      <c r="F49" s="109">
        <f>SUM(F47:F48)</f>
        <v>513590.70079999999</v>
      </c>
      <c r="G49" s="138">
        <f>(E49-10.24)*100/4.645</f>
        <v>30.999970330468646</v>
      </c>
      <c r="H49" s="126">
        <f>I49/C49</f>
        <v>11.735870572182298</v>
      </c>
      <c r="I49" s="109">
        <f>SUM(I47:I48)</f>
        <v>516049.70079999999</v>
      </c>
      <c r="J49" s="140">
        <f>(H49-10.24)*100/4.645</f>
        <v>32.203887452794362</v>
      </c>
      <c r="K49" s="44"/>
      <c r="L49" s="44"/>
      <c r="M49" s="44"/>
      <c r="N49" s="34"/>
      <c r="O49" s="34"/>
    </row>
    <row r="50" spans="1:15" x14ac:dyDescent="0.2">
      <c r="A50" s="24">
        <v>1</v>
      </c>
      <c r="B50" s="81" t="s">
        <v>60</v>
      </c>
      <c r="C50" s="79">
        <v>-126</v>
      </c>
      <c r="D50" s="48"/>
      <c r="E50" s="48">
        <v>8.8149999999999995</v>
      </c>
      <c r="F50" s="93">
        <f>C50*E50</f>
        <v>-1110.6899999999998</v>
      </c>
      <c r="G50" s="139"/>
      <c r="H50" s="94">
        <f>E50</f>
        <v>8.8149999999999995</v>
      </c>
      <c r="I50" s="93">
        <f>C50*H50</f>
        <v>-1110.6899999999998</v>
      </c>
      <c r="J50" s="141"/>
      <c r="K50" s="44"/>
      <c r="L50" s="44"/>
      <c r="M50" s="44"/>
      <c r="N50" s="34"/>
      <c r="O50" s="34"/>
    </row>
    <row r="51" spans="1:15" x14ac:dyDescent="0.2">
      <c r="A51" s="26"/>
      <c r="B51" s="134">
        <f>C45+C50+C30+C34</f>
        <v>18378</v>
      </c>
      <c r="C51" s="48">
        <f>SUM(C49:C50)</f>
        <v>43846</v>
      </c>
      <c r="D51" s="48"/>
      <c r="E51" s="48">
        <f>F51/C51</f>
        <v>11.688181608356521</v>
      </c>
      <c r="F51" s="51">
        <f>SUM(F49:F50)</f>
        <v>512480.01079999999</v>
      </c>
      <c r="G51" s="139">
        <f>(E51-10.24)*100/4.645</f>
        <v>31.177214388730263</v>
      </c>
      <c r="H51" s="94">
        <f>I51/C51</f>
        <v>11.74426426127811</v>
      </c>
      <c r="I51" s="49">
        <f>SUM(I49:I50)</f>
        <v>514939.01079999999</v>
      </c>
      <c r="J51" s="141">
        <f>(H51-10.24)*100/4.645</f>
        <v>32.384591200820445</v>
      </c>
      <c r="K51" s="44"/>
      <c r="L51" s="44"/>
      <c r="M51" s="44"/>
      <c r="N51" s="34"/>
      <c r="O51" s="34"/>
    </row>
    <row r="52" spans="1:15" x14ac:dyDescent="0.2">
      <c r="A52" s="26">
        <v>2</v>
      </c>
      <c r="B52" s="81" t="s">
        <v>61</v>
      </c>
      <c r="C52" s="48">
        <v>-496</v>
      </c>
      <c r="D52" s="48"/>
      <c r="E52" s="48">
        <v>15.702999999999999</v>
      </c>
      <c r="F52" s="93">
        <f>C52*E52</f>
        <v>-7788.6880000000001</v>
      </c>
      <c r="G52" s="139"/>
      <c r="H52" s="94">
        <f>E52</f>
        <v>15.702999999999999</v>
      </c>
      <c r="I52" s="93">
        <f>C52*H52</f>
        <v>-7788.6880000000001</v>
      </c>
      <c r="J52" s="141"/>
      <c r="K52" s="44"/>
      <c r="L52" s="44"/>
      <c r="M52" s="44"/>
      <c r="N52" s="34"/>
      <c r="O52" s="34"/>
    </row>
    <row r="53" spans="1:15" x14ac:dyDescent="0.2">
      <c r="A53" s="26"/>
      <c r="B53" s="134">
        <f>B51+C52</f>
        <v>17882</v>
      </c>
      <c r="C53" s="48">
        <f>SUM(C51:C52)</f>
        <v>43350</v>
      </c>
      <c r="D53" s="48"/>
      <c r="E53" s="48">
        <f>F53/C53</f>
        <v>11.642245047289503</v>
      </c>
      <c r="F53" s="49">
        <f>SUM(F51:F52)</f>
        <v>504691.32279999997</v>
      </c>
      <c r="G53" s="139">
        <f>(E53-10.24)*100/4.645</f>
        <v>30.188267971786932</v>
      </c>
      <c r="H53" s="94">
        <f>I53/C53</f>
        <v>11.698969384083044</v>
      </c>
      <c r="I53" s="49">
        <f>SUM(I51:I52)</f>
        <v>507150.32279999997</v>
      </c>
      <c r="J53" s="141">
        <f>(H53-10.24)*100/4.645</f>
        <v>31.40945929134649</v>
      </c>
      <c r="K53" s="44"/>
      <c r="L53" s="44"/>
      <c r="M53" s="44"/>
      <c r="N53" s="34"/>
      <c r="O53" s="34"/>
    </row>
    <row r="54" spans="1:15" x14ac:dyDescent="0.2">
      <c r="A54" s="26">
        <v>3</v>
      </c>
      <c r="B54" s="81" t="s">
        <v>62</v>
      </c>
      <c r="C54" s="79">
        <v>-79</v>
      </c>
      <c r="D54" s="48"/>
      <c r="E54" s="48">
        <v>8.9220000000000006</v>
      </c>
      <c r="F54" s="95">
        <f>C54*E54</f>
        <v>-704.83800000000008</v>
      </c>
      <c r="G54" s="139"/>
      <c r="H54" s="94">
        <f>E54</f>
        <v>8.9220000000000006</v>
      </c>
      <c r="I54" s="95">
        <f>C54*H54</f>
        <v>-704.83800000000008</v>
      </c>
      <c r="J54" s="141"/>
      <c r="K54" s="44"/>
      <c r="L54" s="44"/>
      <c r="M54" s="44"/>
      <c r="N54" s="34"/>
      <c r="O54" s="34"/>
    </row>
    <row r="55" spans="1:15" x14ac:dyDescent="0.2">
      <c r="A55" s="26"/>
      <c r="B55" s="134">
        <f>B53+C54</f>
        <v>17803</v>
      </c>
      <c r="C55" s="48">
        <f>SUM(C53:C54)</f>
        <v>43271</v>
      </c>
      <c r="D55" s="48"/>
      <c r="E55" s="48">
        <f>F55/C55</f>
        <v>11.647211407178018</v>
      </c>
      <c r="F55" s="49">
        <f>SUM(F53:F54)</f>
        <v>503986.48479999998</v>
      </c>
      <c r="G55" s="139">
        <f>(E55-10.24)*100/4.645</f>
        <v>30.29518637627595</v>
      </c>
      <c r="H55" s="94">
        <f>I55/C55</f>
        <v>11.704039305770609</v>
      </c>
      <c r="I55" s="49">
        <f>SUM(I53:I54)</f>
        <v>506445.48479999998</v>
      </c>
      <c r="J55" s="141">
        <f>(H55-10.24)*100/4.645</f>
        <v>31.518607228646044</v>
      </c>
      <c r="K55" s="44"/>
      <c r="L55" s="44"/>
      <c r="M55" s="44"/>
      <c r="N55" s="34"/>
      <c r="O55" s="34"/>
    </row>
    <row r="56" spans="1:15" x14ac:dyDescent="0.2">
      <c r="A56" s="26">
        <v>4</v>
      </c>
      <c r="B56" s="81" t="s">
        <v>63</v>
      </c>
      <c r="C56" s="48">
        <v>-4710</v>
      </c>
      <c r="D56" s="48"/>
      <c r="E56" s="48">
        <v>13</v>
      </c>
      <c r="F56" s="95">
        <f>C56*E56</f>
        <v>-61230</v>
      </c>
      <c r="G56" s="139"/>
      <c r="H56" s="94">
        <f>E56</f>
        <v>13</v>
      </c>
      <c r="I56" s="95">
        <f>C56*H56</f>
        <v>-61230</v>
      </c>
      <c r="J56" s="141"/>
      <c r="K56" s="44"/>
      <c r="L56" s="44"/>
      <c r="M56" s="44"/>
      <c r="N56" s="34"/>
      <c r="O56" s="34"/>
    </row>
    <row r="57" spans="1:15" x14ac:dyDescent="0.2">
      <c r="A57" s="26"/>
      <c r="B57" s="134">
        <f>B55+C56</f>
        <v>13093</v>
      </c>
      <c r="C57" s="48">
        <f>SUM(C55:C56)</f>
        <v>38561</v>
      </c>
      <c r="D57" s="48"/>
      <c r="E57" s="48">
        <f>F57/C57</f>
        <v>11.481976214309794</v>
      </c>
      <c r="F57" s="49">
        <f>SUM(F55:F56)</f>
        <v>442756.48479999998</v>
      </c>
      <c r="G57" s="139">
        <f>(E57-10.24)*100/4.645</f>
        <v>26.737916346820111</v>
      </c>
      <c r="H57" s="94">
        <f>I57/C57</f>
        <v>11.545745307434972</v>
      </c>
      <c r="I57" s="49">
        <f>SUM(I55:I56)</f>
        <v>445215.48479999998</v>
      </c>
      <c r="J57" s="141">
        <f>(H57-10.24)*100/4.645</f>
        <v>28.110770881269577</v>
      </c>
      <c r="K57" s="44"/>
      <c r="L57" s="44"/>
      <c r="M57" s="44"/>
      <c r="N57" s="34"/>
      <c r="O57" s="34"/>
    </row>
    <row r="58" spans="1:15" x14ac:dyDescent="0.2">
      <c r="A58" s="26">
        <v>5</v>
      </c>
      <c r="B58" s="81" t="s">
        <v>64</v>
      </c>
      <c r="C58" s="79">
        <v>-94</v>
      </c>
      <c r="D58" s="48"/>
      <c r="E58" s="48">
        <v>8.9969999999999999</v>
      </c>
      <c r="F58" s="95">
        <f>C58*E58</f>
        <v>-845.71799999999996</v>
      </c>
      <c r="G58" s="139"/>
      <c r="H58" s="94">
        <f>E58</f>
        <v>8.9969999999999999</v>
      </c>
      <c r="I58" s="95">
        <f>C58*H58</f>
        <v>-845.71799999999996</v>
      </c>
      <c r="J58" s="141"/>
      <c r="K58" s="44"/>
      <c r="L58" s="44"/>
      <c r="M58" s="44"/>
      <c r="N58" s="34"/>
      <c r="O58" s="34"/>
    </row>
    <row r="59" spans="1:15" x14ac:dyDescent="0.2">
      <c r="A59" s="26"/>
      <c r="B59" s="134">
        <f>B57+C58</f>
        <v>12999</v>
      </c>
      <c r="C59" s="48">
        <f>SUM(C57:C58)</f>
        <v>38467</v>
      </c>
      <c r="D59" s="48"/>
      <c r="E59" s="48">
        <f>F59/C59</f>
        <v>11.488048633893987</v>
      </c>
      <c r="F59" s="49">
        <f>SUM(F57:F58)</f>
        <v>441910.76679999998</v>
      </c>
      <c r="G59" s="139">
        <f>(E59-10.24)*100/4.645</f>
        <v>26.868646585446438</v>
      </c>
      <c r="H59" s="94">
        <f>I59/C59</f>
        <v>11.551973556554969</v>
      </c>
      <c r="I59" s="49">
        <f>SUM(I57:I58)</f>
        <v>444369.76679999998</v>
      </c>
      <c r="J59" s="141">
        <f>(H59-10.24)*100/4.645</f>
        <v>28.24485589999934</v>
      </c>
      <c r="K59" s="44"/>
      <c r="L59" s="44"/>
      <c r="M59" s="44"/>
      <c r="N59" s="34"/>
      <c r="O59" s="34"/>
    </row>
    <row r="60" spans="1:15" x14ac:dyDescent="0.2">
      <c r="A60" s="26">
        <v>6</v>
      </c>
      <c r="B60" s="81" t="s">
        <v>65</v>
      </c>
      <c r="C60" s="48">
        <v>-2355</v>
      </c>
      <c r="D60" s="48"/>
      <c r="E60" s="48">
        <v>11.7</v>
      </c>
      <c r="F60" s="93">
        <f>C60*E60</f>
        <v>-27553.5</v>
      </c>
      <c r="G60" s="139"/>
      <c r="H60" s="94">
        <f>E60</f>
        <v>11.7</v>
      </c>
      <c r="I60" s="93">
        <f>C60*H60</f>
        <v>-27553.5</v>
      </c>
      <c r="J60" s="141"/>
      <c r="K60" s="44"/>
      <c r="L60" s="44"/>
      <c r="M60" s="44"/>
      <c r="N60" s="34"/>
      <c r="O60" s="34"/>
    </row>
    <row r="61" spans="1:15" x14ac:dyDescent="0.2">
      <c r="A61" s="26"/>
      <c r="B61" s="134">
        <f>B59+C60</f>
        <v>10644</v>
      </c>
      <c r="C61" s="48">
        <f>SUM(C59:C60)</f>
        <v>36112</v>
      </c>
      <c r="D61" s="48"/>
      <c r="E61" s="48">
        <f>F61/C61</f>
        <v>11.474226484271156</v>
      </c>
      <c r="F61" s="49">
        <f>SUM(F59:F60)</f>
        <v>414357.26679999998</v>
      </c>
      <c r="G61" s="139">
        <f>(E61-10.24)*100/4.645</f>
        <v>26.571076087645988</v>
      </c>
      <c r="H61" s="94">
        <f>I61/C61</f>
        <v>11.542320192733717</v>
      </c>
      <c r="I61" s="49">
        <f>SUM(I59:I60)</f>
        <v>416816.26679999998</v>
      </c>
      <c r="J61" s="141">
        <f>(H61-10.24)*100/4.645</f>
        <v>28.037033212781854</v>
      </c>
      <c r="K61" s="44"/>
      <c r="L61" s="44"/>
      <c r="M61" s="44"/>
      <c r="N61" s="34"/>
      <c r="O61" s="34"/>
    </row>
    <row r="62" spans="1:15" x14ac:dyDescent="0.2">
      <c r="A62" s="26">
        <v>7</v>
      </c>
      <c r="B62" s="81" t="s">
        <v>66</v>
      </c>
      <c r="C62" s="79">
        <v>-1813</v>
      </c>
      <c r="D62" s="48"/>
      <c r="E62" s="48">
        <v>9.5389999999999997</v>
      </c>
      <c r="F62" s="93">
        <f>C62*E62</f>
        <v>-17294.206999999999</v>
      </c>
      <c r="G62" s="139"/>
      <c r="H62" s="94">
        <f>E62</f>
        <v>9.5389999999999997</v>
      </c>
      <c r="I62" s="93">
        <f>C62*H62</f>
        <v>-17294.206999999999</v>
      </c>
      <c r="J62" s="141"/>
      <c r="K62" s="44"/>
      <c r="L62" s="44"/>
      <c r="M62" s="44"/>
      <c r="N62" s="34"/>
      <c r="O62" s="34"/>
    </row>
    <row r="63" spans="1:15" x14ac:dyDescent="0.2">
      <c r="A63" s="26"/>
      <c r="B63" s="134">
        <f>B61+C62</f>
        <v>8831</v>
      </c>
      <c r="C63" s="48">
        <f>SUM(C61:C62)</f>
        <v>34299</v>
      </c>
      <c r="D63" s="48"/>
      <c r="E63" s="48">
        <f>F63/C63</f>
        <v>11.576520009329718</v>
      </c>
      <c r="F63" s="49">
        <f>SUM(F61:F62)</f>
        <v>397063.05979999999</v>
      </c>
      <c r="G63" s="139">
        <f>(E63-10.24)*100/4.645</f>
        <v>28.773304829488001</v>
      </c>
      <c r="H63" s="94">
        <f>I63/C63</f>
        <v>11.648213061605293</v>
      </c>
      <c r="I63" s="49">
        <f>SUM(I61:I62)</f>
        <v>399522.05979999999</v>
      </c>
      <c r="J63" s="141">
        <f>(H63-10.24)*100/4.645</f>
        <v>30.316750518951419</v>
      </c>
      <c r="K63" s="44"/>
      <c r="L63" s="44"/>
      <c r="M63" s="44"/>
      <c r="N63" s="34"/>
      <c r="O63" s="34"/>
    </row>
    <row r="64" spans="1:15" x14ac:dyDescent="0.2">
      <c r="A64" s="26">
        <v>8</v>
      </c>
      <c r="B64" s="81" t="s">
        <v>67</v>
      </c>
      <c r="C64" s="48">
        <v>-734</v>
      </c>
      <c r="D64" s="48"/>
      <c r="E64" s="48">
        <v>17.259</v>
      </c>
      <c r="F64" s="93">
        <f>C64*E64</f>
        <v>-12668.106</v>
      </c>
      <c r="G64" s="139"/>
      <c r="H64" s="94">
        <f>E64</f>
        <v>17.259</v>
      </c>
      <c r="I64" s="93">
        <f>C64*H64</f>
        <v>-12668.106</v>
      </c>
      <c r="J64" s="141"/>
      <c r="K64" s="44"/>
      <c r="L64" s="44"/>
      <c r="M64" s="44"/>
      <c r="N64" s="34"/>
      <c r="O64" s="34"/>
    </row>
    <row r="65" spans="1:15" x14ac:dyDescent="0.2">
      <c r="A65" s="26"/>
      <c r="B65" s="134">
        <f>B63+C64</f>
        <v>8097</v>
      </c>
      <c r="C65" s="48">
        <f>SUM(C63:C64)</f>
        <v>33565</v>
      </c>
      <c r="D65" s="48"/>
      <c r="E65" s="48">
        <f>F65/C65</f>
        <v>11.452255438701028</v>
      </c>
      <c r="F65" s="49">
        <f>SUM(F63:F64)</f>
        <v>384394.95380000002</v>
      </c>
      <c r="G65" s="139">
        <f>(E65-10.24)*100/4.645</f>
        <v>26.098071877309543</v>
      </c>
      <c r="H65" s="94">
        <f>I65/C65</f>
        <v>11.525516275882616</v>
      </c>
      <c r="I65" s="49">
        <f>SUM(I63:I64)</f>
        <v>386853.95380000002</v>
      </c>
      <c r="J65" s="141">
        <f>(H65-10.24)*100/4.645</f>
        <v>27.67526966378075</v>
      </c>
      <c r="K65" s="44"/>
      <c r="L65" s="44"/>
      <c r="M65" s="44"/>
      <c r="N65" s="34"/>
      <c r="O65" s="34"/>
    </row>
    <row r="66" spans="1:15" ht="22.5" x14ac:dyDescent="0.2">
      <c r="A66" s="26">
        <v>9</v>
      </c>
      <c r="B66" s="81" t="s">
        <v>68</v>
      </c>
      <c r="C66" s="48">
        <v>-1513</v>
      </c>
      <c r="D66" s="48"/>
      <c r="E66" s="48">
        <v>9.75</v>
      </c>
      <c r="F66" s="93">
        <f>C66*E66</f>
        <v>-14751.75</v>
      </c>
      <c r="G66" s="139"/>
      <c r="H66" s="94">
        <f>E66</f>
        <v>9.75</v>
      </c>
      <c r="I66" s="93">
        <f>C66*H66</f>
        <v>-14751.75</v>
      </c>
      <c r="J66" s="141"/>
      <c r="K66" s="44"/>
      <c r="L66" s="44"/>
      <c r="M66" s="44"/>
      <c r="N66" s="34"/>
      <c r="O66" s="34"/>
    </row>
    <row r="67" spans="1:15" x14ac:dyDescent="0.2">
      <c r="A67" s="26"/>
      <c r="B67" s="134">
        <f>B65+C66</f>
        <v>6584</v>
      </c>
      <c r="C67" s="48">
        <f>SUM(C65:C66)</f>
        <v>32052</v>
      </c>
      <c r="D67" s="48"/>
      <c r="E67" s="48">
        <f>F67/C67</f>
        <v>11.53260962810433</v>
      </c>
      <c r="F67" s="49">
        <f>SUM(F65:F66)</f>
        <v>369643.20380000002</v>
      </c>
      <c r="G67" s="139">
        <f>(E67-10.24)*100/4.645</f>
        <v>27.827979076519487</v>
      </c>
      <c r="H67" s="94">
        <f>I67/C67</f>
        <v>11.609328709596905</v>
      </c>
      <c r="I67" s="49">
        <f>SUM(I65:I66)</f>
        <v>372102.20380000002</v>
      </c>
      <c r="J67" s="141">
        <f>(H67-10.24)*100/4.645</f>
        <v>29.479627763119598</v>
      </c>
      <c r="K67" s="44"/>
      <c r="L67" s="44"/>
      <c r="M67" s="44"/>
      <c r="N67" s="34"/>
      <c r="O67" s="34"/>
    </row>
    <row r="68" spans="1:15" x14ac:dyDescent="0.2">
      <c r="A68" s="26">
        <v>10</v>
      </c>
      <c r="B68" s="81" t="s">
        <v>69</v>
      </c>
      <c r="C68" s="48">
        <v>-1677</v>
      </c>
      <c r="D68" s="48"/>
      <c r="E68" s="48">
        <v>11.943</v>
      </c>
      <c r="F68" s="93">
        <f>C68*E68</f>
        <v>-20028.411</v>
      </c>
      <c r="G68" s="139"/>
      <c r="H68" s="94">
        <f>E68</f>
        <v>11.943</v>
      </c>
      <c r="I68" s="93">
        <f>C68*H68</f>
        <v>-20028.411</v>
      </c>
      <c r="J68" s="141"/>
      <c r="K68" s="44"/>
      <c r="L68" s="44"/>
      <c r="M68" s="44"/>
      <c r="N68" s="34"/>
      <c r="O68" s="34"/>
    </row>
    <row r="69" spans="1:15" x14ac:dyDescent="0.2">
      <c r="A69" s="26"/>
      <c r="B69" s="134">
        <f>B67+C68</f>
        <v>4907</v>
      </c>
      <c r="C69" s="48">
        <f>SUM(C67:C68)</f>
        <v>30375</v>
      </c>
      <c r="D69" s="48"/>
      <c r="E69" s="48">
        <f>F69/C69</f>
        <v>11.509952026337448</v>
      </c>
      <c r="F69" s="49">
        <f>SUM(F67:F68)</f>
        <v>349614.7928</v>
      </c>
      <c r="G69" s="139">
        <f>(E69-10.24)*100/4.645</f>
        <v>27.340194323734078</v>
      </c>
      <c r="H69" s="94">
        <f>I69/C69</f>
        <v>11.590906758847737</v>
      </c>
      <c r="I69" s="49">
        <f>SUM(I67:I68)</f>
        <v>352073.7928</v>
      </c>
      <c r="J69" s="141">
        <f>(H69-10.24)*100/4.645</f>
        <v>29.08303033041414</v>
      </c>
      <c r="K69" s="44"/>
      <c r="L69" s="44"/>
      <c r="M69" s="44"/>
      <c r="N69" s="34"/>
      <c r="O69" s="34"/>
    </row>
    <row r="70" spans="1:15" x14ac:dyDescent="0.2">
      <c r="A70" s="26">
        <v>11</v>
      </c>
      <c r="B70" s="81" t="s">
        <v>70</v>
      </c>
      <c r="C70" s="79">
        <v>-1311</v>
      </c>
      <c r="D70" s="48"/>
      <c r="E70" s="48">
        <v>10.476000000000001</v>
      </c>
      <c r="F70" s="93">
        <f>C70*E70</f>
        <v>-13734.036000000002</v>
      </c>
      <c r="G70" s="139"/>
      <c r="H70" s="48">
        <f>E70</f>
        <v>10.476000000000001</v>
      </c>
      <c r="I70" s="93">
        <f>C70*H70</f>
        <v>-13734.036000000002</v>
      </c>
      <c r="J70" s="141"/>
    </row>
    <row r="71" spans="1:15" x14ac:dyDescent="0.2">
      <c r="A71" s="26"/>
      <c r="B71" s="135">
        <f>B69+C70</f>
        <v>3596</v>
      </c>
      <c r="C71" s="96">
        <f>SUM(C69:C70)</f>
        <v>29064</v>
      </c>
      <c r="D71" s="96"/>
      <c r="E71" s="96">
        <f>F71/C71</f>
        <v>11.55659086154693</v>
      </c>
      <c r="F71" s="49">
        <f>SUM(F69:F70)</f>
        <v>335880.75679999997</v>
      </c>
      <c r="G71" s="139">
        <f>(E71-10.24)*100/4.645</f>
        <v>28.34425966731818</v>
      </c>
      <c r="H71" s="97">
        <f>I71/C71</f>
        <v>11.641197247453894</v>
      </c>
      <c r="I71" s="49">
        <f>SUM(I69:I70)</f>
        <v>338339.75679999997</v>
      </c>
      <c r="J71" s="141">
        <f>(H71-10.24)*100/4.645</f>
        <v>30.165710386520857</v>
      </c>
    </row>
    <row r="72" spans="1:15" x14ac:dyDescent="0.2">
      <c r="A72" s="149">
        <v>12</v>
      </c>
      <c r="B72" s="81" t="s">
        <v>71</v>
      </c>
      <c r="C72" s="79">
        <v>-630</v>
      </c>
      <c r="D72" s="48"/>
      <c r="E72" s="48">
        <v>12.263999999999999</v>
      </c>
      <c r="F72" s="93">
        <f>C72*E72</f>
        <v>-7726.32</v>
      </c>
      <c r="G72" s="139"/>
      <c r="H72" s="48">
        <f>E72</f>
        <v>12.263999999999999</v>
      </c>
      <c r="I72" s="93">
        <f>C72*H72</f>
        <v>-7726.32</v>
      </c>
      <c r="J72" s="141"/>
    </row>
    <row r="73" spans="1:15" x14ac:dyDescent="0.2">
      <c r="A73" s="149"/>
      <c r="B73" s="135">
        <f>B71+C72</f>
        <v>2966</v>
      </c>
      <c r="C73" s="96">
        <f>SUM(C71:C72)</f>
        <v>28434</v>
      </c>
      <c r="D73" s="96"/>
      <c r="E73" s="96">
        <f>F73/C73</f>
        <v>11.540917099247379</v>
      </c>
      <c r="F73" s="49">
        <f>SUM(F71:F72)</f>
        <v>328154.43679999997</v>
      </c>
      <c r="G73" s="139">
        <f>(E73-10.24)*100/4.645</f>
        <v>28.006826679168537</v>
      </c>
      <c r="H73" s="97">
        <f>I73/C73</f>
        <v>11.627398072729829</v>
      </c>
      <c r="I73" s="49">
        <f>SUM(I71:I72)</f>
        <v>330613.43679999997</v>
      </c>
      <c r="J73" s="141">
        <f>(H73-10.24)*100/4.645</f>
        <v>29.868634504409659</v>
      </c>
    </row>
    <row r="74" spans="1:15" x14ac:dyDescent="0.2">
      <c r="A74" s="25">
        <v>13</v>
      </c>
      <c r="B74" s="81" t="s">
        <v>72</v>
      </c>
      <c r="C74" s="79">
        <v>-887</v>
      </c>
      <c r="D74" s="48"/>
      <c r="E74" s="48">
        <v>17.361000000000001</v>
      </c>
      <c r="F74" s="127">
        <f>C74*E74</f>
        <v>-15399.207</v>
      </c>
      <c r="G74" s="139"/>
      <c r="H74" s="48">
        <f>E74</f>
        <v>17.361000000000001</v>
      </c>
      <c r="I74" s="127">
        <f>C74*H74</f>
        <v>-15399.207</v>
      </c>
      <c r="J74" s="141"/>
    </row>
    <row r="75" spans="1:15" x14ac:dyDescent="0.2">
      <c r="A75" s="25"/>
      <c r="B75" s="1">
        <f>B71+C74</f>
        <v>2709</v>
      </c>
      <c r="C75" s="96">
        <f>SUM(C73:C74)</f>
        <v>27547</v>
      </c>
      <c r="D75" s="96"/>
      <c r="E75" s="96">
        <f>F75/C75</f>
        <v>11.353513260972155</v>
      </c>
      <c r="F75" s="49">
        <f>SUM(F73:F74)</f>
        <v>312755.22979999997</v>
      </c>
      <c r="G75" s="139">
        <f>(E75-10.24)*100/4.645</f>
        <v>23.972298406289674</v>
      </c>
      <c r="H75" s="97">
        <f>I75/C75</f>
        <v>11.442778879732819</v>
      </c>
      <c r="I75" s="49">
        <f>SUM(I73:I74)</f>
        <v>315214.22979999997</v>
      </c>
      <c r="J75" s="141">
        <f>(H75-10.24)*100/4.645</f>
        <v>25.894055537843244</v>
      </c>
    </row>
    <row r="76" spans="1:15" ht="22.5" x14ac:dyDescent="0.2">
      <c r="A76" s="25">
        <v>14</v>
      </c>
      <c r="B76" s="81" t="s">
        <v>73</v>
      </c>
      <c r="C76" s="79">
        <v>-1006</v>
      </c>
      <c r="D76" s="48"/>
      <c r="E76" s="48">
        <v>11.718999999999999</v>
      </c>
      <c r="F76" s="127">
        <f>C76*E76</f>
        <v>-11789.314</v>
      </c>
      <c r="G76" s="139"/>
      <c r="H76" s="48">
        <f>E76</f>
        <v>11.718999999999999</v>
      </c>
      <c r="I76" s="127">
        <f>C76*H76</f>
        <v>-11789.314</v>
      </c>
      <c r="J76" s="141"/>
    </row>
    <row r="77" spans="1:15" x14ac:dyDescent="0.2">
      <c r="A77" s="25"/>
      <c r="B77" s="136">
        <f>B75+C76</f>
        <v>1703</v>
      </c>
      <c r="C77" s="96">
        <f>SUM(C75:C76)</f>
        <v>26541</v>
      </c>
      <c r="D77" s="96"/>
      <c r="E77" s="96">
        <f>F77/C77</f>
        <v>11.339659990203835</v>
      </c>
      <c r="F77" s="49">
        <f>SUM(F75:F76)</f>
        <v>300965.91579999996</v>
      </c>
      <c r="G77" s="139">
        <f>(E77-10.24)*100/4.645</f>
        <v>23.674057916121303</v>
      </c>
      <c r="H77" s="97">
        <f>I77/C77</f>
        <v>11.432309099129647</v>
      </c>
      <c r="I77" s="49">
        <f>SUM(I75:I76)</f>
        <v>303424.91579999996</v>
      </c>
      <c r="J77" s="141">
        <f>(H77-10.24)*100/4.645</f>
        <v>25.668656601284102</v>
      </c>
      <c r="K77" s="35"/>
      <c r="L77" s="35"/>
      <c r="M77" s="35"/>
      <c r="N77" s="34"/>
      <c r="O77" s="34"/>
    </row>
    <row r="78" spans="1:15" ht="13.5" thickBot="1" x14ac:dyDescent="0.25">
      <c r="A78" s="25">
        <v>15</v>
      </c>
      <c r="B78" s="150" t="s">
        <v>74</v>
      </c>
      <c r="C78" s="151">
        <v>-877</v>
      </c>
      <c r="D78" s="96"/>
      <c r="E78" s="96">
        <v>12.817</v>
      </c>
      <c r="F78" s="152">
        <f>C78*E78</f>
        <v>-11240.509</v>
      </c>
      <c r="G78" s="153"/>
      <c r="H78" s="96">
        <f>E78</f>
        <v>12.817</v>
      </c>
      <c r="I78" s="152">
        <f>C78*H78</f>
        <v>-11240.509</v>
      </c>
      <c r="J78" s="154"/>
      <c r="K78" s="98"/>
      <c r="L78" s="98"/>
      <c r="M78" s="98"/>
      <c r="N78" s="34"/>
      <c r="O78" s="34"/>
    </row>
    <row r="79" spans="1:15" ht="13.5" thickBot="1" x14ac:dyDescent="0.25">
      <c r="A79" s="27"/>
      <c r="B79" s="155" t="s">
        <v>19</v>
      </c>
      <c r="C79" s="156">
        <f>SUM(C77:C78)</f>
        <v>25664</v>
      </c>
      <c r="D79" s="156"/>
      <c r="E79" s="156">
        <f>F79/C79</f>
        <v>11.289175763715708</v>
      </c>
      <c r="F79" s="157">
        <f>SUM(F77:F78)</f>
        <v>289725.40679999994</v>
      </c>
      <c r="G79" s="158">
        <f>(E79-10.24)*100/4.645</f>
        <v>22.587206969121802</v>
      </c>
      <c r="H79" s="159">
        <f>I79/C79</f>
        <v>11.384990913341644</v>
      </c>
      <c r="I79" s="157">
        <f>SUM(I77:I78)</f>
        <v>292184.40679999994</v>
      </c>
      <c r="J79" s="160">
        <f>(H79-10.24)*100/4.645</f>
        <v>24.649965841585448</v>
      </c>
      <c r="K79" s="98"/>
      <c r="L79" s="98"/>
      <c r="M79" s="98"/>
      <c r="N79" s="34"/>
      <c r="O79" s="34"/>
    </row>
    <row r="80" spans="1:15" x14ac:dyDescent="0.2">
      <c r="B80" s="2"/>
      <c r="C80" s="142"/>
      <c r="D80" s="142"/>
      <c r="E80" s="142"/>
      <c r="F80" s="142"/>
      <c r="G80" s="142"/>
      <c r="H80" s="142"/>
      <c r="I80" s="142"/>
      <c r="J80" s="148"/>
      <c r="K80" s="98"/>
      <c r="L80" s="98"/>
      <c r="M80" s="98"/>
      <c r="N80" s="34"/>
      <c r="O80" s="34"/>
    </row>
    <row r="81" spans="1:23" x14ac:dyDescent="0.2">
      <c r="C81" s="142"/>
      <c r="D81" s="142"/>
      <c r="E81" s="142"/>
      <c r="F81" s="142"/>
      <c r="G81" s="142"/>
      <c r="H81" s="142"/>
      <c r="I81" s="142"/>
      <c r="J81" s="148"/>
      <c r="K81" s="98"/>
      <c r="L81" s="98"/>
      <c r="M81" s="98"/>
      <c r="N81" s="34"/>
      <c r="O81" s="34"/>
    </row>
    <row r="82" spans="1:23" ht="13.5" thickBot="1" x14ac:dyDescent="0.25">
      <c r="A82" s="2"/>
      <c r="B82" s="2"/>
      <c r="C82" s="2"/>
      <c r="D82" s="2"/>
      <c r="E82" s="2"/>
      <c r="F82" s="2"/>
      <c r="G82" s="28"/>
      <c r="H82" s="28"/>
      <c r="I82" s="28"/>
      <c r="J82" s="28"/>
      <c r="K82" s="34"/>
      <c r="L82" s="34"/>
      <c r="M82" s="34"/>
      <c r="N82" s="34"/>
      <c r="O82" s="34"/>
    </row>
    <row r="83" spans="1:23" x14ac:dyDescent="0.2">
      <c r="A83" s="6" t="s">
        <v>26</v>
      </c>
      <c r="B83" s="99"/>
      <c r="C83" s="100">
        <f>J49</f>
        <v>32.203887452794362</v>
      </c>
      <c r="D83" s="100">
        <f>J51</f>
        <v>32.384591200820445</v>
      </c>
      <c r="E83" s="100">
        <f>J53</f>
        <v>31.40945929134649</v>
      </c>
      <c r="F83" s="100">
        <f>J55</f>
        <v>31.518607228646044</v>
      </c>
      <c r="G83" s="101">
        <f>J57</f>
        <v>28.110770881269577</v>
      </c>
      <c r="H83" s="100">
        <f>J59</f>
        <v>28.24485589999934</v>
      </c>
      <c r="I83" s="102">
        <f>J61</f>
        <v>28.037033212781854</v>
      </c>
      <c r="J83" s="101">
        <f>J63</f>
        <v>30.316750518951419</v>
      </c>
      <c r="K83" s="100">
        <f>J65</f>
        <v>27.67526966378075</v>
      </c>
      <c r="L83" s="100">
        <f>J67</f>
        <v>29.479627763119598</v>
      </c>
      <c r="M83" s="100">
        <f>J69</f>
        <v>29.08303033041414</v>
      </c>
      <c r="N83" s="102">
        <f>J71</f>
        <v>30.165710386520857</v>
      </c>
      <c r="O83" s="100">
        <f>J75</f>
        <v>25.894055537843244</v>
      </c>
      <c r="P83" s="100">
        <f>J77</f>
        <v>25.668656601284102</v>
      </c>
      <c r="Q83" s="100">
        <f>J79</f>
        <v>24.649965841585448</v>
      </c>
    </row>
    <row r="84" spans="1:23" x14ac:dyDescent="0.2">
      <c r="A84" s="4" t="s">
        <v>27</v>
      </c>
      <c r="B84" s="103"/>
      <c r="C84" s="100">
        <f>G49</f>
        <v>30.999970330468646</v>
      </c>
      <c r="D84" s="100">
        <f>G51</f>
        <v>31.177214388730263</v>
      </c>
      <c r="E84" s="100">
        <f>G53</f>
        <v>30.188267971786932</v>
      </c>
      <c r="F84" s="100">
        <f>G55</f>
        <v>30.29518637627595</v>
      </c>
      <c r="G84" s="101">
        <f>G57</f>
        <v>26.737916346820111</v>
      </c>
      <c r="H84" s="100">
        <f>G59</f>
        <v>26.868646585446438</v>
      </c>
      <c r="I84" s="102">
        <f>G61</f>
        <v>26.571076087645988</v>
      </c>
      <c r="J84" s="101">
        <f>G63</f>
        <v>28.773304829488001</v>
      </c>
      <c r="K84" s="100">
        <f>G65</f>
        <v>26.098071877309543</v>
      </c>
      <c r="L84" s="100">
        <f>G67</f>
        <v>27.827979076519487</v>
      </c>
      <c r="M84" s="100">
        <f>G69</f>
        <v>27.340194323734078</v>
      </c>
      <c r="N84" s="102">
        <f>G71</f>
        <v>28.34425966731818</v>
      </c>
      <c r="O84" s="100">
        <f>G75</f>
        <v>23.972298406289674</v>
      </c>
      <c r="P84" s="100">
        <f>G77</f>
        <v>23.674057916121303</v>
      </c>
      <c r="Q84" s="100">
        <f>G79</f>
        <v>22.587206969121802</v>
      </c>
    </row>
    <row r="85" spans="1:23" ht="13.5" thickBot="1" x14ac:dyDescent="0.25">
      <c r="A85" s="5" t="s">
        <v>28</v>
      </c>
      <c r="B85" s="104"/>
      <c r="C85" s="100">
        <f>B51+104</f>
        <v>18482</v>
      </c>
      <c r="D85" s="100">
        <f>B51</f>
        <v>18378</v>
      </c>
      <c r="E85" s="100">
        <f>B53</f>
        <v>17882</v>
      </c>
      <c r="F85" s="100">
        <f>B55</f>
        <v>17803</v>
      </c>
      <c r="G85" s="105">
        <f>B57</f>
        <v>13093</v>
      </c>
      <c r="H85" s="100">
        <f>B59</f>
        <v>12999</v>
      </c>
      <c r="I85" s="102">
        <f>B61</f>
        <v>10644</v>
      </c>
      <c r="J85" s="101">
        <f>B63</f>
        <v>8831</v>
      </c>
      <c r="K85" s="100">
        <f>B65</f>
        <v>8097</v>
      </c>
      <c r="L85" s="100">
        <f>B67</f>
        <v>6584</v>
      </c>
      <c r="M85" s="100">
        <f>B69</f>
        <v>4907</v>
      </c>
      <c r="N85" s="102">
        <f>B71</f>
        <v>3596</v>
      </c>
      <c r="O85" s="102">
        <f>B75</f>
        <v>2709</v>
      </c>
      <c r="P85" s="102">
        <f>B77</f>
        <v>1703</v>
      </c>
      <c r="Q85" s="102">
        <v>0</v>
      </c>
    </row>
    <row r="86" spans="1:23" x14ac:dyDescent="0.2">
      <c r="A86" s="4"/>
      <c r="B86" s="103"/>
      <c r="C86" s="100"/>
      <c r="D86" s="100"/>
      <c r="E86" s="100"/>
      <c r="F86" s="106"/>
      <c r="G86" s="101"/>
      <c r="H86" s="100"/>
      <c r="I86" s="102"/>
      <c r="J86" s="102"/>
      <c r="K86" s="100"/>
      <c r="L86" s="103"/>
      <c r="M86" s="103"/>
      <c r="N86" s="103"/>
      <c r="O86" s="34"/>
    </row>
    <row r="87" spans="1:23" x14ac:dyDescent="0.2">
      <c r="A87" s="4"/>
      <c r="B87" s="103"/>
      <c r="C87" s="100"/>
      <c r="D87" s="100"/>
      <c r="E87" s="100"/>
      <c r="F87" s="100"/>
      <c r="G87" s="101"/>
      <c r="H87" s="100"/>
      <c r="I87" s="102"/>
      <c r="J87" s="102"/>
      <c r="K87" s="100"/>
      <c r="L87" s="103"/>
      <c r="M87" s="103"/>
      <c r="N87" s="103"/>
      <c r="O87" s="34"/>
    </row>
    <row r="88" spans="1:23" ht="13.5" thickBot="1" x14ac:dyDescent="0.25">
      <c r="A88" s="5"/>
      <c r="B88" s="104"/>
      <c r="C88" s="100"/>
      <c r="D88" s="100"/>
      <c r="E88" s="100"/>
      <c r="F88" s="100"/>
      <c r="G88" s="101"/>
      <c r="H88" s="100"/>
      <c r="I88" s="102"/>
      <c r="J88" s="102"/>
      <c r="K88" s="100"/>
      <c r="L88" s="103"/>
      <c r="M88" s="103"/>
      <c r="N88" s="103"/>
      <c r="O88" s="34"/>
    </row>
    <row r="89" spans="1:23" x14ac:dyDescent="0.2">
      <c r="F89" s="31"/>
      <c r="G89" s="30"/>
      <c r="H89" s="2"/>
      <c r="I89" s="28"/>
      <c r="J89" s="28"/>
      <c r="K89" s="2"/>
      <c r="N89" t="s">
        <v>56</v>
      </c>
      <c r="Q89" t="s">
        <v>55</v>
      </c>
    </row>
    <row r="90" spans="1:23" x14ac:dyDescent="0.2">
      <c r="F90" s="2"/>
      <c r="G90" s="30"/>
      <c r="H90" s="2"/>
      <c r="I90" s="28"/>
      <c r="J90" s="28"/>
      <c r="K90" s="2"/>
      <c r="N90">
        <v>30.908100000000001</v>
      </c>
      <c r="O90">
        <v>18440.099999999999</v>
      </c>
      <c r="Q90">
        <v>32.170099999999998</v>
      </c>
      <c r="R90">
        <v>18494.5</v>
      </c>
    </row>
    <row r="91" spans="1:23" x14ac:dyDescent="0.2">
      <c r="F91" s="2"/>
      <c r="G91" s="30"/>
      <c r="H91" s="2"/>
      <c r="I91" s="28"/>
      <c r="J91" s="28"/>
      <c r="K91" s="2"/>
      <c r="N91">
        <v>31.037500000000001</v>
      </c>
      <c r="O91">
        <v>18343.2</v>
      </c>
      <c r="Q91">
        <v>32.312600000000003</v>
      </c>
      <c r="R91">
        <v>18392</v>
      </c>
      <c r="V91" s="131"/>
      <c r="W91" s="132"/>
    </row>
    <row r="92" spans="1:23" x14ac:dyDescent="0.2">
      <c r="G92" s="30"/>
      <c r="H92" s="2"/>
      <c r="I92" s="28"/>
      <c r="J92" s="28"/>
      <c r="K92" s="2"/>
      <c r="N92">
        <v>29.952300000000001</v>
      </c>
      <c r="O92">
        <v>17837.599999999999</v>
      </c>
      <c r="Q92">
        <v>31.263100000000001</v>
      </c>
      <c r="R92">
        <v>17863.400000000001</v>
      </c>
      <c r="V92" s="130"/>
      <c r="W92" s="130"/>
    </row>
    <row r="93" spans="1:23" x14ac:dyDescent="0.2">
      <c r="G93" s="30"/>
      <c r="H93" s="2"/>
      <c r="I93" s="28"/>
      <c r="J93" s="28"/>
      <c r="K93" s="2"/>
      <c r="N93">
        <v>27.661000000000001</v>
      </c>
      <c r="O93">
        <v>17061.400000000001</v>
      </c>
      <c r="Q93">
        <v>28.965599999999998</v>
      </c>
      <c r="R93">
        <v>17071.400000000001</v>
      </c>
      <c r="V93" s="129"/>
    </row>
    <row r="94" spans="1:23" x14ac:dyDescent="0.2">
      <c r="G94" s="30"/>
      <c r="H94" s="2"/>
      <c r="I94" s="28"/>
      <c r="J94" s="28"/>
      <c r="K94" s="2"/>
      <c r="N94">
        <v>23.577999999999999</v>
      </c>
      <c r="O94">
        <v>12313</v>
      </c>
      <c r="Q94">
        <v>29.050999999999998</v>
      </c>
      <c r="R94">
        <v>16999.7</v>
      </c>
    </row>
    <row r="95" spans="1:23" x14ac:dyDescent="0.2">
      <c r="G95" s="30"/>
      <c r="H95" s="2"/>
      <c r="I95" s="28"/>
      <c r="J95" s="28"/>
      <c r="K95" s="2"/>
      <c r="N95">
        <v>23.2758</v>
      </c>
      <c r="O95">
        <v>9718.2900000000009</v>
      </c>
      <c r="Q95">
        <v>25.106400000000001</v>
      </c>
      <c r="R95">
        <v>12237.5</v>
      </c>
    </row>
    <row r="96" spans="1:23" x14ac:dyDescent="0.2">
      <c r="G96" s="30"/>
      <c r="H96" s="2"/>
      <c r="I96" s="28"/>
      <c r="J96" s="28"/>
      <c r="K96" s="2"/>
      <c r="N96">
        <v>27.215599999999998</v>
      </c>
      <c r="O96">
        <v>6514.19</v>
      </c>
      <c r="Q96">
        <v>24.844999999999999</v>
      </c>
      <c r="R96">
        <v>9735.82</v>
      </c>
    </row>
    <row r="97" spans="7:18" x14ac:dyDescent="0.2">
      <c r="G97" s="30"/>
      <c r="H97" s="2"/>
      <c r="I97" s="28"/>
      <c r="J97" s="28"/>
      <c r="K97" s="2"/>
      <c r="N97">
        <v>25.863</v>
      </c>
      <c r="O97">
        <v>5217.22</v>
      </c>
      <c r="Q97">
        <v>28.8901</v>
      </c>
      <c r="R97">
        <v>6529.67</v>
      </c>
    </row>
    <row r="98" spans="7:18" x14ac:dyDescent="0.2">
      <c r="G98" s="30"/>
      <c r="H98" s="2"/>
      <c r="I98" s="28"/>
      <c r="J98" s="28"/>
      <c r="K98" s="2"/>
      <c r="N98">
        <v>27.625399999999999</v>
      </c>
      <c r="O98">
        <v>3790.03</v>
      </c>
      <c r="Q98">
        <v>27.6343</v>
      </c>
      <c r="R98">
        <v>5191.8100000000004</v>
      </c>
    </row>
    <row r="99" spans="7:18" x14ac:dyDescent="0.2">
      <c r="G99" s="30"/>
      <c r="H99" s="2"/>
      <c r="I99" s="28"/>
      <c r="J99" s="28"/>
      <c r="K99" s="2"/>
      <c r="N99">
        <v>27.0731</v>
      </c>
      <c r="O99">
        <v>2798.2</v>
      </c>
      <c r="Q99">
        <v>29.5291</v>
      </c>
      <c r="R99">
        <v>3757.05</v>
      </c>
    </row>
    <row r="100" spans="7:18" x14ac:dyDescent="0.2">
      <c r="G100" s="30"/>
      <c r="H100" s="2"/>
      <c r="I100" s="28"/>
      <c r="J100" s="28"/>
      <c r="K100" s="2"/>
      <c r="N100">
        <v>23.2133</v>
      </c>
      <c r="O100">
        <v>2032.81</v>
      </c>
      <c r="Q100">
        <v>29.006499999999999</v>
      </c>
      <c r="R100">
        <v>2778.08</v>
      </c>
    </row>
    <row r="101" spans="7:18" x14ac:dyDescent="0.2">
      <c r="G101" s="30"/>
      <c r="H101" s="2"/>
      <c r="I101" s="28"/>
      <c r="J101" s="28"/>
      <c r="K101" s="2"/>
      <c r="N101">
        <v>22.573699999999999</v>
      </c>
      <c r="O101">
        <v>1000.53</v>
      </c>
      <c r="Q101">
        <v>25.2193</v>
      </c>
      <c r="R101">
        <v>1998.32</v>
      </c>
    </row>
    <row r="102" spans="7:18" x14ac:dyDescent="0.2">
      <c r="G102" s="30"/>
      <c r="H102" s="2"/>
      <c r="I102" s="28"/>
      <c r="J102" s="28"/>
      <c r="K102" s="2"/>
      <c r="N102">
        <v>21.6663</v>
      </c>
      <c r="O102">
        <v>43.860999999999997</v>
      </c>
      <c r="Q102">
        <v>23.83</v>
      </c>
      <c r="R102">
        <v>12.8042</v>
      </c>
    </row>
    <row r="103" spans="7:18" x14ac:dyDescent="0.2">
      <c r="G103" s="30"/>
      <c r="H103" s="2"/>
      <c r="I103" s="28"/>
      <c r="J103" s="28"/>
      <c r="K103" s="2"/>
    </row>
    <row r="104" spans="7:18" x14ac:dyDescent="0.2">
      <c r="G104" s="30"/>
      <c r="H104" s="2"/>
      <c r="I104" s="28"/>
      <c r="J104" s="28"/>
      <c r="K104" s="2"/>
    </row>
    <row r="105" spans="7:18" x14ac:dyDescent="0.2">
      <c r="G105" s="30"/>
      <c r="H105" s="2"/>
      <c r="I105" s="28"/>
      <c r="J105" s="28"/>
      <c r="K105" s="2"/>
    </row>
    <row r="106" spans="7:18" x14ac:dyDescent="0.2">
      <c r="G106" s="30"/>
      <c r="H106" s="2"/>
      <c r="I106" s="28"/>
      <c r="J106" s="28"/>
      <c r="K106" s="2"/>
    </row>
    <row r="107" spans="7:18" x14ac:dyDescent="0.2">
      <c r="G107" s="30"/>
      <c r="H107" s="2"/>
      <c r="I107" s="28"/>
      <c r="J107" s="28"/>
      <c r="K107" s="2"/>
    </row>
    <row r="108" spans="7:18" x14ac:dyDescent="0.2">
      <c r="G108" s="30"/>
      <c r="H108" s="2"/>
      <c r="I108" s="28"/>
      <c r="J108" s="28"/>
      <c r="K108" s="2"/>
    </row>
    <row r="109" spans="7:18" x14ac:dyDescent="0.2">
      <c r="G109" s="30"/>
      <c r="H109" s="2"/>
      <c r="I109" s="28"/>
      <c r="J109" s="28"/>
      <c r="K109" s="2"/>
    </row>
    <row r="110" spans="7:18" x14ac:dyDescent="0.2">
      <c r="G110" s="30"/>
      <c r="H110" s="2"/>
      <c r="I110" s="28"/>
      <c r="J110" s="28"/>
      <c r="K110" s="2"/>
    </row>
    <row r="111" spans="7:18" x14ac:dyDescent="0.2">
      <c r="G111" s="30"/>
      <c r="H111" s="2"/>
      <c r="I111" s="28"/>
      <c r="J111" s="28"/>
      <c r="K111" s="2"/>
    </row>
    <row r="112" spans="7:18" x14ac:dyDescent="0.2">
      <c r="G112" s="30"/>
      <c r="H112" s="2"/>
      <c r="I112" s="28"/>
      <c r="J112" s="28"/>
      <c r="K112" s="2"/>
    </row>
    <row r="113" spans="7:11" x14ac:dyDescent="0.2">
      <c r="G113" s="30"/>
      <c r="H113" s="2"/>
      <c r="I113" s="28"/>
      <c r="J113" s="28"/>
      <c r="K113" s="2"/>
    </row>
    <row r="114" spans="7:11" x14ac:dyDescent="0.2">
      <c r="G114" s="30"/>
      <c r="H114" s="2"/>
      <c r="I114" s="28"/>
      <c r="J114" s="28"/>
      <c r="K114" s="2"/>
    </row>
    <row r="115" spans="7:11" x14ac:dyDescent="0.2">
      <c r="G115" s="30"/>
      <c r="H115" s="2"/>
      <c r="I115" s="28"/>
      <c r="J115" s="28"/>
      <c r="K115" s="2"/>
    </row>
    <row r="116" spans="7:11" x14ac:dyDescent="0.2">
      <c r="G116" s="30"/>
      <c r="H116" s="2"/>
      <c r="I116" s="28"/>
      <c r="J116" s="28"/>
      <c r="K116" s="2"/>
    </row>
    <row r="117" spans="7:11" x14ac:dyDescent="0.2">
      <c r="G117" s="30"/>
      <c r="H117" s="2"/>
      <c r="I117" s="28"/>
      <c r="J117" s="28"/>
      <c r="K117" s="2"/>
    </row>
    <row r="118" spans="7:11" x14ac:dyDescent="0.2">
      <c r="G118" s="30"/>
      <c r="H118" s="2"/>
      <c r="I118" s="28"/>
      <c r="J118" s="28"/>
      <c r="K118" s="2"/>
    </row>
    <row r="119" spans="7:11" x14ac:dyDescent="0.2">
      <c r="G119" s="30"/>
      <c r="H119" s="2"/>
      <c r="I119" s="28"/>
      <c r="J119" s="28"/>
      <c r="K119" s="2"/>
    </row>
    <row r="120" spans="7:11" x14ac:dyDescent="0.2">
      <c r="G120" s="30"/>
      <c r="H120" s="2"/>
      <c r="I120" s="28"/>
      <c r="J120" s="28"/>
      <c r="K120" s="2"/>
    </row>
    <row r="121" spans="7:11" x14ac:dyDescent="0.2">
      <c r="G121" s="30"/>
      <c r="H121" s="2"/>
      <c r="I121" s="28"/>
      <c r="J121" s="28"/>
      <c r="K121" s="2"/>
    </row>
    <row r="122" spans="7:11" x14ac:dyDescent="0.2">
      <c r="G122" s="30"/>
      <c r="H122" s="2"/>
      <c r="I122" s="28"/>
      <c r="J122" s="28"/>
      <c r="K122" s="2"/>
    </row>
    <row r="123" spans="7:11" x14ac:dyDescent="0.2">
      <c r="G123" s="30"/>
      <c r="H123" s="2"/>
      <c r="I123" s="28"/>
      <c r="J123" s="28"/>
      <c r="K123" s="2"/>
    </row>
    <row r="124" spans="7:11" x14ac:dyDescent="0.2">
      <c r="G124" s="30"/>
      <c r="H124" s="2"/>
      <c r="I124" s="28"/>
      <c r="J124" s="28"/>
      <c r="K124" s="2"/>
    </row>
    <row r="125" spans="7:11" x14ac:dyDescent="0.2">
      <c r="G125" s="30"/>
      <c r="H125" s="2"/>
      <c r="I125" s="28"/>
      <c r="J125" s="28"/>
      <c r="K125" s="2"/>
    </row>
    <row r="126" spans="7:11" x14ac:dyDescent="0.2">
      <c r="G126" s="30"/>
      <c r="H126" s="2"/>
      <c r="I126" s="28"/>
      <c r="J126" s="28"/>
      <c r="K126" s="2"/>
    </row>
    <row r="127" spans="7:11" x14ac:dyDescent="0.2">
      <c r="G127" s="30"/>
      <c r="H127" s="2"/>
      <c r="I127" s="28"/>
      <c r="J127" s="28"/>
      <c r="K127" s="2"/>
    </row>
    <row r="128" spans="7:11" x14ac:dyDescent="0.2">
      <c r="G128" s="30"/>
      <c r="H128" s="2"/>
      <c r="I128" s="28"/>
      <c r="J128" s="28"/>
      <c r="K128" s="2"/>
    </row>
    <row r="129" spans="7:11" x14ac:dyDescent="0.2">
      <c r="G129" s="30"/>
      <c r="H129" s="2"/>
      <c r="I129" s="28"/>
      <c r="J129" s="28"/>
      <c r="K129" s="2"/>
    </row>
    <row r="130" spans="7:11" x14ac:dyDescent="0.2">
      <c r="G130" s="30"/>
      <c r="H130" s="2"/>
      <c r="I130" s="28"/>
      <c r="J130" s="28"/>
      <c r="K130" s="2"/>
    </row>
    <row r="131" spans="7:11" x14ac:dyDescent="0.2">
      <c r="G131" s="30"/>
      <c r="H131" s="2"/>
      <c r="I131" s="28"/>
      <c r="J131" s="28"/>
      <c r="K131" s="2"/>
    </row>
    <row r="132" spans="7:11" x14ac:dyDescent="0.2">
      <c r="G132" s="30"/>
      <c r="H132" s="2"/>
      <c r="I132" s="28"/>
      <c r="J132" s="28"/>
      <c r="K132" s="2"/>
    </row>
    <row r="133" spans="7:11" x14ac:dyDescent="0.2">
      <c r="G133"/>
      <c r="H133" s="2"/>
      <c r="I133" s="28"/>
      <c r="J133" s="28"/>
      <c r="K133" s="2"/>
    </row>
    <row r="134" spans="7:11" x14ac:dyDescent="0.2">
      <c r="G134"/>
      <c r="H134" s="2"/>
      <c r="I134" s="28"/>
      <c r="J134" s="28"/>
      <c r="K134" s="2"/>
    </row>
    <row r="135" spans="7:11" x14ac:dyDescent="0.2">
      <c r="G135"/>
      <c r="H135" s="2"/>
      <c r="I135" s="28"/>
      <c r="J135" s="28"/>
      <c r="K135" s="2"/>
    </row>
    <row r="136" spans="7:11" x14ac:dyDescent="0.2">
      <c r="G136"/>
      <c r="H136" s="2"/>
      <c r="I136" s="28"/>
      <c r="J136" s="28"/>
      <c r="K136" s="2"/>
    </row>
    <row r="137" spans="7:11" x14ac:dyDescent="0.2">
      <c r="G137"/>
      <c r="H137" s="2"/>
      <c r="I137" s="28"/>
      <c r="J137" s="28"/>
      <c r="K137" s="2"/>
    </row>
    <row r="138" spans="7:11" x14ac:dyDescent="0.2">
      <c r="G138"/>
      <c r="H138" s="2"/>
      <c r="I138" s="28"/>
      <c r="J138" s="28"/>
      <c r="K138" s="2"/>
    </row>
    <row r="139" spans="7:11" x14ac:dyDescent="0.2">
      <c r="G139"/>
      <c r="H139" s="2"/>
      <c r="I139" s="28"/>
      <c r="J139" s="28"/>
      <c r="K139" s="2"/>
    </row>
    <row r="140" spans="7:11" x14ac:dyDescent="0.2">
      <c r="G140"/>
      <c r="H140" s="2"/>
      <c r="I140" s="28"/>
      <c r="J140" s="28"/>
      <c r="K140" s="2"/>
    </row>
    <row r="141" spans="7:11" x14ac:dyDescent="0.2">
      <c r="G141"/>
      <c r="H141" s="2"/>
      <c r="I141" s="28"/>
      <c r="J141" s="28"/>
      <c r="K141" s="2"/>
    </row>
    <row r="142" spans="7:11" x14ac:dyDescent="0.2">
      <c r="G142"/>
      <c r="H142" s="2"/>
      <c r="I142" s="28"/>
      <c r="J142" s="28"/>
      <c r="K142" s="2"/>
    </row>
    <row r="143" spans="7:11" x14ac:dyDescent="0.2">
      <c r="G143"/>
      <c r="H143" s="2"/>
      <c r="I143" s="28"/>
      <c r="J143" s="28"/>
      <c r="K143" s="2"/>
    </row>
    <row r="144" spans="7:11" x14ac:dyDescent="0.2">
      <c r="G144"/>
      <c r="H144" s="2"/>
      <c r="I144" s="28"/>
      <c r="J144" s="28"/>
      <c r="K144" s="2"/>
    </row>
    <row r="145" spans="7:11" x14ac:dyDescent="0.2">
      <c r="G145"/>
      <c r="H145" s="2"/>
      <c r="I145" s="28"/>
      <c r="J145" s="28"/>
      <c r="K145" s="2"/>
    </row>
    <row r="146" spans="7:11" x14ac:dyDescent="0.2">
      <c r="G146"/>
      <c r="H146" s="2"/>
      <c r="I146" s="28"/>
      <c r="J146" s="28"/>
      <c r="K146" s="2"/>
    </row>
    <row r="147" spans="7:11" x14ac:dyDescent="0.2">
      <c r="G147"/>
      <c r="H147" s="2"/>
      <c r="I147" s="28"/>
      <c r="J147" s="28"/>
      <c r="K147" s="2"/>
    </row>
    <row r="148" spans="7:11" x14ac:dyDescent="0.2">
      <c r="G148"/>
      <c r="H148" s="2"/>
      <c r="I148" s="28"/>
      <c r="J148" s="28"/>
      <c r="K148" s="2"/>
    </row>
    <row r="149" spans="7:11" x14ac:dyDescent="0.2">
      <c r="G149"/>
      <c r="H149" s="2"/>
      <c r="I149" s="28"/>
      <c r="J149" s="28"/>
      <c r="K149" s="2"/>
    </row>
    <row r="150" spans="7:11" x14ac:dyDescent="0.2">
      <c r="G150"/>
      <c r="H150" s="2"/>
      <c r="I150" s="28"/>
      <c r="J150" s="28"/>
      <c r="K150" s="2"/>
    </row>
    <row r="151" spans="7:11" x14ac:dyDescent="0.2">
      <c r="G151"/>
      <c r="H151" s="2"/>
      <c r="I151" s="28"/>
      <c r="J151" s="28"/>
      <c r="K151" s="2"/>
    </row>
    <row r="152" spans="7:11" x14ac:dyDescent="0.2">
      <c r="G152"/>
      <c r="H152" s="2"/>
      <c r="I152" s="28"/>
      <c r="J152" s="28"/>
      <c r="K152" s="2"/>
    </row>
    <row r="153" spans="7:11" x14ac:dyDescent="0.2">
      <c r="G153"/>
      <c r="H153" s="2"/>
      <c r="I153" s="28"/>
      <c r="J153" s="28"/>
      <c r="K153" s="2"/>
    </row>
    <row r="154" spans="7:11" x14ac:dyDescent="0.2">
      <c r="G154"/>
      <c r="H154" s="2"/>
      <c r="I154" s="28"/>
      <c r="J154" s="28"/>
      <c r="K154" s="2"/>
    </row>
    <row r="155" spans="7:11" x14ac:dyDescent="0.2">
      <c r="G155"/>
      <c r="H155" s="2"/>
      <c r="I155" s="28"/>
      <c r="J155" s="28"/>
      <c r="K155" s="2"/>
    </row>
    <row r="156" spans="7:11" x14ac:dyDescent="0.2">
      <c r="G156"/>
      <c r="H156" s="2"/>
      <c r="I156" s="28"/>
      <c r="J156" s="28"/>
      <c r="K156" s="2"/>
    </row>
    <row r="157" spans="7:11" x14ac:dyDescent="0.2">
      <c r="G157"/>
      <c r="H157" s="2"/>
      <c r="I157" s="28"/>
      <c r="J157" s="28"/>
      <c r="K157" s="2"/>
    </row>
    <row r="158" spans="7:11" x14ac:dyDescent="0.2">
      <c r="G158"/>
      <c r="H158" s="2"/>
      <c r="I158" s="28"/>
      <c r="J158" s="28"/>
      <c r="K158" s="2"/>
    </row>
    <row r="159" spans="7:11" x14ac:dyDescent="0.2">
      <c r="G159"/>
      <c r="H159" s="2"/>
      <c r="I159" s="28"/>
      <c r="J159" s="28"/>
      <c r="K159" s="2"/>
    </row>
    <row r="160" spans="7:11" x14ac:dyDescent="0.2">
      <c r="G160"/>
      <c r="H160" s="2"/>
      <c r="I160" s="28"/>
      <c r="J160" s="28"/>
      <c r="K160" s="2"/>
    </row>
    <row r="161" spans="7:11" x14ac:dyDescent="0.2">
      <c r="G161"/>
      <c r="H161" s="2"/>
      <c r="I161" s="28"/>
      <c r="J161" s="28"/>
      <c r="K161" s="2"/>
    </row>
    <row r="162" spans="7:11" x14ac:dyDescent="0.2">
      <c r="G162" s="30"/>
      <c r="H162" s="2"/>
      <c r="I162" s="28"/>
      <c r="J162" s="28"/>
      <c r="K162" s="2"/>
    </row>
    <row r="163" spans="7:11" x14ac:dyDescent="0.2">
      <c r="G163" s="30"/>
      <c r="H163" s="2"/>
      <c r="I163" s="28"/>
      <c r="J163" s="28"/>
      <c r="K163" s="2"/>
    </row>
    <row r="164" spans="7:11" x14ac:dyDescent="0.2">
      <c r="G164" s="30"/>
      <c r="H164" s="2"/>
      <c r="I164" s="28"/>
      <c r="J164" s="28"/>
      <c r="K164" s="2"/>
    </row>
    <row r="165" spans="7:11" x14ac:dyDescent="0.2">
      <c r="G165" s="30"/>
      <c r="H165" s="2"/>
      <c r="I165" s="28"/>
      <c r="J165" s="28"/>
      <c r="K165" s="2"/>
    </row>
    <row r="166" spans="7:11" x14ac:dyDescent="0.2">
      <c r="G166" s="30"/>
      <c r="H166" s="2"/>
      <c r="I166" s="28"/>
      <c r="J166" s="28"/>
      <c r="K166" s="2"/>
    </row>
    <row r="167" spans="7:11" x14ac:dyDescent="0.2">
      <c r="G167" s="30"/>
      <c r="H167" s="2"/>
      <c r="I167" s="28"/>
      <c r="J167" s="28"/>
      <c r="K167" s="2"/>
    </row>
    <row r="168" spans="7:11" x14ac:dyDescent="0.2">
      <c r="G168" s="30"/>
      <c r="H168" s="2"/>
      <c r="I168" s="28"/>
      <c r="J168" s="28"/>
      <c r="K168" s="2"/>
    </row>
    <row r="169" spans="7:11" x14ac:dyDescent="0.2">
      <c r="G169" s="30"/>
      <c r="H169" s="2"/>
      <c r="I169" s="28"/>
      <c r="J169" s="28"/>
      <c r="K169" s="2"/>
    </row>
    <row r="170" spans="7:11" x14ac:dyDescent="0.2">
      <c r="G170" s="30"/>
      <c r="H170" s="2"/>
      <c r="I170" s="28"/>
      <c r="J170" s="28"/>
      <c r="K170" s="2"/>
    </row>
    <row r="171" spans="7:11" x14ac:dyDescent="0.2">
      <c r="G171" s="30"/>
      <c r="H171" s="2"/>
      <c r="I171" s="28"/>
      <c r="J171" s="28"/>
      <c r="K171" s="2"/>
    </row>
    <row r="172" spans="7:11" x14ac:dyDescent="0.2">
      <c r="G172" s="30"/>
      <c r="H172" s="2"/>
      <c r="I172" s="28"/>
      <c r="J172" s="28"/>
      <c r="K172" s="2"/>
    </row>
    <row r="173" spans="7:11" x14ac:dyDescent="0.2">
      <c r="G173" s="30"/>
      <c r="H173" s="2"/>
      <c r="I173" s="28"/>
      <c r="J173" s="28"/>
      <c r="K173" s="2"/>
    </row>
    <row r="174" spans="7:11" x14ac:dyDescent="0.2">
      <c r="G174" s="30"/>
      <c r="H174" s="2"/>
      <c r="I174" s="28"/>
      <c r="J174" s="28"/>
      <c r="K174" s="2"/>
    </row>
    <row r="175" spans="7:11" x14ac:dyDescent="0.2">
      <c r="G175" s="30"/>
      <c r="H175" s="2"/>
      <c r="I175" s="28"/>
      <c r="J175" s="28"/>
      <c r="K175" s="2"/>
    </row>
    <row r="176" spans="7:11" x14ac:dyDescent="0.2">
      <c r="G176" s="30"/>
      <c r="H176" s="2"/>
      <c r="I176" s="28"/>
      <c r="J176" s="28"/>
      <c r="K176" s="2"/>
    </row>
    <row r="177" spans="7:11" x14ac:dyDescent="0.2">
      <c r="G177" s="30"/>
      <c r="H177" s="2"/>
      <c r="I177" s="28"/>
      <c r="J177" s="28"/>
      <c r="K177" s="2"/>
    </row>
    <row r="178" spans="7:11" x14ac:dyDescent="0.2">
      <c r="G178" s="30"/>
      <c r="H178" s="2"/>
      <c r="I178" s="28"/>
      <c r="J178" s="28"/>
      <c r="K178" s="2"/>
    </row>
    <row r="179" spans="7:11" x14ac:dyDescent="0.2">
      <c r="G179" s="30"/>
      <c r="H179" s="2"/>
      <c r="I179" s="28"/>
      <c r="J179" s="28"/>
      <c r="K179" s="2"/>
    </row>
    <row r="180" spans="7:11" x14ac:dyDescent="0.2">
      <c r="G180" s="30"/>
      <c r="H180" s="2"/>
      <c r="I180" s="28"/>
      <c r="J180" s="28"/>
      <c r="K180" s="2"/>
    </row>
    <row r="181" spans="7:11" x14ac:dyDescent="0.2">
      <c r="G181" s="30"/>
      <c r="H181" s="2"/>
      <c r="I181" s="28"/>
      <c r="J181" s="28"/>
      <c r="K181" s="2"/>
    </row>
    <row r="182" spans="7:11" x14ac:dyDescent="0.2">
      <c r="G182" s="30"/>
      <c r="H182" s="2"/>
      <c r="I182" s="28"/>
      <c r="J182" s="28"/>
      <c r="K182" s="2"/>
    </row>
    <row r="183" spans="7:11" x14ac:dyDescent="0.2">
      <c r="G183" s="30"/>
      <c r="H183" s="2"/>
      <c r="I183" s="28"/>
      <c r="J183" s="28"/>
      <c r="K183" s="2"/>
    </row>
    <row r="184" spans="7:11" x14ac:dyDescent="0.2">
      <c r="G184" s="30"/>
      <c r="H184" s="2"/>
      <c r="I184" s="28"/>
      <c r="J184" s="28"/>
      <c r="K184" s="2"/>
    </row>
    <row r="185" spans="7:11" x14ac:dyDescent="0.2">
      <c r="G185" s="30"/>
      <c r="H185" s="2"/>
      <c r="I185" s="28"/>
      <c r="J185" s="28"/>
      <c r="K185" s="2"/>
    </row>
    <row r="186" spans="7:11" x14ac:dyDescent="0.2">
      <c r="G186" s="30"/>
      <c r="H186" s="2"/>
      <c r="I186" s="28"/>
      <c r="J186" s="28"/>
      <c r="K186" s="2"/>
    </row>
    <row r="187" spans="7:11" x14ac:dyDescent="0.2">
      <c r="G187" s="30"/>
      <c r="H187" s="2"/>
      <c r="I187" s="28"/>
      <c r="J187" s="28"/>
      <c r="K187" s="2"/>
    </row>
    <row r="188" spans="7:11" x14ac:dyDescent="0.2">
      <c r="G188" s="30"/>
      <c r="H188" s="2"/>
      <c r="I188" s="28"/>
      <c r="J188" s="28"/>
      <c r="K188" s="2"/>
    </row>
    <row r="189" spans="7:11" x14ac:dyDescent="0.2">
      <c r="G189" s="30"/>
      <c r="H189" s="2"/>
      <c r="I189" s="28"/>
      <c r="J189" s="28"/>
      <c r="K189" s="2"/>
    </row>
    <row r="190" spans="7:11" x14ac:dyDescent="0.2">
      <c r="G190" s="30"/>
      <c r="H190" s="2"/>
      <c r="I190" s="28"/>
      <c r="J190" s="28"/>
      <c r="K190" s="2"/>
    </row>
    <row r="191" spans="7:11" x14ac:dyDescent="0.2">
      <c r="G191" s="30"/>
      <c r="H191" s="2"/>
      <c r="I191" s="28"/>
      <c r="J191" s="28"/>
      <c r="K191" s="2"/>
    </row>
    <row r="192" spans="7:11" x14ac:dyDescent="0.2">
      <c r="G192" s="30"/>
      <c r="H192" s="2"/>
      <c r="I192" s="28"/>
      <c r="J192" s="28"/>
      <c r="K192" s="2"/>
    </row>
    <row r="193" spans="7:11" x14ac:dyDescent="0.2">
      <c r="G193" s="30"/>
      <c r="H193" s="2"/>
      <c r="I193" s="28"/>
      <c r="J193" s="28"/>
      <c r="K193" s="2"/>
    </row>
    <row r="194" spans="7:11" x14ac:dyDescent="0.2">
      <c r="G194" s="30"/>
      <c r="H194" s="2"/>
      <c r="I194" s="28"/>
      <c r="J194" s="28"/>
      <c r="K194" s="2"/>
    </row>
    <row r="195" spans="7:11" x14ac:dyDescent="0.2">
      <c r="G195" s="30"/>
      <c r="H195" s="2"/>
      <c r="I195" s="28"/>
      <c r="J195" s="28"/>
      <c r="K195" s="2"/>
    </row>
    <row r="196" spans="7:11" x14ac:dyDescent="0.2">
      <c r="G196" s="30"/>
      <c r="H196" s="2"/>
      <c r="I196" s="28"/>
      <c r="J196" s="28"/>
      <c r="K196" s="2"/>
    </row>
    <row r="197" spans="7:11" x14ac:dyDescent="0.2">
      <c r="G197" s="30"/>
      <c r="H197" s="2"/>
      <c r="I197" s="28"/>
      <c r="J197" s="28"/>
      <c r="K197" s="2"/>
    </row>
    <row r="198" spans="7:11" x14ac:dyDescent="0.2">
      <c r="G198" s="30"/>
      <c r="H198" s="2"/>
      <c r="I198" s="28"/>
      <c r="J198" s="28"/>
      <c r="K198" s="2"/>
    </row>
    <row r="199" spans="7:11" x14ac:dyDescent="0.2">
      <c r="G199" s="30"/>
      <c r="H199" s="2"/>
      <c r="I199" s="28"/>
      <c r="J199" s="28"/>
      <c r="K199" s="2"/>
    </row>
    <row r="200" spans="7:11" x14ac:dyDescent="0.2">
      <c r="G200" s="30"/>
      <c r="H200" s="2"/>
      <c r="I200" s="28"/>
      <c r="J200" s="28"/>
      <c r="K200" s="2"/>
    </row>
    <row r="201" spans="7:11" x14ac:dyDescent="0.2">
      <c r="G201" s="30"/>
      <c r="H201" s="2"/>
      <c r="I201" s="28"/>
      <c r="J201" s="28"/>
      <c r="K201" s="2"/>
    </row>
    <row r="202" spans="7:11" x14ac:dyDescent="0.2">
      <c r="G202" s="30"/>
      <c r="H202" s="2"/>
      <c r="I202" s="28"/>
      <c r="J202" s="28"/>
      <c r="K202" s="2"/>
    </row>
    <row r="203" spans="7:11" x14ac:dyDescent="0.2">
      <c r="G203" s="30"/>
      <c r="H203" s="2"/>
      <c r="I203" s="28"/>
      <c r="J203" s="28"/>
      <c r="K203" s="2"/>
    </row>
    <row r="204" spans="7:11" x14ac:dyDescent="0.2">
      <c r="G204" s="30"/>
      <c r="H204" s="2"/>
      <c r="I204" s="28"/>
      <c r="J204" s="28"/>
      <c r="K204" s="2"/>
    </row>
    <row r="205" spans="7:11" x14ac:dyDescent="0.2">
      <c r="G205" s="30"/>
      <c r="H205" s="2"/>
      <c r="I205" s="28"/>
      <c r="J205" s="28"/>
      <c r="K205" s="2"/>
    </row>
    <row r="206" spans="7:11" x14ac:dyDescent="0.2">
      <c r="G206" s="30"/>
      <c r="H206" s="2"/>
      <c r="I206" s="28"/>
      <c r="J206" s="28"/>
      <c r="K206" s="2"/>
    </row>
    <row r="207" spans="7:11" x14ac:dyDescent="0.2">
      <c r="G207" s="30"/>
      <c r="H207" s="2"/>
      <c r="I207" s="28"/>
      <c r="J207" s="28"/>
      <c r="K207" s="2"/>
    </row>
    <row r="208" spans="7:11" x14ac:dyDescent="0.2">
      <c r="G208" s="30"/>
      <c r="H208" s="2"/>
      <c r="I208" s="28"/>
      <c r="J208" s="28"/>
      <c r="K208" s="2"/>
    </row>
    <row r="209" spans="7:11" x14ac:dyDescent="0.2">
      <c r="G209" s="30"/>
      <c r="H209" s="2"/>
      <c r="I209" s="28"/>
      <c r="J209" s="28"/>
      <c r="K209" s="2"/>
    </row>
    <row r="210" spans="7:11" x14ac:dyDescent="0.2">
      <c r="G210" s="30"/>
      <c r="H210" s="2"/>
      <c r="I210" s="28"/>
      <c r="J210" s="28"/>
      <c r="K210" s="2"/>
    </row>
    <row r="211" spans="7:11" x14ac:dyDescent="0.2">
      <c r="G211" s="30"/>
      <c r="H211" s="2"/>
      <c r="I211" s="28"/>
      <c r="J211" s="28"/>
      <c r="K211" s="2"/>
    </row>
    <row r="212" spans="7:11" x14ac:dyDescent="0.2">
      <c r="G212" s="30"/>
      <c r="H212" s="2"/>
      <c r="I212" s="28"/>
      <c r="J212" s="28"/>
      <c r="K212" s="2"/>
    </row>
    <row r="213" spans="7:11" x14ac:dyDescent="0.2">
      <c r="G213" s="30"/>
      <c r="H213" s="2"/>
      <c r="I213" s="28"/>
      <c r="J213" s="28"/>
      <c r="K213" s="2"/>
    </row>
    <row r="214" spans="7:11" x14ac:dyDescent="0.2">
      <c r="G214" s="30"/>
      <c r="H214" s="2"/>
      <c r="I214" s="28"/>
      <c r="J214" s="28"/>
      <c r="K214" s="2"/>
    </row>
    <row r="215" spans="7:11" x14ac:dyDescent="0.2">
      <c r="G215" s="30"/>
      <c r="H215" s="2"/>
      <c r="I215" s="28"/>
      <c r="J215" s="28"/>
      <c r="K215" s="2"/>
    </row>
    <row r="216" spans="7:11" x14ac:dyDescent="0.2">
      <c r="G216" s="30"/>
      <c r="H216" s="2"/>
      <c r="I216" s="28"/>
      <c r="J216" s="28"/>
      <c r="K216" s="2"/>
    </row>
    <row r="217" spans="7:11" x14ac:dyDescent="0.2">
      <c r="G217" s="30"/>
      <c r="H217" s="2"/>
      <c r="I217" s="28"/>
      <c r="J217" s="28"/>
      <c r="K217" s="2"/>
    </row>
    <row r="218" spans="7:11" x14ac:dyDescent="0.2">
      <c r="G218" s="30"/>
      <c r="H218" s="2"/>
      <c r="I218" s="28"/>
      <c r="J218" s="28"/>
      <c r="K218" s="2"/>
    </row>
    <row r="219" spans="7:11" x14ac:dyDescent="0.2">
      <c r="G219" s="30"/>
      <c r="H219" s="2"/>
      <c r="I219" s="28"/>
      <c r="J219" s="28"/>
      <c r="K219" s="2"/>
    </row>
    <row r="220" spans="7:11" x14ac:dyDescent="0.2">
      <c r="G220" s="30"/>
      <c r="H220" s="2"/>
      <c r="I220" s="28"/>
      <c r="J220" s="28"/>
      <c r="K220" s="2"/>
    </row>
    <row r="221" spans="7:11" x14ac:dyDescent="0.2">
      <c r="G221" s="30"/>
      <c r="H221" s="2"/>
      <c r="I221" s="28"/>
      <c r="J221" s="28"/>
      <c r="K221" s="2"/>
    </row>
    <row r="222" spans="7:11" x14ac:dyDescent="0.2">
      <c r="G222" s="30"/>
      <c r="H222" s="2"/>
      <c r="I222" s="28"/>
      <c r="J222" s="30"/>
      <c r="K222" s="2"/>
    </row>
    <row r="223" spans="7:11" x14ac:dyDescent="0.2">
      <c r="G223" s="30"/>
      <c r="H223" s="2"/>
      <c r="I223" s="28"/>
      <c r="J223" s="30"/>
      <c r="K223" s="2"/>
    </row>
    <row r="224" spans="7:11" x14ac:dyDescent="0.2">
      <c r="G224" s="30"/>
      <c r="H224" s="2"/>
      <c r="I224" s="28"/>
      <c r="J224" s="30"/>
      <c r="K224" s="2"/>
    </row>
    <row r="225" spans="7:11" x14ac:dyDescent="0.2">
      <c r="G225" s="30"/>
      <c r="H225" s="2"/>
      <c r="I225" s="28"/>
      <c r="J225" s="30"/>
      <c r="K225" s="2"/>
    </row>
    <row r="226" spans="7:11" x14ac:dyDescent="0.2">
      <c r="G226" s="30"/>
      <c r="H226" s="2"/>
      <c r="I226" s="28"/>
      <c r="J226" s="30"/>
      <c r="K226" s="2"/>
    </row>
    <row r="227" spans="7:11" x14ac:dyDescent="0.2">
      <c r="G227" s="30"/>
      <c r="H227" s="2"/>
      <c r="I227" s="28"/>
      <c r="J227" s="30"/>
      <c r="K227" s="2"/>
    </row>
    <row r="228" spans="7:11" x14ac:dyDescent="0.2">
      <c r="G228" s="30"/>
      <c r="H228" s="2"/>
      <c r="I228" s="28"/>
      <c r="J228" s="30"/>
      <c r="K228" s="2"/>
    </row>
    <row r="229" spans="7:11" x14ac:dyDescent="0.2">
      <c r="G229" s="30"/>
      <c r="H229" s="2"/>
      <c r="I229" s="28"/>
      <c r="J229" s="30"/>
      <c r="K229" s="2"/>
    </row>
    <row r="230" spans="7:11" x14ac:dyDescent="0.2">
      <c r="G230" s="30"/>
      <c r="H230" s="2"/>
      <c r="I230" s="28"/>
      <c r="J230" s="30"/>
      <c r="K230" s="2"/>
    </row>
    <row r="231" spans="7:11" x14ac:dyDescent="0.2">
      <c r="G231" s="30"/>
      <c r="H231" s="2"/>
      <c r="I231" s="28"/>
      <c r="J231" s="30"/>
      <c r="K231" s="2"/>
    </row>
    <row r="232" spans="7:11" x14ac:dyDescent="0.2">
      <c r="G232" s="30"/>
      <c r="H232" s="2"/>
      <c r="I232" s="28"/>
      <c r="J232" s="30"/>
      <c r="K232" s="2"/>
    </row>
    <row r="233" spans="7:11" x14ac:dyDescent="0.2">
      <c r="G233" s="30"/>
      <c r="H233" s="2"/>
      <c r="I233" s="28"/>
      <c r="J233" s="30"/>
      <c r="K233" s="2"/>
    </row>
    <row r="234" spans="7:11" x14ac:dyDescent="0.2">
      <c r="G234" s="30"/>
      <c r="H234" s="2"/>
      <c r="I234" s="28"/>
      <c r="J234" s="30"/>
      <c r="K234" s="2"/>
    </row>
    <row r="235" spans="7:11" x14ac:dyDescent="0.2">
      <c r="G235" s="30"/>
      <c r="H235" s="2"/>
      <c r="I235" s="28"/>
      <c r="J235" s="30"/>
      <c r="K235" s="2"/>
    </row>
    <row r="236" spans="7:11" x14ac:dyDescent="0.2">
      <c r="G236" s="30"/>
      <c r="H236" s="2"/>
      <c r="I236" s="28"/>
      <c r="J236" s="30"/>
      <c r="K236" s="2"/>
    </row>
    <row r="237" spans="7:11" x14ac:dyDescent="0.2">
      <c r="G237" s="30"/>
      <c r="H237" s="2"/>
      <c r="I237" s="28"/>
      <c r="J237" s="30"/>
      <c r="K237" s="2"/>
    </row>
    <row r="238" spans="7:11" x14ac:dyDescent="0.2">
      <c r="G238" s="30"/>
      <c r="H238" s="2"/>
      <c r="I238" s="28"/>
      <c r="J238" s="30"/>
      <c r="K238" s="2"/>
    </row>
    <row r="239" spans="7:11" x14ac:dyDescent="0.2">
      <c r="G239" s="30"/>
      <c r="H239" s="2"/>
      <c r="I239" s="28"/>
      <c r="J239" s="30"/>
      <c r="K239" s="2"/>
    </row>
    <row r="240" spans="7:11" x14ac:dyDescent="0.2">
      <c r="G240" s="30"/>
      <c r="H240" s="2"/>
      <c r="I240" s="28"/>
      <c r="J240" s="30"/>
      <c r="K240" s="2"/>
    </row>
    <row r="241" spans="7:11" x14ac:dyDescent="0.2">
      <c r="G241" s="30"/>
      <c r="H241" s="2"/>
      <c r="I241" s="28"/>
      <c r="J241" s="30"/>
      <c r="K241" s="2"/>
    </row>
    <row r="242" spans="7:11" x14ac:dyDescent="0.2">
      <c r="G242" s="30"/>
      <c r="H242" s="2"/>
      <c r="I242" s="28"/>
      <c r="J242" s="30"/>
      <c r="K242" s="2"/>
    </row>
    <row r="243" spans="7:11" x14ac:dyDescent="0.2">
      <c r="G243" s="30"/>
      <c r="H243" s="2"/>
      <c r="I243" s="28"/>
      <c r="J243" s="30"/>
      <c r="K243" s="2"/>
    </row>
    <row r="244" spans="7:11" x14ac:dyDescent="0.2">
      <c r="G244" s="30"/>
      <c r="H244" s="2"/>
      <c r="I244" s="28"/>
      <c r="J244" s="30"/>
      <c r="K244" s="2"/>
    </row>
    <row r="245" spans="7:11" x14ac:dyDescent="0.2">
      <c r="G245" s="30"/>
      <c r="H245" s="2"/>
      <c r="I245" s="28"/>
      <c r="J245" s="30"/>
      <c r="K245" s="2"/>
    </row>
    <row r="246" spans="7:11" x14ac:dyDescent="0.2">
      <c r="G246" s="30"/>
      <c r="H246" s="2"/>
      <c r="I246" s="28"/>
      <c r="J246" s="30"/>
      <c r="K246" s="2"/>
    </row>
    <row r="247" spans="7:11" x14ac:dyDescent="0.2">
      <c r="G247" s="30"/>
      <c r="H247" s="2"/>
      <c r="I247" s="28"/>
      <c r="J247" s="30"/>
      <c r="K247" s="2"/>
    </row>
    <row r="248" spans="7:11" x14ac:dyDescent="0.2">
      <c r="G248" s="30"/>
      <c r="H248" s="2"/>
      <c r="I248" s="28"/>
      <c r="J248" s="30"/>
      <c r="K248" s="2"/>
    </row>
    <row r="249" spans="7:11" x14ac:dyDescent="0.2">
      <c r="G249" s="30"/>
      <c r="H249" s="2"/>
      <c r="I249" s="28"/>
      <c r="J249" s="30"/>
      <c r="K249" s="2"/>
    </row>
    <row r="250" spans="7:11" x14ac:dyDescent="0.2">
      <c r="G250" s="30"/>
      <c r="H250" s="2"/>
      <c r="I250" s="28"/>
      <c r="J250" s="30"/>
      <c r="K250" s="2"/>
    </row>
    <row r="251" spans="7:11" x14ac:dyDescent="0.2">
      <c r="G251" s="30"/>
      <c r="H251" s="2"/>
      <c r="I251" s="28"/>
      <c r="J251" s="30"/>
      <c r="K251" s="2"/>
    </row>
    <row r="252" spans="7:11" x14ac:dyDescent="0.2">
      <c r="G252" s="30"/>
      <c r="H252" s="2"/>
      <c r="I252" s="28"/>
      <c r="J252" s="30"/>
      <c r="K252" s="2"/>
    </row>
    <row r="253" spans="7:11" x14ac:dyDescent="0.2">
      <c r="G253" s="30"/>
      <c r="H253" s="2"/>
      <c r="I253" s="28"/>
      <c r="J253" s="30"/>
      <c r="K253" s="2"/>
    </row>
    <row r="254" spans="7:11" x14ac:dyDescent="0.2">
      <c r="G254" s="30"/>
      <c r="H254" s="2"/>
      <c r="I254" s="28"/>
      <c r="J254" s="30"/>
      <c r="K254" s="2"/>
    </row>
    <row r="255" spans="7:11" x14ac:dyDescent="0.2">
      <c r="G255" s="30"/>
      <c r="H255" s="2"/>
      <c r="I255" s="28"/>
      <c r="J255" s="30"/>
      <c r="K255" s="2"/>
    </row>
    <row r="256" spans="7:11" x14ac:dyDescent="0.2">
      <c r="G256" s="30"/>
      <c r="H256" s="2"/>
      <c r="I256" s="28"/>
      <c r="J256" s="30"/>
      <c r="K256" s="2"/>
    </row>
    <row r="257" spans="7:11" x14ac:dyDescent="0.2">
      <c r="G257" s="30"/>
      <c r="H257" s="2"/>
      <c r="I257" s="28"/>
      <c r="J257" s="30"/>
      <c r="K257" s="2"/>
    </row>
    <row r="258" spans="7:11" x14ac:dyDescent="0.2">
      <c r="G258" s="30"/>
      <c r="H258" s="2"/>
      <c r="I258" s="28"/>
      <c r="J258" s="30"/>
      <c r="K258" s="2"/>
    </row>
    <row r="259" spans="7:11" x14ac:dyDescent="0.2">
      <c r="G259" s="30"/>
      <c r="H259" s="2"/>
      <c r="I259" s="28"/>
      <c r="J259" s="30"/>
      <c r="K259" s="2"/>
    </row>
    <row r="260" spans="7:11" x14ac:dyDescent="0.2">
      <c r="G260" s="30"/>
      <c r="H260" s="2"/>
      <c r="I260" s="28"/>
      <c r="J260" s="30"/>
      <c r="K260" s="2"/>
    </row>
    <row r="261" spans="7:11" x14ac:dyDescent="0.2">
      <c r="G261" s="30"/>
      <c r="H261" s="2"/>
      <c r="I261" s="28"/>
      <c r="J261" s="30"/>
      <c r="K261" s="2"/>
    </row>
    <row r="262" spans="7:11" x14ac:dyDescent="0.2">
      <c r="G262" s="30"/>
      <c r="H262" s="2"/>
      <c r="I262" s="28"/>
      <c r="J262" s="30"/>
      <c r="K262" s="2"/>
    </row>
    <row r="263" spans="7:11" x14ac:dyDescent="0.2">
      <c r="G263" s="30"/>
      <c r="H263" s="2"/>
      <c r="I263" s="28"/>
      <c r="J263" s="30"/>
      <c r="K263" s="2"/>
    </row>
    <row r="264" spans="7:11" x14ac:dyDescent="0.2">
      <c r="G264" s="30"/>
      <c r="H264" s="2"/>
      <c r="I264" s="28"/>
      <c r="J264" s="30"/>
      <c r="K264" s="2"/>
    </row>
    <row r="265" spans="7:11" x14ac:dyDescent="0.2">
      <c r="G265" s="30"/>
      <c r="H265" s="2"/>
      <c r="I265" s="28"/>
      <c r="J265" s="30"/>
      <c r="K265" s="2"/>
    </row>
    <row r="266" spans="7:11" x14ac:dyDescent="0.2">
      <c r="G266" s="30"/>
      <c r="H266" s="2"/>
      <c r="I266" s="28"/>
      <c r="J266" s="30"/>
      <c r="K266" s="2"/>
    </row>
    <row r="267" spans="7:11" x14ac:dyDescent="0.2">
      <c r="G267" s="30"/>
      <c r="H267" s="2"/>
      <c r="I267" s="28"/>
      <c r="J267" s="30"/>
      <c r="K267" s="2"/>
    </row>
    <row r="268" spans="7:11" x14ac:dyDescent="0.2">
      <c r="G268" s="30"/>
      <c r="H268" s="2"/>
      <c r="I268" s="28"/>
      <c r="J268" s="30"/>
      <c r="K268" s="2"/>
    </row>
    <row r="269" spans="7:11" x14ac:dyDescent="0.2">
      <c r="G269" s="30"/>
      <c r="H269" s="2"/>
      <c r="I269" s="28"/>
      <c r="J269" s="30"/>
      <c r="K269" s="2"/>
    </row>
    <row r="270" spans="7:11" x14ac:dyDescent="0.2">
      <c r="G270" s="30"/>
      <c r="H270" s="2"/>
      <c r="I270" s="28"/>
      <c r="J270" s="30"/>
      <c r="K270" s="2"/>
    </row>
    <row r="271" spans="7:11" x14ac:dyDescent="0.2">
      <c r="G271" s="30"/>
      <c r="H271" s="2"/>
      <c r="I271" s="28"/>
      <c r="J271" s="30"/>
      <c r="K271" s="2"/>
    </row>
    <row r="272" spans="7:11" x14ac:dyDescent="0.2">
      <c r="G272" s="30"/>
      <c r="H272" s="2"/>
      <c r="I272" s="28"/>
      <c r="J272" s="30"/>
      <c r="K272" s="2"/>
    </row>
  </sheetData>
  <sortState ref="A21:J68">
    <sortCondition sortBy="cellColor" ref="C67"/>
  </sortState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Q272"/>
  <sheetViews>
    <sheetView topLeftCell="A16" workbookViewId="0">
      <selection activeCell="B66" sqref="B66"/>
    </sheetView>
  </sheetViews>
  <sheetFormatPr defaultRowHeight="12.75" x14ac:dyDescent="0.2"/>
  <cols>
    <col min="1" max="1" width="2.7109375" customWidth="1"/>
    <col min="2" max="2" width="31.5703125" customWidth="1"/>
    <col min="3" max="3" width="10.140625" customWidth="1"/>
    <col min="6" max="6" width="11" customWidth="1"/>
    <col min="7" max="7" width="10.140625" style="29" customWidth="1"/>
    <col min="9" max="9" width="9.140625" style="10"/>
    <col min="10" max="10" width="17.42578125" style="29" customWidth="1"/>
    <col min="11" max="11" width="12.140625" customWidth="1"/>
    <col min="14" max="14" width="14.7109375" customWidth="1"/>
    <col min="22" max="22" width="9.5703125" bestFit="1" customWidth="1"/>
    <col min="23" max="23" width="19.140625" customWidth="1"/>
  </cols>
  <sheetData>
    <row r="1" spans="1:17" ht="13.5" thickBot="1" x14ac:dyDescent="0.25">
      <c r="A1" s="7" t="s">
        <v>38</v>
      </c>
      <c r="B1" s="32"/>
      <c r="C1" s="32"/>
      <c r="D1" s="32"/>
      <c r="E1" s="32"/>
      <c r="F1" s="32"/>
      <c r="G1" s="33"/>
      <c r="H1" s="34"/>
      <c r="I1" s="35"/>
      <c r="J1" s="34"/>
      <c r="K1" s="35"/>
      <c r="L1" s="34"/>
      <c r="M1" s="34"/>
      <c r="N1" s="34"/>
      <c r="O1" s="34"/>
    </row>
    <row r="2" spans="1:17" ht="13.5" thickBot="1" x14ac:dyDescent="0.25">
      <c r="A2" s="3" t="s">
        <v>0</v>
      </c>
      <c r="B2" s="36" t="s">
        <v>1</v>
      </c>
      <c r="C2" s="37" t="s">
        <v>2</v>
      </c>
      <c r="D2" s="37" t="s">
        <v>8</v>
      </c>
      <c r="E2" s="36" t="s">
        <v>3</v>
      </c>
      <c r="F2" s="38" t="s">
        <v>4</v>
      </c>
      <c r="G2" s="39" t="s">
        <v>5</v>
      </c>
      <c r="H2" s="34"/>
      <c r="I2" s="35"/>
      <c r="J2" s="34"/>
      <c r="K2" s="35"/>
      <c r="L2" s="34"/>
      <c r="M2" s="34"/>
      <c r="N2" s="34"/>
      <c r="O2" s="34"/>
    </row>
    <row r="3" spans="1:17" x14ac:dyDescent="0.2">
      <c r="A3" s="9">
        <v>1</v>
      </c>
      <c r="B3" s="40" t="s">
        <v>22</v>
      </c>
      <c r="C3" s="107">
        <v>22967</v>
      </c>
      <c r="D3" s="108"/>
      <c r="E3" s="107">
        <v>11.326000000000001</v>
      </c>
      <c r="F3" s="109">
        <f>C3*E3</f>
        <v>260124.242</v>
      </c>
      <c r="G3" s="121">
        <f>(E3-10.24)*100/4.645</f>
        <v>23.379978471474711</v>
      </c>
      <c r="H3" s="44"/>
      <c r="I3" s="35"/>
      <c r="J3" s="44"/>
      <c r="K3" s="35"/>
      <c r="L3" s="44"/>
      <c r="M3" s="44"/>
      <c r="N3" s="45"/>
      <c r="O3" s="46"/>
    </row>
    <row r="4" spans="1:17" x14ac:dyDescent="0.2">
      <c r="A4" s="11"/>
      <c r="B4" s="47" t="s">
        <v>31</v>
      </c>
      <c r="C4" s="48">
        <v>6</v>
      </c>
      <c r="D4" s="48"/>
      <c r="E4" s="48">
        <v>6.5</v>
      </c>
      <c r="F4" s="49">
        <f t="shared" ref="F4:F10" si="0">C4*E4</f>
        <v>39</v>
      </c>
      <c r="G4" s="50" t="s">
        <v>7</v>
      </c>
      <c r="H4" s="44"/>
      <c r="I4" s="35"/>
      <c r="J4" s="44"/>
      <c r="K4" s="44" t="s">
        <v>17</v>
      </c>
      <c r="L4" s="34" t="s">
        <v>18</v>
      </c>
      <c r="M4" s="34" t="s">
        <v>29</v>
      </c>
      <c r="O4" s="44" t="s">
        <v>17</v>
      </c>
      <c r="P4" s="34" t="s">
        <v>18</v>
      </c>
      <c r="Q4" s="34" t="s">
        <v>29</v>
      </c>
    </row>
    <row r="5" spans="1:17" x14ac:dyDescent="0.2">
      <c r="A5" s="11"/>
      <c r="B5" s="47" t="s">
        <v>40</v>
      </c>
      <c r="C5" s="48">
        <v>180</v>
      </c>
      <c r="D5" s="48"/>
      <c r="E5" s="48">
        <v>4.5</v>
      </c>
      <c r="F5" s="49">
        <f t="shared" si="0"/>
        <v>810</v>
      </c>
      <c r="G5" s="50" t="s">
        <v>7</v>
      </c>
      <c r="H5" s="44"/>
      <c r="I5" s="35"/>
      <c r="J5" s="44"/>
      <c r="K5">
        <v>33.114039826225017</v>
      </c>
      <c r="L5">
        <v>31.993442788622975</v>
      </c>
      <c r="M5">
        <v>9400</v>
      </c>
      <c r="O5">
        <v>37.91515923471848</v>
      </c>
      <c r="P5">
        <v>36.650854083283598</v>
      </c>
      <c r="Q5">
        <v>5500</v>
      </c>
    </row>
    <row r="6" spans="1:17" x14ac:dyDescent="0.2">
      <c r="A6" s="11"/>
      <c r="B6" s="47" t="s">
        <v>33</v>
      </c>
      <c r="C6" s="48">
        <v>3</v>
      </c>
      <c r="D6" s="48"/>
      <c r="E6" s="48">
        <v>5.6669999999999998</v>
      </c>
      <c r="F6" s="51">
        <f t="shared" si="0"/>
        <v>17.000999999999998</v>
      </c>
      <c r="G6" s="50"/>
      <c r="H6" s="44"/>
      <c r="I6" s="35"/>
      <c r="J6" s="44"/>
      <c r="K6">
        <v>37.664462450037995</v>
      </c>
      <c r="L6">
        <v>36.458361874938895</v>
      </c>
      <c r="M6">
        <v>7180</v>
      </c>
      <c r="O6">
        <v>37.31004772748674</v>
      </c>
      <c r="P6">
        <v>35.99489213171411</v>
      </c>
      <c r="Q6">
        <v>4440</v>
      </c>
    </row>
    <row r="7" spans="1:17" x14ac:dyDescent="0.2">
      <c r="A7" s="11">
        <v>2</v>
      </c>
      <c r="B7" s="47" t="s">
        <v>12</v>
      </c>
      <c r="C7" s="48">
        <v>3.6</v>
      </c>
      <c r="D7" s="48"/>
      <c r="E7" s="48">
        <v>12.778</v>
      </c>
      <c r="F7" s="51">
        <f t="shared" si="0"/>
        <v>46.000800000000005</v>
      </c>
      <c r="G7" s="50" t="s">
        <v>7</v>
      </c>
      <c r="H7" s="44"/>
      <c r="I7" s="35"/>
      <c r="J7" s="44"/>
      <c r="K7">
        <v>35.746107202519781</v>
      </c>
      <c r="L7">
        <v>34.512445883043284</v>
      </c>
      <c r="M7">
        <v>6530</v>
      </c>
      <c r="O7">
        <v>37.669946621933313</v>
      </c>
      <c r="P7">
        <v>36.336064546636493</v>
      </c>
      <c r="Q7">
        <v>4070</v>
      </c>
    </row>
    <row r="8" spans="1:17" x14ac:dyDescent="0.2">
      <c r="A8" s="11"/>
      <c r="B8" s="47" t="s">
        <v>13</v>
      </c>
      <c r="C8" s="48">
        <v>0.5</v>
      </c>
      <c r="D8" s="48"/>
      <c r="E8" s="48">
        <v>6.6</v>
      </c>
      <c r="F8" s="49">
        <f t="shared" si="0"/>
        <v>3.3</v>
      </c>
      <c r="G8" s="50"/>
      <c r="H8" s="44"/>
      <c r="I8" s="35"/>
      <c r="J8" s="44"/>
      <c r="K8">
        <v>37.84134961177579</v>
      </c>
      <c r="L8">
        <v>36.564598793783858</v>
      </c>
      <c r="M8">
        <v>5570</v>
      </c>
      <c r="O8">
        <v>37.901147798237375</v>
      </c>
      <c r="P8">
        <v>36.531962503882738</v>
      </c>
      <c r="Q8">
        <v>3400</v>
      </c>
    </row>
    <row r="9" spans="1:17" x14ac:dyDescent="0.2">
      <c r="A9" s="11"/>
      <c r="B9" s="52" t="s">
        <v>30</v>
      </c>
      <c r="C9" s="48">
        <v>0.9</v>
      </c>
      <c r="D9" s="48"/>
      <c r="E9" s="48">
        <v>13.33</v>
      </c>
      <c r="F9" s="51">
        <f t="shared" si="0"/>
        <v>11.997</v>
      </c>
      <c r="G9" s="50" t="s">
        <v>7</v>
      </c>
      <c r="H9" s="44"/>
      <c r="I9" s="35"/>
      <c r="J9" s="44"/>
      <c r="K9">
        <v>37.932254839157444</v>
      </c>
      <c r="L9">
        <v>36.652244033667458</v>
      </c>
      <c r="M9">
        <v>5500</v>
      </c>
      <c r="O9">
        <v>37.825995454987826</v>
      </c>
      <c r="P9">
        <v>36.358245053692571</v>
      </c>
      <c r="Q9">
        <v>1700</v>
      </c>
    </row>
    <row r="10" spans="1:17" x14ac:dyDescent="0.2">
      <c r="A10" s="11"/>
      <c r="B10" s="53" t="s">
        <v>32</v>
      </c>
      <c r="C10" s="48">
        <v>28</v>
      </c>
      <c r="D10" s="48"/>
      <c r="E10" s="48">
        <v>15.68</v>
      </c>
      <c r="F10" s="51">
        <f t="shared" si="0"/>
        <v>439.03999999999996</v>
      </c>
      <c r="G10" s="50" t="s">
        <v>7</v>
      </c>
      <c r="H10" s="44"/>
      <c r="I10" s="35"/>
      <c r="J10" s="44"/>
      <c r="K10">
        <v>37.327830918368711</v>
      </c>
      <c r="L10">
        <v>35.996337986002622</v>
      </c>
      <c r="M10">
        <v>4440</v>
      </c>
      <c r="O10">
        <v>37.777246015456875</v>
      </c>
      <c r="P10">
        <v>36.290609698639905</v>
      </c>
      <c r="Q10">
        <v>1400</v>
      </c>
    </row>
    <row r="11" spans="1:17" x14ac:dyDescent="0.2">
      <c r="A11" s="11"/>
      <c r="B11" s="53" t="s">
        <v>21</v>
      </c>
      <c r="C11" s="48">
        <v>158</v>
      </c>
      <c r="D11" s="48"/>
      <c r="E11" s="48">
        <v>13.195</v>
      </c>
      <c r="F11" s="49">
        <f>C11*E11</f>
        <v>2084.81</v>
      </c>
      <c r="G11" s="50" t="s">
        <v>7</v>
      </c>
      <c r="H11" s="44"/>
      <c r="I11" s="35"/>
      <c r="J11" s="44"/>
      <c r="K11">
        <v>37.687983027386259</v>
      </c>
      <c r="L11">
        <v>36.337530988421172</v>
      </c>
      <c r="M11">
        <v>4070</v>
      </c>
      <c r="O11">
        <v>37.671578137640694</v>
      </c>
      <c r="P11">
        <v>36.174022478682495</v>
      </c>
      <c r="Q11">
        <v>1230</v>
      </c>
    </row>
    <row r="12" spans="1:17" ht="13.5" thickBot="1" x14ac:dyDescent="0.25">
      <c r="A12" s="12">
        <v>3</v>
      </c>
      <c r="B12" s="54" t="s">
        <v>24</v>
      </c>
      <c r="C12" s="110">
        <f>SUM(C4:C11)</f>
        <v>380</v>
      </c>
      <c r="D12" s="111"/>
      <c r="E12" s="112">
        <f>F12/C12</f>
        <v>9.0819705263157893</v>
      </c>
      <c r="F12" s="113">
        <f>SUM(F4:F11)</f>
        <v>3451.1487999999999</v>
      </c>
      <c r="G12" s="114"/>
      <c r="H12" s="44"/>
      <c r="I12" s="35"/>
      <c r="J12" s="44"/>
      <c r="K12">
        <v>37.91966156460888</v>
      </c>
      <c r="L12">
        <v>36.533467757280896</v>
      </c>
      <c r="M12">
        <v>3400</v>
      </c>
      <c r="O12">
        <v>35.714645748564848</v>
      </c>
      <c r="P12">
        <v>34.194096254088528</v>
      </c>
      <c r="Q12">
        <v>880</v>
      </c>
    </row>
    <row r="13" spans="1:17" ht="13.5" thickBot="1" x14ac:dyDescent="0.25">
      <c r="A13" s="13">
        <v>4</v>
      </c>
      <c r="B13" s="57" t="s">
        <v>23</v>
      </c>
      <c r="C13" s="115">
        <f>SUM(C3,C12)</f>
        <v>23347</v>
      </c>
      <c r="D13" s="119"/>
      <c r="E13" s="120">
        <f>F13/C13</f>
        <v>11.289475769906197</v>
      </c>
      <c r="F13" s="117">
        <f>SUM(F3,F12)</f>
        <v>263575.39079999999</v>
      </c>
      <c r="G13" s="121">
        <f>(E13-10.24)*100/4.645</f>
        <v>22.593665659982708</v>
      </c>
      <c r="H13" s="44"/>
      <c r="I13" s="35"/>
      <c r="J13" s="44"/>
      <c r="K13">
        <v>37.845841993022759</v>
      </c>
      <c r="L13">
        <v>36.359858667487813</v>
      </c>
      <c r="M13">
        <v>1700</v>
      </c>
      <c r="O13">
        <v>35.882307781287267</v>
      </c>
      <c r="P13">
        <v>34.300700401566154</v>
      </c>
      <c r="Q13">
        <v>0</v>
      </c>
    </row>
    <row r="14" spans="1:17" ht="13.5" thickBot="1" x14ac:dyDescent="0.25">
      <c r="A14" s="13">
        <v>5</v>
      </c>
      <c r="B14" s="60" t="s">
        <v>41</v>
      </c>
      <c r="C14" s="61">
        <v>11304</v>
      </c>
      <c r="D14" s="61" t="s">
        <v>7</v>
      </c>
      <c r="E14" s="58">
        <v>12.052</v>
      </c>
      <c r="F14" s="62">
        <f>C14*E14</f>
        <v>136235.80799999999</v>
      </c>
      <c r="G14" s="43"/>
      <c r="H14" s="44"/>
      <c r="I14" s="35"/>
      <c r="J14" s="44"/>
      <c r="K14">
        <v>37.797347923914693</v>
      </c>
      <c r="L14">
        <v>36.292244075211805</v>
      </c>
      <c r="M14">
        <v>1400</v>
      </c>
    </row>
    <row r="15" spans="1:17" ht="13.5" thickBot="1" x14ac:dyDescent="0.25">
      <c r="A15" s="9">
        <v>6</v>
      </c>
      <c r="B15" s="63" t="s">
        <v>46</v>
      </c>
      <c r="C15" s="58">
        <f>SUM(C13:C14)</f>
        <v>34651</v>
      </c>
      <c r="D15" s="41" t="s">
        <v>7</v>
      </c>
      <c r="E15" s="64">
        <f>F15/C15</f>
        <v>11.538229742287379</v>
      </c>
      <c r="F15" s="59">
        <f>SUM(F13:F14)</f>
        <v>399811.19880000001</v>
      </c>
      <c r="G15" s="65">
        <f>(E15-10.24)*100/4.645</f>
        <v>27.948971846875761</v>
      </c>
      <c r="H15" s="44"/>
      <c r="I15" s="35"/>
      <c r="J15" s="44"/>
      <c r="K15">
        <v>37.691827694594444</v>
      </c>
      <c r="L15">
        <v>36.175668859748562</v>
      </c>
      <c r="M15">
        <v>1230</v>
      </c>
    </row>
    <row r="16" spans="1:17" ht="13.5" thickBot="1" x14ac:dyDescent="0.25">
      <c r="A16" s="9">
        <v>7</v>
      </c>
      <c r="B16" s="66" t="s">
        <v>6</v>
      </c>
      <c r="C16" s="61" t="s">
        <v>7</v>
      </c>
      <c r="D16" s="41">
        <v>-2459</v>
      </c>
      <c r="E16" s="61" t="s">
        <v>7</v>
      </c>
      <c r="F16" s="67">
        <v>-2459</v>
      </c>
      <c r="G16" s="50" t="s">
        <v>7</v>
      </c>
      <c r="H16" s="44"/>
      <c r="I16" s="35"/>
      <c r="J16" s="44"/>
      <c r="K16">
        <v>35.735206222164081</v>
      </c>
      <c r="L16">
        <v>34.302439187319045</v>
      </c>
      <c r="M16">
        <v>880</v>
      </c>
    </row>
    <row r="17" spans="1:15" ht="13.5" thickBot="1" x14ac:dyDescent="0.25">
      <c r="A17" s="13">
        <v>8</v>
      </c>
      <c r="B17" s="63" t="s">
        <v>47</v>
      </c>
      <c r="C17" s="58">
        <f>SUM(C15:C16)</f>
        <v>34651</v>
      </c>
      <c r="D17" s="41" t="s">
        <v>7</v>
      </c>
      <c r="E17" s="64">
        <f>F17/C17</f>
        <v>11.467264979365675</v>
      </c>
      <c r="F17" s="59">
        <f>SUM(F15:F16)</f>
        <v>397352.19880000001</v>
      </c>
      <c r="G17" s="65">
        <f>(E17-10.24)*100/4.645</f>
        <v>26.421205153189984</v>
      </c>
      <c r="H17" s="44"/>
      <c r="I17" s="35"/>
      <c r="J17" s="44"/>
      <c r="K17">
        <v>35.903693863682662</v>
      </c>
      <c r="L17">
        <v>34.302439187319045</v>
      </c>
      <c r="M17">
        <v>0</v>
      </c>
    </row>
    <row r="18" spans="1:15" ht="13.5" thickBot="1" x14ac:dyDescent="0.25">
      <c r="A18" s="13">
        <v>9</v>
      </c>
      <c r="B18" s="68" t="s">
        <v>15</v>
      </c>
      <c r="C18" s="69">
        <v>-11304</v>
      </c>
      <c r="D18" s="69" t="s">
        <v>7</v>
      </c>
      <c r="E18" s="70">
        <v>11.476000000000001</v>
      </c>
      <c r="F18" s="71">
        <f>C18*E18</f>
        <v>-129724.70400000001</v>
      </c>
      <c r="G18" s="50" t="s">
        <v>7</v>
      </c>
      <c r="H18" s="44"/>
      <c r="I18" s="35"/>
      <c r="J18" s="44"/>
      <c r="K18" s="35"/>
      <c r="L18" s="44"/>
      <c r="M18" s="44"/>
      <c r="N18" s="34"/>
      <c r="O18" s="34"/>
    </row>
    <row r="19" spans="1:15" ht="13.5" thickBot="1" x14ac:dyDescent="0.25">
      <c r="A19" s="13">
        <v>10</v>
      </c>
      <c r="B19" s="72" t="s">
        <v>14</v>
      </c>
      <c r="C19" s="115">
        <f>SUM(C17:C18)</f>
        <v>23347</v>
      </c>
      <c r="D19" s="115" t="s">
        <v>7</v>
      </c>
      <c r="E19" s="116">
        <f>F19/C19</f>
        <v>11.289475769906197</v>
      </c>
      <c r="F19" s="117">
        <f>F3+F12</f>
        <v>263575.39079999999</v>
      </c>
      <c r="G19" s="118">
        <f>(E19-10.24)*100/4.645</f>
        <v>22.593665659982708</v>
      </c>
      <c r="H19" s="44"/>
      <c r="I19" s="35"/>
      <c r="J19" s="44"/>
      <c r="K19" s="35"/>
      <c r="L19" s="44"/>
    </row>
    <row r="20" spans="1:15" x14ac:dyDescent="0.2">
      <c r="A20" s="14"/>
      <c r="B20" s="73"/>
      <c r="C20" s="74"/>
      <c r="D20" s="74"/>
      <c r="E20" s="74"/>
      <c r="F20" s="74"/>
      <c r="G20" s="50"/>
      <c r="H20" s="44"/>
      <c r="I20" s="35"/>
      <c r="J20" s="44"/>
      <c r="K20" s="35"/>
      <c r="L20" s="44"/>
    </row>
    <row r="21" spans="1:15" ht="13.5" thickBot="1" x14ac:dyDescent="0.25">
      <c r="A21" s="15"/>
      <c r="B21" s="46" t="s">
        <v>48</v>
      </c>
      <c r="C21" s="75"/>
      <c r="D21" s="75"/>
      <c r="E21" s="34"/>
      <c r="F21" s="75"/>
      <c r="G21" s="76"/>
      <c r="H21" s="44"/>
      <c r="I21" s="35"/>
      <c r="J21" s="44"/>
      <c r="K21" s="35"/>
      <c r="L21" s="44"/>
    </row>
    <row r="22" spans="1:15" x14ac:dyDescent="0.2">
      <c r="A22" s="16"/>
      <c r="B22" s="40" t="s">
        <v>39</v>
      </c>
      <c r="C22" s="42"/>
      <c r="D22" s="42"/>
      <c r="E22" s="41"/>
      <c r="F22" s="67"/>
      <c r="G22" s="77" t="s">
        <v>20</v>
      </c>
      <c r="H22" s="44"/>
      <c r="I22" s="35"/>
      <c r="J22" s="44"/>
      <c r="K22" s="35"/>
      <c r="L22" s="44"/>
    </row>
    <row r="23" spans="1:15" x14ac:dyDescent="0.2">
      <c r="A23" s="11">
        <v>1</v>
      </c>
      <c r="B23" s="78" t="s">
        <v>9</v>
      </c>
      <c r="C23" s="122">
        <f>C13</f>
        <v>23347</v>
      </c>
      <c r="D23" s="122" t="s">
        <v>7</v>
      </c>
      <c r="E23" s="123">
        <f>F23/C23</f>
        <v>11.289475769906197</v>
      </c>
      <c r="F23" s="124">
        <f>F13</f>
        <v>263575.39079999999</v>
      </c>
      <c r="G23" s="121">
        <f>(E23-10.24)*100/4.645</f>
        <v>22.593665659982708</v>
      </c>
      <c r="H23" s="44"/>
      <c r="I23" s="35"/>
      <c r="J23" s="44"/>
      <c r="K23" s="35"/>
      <c r="L23" s="44"/>
    </row>
    <row r="24" spans="1:15" x14ac:dyDescent="0.2">
      <c r="A24" s="17"/>
      <c r="B24" s="47" t="s">
        <v>35</v>
      </c>
      <c r="C24" s="48">
        <v>140</v>
      </c>
      <c r="D24" s="48"/>
      <c r="E24" s="48">
        <v>7.78</v>
      </c>
      <c r="F24" s="51">
        <f t="shared" ref="F24:F29" si="1">C24*E24</f>
        <v>1089.2</v>
      </c>
      <c r="G24" s="50" t="s">
        <v>7</v>
      </c>
      <c r="H24" s="44"/>
      <c r="I24" s="35"/>
      <c r="J24" s="35"/>
      <c r="K24" s="35"/>
      <c r="L24" s="44"/>
    </row>
    <row r="25" spans="1:15" x14ac:dyDescent="0.2">
      <c r="A25" s="17"/>
      <c r="B25" s="47" t="s">
        <v>34</v>
      </c>
      <c r="C25" s="48">
        <v>15</v>
      </c>
      <c r="D25" s="48"/>
      <c r="E25" s="48">
        <v>7.78</v>
      </c>
      <c r="F25" s="51">
        <f t="shared" si="1"/>
        <v>116.7</v>
      </c>
      <c r="G25" s="50" t="s">
        <v>7</v>
      </c>
      <c r="H25" s="44"/>
      <c r="I25" s="35"/>
      <c r="J25" s="35"/>
      <c r="K25" s="35"/>
      <c r="L25" s="44"/>
    </row>
    <row r="26" spans="1:15" x14ac:dyDescent="0.2">
      <c r="A26" s="17"/>
      <c r="B26" s="52" t="s">
        <v>44</v>
      </c>
      <c r="C26" s="48">
        <v>64</v>
      </c>
      <c r="D26" s="48"/>
      <c r="E26" s="48">
        <v>17.98</v>
      </c>
      <c r="F26" s="49">
        <f t="shared" si="1"/>
        <v>1150.72</v>
      </c>
      <c r="G26" s="50" t="s">
        <v>7</v>
      </c>
      <c r="H26" s="44"/>
      <c r="I26" s="80"/>
      <c r="J26" s="35"/>
      <c r="K26" s="80"/>
      <c r="L26" s="44"/>
    </row>
    <row r="27" spans="1:15" x14ac:dyDescent="0.2">
      <c r="A27" s="17"/>
      <c r="B27" s="47" t="s">
        <v>42</v>
      </c>
      <c r="C27" s="82">
        <v>344</v>
      </c>
      <c r="D27" s="82"/>
      <c r="E27" s="48">
        <v>11.727</v>
      </c>
      <c r="F27" s="51">
        <f t="shared" si="1"/>
        <v>4034.0880000000002</v>
      </c>
      <c r="G27" s="50" t="s">
        <v>7</v>
      </c>
      <c r="H27" s="44"/>
      <c r="I27" s="35"/>
      <c r="J27" s="35"/>
      <c r="K27" s="35"/>
      <c r="L27" s="44"/>
    </row>
    <row r="28" spans="1:15" x14ac:dyDescent="0.2">
      <c r="A28" s="143"/>
      <c r="B28" s="144" t="s">
        <v>58</v>
      </c>
      <c r="C28" s="145">
        <v>25</v>
      </c>
      <c r="D28" s="145"/>
      <c r="E28" s="145">
        <v>11.73</v>
      </c>
      <c r="F28" s="147">
        <f t="shared" si="1"/>
        <v>293.25</v>
      </c>
      <c r="G28" s="144"/>
      <c r="H28" s="10"/>
      <c r="J28" s="143"/>
      <c r="K28" s="35"/>
      <c r="L28" s="44"/>
    </row>
    <row r="29" spans="1:15" x14ac:dyDescent="0.2">
      <c r="A29" s="143"/>
      <c r="B29" s="144" t="s">
        <v>59</v>
      </c>
      <c r="C29" s="145">
        <v>95</v>
      </c>
      <c r="D29" s="145"/>
      <c r="E29" s="145">
        <v>11.73</v>
      </c>
      <c r="F29" s="147">
        <f t="shared" si="1"/>
        <v>1114.3500000000001</v>
      </c>
      <c r="G29" s="144"/>
      <c r="H29" s="10"/>
      <c r="J29" s="143"/>
      <c r="K29" s="35"/>
      <c r="L29" s="44"/>
    </row>
    <row r="30" spans="1:15" x14ac:dyDescent="0.2">
      <c r="A30" s="17"/>
      <c r="B30" s="47" t="s">
        <v>50</v>
      </c>
      <c r="C30" s="82">
        <v>2400</v>
      </c>
      <c r="D30" s="145"/>
      <c r="E30" s="48">
        <v>11.7</v>
      </c>
      <c r="F30" s="147">
        <f>C30*E30</f>
        <v>28080</v>
      </c>
      <c r="G30" s="144"/>
      <c r="H30" s="44"/>
      <c r="I30" s="35"/>
      <c r="J30" s="35"/>
      <c r="K30" s="35"/>
      <c r="L30" s="44"/>
    </row>
    <row r="31" spans="1:15" x14ac:dyDescent="0.2">
      <c r="A31" s="17"/>
      <c r="B31" s="47" t="s">
        <v>43</v>
      </c>
      <c r="C31" s="48">
        <v>678</v>
      </c>
      <c r="D31" s="48"/>
      <c r="E31" s="48">
        <v>13.025</v>
      </c>
      <c r="F31" s="48">
        <f>C31*E31</f>
        <v>8830.9500000000007</v>
      </c>
      <c r="G31" s="48" t="s">
        <v>7</v>
      </c>
      <c r="H31" s="44"/>
      <c r="I31" s="35"/>
      <c r="J31" s="35"/>
      <c r="K31" s="35"/>
      <c r="L31" s="44"/>
    </row>
    <row r="32" spans="1:15" x14ac:dyDescent="0.2">
      <c r="A32" s="143"/>
      <c r="B32" s="144" t="s">
        <v>58</v>
      </c>
      <c r="C32" s="145">
        <v>40</v>
      </c>
      <c r="D32" s="145"/>
      <c r="E32" s="145">
        <v>13.028</v>
      </c>
      <c r="F32" s="48">
        <f t="shared" ref="F32:F39" si="2">C32*E32</f>
        <v>521.12</v>
      </c>
      <c r="G32" s="144"/>
      <c r="H32" s="10"/>
      <c r="J32" s="143"/>
      <c r="K32" s="35"/>
      <c r="L32" s="44"/>
      <c r="M32" s="44"/>
      <c r="N32" s="34"/>
      <c r="O32" s="34"/>
    </row>
    <row r="33" spans="1:407" s="8" customFormat="1" ht="12" customHeight="1" x14ac:dyDescent="0.2">
      <c r="A33" s="143"/>
      <c r="B33" s="144" t="s">
        <v>59</v>
      </c>
      <c r="C33" s="145">
        <v>190</v>
      </c>
      <c r="D33" s="145"/>
      <c r="E33" s="145">
        <v>13.028</v>
      </c>
      <c r="F33" s="48">
        <f t="shared" si="2"/>
        <v>2475.3200000000002</v>
      </c>
      <c r="G33" s="144"/>
      <c r="H33" s="10"/>
      <c r="I33" s="10"/>
      <c r="J33" s="10"/>
      <c r="K33" s="35"/>
      <c r="L33" s="44"/>
      <c r="M33" s="44"/>
      <c r="N33" s="44"/>
      <c r="O33" s="44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</row>
    <row r="34" spans="1:407" ht="12" customHeight="1" x14ac:dyDescent="0.2">
      <c r="A34" s="17"/>
      <c r="B34" s="47" t="s">
        <v>50</v>
      </c>
      <c r="C34" s="48">
        <v>4800</v>
      </c>
      <c r="D34" s="48"/>
      <c r="E34" s="48">
        <v>13.005000000000001</v>
      </c>
      <c r="F34" s="51">
        <f t="shared" si="2"/>
        <v>62424.000000000007</v>
      </c>
      <c r="G34" s="50" t="s">
        <v>7</v>
      </c>
      <c r="H34" s="44"/>
      <c r="I34" s="35"/>
      <c r="J34" s="35"/>
      <c r="K34" s="35"/>
      <c r="L34" s="44"/>
      <c r="M34" s="44"/>
      <c r="N34" s="44"/>
      <c r="O34" s="44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</row>
    <row r="35" spans="1:407" s="8" customFormat="1" ht="12" customHeight="1" x14ac:dyDescent="0.2">
      <c r="A35" s="17"/>
      <c r="B35" s="47" t="s">
        <v>51</v>
      </c>
      <c r="C35" s="48"/>
      <c r="D35" s="48"/>
      <c r="E35" s="48">
        <v>13.308</v>
      </c>
      <c r="F35" s="49">
        <f t="shared" si="2"/>
        <v>0</v>
      </c>
      <c r="G35" s="48" t="s">
        <v>7</v>
      </c>
      <c r="H35" s="44"/>
      <c r="I35" s="35"/>
      <c r="J35" s="35"/>
      <c r="K35" s="35"/>
      <c r="L35" s="44"/>
      <c r="M35" s="44"/>
      <c r="N35" s="44"/>
      <c r="O35" s="44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</row>
    <row r="36" spans="1:407" ht="12" customHeight="1" x14ac:dyDescent="0.2">
      <c r="A36" s="17"/>
      <c r="B36" s="47" t="s">
        <v>52</v>
      </c>
      <c r="C36" s="48">
        <v>66</v>
      </c>
      <c r="D36" s="48"/>
      <c r="E36" s="48">
        <v>14.362</v>
      </c>
      <c r="F36" s="51">
        <f t="shared" si="2"/>
        <v>947.89200000000005</v>
      </c>
      <c r="G36" s="50" t="s">
        <v>7</v>
      </c>
      <c r="H36" s="35"/>
      <c r="I36" s="35"/>
      <c r="J36" s="35"/>
      <c r="K36" s="35"/>
      <c r="L36" s="44"/>
      <c r="M36" s="44"/>
      <c r="N36" s="44"/>
      <c r="O36" s="44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</row>
    <row r="37" spans="1:407" ht="12" customHeight="1" x14ac:dyDescent="0.2">
      <c r="A37" s="144"/>
      <c r="B37" s="144" t="s">
        <v>53</v>
      </c>
      <c r="C37" s="145">
        <v>122</v>
      </c>
      <c r="D37" s="145"/>
      <c r="E37" s="145">
        <v>12.548</v>
      </c>
      <c r="F37" s="145">
        <f t="shared" si="2"/>
        <v>1530.856</v>
      </c>
      <c r="G37" s="144"/>
      <c r="H37" s="10"/>
      <c r="J37" s="28"/>
      <c r="K37" s="35"/>
      <c r="L37" s="44"/>
      <c r="M37" s="44"/>
      <c r="N37" s="44"/>
      <c r="O37" s="44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</row>
    <row r="38" spans="1:407" ht="12" customHeight="1" x14ac:dyDescent="0.2">
      <c r="A38" s="143"/>
      <c r="B38" s="144" t="s">
        <v>54</v>
      </c>
      <c r="C38" s="145">
        <v>102</v>
      </c>
      <c r="D38" s="145"/>
      <c r="E38" s="145">
        <v>13.028</v>
      </c>
      <c r="F38" s="145">
        <f t="shared" si="2"/>
        <v>1328.856</v>
      </c>
      <c r="G38" s="143"/>
      <c r="H38" s="10"/>
      <c r="J38" s="28"/>
      <c r="K38" s="44"/>
      <c r="L38" s="44"/>
      <c r="M38" s="44"/>
      <c r="N38" s="44"/>
      <c r="O38" s="44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</row>
    <row r="39" spans="1:407" ht="12" customHeight="1" x14ac:dyDescent="0.2">
      <c r="A39" s="143"/>
      <c r="B39" s="144" t="s">
        <v>57</v>
      </c>
      <c r="C39" s="145">
        <v>40</v>
      </c>
      <c r="D39" s="145"/>
      <c r="E39" s="145">
        <v>11.715</v>
      </c>
      <c r="F39" s="145">
        <f t="shared" si="2"/>
        <v>468.6</v>
      </c>
      <c r="G39" s="143"/>
      <c r="H39" s="10"/>
      <c r="J39" s="28"/>
      <c r="K39" s="44"/>
      <c r="L39" s="44"/>
      <c r="M39" s="44"/>
      <c r="N39" s="44"/>
      <c r="O39" s="44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</row>
    <row r="40" spans="1:407" ht="12" customHeight="1" x14ac:dyDescent="0.2">
      <c r="A40" s="143"/>
      <c r="B40" s="146"/>
      <c r="C40" s="143"/>
      <c r="D40" s="143"/>
      <c r="E40" s="143"/>
      <c r="F40" s="143"/>
      <c r="G40" s="143"/>
      <c r="J40" s="28"/>
      <c r="K40" s="44"/>
      <c r="L40" s="44"/>
      <c r="M40" s="44"/>
      <c r="N40" s="44"/>
      <c r="O40" s="44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</row>
    <row r="41" spans="1:407" ht="12" customHeight="1" x14ac:dyDescent="0.2">
      <c r="A41" s="17">
        <v>3</v>
      </c>
      <c r="B41" s="47" t="s">
        <v>37</v>
      </c>
      <c r="C41" s="48"/>
      <c r="D41" s="48"/>
      <c r="E41" s="48"/>
      <c r="F41" s="48">
        <f>C41*E41</f>
        <v>0</v>
      </c>
      <c r="G41" s="83" t="s">
        <v>17</v>
      </c>
      <c r="H41" s="44"/>
      <c r="I41" s="44"/>
      <c r="J41" s="35"/>
      <c r="K41" s="44"/>
      <c r="L41" s="44"/>
      <c r="M41" s="44"/>
      <c r="N41" s="44"/>
      <c r="O41" s="44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</row>
    <row r="42" spans="1:407" ht="22.5" customHeight="1" thickBot="1" x14ac:dyDescent="0.25">
      <c r="A42" s="20">
        <v>4</v>
      </c>
      <c r="B42" s="84" t="s">
        <v>10</v>
      </c>
      <c r="C42" s="55">
        <f>SUM(C23:C41)</f>
        <v>32468</v>
      </c>
      <c r="D42" s="55" t="s">
        <v>7</v>
      </c>
      <c r="E42" s="85">
        <f>F42/C42</f>
        <v>11.641656178391031</v>
      </c>
      <c r="F42" s="56">
        <f>SUM(F23:F41)</f>
        <v>377981.2928</v>
      </c>
      <c r="G42" s="65">
        <f>(E42-10.24)*100/4.645</f>
        <v>30.175590492810137</v>
      </c>
      <c r="H42" s="44"/>
      <c r="I42" s="44"/>
      <c r="J42" s="44"/>
      <c r="K42" s="44"/>
      <c r="L42" s="44"/>
      <c r="M42" s="44"/>
      <c r="N42" s="34"/>
      <c r="O42" s="34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</row>
    <row r="43" spans="1:407" ht="12" customHeight="1" thickBot="1" x14ac:dyDescent="0.25">
      <c r="A43" s="18">
        <v>5</v>
      </c>
      <c r="B43" s="86" t="s">
        <v>6</v>
      </c>
      <c r="C43" s="87" t="s">
        <v>7</v>
      </c>
      <c r="D43" s="133">
        <v>-2459</v>
      </c>
      <c r="E43" s="41" t="s">
        <v>7</v>
      </c>
      <c r="F43" s="67">
        <v>-2459</v>
      </c>
      <c r="G43" s="65" t="s">
        <v>18</v>
      </c>
      <c r="H43" s="44"/>
      <c r="I43" s="44"/>
      <c r="J43" s="44"/>
      <c r="K43" s="44"/>
      <c r="L43" s="44"/>
      <c r="M43" s="44"/>
      <c r="N43" s="34"/>
      <c r="O43" s="34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</row>
    <row r="44" spans="1:407" ht="24" customHeight="1" thickBot="1" x14ac:dyDescent="0.25">
      <c r="A44" s="19">
        <v>6</v>
      </c>
      <c r="B44" s="88" t="s">
        <v>14</v>
      </c>
      <c r="C44" s="58">
        <f>SUM(C42:C43)</f>
        <v>32468</v>
      </c>
      <c r="D44" s="58" t="s">
        <v>7</v>
      </c>
      <c r="E44" s="64">
        <f>F44/C44</f>
        <v>11.565920068991007</v>
      </c>
      <c r="F44" s="59">
        <f>SUM(F42:F43)</f>
        <v>375522.2928</v>
      </c>
      <c r="G44" s="65">
        <f>(E44-10.24)*100/4.645</f>
        <v>28.545103745769794</v>
      </c>
      <c r="H44" s="44"/>
      <c r="I44" s="44"/>
      <c r="J44" s="44"/>
      <c r="K44" s="44"/>
      <c r="L44" s="44"/>
      <c r="M44" s="44"/>
      <c r="N44" s="34"/>
      <c r="O44" s="3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</row>
    <row r="45" spans="1:407" ht="12" customHeight="1" thickBot="1" x14ac:dyDescent="0.25">
      <c r="A45" s="21">
        <v>7</v>
      </c>
      <c r="B45" s="60" t="s">
        <v>45</v>
      </c>
      <c r="C45" s="61">
        <v>11304</v>
      </c>
      <c r="D45" s="61" t="s">
        <v>7</v>
      </c>
      <c r="E45" s="89">
        <v>12.052</v>
      </c>
      <c r="F45" s="62">
        <f>C45*E45</f>
        <v>136235.80799999999</v>
      </c>
      <c r="G45" s="50" t="s">
        <v>7</v>
      </c>
      <c r="H45" s="44"/>
      <c r="I45" s="44"/>
      <c r="J45" s="44"/>
      <c r="K45" s="44"/>
      <c r="L45" s="44"/>
      <c r="M45" s="44"/>
      <c r="N45" s="128"/>
      <c r="O45" s="34"/>
    </row>
    <row r="46" spans="1:407" ht="24.75" customHeight="1" thickBot="1" x14ac:dyDescent="0.25">
      <c r="A46" s="21">
        <v>8</v>
      </c>
      <c r="B46" s="86" t="s">
        <v>16</v>
      </c>
      <c r="C46" s="61" t="s">
        <v>7</v>
      </c>
      <c r="D46" s="69" t="s">
        <v>7</v>
      </c>
      <c r="E46" s="89" t="s">
        <v>7</v>
      </c>
      <c r="F46" s="67">
        <v>1630</v>
      </c>
      <c r="G46" s="65" t="s">
        <v>17</v>
      </c>
      <c r="H46" s="90" t="s">
        <v>36</v>
      </c>
      <c r="I46" s="91"/>
      <c r="J46" s="44"/>
      <c r="K46" s="44"/>
      <c r="L46" s="44"/>
      <c r="M46" s="44"/>
      <c r="N46" s="34"/>
      <c r="O46" s="34"/>
    </row>
    <row r="47" spans="1:407" ht="13.5" thickBot="1" x14ac:dyDescent="0.25">
      <c r="A47" s="21">
        <v>9</v>
      </c>
      <c r="B47" s="63" t="s">
        <v>49</v>
      </c>
      <c r="C47" s="58">
        <f>SUM(C44:C45)</f>
        <v>43772</v>
      </c>
      <c r="D47" s="41" t="s">
        <v>7</v>
      </c>
      <c r="E47" s="64">
        <f>F47/C47</f>
        <v>11.728687306954217</v>
      </c>
      <c r="F47" s="59">
        <f>SUM(F44:F46)</f>
        <v>513388.10080000001</v>
      </c>
      <c r="G47" s="48">
        <f>(E47-10.24)*100/4.645</f>
        <v>32.049242345623625</v>
      </c>
      <c r="H47" s="64">
        <f>E47</f>
        <v>11.728687306954217</v>
      </c>
      <c r="I47" s="59">
        <f>F47</f>
        <v>513388.10080000001</v>
      </c>
      <c r="J47" s="50">
        <f>(H47-10.24)*100/4.645</f>
        <v>32.049242345623625</v>
      </c>
      <c r="K47" s="44"/>
      <c r="L47" s="44"/>
      <c r="M47" s="44"/>
      <c r="N47" s="34"/>
      <c r="O47" s="34"/>
    </row>
    <row r="48" spans="1:407" ht="13.5" thickBot="1" x14ac:dyDescent="0.25">
      <c r="A48" s="22">
        <v>10</v>
      </c>
      <c r="B48" s="86" t="s">
        <v>6</v>
      </c>
      <c r="C48" s="87" t="s">
        <v>7</v>
      </c>
      <c r="D48" s="41">
        <v>-2459</v>
      </c>
      <c r="E48" s="41" t="s">
        <v>7</v>
      </c>
      <c r="F48" s="67">
        <v>-2459</v>
      </c>
      <c r="G48" s="137" t="s">
        <v>11</v>
      </c>
      <c r="H48" s="92" t="s">
        <v>7</v>
      </c>
      <c r="I48" s="67"/>
      <c r="J48" s="65" t="s">
        <v>25</v>
      </c>
      <c r="K48" s="44"/>
      <c r="L48" s="44"/>
      <c r="M48" s="44"/>
      <c r="N48" s="34"/>
      <c r="O48" s="34"/>
    </row>
    <row r="49" spans="1:15" ht="13.5" thickBot="1" x14ac:dyDescent="0.25">
      <c r="A49" s="23">
        <v>11</v>
      </c>
      <c r="B49" s="63" t="s">
        <v>49</v>
      </c>
      <c r="C49" s="107">
        <f>SUM(C47:C48)</f>
        <v>43772</v>
      </c>
      <c r="D49" s="125" t="s">
        <v>7</v>
      </c>
      <c r="E49" s="107">
        <f>F49/C49</f>
        <v>11.67250984190807</v>
      </c>
      <c r="F49" s="109">
        <f>SUM(F47:F48)</f>
        <v>510929.10080000001</v>
      </c>
      <c r="G49" s="138">
        <f>(E49-10.24)*100/4.645</f>
        <v>30.839824368311522</v>
      </c>
      <c r="H49" s="126">
        <f>I49/C49</f>
        <v>11.728687306954217</v>
      </c>
      <c r="I49" s="109">
        <f>SUM(I47:I48)</f>
        <v>513388.10080000001</v>
      </c>
      <c r="J49" s="140">
        <f>(H49-10.24)*100/4.645</f>
        <v>32.049242345623625</v>
      </c>
      <c r="K49" s="44"/>
      <c r="L49" s="44"/>
      <c r="M49" s="44"/>
      <c r="N49" s="34"/>
      <c r="O49" s="34"/>
    </row>
    <row r="50" spans="1:15" x14ac:dyDescent="0.2">
      <c r="A50" s="24">
        <v>1</v>
      </c>
      <c r="B50" s="81" t="s">
        <v>60</v>
      </c>
      <c r="C50" s="79">
        <v>-126</v>
      </c>
      <c r="D50" s="48"/>
      <c r="E50" s="48">
        <v>8.8149999999999995</v>
      </c>
      <c r="F50" s="93">
        <f>C50*E50</f>
        <v>-1110.6899999999998</v>
      </c>
      <c r="G50" s="139"/>
      <c r="H50" s="94">
        <f>E50</f>
        <v>8.8149999999999995</v>
      </c>
      <c r="I50" s="93">
        <f>C50*H50</f>
        <v>-1110.6899999999998</v>
      </c>
      <c r="J50" s="141"/>
      <c r="K50" s="44"/>
      <c r="L50" s="44"/>
      <c r="M50" s="44"/>
      <c r="N50" s="34"/>
      <c r="O50" s="34"/>
    </row>
    <row r="51" spans="1:15" x14ac:dyDescent="0.2">
      <c r="A51" s="26"/>
      <c r="B51" s="134">
        <f>C45+C50+C30+C34</f>
        <v>18378</v>
      </c>
      <c r="C51" s="48">
        <f>SUM(C49:C50)</f>
        <v>43646</v>
      </c>
      <c r="D51" s="48"/>
      <c r="E51" s="48">
        <f>F51/C51</f>
        <v>11.680759079869862</v>
      </c>
      <c r="F51" s="51">
        <f>SUM(F49:F50)</f>
        <v>509818.41080000001</v>
      </c>
      <c r="G51" s="139">
        <f>(E51-10.24)*100/4.645</f>
        <v>31.01741829644482</v>
      </c>
      <c r="H51" s="94">
        <f>I51/C51</f>
        <v>11.737098721532329</v>
      </c>
      <c r="I51" s="49">
        <f>SUM(I49:I50)</f>
        <v>512277.41080000001</v>
      </c>
      <c r="J51" s="141">
        <f>(H51-10.24)*100/4.645</f>
        <v>32.230327697143778</v>
      </c>
      <c r="K51" s="44"/>
      <c r="L51" s="44"/>
      <c r="M51" s="44"/>
      <c r="N51" s="34"/>
      <c r="O51" s="34"/>
    </row>
    <row r="52" spans="1:15" x14ac:dyDescent="0.2">
      <c r="A52" s="26">
        <v>2</v>
      </c>
      <c r="B52" s="81" t="s">
        <v>61</v>
      </c>
      <c r="C52" s="48">
        <v>-496</v>
      </c>
      <c r="D52" s="48"/>
      <c r="E52" s="48">
        <v>15.702999999999999</v>
      </c>
      <c r="F52" s="93">
        <f>C52*E52</f>
        <v>-7788.6880000000001</v>
      </c>
      <c r="G52" s="139"/>
      <c r="H52" s="94">
        <f>E52</f>
        <v>15.702999999999999</v>
      </c>
      <c r="I52" s="93">
        <f>C52*H52</f>
        <v>-7788.6880000000001</v>
      </c>
      <c r="J52" s="141"/>
      <c r="K52" s="44"/>
      <c r="L52" s="44"/>
      <c r="M52" s="44"/>
      <c r="N52" s="34"/>
      <c r="O52" s="34"/>
    </row>
    <row r="53" spans="1:15" x14ac:dyDescent="0.2">
      <c r="A53" s="26"/>
      <c r="B53" s="134">
        <f>B51+C52</f>
        <v>17882</v>
      </c>
      <c r="C53" s="48">
        <f>SUM(C51:C52)</f>
        <v>43150</v>
      </c>
      <c r="D53" s="48"/>
      <c r="E53" s="48">
        <f>F53/C53</f>
        <v>11.634524282734647</v>
      </c>
      <c r="F53" s="49">
        <f>SUM(F51:F52)</f>
        <v>502029.72279999999</v>
      </c>
      <c r="G53" s="139">
        <f>(E53-10.24)*100/4.645</f>
        <v>30.022051296763124</v>
      </c>
      <c r="H53" s="94">
        <f>I53/C53</f>
        <v>11.691511536500579</v>
      </c>
      <c r="I53" s="49">
        <f>SUM(I51:I52)</f>
        <v>504488.72279999999</v>
      </c>
      <c r="J53" s="141">
        <f>(H53-10.24)*100/4.645</f>
        <v>31.248902831013542</v>
      </c>
      <c r="K53" s="44"/>
      <c r="L53" s="44"/>
      <c r="M53" s="44"/>
      <c r="N53" s="34"/>
      <c r="O53" s="34"/>
    </row>
    <row r="54" spans="1:15" x14ac:dyDescent="0.2">
      <c r="A54" s="26">
        <v>3</v>
      </c>
      <c r="B54" s="81" t="s">
        <v>62</v>
      </c>
      <c r="C54" s="79">
        <v>-79</v>
      </c>
      <c r="D54" s="48"/>
      <c r="E54" s="48">
        <v>8.9220000000000006</v>
      </c>
      <c r="F54" s="95">
        <f>C54*E54</f>
        <v>-704.83800000000008</v>
      </c>
      <c r="G54" s="139"/>
      <c r="H54" s="94">
        <f>E54</f>
        <v>8.9220000000000006</v>
      </c>
      <c r="I54" s="95">
        <f>C54*H54</f>
        <v>-704.83800000000008</v>
      </c>
      <c r="J54" s="141"/>
      <c r="K54" s="44"/>
      <c r="L54" s="44"/>
      <c r="M54" s="44"/>
      <c r="N54" s="34"/>
      <c r="O54" s="34"/>
    </row>
    <row r="55" spans="1:15" x14ac:dyDescent="0.2">
      <c r="A55" s="26"/>
      <c r="B55" s="134">
        <f>B53+C54</f>
        <v>17803</v>
      </c>
      <c r="C55" s="48">
        <f>SUM(C53:C54)</f>
        <v>43071</v>
      </c>
      <c r="D55" s="48"/>
      <c r="E55" s="48">
        <f>F55/C55</f>
        <v>11.639499542615681</v>
      </c>
      <c r="F55" s="49">
        <f>SUM(F53:F54)</f>
        <v>501324.8848</v>
      </c>
      <c r="G55" s="139">
        <f>(E55-10.24)*100/4.645</f>
        <v>30.129161304966221</v>
      </c>
      <c r="H55" s="94">
        <f>I55/C55</f>
        <v>11.696591321306679</v>
      </c>
      <c r="I55" s="49">
        <f>SUM(I53:I54)</f>
        <v>503783.8848</v>
      </c>
      <c r="J55" s="141">
        <f>(H55-10.24)*100/4.645</f>
        <v>31.35826310670998</v>
      </c>
      <c r="K55" s="44"/>
      <c r="L55" s="44"/>
      <c r="M55" s="44"/>
      <c r="N55" s="34"/>
      <c r="O55" s="34"/>
    </row>
    <row r="56" spans="1:15" x14ac:dyDescent="0.2">
      <c r="A56" s="26">
        <v>4</v>
      </c>
      <c r="B56" s="81" t="s">
        <v>63</v>
      </c>
      <c r="C56" s="48">
        <v>-4710</v>
      </c>
      <c r="D56" s="48"/>
      <c r="E56" s="48">
        <v>13</v>
      </c>
      <c r="F56" s="95">
        <f>C56*E56</f>
        <v>-61230</v>
      </c>
      <c r="G56" s="139"/>
      <c r="H56" s="94">
        <f>E56</f>
        <v>13</v>
      </c>
      <c r="I56" s="95">
        <f>C56*H56</f>
        <v>-61230</v>
      </c>
      <c r="J56" s="141"/>
      <c r="K56" s="44"/>
      <c r="L56" s="44"/>
      <c r="M56" s="44"/>
      <c r="N56" s="34"/>
      <c r="O56" s="34"/>
    </row>
    <row r="57" spans="1:15" x14ac:dyDescent="0.2">
      <c r="A57" s="26"/>
      <c r="B57" s="134">
        <f>B55+C56</f>
        <v>13093</v>
      </c>
      <c r="C57" s="48">
        <f>SUM(C55:C56)</f>
        <v>38361</v>
      </c>
      <c r="D57" s="48"/>
      <c r="E57" s="48">
        <f>F57/C57</f>
        <v>11.472456004796538</v>
      </c>
      <c r="F57" s="49">
        <f>SUM(F55:F56)</f>
        <v>440094.8848</v>
      </c>
      <c r="G57" s="139">
        <f>(E57-10.24)*100/4.645</f>
        <v>26.532960275490584</v>
      </c>
      <c r="H57" s="94">
        <f>I57/C57</f>
        <v>11.536557566278251</v>
      </c>
      <c r="I57" s="49">
        <f>SUM(I55:I56)</f>
        <v>442553.8848</v>
      </c>
      <c r="J57" s="141">
        <f>(H57-10.24)*100/4.645</f>
        <v>27.912972363363856</v>
      </c>
      <c r="K57" s="44"/>
      <c r="L57" s="44"/>
      <c r="M57" s="44"/>
      <c r="N57" s="34"/>
      <c r="O57" s="34"/>
    </row>
    <row r="58" spans="1:15" x14ac:dyDescent="0.2">
      <c r="A58" s="26">
        <v>5</v>
      </c>
      <c r="B58" s="81" t="s">
        <v>64</v>
      </c>
      <c r="C58" s="79">
        <v>-94</v>
      </c>
      <c r="D58" s="48"/>
      <c r="E58" s="48">
        <v>8.9969999999999999</v>
      </c>
      <c r="F58" s="95">
        <f>C58*E58</f>
        <v>-845.71799999999996</v>
      </c>
      <c r="G58" s="139"/>
      <c r="H58" s="94">
        <f>E58</f>
        <v>8.9969999999999999</v>
      </c>
      <c r="I58" s="95">
        <f>C58*H58</f>
        <v>-845.71799999999996</v>
      </c>
      <c r="J58" s="141"/>
      <c r="K58" s="44"/>
      <c r="L58" s="44"/>
      <c r="M58" s="44"/>
      <c r="N58" s="34"/>
      <c r="O58" s="34"/>
    </row>
    <row r="59" spans="1:15" x14ac:dyDescent="0.2">
      <c r="A59" s="26"/>
      <c r="B59" s="134">
        <f>B57+C58</f>
        <v>12999</v>
      </c>
      <c r="C59" s="48">
        <f>SUM(C57:C58)</f>
        <v>38267</v>
      </c>
      <c r="D59" s="48"/>
      <c r="E59" s="48">
        <f>F59/C59</f>
        <v>11.478536775812058</v>
      </c>
      <c r="F59" s="49">
        <f>SUM(F57:F58)</f>
        <v>439249.16680000001</v>
      </c>
      <c r="G59" s="139">
        <f>(E59-10.24)*100/4.645</f>
        <v>26.663870308117506</v>
      </c>
      <c r="H59" s="94">
        <f>I59/C59</f>
        <v>11.542795797946011</v>
      </c>
      <c r="I59" s="49">
        <f>SUM(I57:I58)</f>
        <v>441708.16680000001</v>
      </c>
      <c r="J59" s="141">
        <f>(H59-10.24)*100/4.645</f>
        <v>28.047272291625646</v>
      </c>
      <c r="K59" s="44"/>
      <c r="L59" s="44"/>
      <c r="M59" s="44"/>
      <c r="N59" s="34"/>
      <c r="O59" s="34"/>
    </row>
    <row r="60" spans="1:15" x14ac:dyDescent="0.2">
      <c r="A60" s="26">
        <v>6</v>
      </c>
      <c r="B60" s="81" t="s">
        <v>65</v>
      </c>
      <c r="C60" s="48">
        <v>-2355</v>
      </c>
      <c r="D60" s="48"/>
      <c r="E60" s="48">
        <v>11.7</v>
      </c>
      <c r="F60" s="93">
        <f>C60*E60</f>
        <v>-27553.5</v>
      </c>
      <c r="G60" s="139"/>
      <c r="H60" s="94">
        <f>E60</f>
        <v>11.7</v>
      </c>
      <c r="I60" s="93">
        <f>C60*H60</f>
        <v>-27553.5</v>
      </c>
      <c r="J60" s="141"/>
      <c r="K60" s="44"/>
      <c r="L60" s="44"/>
      <c r="M60" s="44"/>
      <c r="N60" s="34"/>
      <c r="O60" s="34"/>
    </row>
    <row r="61" spans="1:15" x14ac:dyDescent="0.2">
      <c r="A61" s="26"/>
      <c r="B61" s="134">
        <f>B59+C60</f>
        <v>10644</v>
      </c>
      <c r="C61" s="48">
        <f>SUM(C59:C60)</f>
        <v>35912</v>
      </c>
      <c r="D61" s="48"/>
      <c r="E61" s="48">
        <f>F61/C61</f>
        <v>11.464013889507685</v>
      </c>
      <c r="F61" s="49">
        <f>SUM(F59:F60)</f>
        <v>411695.66680000001</v>
      </c>
      <c r="G61" s="139">
        <f>(E61-10.24)*100/4.645</f>
        <v>26.351213982942621</v>
      </c>
      <c r="H61" s="94">
        <f>I61/C61</f>
        <v>11.532486823345957</v>
      </c>
      <c r="I61" s="49">
        <f>SUM(I59:I60)</f>
        <v>414154.66680000001</v>
      </c>
      <c r="J61" s="141">
        <f>(H61-10.24)*100/4.645</f>
        <v>27.825335271172378</v>
      </c>
      <c r="K61" s="44"/>
      <c r="L61" s="44"/>
      <c r="M61" s="44"/>
      <c r="N61" s="34"/>
      <c r="O61" s="34"/>
    </row>
    <row r="62" spans="1:15" x14ac:dyDescent="0.2">
      <c r="A62" s="26">
        <v>7</v>
      </c>
      <c r="B62" s="81" t="s">
        <v>66</v>
      </c>
      <c r="C62" s="79">
        <v>-1813</v>
      </c>
      <c r="D62" s="48"/>
      <c r="E62" s="48">
        <v>9.5389999999999997</v>
      </c>
      <c r="F62" s="93">
        <f>C62*E62</f>
        <v>-17294.206999999999</v>
      </c>
      <c r="G62" s="139"/>
      <c r="H62" s="94">
        <f>E62</f>
        <v>9.5389999999999997</v>
      </c>
      <c r="I62" s="93">
        <f>C62*H62</f>
        <v>-17294.206999999999</v>
      </c>
      <c r="J62" s="141"/>
      <c r="K62" s="44"/>
      <c r="L62" s="44"/>
      <c r="M62" s="44"/>
      <c r="N62" s="34"/>
      <c r="O62" s="34"/>
    </row>
    <row r="63" spans="1:15" x14ac:dyDescent="0.2">
      <c r="A63" s="26"/>
      <c r="B63" s="134">
        <f>B61+C62</f>
        <v>8831</v>
      </c>
      <c r="C63" s="48">
        <f>SUM(C61:C62)</f>
        <v>34099</v>
      </c>
      <c r="D63" s="48"/>
      <c r="E63" s="48">
        <f>F63/C63</f>
        <v>11.566364403648201</v>
      </c>
      <c r="F63" s="49">
        <f>SUM(F61:F62)</f>
        <v>394401.45980000001</v>
      </c>
      <c r="G63" s="139">
        <f>(E63-10.24)*100/4.645</f>
        <v>28.554669615677096</v>
      </c>
      <c r="H63" s="94">
        <f>I63/C63</f>
        <v>11.638477955365261</v>
      </c>
      <c r="I63" s="49">
        <f>SUM(I61:I62)</f>
        <v>396860.45980000001</v>
      </c>
      <c r="J63" s="141">
        <f>(H63-10.24)*100/4.645</f>
        <v>30.107168038003454</v>
      </c>
      <c r="K63" s="44"/>
      <c r="L63" s="44"/>
      <c r="M63" s="44"/>
      <c r="N63" s="34"/>
      <c r="O63" s="34"/>
    </row>
    <row r="64" spans="1:15" x14ac:dyDescent="0.2">
      <c r="A64" s="26">
        <v>8</v>
      </c>
      <c r="B64" s="81" t="s">
        <v>67</v>
      </c>
      <c r="C64" s="48">
        <v>-734</v>
      </c>
      <c r="D64" s="48"/>
      <c r="E64" s="48">
        <v>17.259</v>
      </c>
      <c r="F64" s="93">
        <f>C64*E64</f>
        <v>-12668.106</v>
      </c>
      <c r="G64" s="139"/>
      <c r="H64" s="94">
        <f>E64</f>
        <v>17.259</v>
      </c>
      <c r="I64" s="93">
        <f>C64*H64</f>
        <v>-12668.106</v>
      </c>
      <c r="J64" s="141"/>
      <c r="K64" s="44"/>
      <c r="L64" s="44"/>
      <c r="M64" s="44"/>
      <c r="N64" s="34"/>
      <c r="O64" s="34"/>
    </row>
    <row r="65" spans="1:15" x14ac:dyDescent="0.2">
      <c r="A65" s="26"/>
      <c r="B65" s="134">
        <f>B63+C64</f>
        <v>8097</v>
      </c>
      <c r="C65" s="48">
        <f>SUM(C63:C64)</f>
        <v>33365</v>
      </c>
      <c r="D65" s="48"/>
      <c r="E65" s="48">
        <f>F65/C65</f>
        <v>11.441131539037915</v>
      </c>
      <c r="F65" s="49">
        <f>SUM(F63:F64)</f>
        <v>381733.35380000004</v>
      </c>
      <c r="G65" s="139">
        <f>(E65-10.24)*100/4.645</f>
        <v>25.858590722021855</v>
      </c>
      <c r="H65" s="94">
        <f>I65/C65</f>
        <v>11.514831524052152</v>
      </c>
      <c r="I65" s="49">
        <f>SUM(I63:I64)</f>
        <v>384192.35380000004</v>
      </c>
      <c r="J65" s="141">
        <f>(H65-10.24)*100/4.645</f>
        <v>27.44524271371694</v>
      </c>
      <c r="K65" s="44"/>
      <c r="L65" s="44"/>
      <c r="M65" s="44"/>
      <c r="N65" s="34"/>
      <c r="O65" s="34"/>
    </row>
    <row r="66" spans="1:15" ht="22.5" x14ac:dyDescent="0.2">
      <c r="A66" s="26">
        <v>9</v>
      </c>
      <c r="B66" s="81" t="s">
        <v>68</v>
      </c>
      <c r="C66" s="48">
        <v>-1513</v>
      </c>
      <c r="D66" s="48"/>
      <c r="E66" s="48">
        <v>9.75</v>
      </c>
      <c r="F66" s="93">
        <f>C66*E66</f>
        <v>-14751.75</v>
      </c>
      <c r="G66" s="139"/>
      <c r="H66" s="94">
        <f>E66</f>
        <v>9.75</v>
      </c>
      <c r="I66" s="93">
        <f>C66*H66</f>
        <v>-14751.75</v>
      </c>
      <c r="J66" s="141"/>
      <c r="K66" s="44"/>
      <c r="L66" s="44"/>
      <c r="M66" s="44"/>
      <c r="N66" s="34"/>
      <c r="O66" s="34"/>
    </row>
    <row r="67" spans="1:15" x14ac:dyDescent="0.2">
      <c r="A67" s="26"/>
      <c r="B67" s="134">
        <f>B65+C66</f>
        <v>6584</v>
      </c>
      <c r="C67" s="48">
        <f>SUM(C65:C66)</f>
        <v>31852</v>
      </c>
      <c r="D67" s="48"/>
      <c r="E67" s="48">
        <f>F67/C67</f>
        <v>11.521461879944745</v>
      </c>
      <c r="F67" s="49">
        <f>SUM(F65:F66)</f>
        <v>366981.60380000004</v>
      </c>
      <c r="G67" s="139">
        <f>(E67-10.24)*100/4.645</f>
        <v>27.587984498272224</v>
      </c>
      <c r="H67" s="94">
        <f>I67/C67</f>
        <v>11.598662683661937</v>
      </c>
      <c r="I67" s="49">
        <f>SUM(I65:I66)</f>
        <v>369440.60380000004</v>
      </c>
      <c r="J67" s="141">
        <f>(H67-10.24)*100/4.645</f>
        <v>29.250003953970648</v>
      </c>
      <c r="K67" s="44"/>
      <c r="L67" s="44"/>
      <c r="M67" s="44"/>
      <c r="N67" s="34"/>
      <c r="O67" s="34"/>
    </row>
    <row r="68" spans="1:15" x14ac:dyDescent="0.2">
      <c r="A68" s="26">
        <v>10</v>
      </c>
      <c r="B68" s="81" t="s">
        <v>69</v>
      </c>
      <c r="C68" s="48">
        <v>-1677</v>
      </c>
      <c r="D68" s="48"/>
      <c r="E68" s="48">
        <v>11.943</v>
      </c>
      <c r="F68" s="93">
        <f>C68*E68</f>
        <v>-20028.411</v>
      </c>
      <c r="G68" s="139"/>
      <c r="H68" s="94">
        <f>E68</f>
        <v>11.943</v>
      </c>
      <c r="I68" s="93">
        <f>C68*H68</f>
        <v>-20028.411</v>
      </c>
      <c r="J68" s="141"/>
      <c r="K68" s="44"/>
      <c r="L68" s="44"/>
      <c r="M68" s="44"/>
      <c r="N68" s="34"/>
      <c r="O68" s="34"/>
    </row>
    <row r="69" spans="1:15" x14ac:dyDescent="0.2">
      <c r="A69" s="26"/>
      <c r="B69" s="134">
        <f>B67+C68</f>
        <v>4907</v>
      </c>
      <c r="C69" s="48">
        <f>SUM(C67:C68)</f>
        <v>30175</v>
      </c>
      <c r="D69" s="48"/>
      <c r="E69" s="48">
        <f>F69/C69</f>
        <v>11.49803455840928</v>
      </c>
      <c r="F69" s="49">
        <f>SUM(F67:F68)</f>
        <v>346953.19280000002</v>
      </c>
      <c r="G69" s="139">
        <f>(E69-10.24)*100/4.645</f>
        <v>27.083628813978041</v>
      </c>
      <c r="H69" s="94">
        <f>I69/C69</f>
        <v>11.579525859154931</v>
      </c>
      <c r="I69" s="49">
        <f>SUM(I67:I68)</f>
        <v>349412.19280000002</v>
      </c>
      <c r="J69" s="141">
        <f>(H69-10.24)*100/4.645</f>
        <v>28.838016343486128</v>
      </c>
      <c r="K69" s="44"/>
      <c r="L69" s="44"/>
      <c r="M69" s="44"/>
      <c r="N69" s="34"/>
      <c r="O69" s="34"/>
    </row>
    <row r="70" spans="1:15" x14ac:dyDescent="0.2">
      <c r="A70" s="26">
        <v>11</v>
      </c>
      <c r="B70" s="81" t="s">
        <v>70</v>
      </c>
      <c r="C70" s="79">
        <v>-1311</v>
      </c>
      <c r="D70" s="48"/>
      <c r="E70" s="48">
        <v>10.476000000000001</v>
      </c>
      <c r="F70" s="93">
        <f>C70*E70</f>
        <v>-13734.036000000002</v>
      </c>
      <c r="G70" s="139"/>
      <c r="H70" s="48">
        <f>E70</f>
        <v>10.476000000000001</v>
      </c>
      <c r="I70" s="93">
        <f>C70*H70</f>
        <v>-13734.036000000002</v>
      </c>
      <c r="J70" s="141"/>
    </row>
    <row r="71" spans="1:15" x14ac:dyDescent="0.2">
      <c r="A71" s="26"/>
      <c r="B71" s="135">
        <f>B69+C70</f>
        <v>3596</v>
      </c>
      <c r="C71" s="96">
        <f>SUM(C69:C70)</f>
        <v>28864</v>
      </c>
      <c r="D71" s="96"/>
      <c r="E71" s="96">
        <f>F71/C71</f>
        <v>11.544455266075389</v>
      </c>
      <c r="F71" s="49">
        <f>SUM(F69:F70)</f>
        <v>333219.1568</v>
      </c>
      <c r="G71" s="139">
        <f>(E71-10.24)*100/4.645</f>
        <v>28.082998193226874</v>
      </c>
      <c r="H71" s="97">
        <f>I71/C71</f>
        <v>11.629647893569844</v>
      </c>
      <c r="I71" s="49">
        <f>SUM(I69:I70)</f>
        <v>335678.1568</v>
      </c>
      <c r="J71" s="141">
        <f>(H71-10.24)*100/4.645</f>
        <v>29.917069829275437</v>
      </c>
    </row>
    <row r="72" spans="1:15" x14ac:dyDescent="0.2">
      <c r="A72" s="149">
        <v>12</v>
      </c>
      <c r="B72" s="81" t="s">
        <v>71</v>
      </c>
      <c r="C72" s="79">
        <v>-630</v>
      </c>
      <c r="D72" s="48"/>
      <c r="E72" s="48">
        <v>12.263999999999999</v>
      </c>
      <c r="F72" s="93">
        <f>C72*E72</f>
        <v>-7726.32</v>
      </c>
      <c r="G72" s="139"/>
      <c r="H72" s="48">
        <f>E72</f>
        <v>12.263999999999999</v>
      </c>
      <c r="I72" s="93">
        <f>C72*H72</f>
        <v>-7726.32</v>
      </c>
      <c r="J72" s="141"/>
    </row>
    <row r="73" spans="1:15" x14ac:dyDescent="0.2">
      <c r="A73" s="149"/>
      <c r="B73" s="135">
        <f>B71+C72</f>
        <v>2966</v>
      </c>
      <c r="C73" s="96">
        <f>SUM(C71:C72)</f>
        <v>28234</v>
      </c>
      <c r="D73" s="96"/>
      <c r="E73" s="96">
        <f>F73/C73</f>
        <v>11.528399688319048</v>
      </c>
      <c r="F73" s="49">
        <f>SUM(F71:F72)</f>
        <v>325492.83679999999</v>
      </c>
      <c r="G73" s="139">
        <f>(E73-10.24)*100/4.645</f>
        <v>27.737345281357332</v>
      </c>
      <c r="H73" s="97">
        <f>I73/C73</f>
        <v>11.615493263441241</v>
      </c>
      <c r="I73" s="49">
        <f>SUM(I71:I72)</f>
        <v>327951.83679999999</v>
      </c>
      <c r="J73" s="141">
        <f>(H73-10.24)*100/4.645</f>
        <v>29.612341516496041</v>
      </c>
    </row>
    <row r="74" spans="1:15" x14ac:dyDescent="0.2">
      <c r="A74" s="25">
        <v>13</v>
      </c>
      <c r="B74" s="81" t="s">
        <v>72</v>
      </c>
      <c r="C74" s="79">
        <v>-887</v>
      </c>
      <c r="D74" s="48"/>
      <c r="E74" s="48">
        <v>17.361000000000001</v>
      </c>
      <c r="F74" s="127">
        <f>C74*E74</f>
        <v>-15399.207</v>
      </c>
      <c r="G74" s="139"/>
      <c r="H74" s="48">
        <f>E74</f>
        <v>17.361000000000001</v>
      </c>
      <c r="I74" s="127">
        <f>C74*H74</f>
        <v>-15399.207</v>
      </c>
      <c r="J74" s="141"/>
    </row>
    <row r="75" spans="1:15" x14ac:dyDescent="0.2">
      <c r="A75" s="25"/>
      <c r="B75" s="1">
        <f>B71+C74</f>
        <v>2709</v>
      </c>
      <c r="C75" s="96">
        <f>SUM(C73:C74)</f>
        <v>27347</v>
      </c>
      <c r="D75" s="96"/>
      <c r="E75" s="96">
        <f>F75/C75</f>
        <v>11.339219285479212</v>
      </c>
      <c r="F75" s="49">
        <f>SUM(F73:F74)</f>
        <v>310093.6298</v>
      </c>
      <c r="G75" s="139">
        <f>(E75-10.24)*100/4.645</f>
        <v>23.664570193309185</v>
      </c>
      <c r="H75" s="97">
        <f>I75/C75</f>
        <v>11.429137740885654</v>
      </c>
      <c r="I75" s="49">
        <f>SUM(I73:I74)</f>
        <v>312552.6298</v>
      </c>
      <c r="J75" s="141">
        <f>(H75-10.24)*100/4.645</f>
        <v>25.600381935105577</v>
      </c>
    </row>
    <row r="76" spans="1:15" ht="22.5" x14ac:dyDescent="0.2">
      <c r="A76" s="25">
        <v>14</v>
      </c>
      <c r="B76" s="81" t="s">
        <v>73</v>
      </c>
      <c r="C76" s="79">
        <v>-1006</v>
      </c>
      <c r="D76" s="48"/>
      <c r="E76" s="48">
        <v>11.718999999999999</v>
      </c>
      <c r="F76" s="127">
        <f>C76*E76</f>
        <v>-11789.314</v>
      </c>
      <c r="G76" s="139"/>
      <c r="H76" s="48">
        <f>E76</f>
        <v>11.718999999999999</v>
      </c>
      <c r="I76" s="127">
        <f>C76*H76</f>
        <v>-11789.314</v>
      </c>
      <c r="J76" s="141"/>
    </row>
    <row r="77" spans="1:15" x14ac:dyDescent="0.2">
      <c r="A77" s="25"/>
      <c r="B77" s="136">
        <f>B75+C76</f>
        <v>1703</v>
      </c>
      <c r="C77" s="96">
        <f>SUM(C75:C76)</f>
        <v>26341</v>
      </c>
      <c r="D77" s="96"/>
      <c r="E77" s="96">
        <f>F77/C77</f>
        <v>11.324714923503283</v>
      </c>
      <c r="F77" s="49">
        <f>SUM(F75:F76)</f>
        <v>298304.31579999998</v>
      </c>
      <c r="G77" s="139">
        <f>(E77-10.24)*100/4.645</f>
        <v>23.352312669607812</v>
      </c>
      <c r="H77" s="97">
        <f>I77/C77</f>
        <v>11.41806749174291</v>
      </c>
      <c r="I77" s="49">
        <f>SUM(I75:I76)</f>
        <v>300763.31579999998</v>
      </c>
      <c r="J77" s="141">
        <f>(H77-10.24)*100/4.645</f>
        <v>25.3620557964028</v>
      </c>
      <c r="K77" s="35"/>
      <c r="L77" s="35"/>
      <c r="M77" s="35"/>
      <c r="N77" s="34"/>
      <c r="O77" s="34"/>
    </row>
    <row r="78" spans="1:15" ht="13.5" thickBot="1" x14ac:dyDescent="0.25">
      <c r="A78" s="25">
        <v>15</v>
      </c>
      <c r="B78" s="150" t="s">
        <v>74</v>
      </c>
      <c r="C78" s="151">
        <v>-877</v>
      </c>
      <c r="D78" s="96"/>
      <c r="E78" s="96">
        <v>12.817</v>
      </c>
      <c r="F78" s="152">
        <f>C78*E78</f>
        <v>-11240.509</v>
      </c>
      <c r="G78" s="153"/>
      <c r="H78" s="96">
        <f>E78</f>
        <v>12.817</v>
      </c>
      <c r="I78" s="152">
        <f>C78*H78</f>
        <v>-11240.509</v>
      </c>
      <c r="J78" s="154"/>
      <c r="K78" s="98"/>
      <c r="L78" s="98"/>
      <c r="M78" s="98"/>
      <c r="N78" s="34"/>
      <c r="O78" s="34"/>
    </row>
    <row r="79" spans="1:15" ht="13.5" thickBot="1" x14ac:dyDescent="0.25">
      <c r="A79" s="27"/>
      <c r="B79" s="155" t="s">
        <v>19</v>
      </c>
      <c r="C79" s="156">
        <f>SUM(C77:C78)</f>
        <v>25464</v>
      </c>
      <c r="D79" s="156"/>
      <c r="E79" s="156">
        <f>F79/C79</f>
        <v>11.273319462770969</v>
      </c>
      <c r="F79" s="157">
        <f>SUM(F77:F78)</f>
        <v>287063.80679999996</v>
      </c>
      <c r="G79" s="158">
        <f>(E79-10.24)*100/4.645</f>
        <v>22.245844193131731</v>
      </c>
      <c r="H79" s="159">
        <f>I79/C79</f>
        <v>11.369887166195412</v>
      </c>
      <c r="I79" s="157">
        <f>SUM(I77:I78)</f>
        <v>289522.80679999996</v>
      </c>
      <c r="J79" s="160">
        <f>(H79-10.24)*100/4.645</f>
        <v>24.324804439083128</v>
      </c>
      <c r="K79" s="98"/>
      <c r="L79" s="98"/>
      <c r="M79" s="98"/>
      <c r="N79" s="34"/>
      <c r="O79" s="34"/>
    </row>
    <row r="80" spans="1:15" x14ac:dyDescent="0.2">
      <c r="B80" s="2"/>
      <c r="C80" s="142"/>
      <c r="D80" s="142"/>
      <c r="E80" s="142"/>
      <c r="F80" s="142"/>
      <c r="G80" s="142"/>
      <c r="H80" s="142"/>
      <c r="I80" s="142"/>
      <c r="J80" s="148"/>
      <c r="K80" s="98"/>
      <c r="L80" s="98"/>
      <c r="M80" s="98"/>
      <c r="N80" s="34"/>
      <c r="O80" s="34"/>
    </row>
    <row r="81" spans="1:23" x14ac:dyDescent="0.2">
      <c r="C81" s="142"/>
      <c r="D81" s="142"/>
      <c r="E81" s="142"/>
      <c r="F81" s="142"/>
      <c r="G81" s="142"/>
      <c r="H81" s="142"/>
      <c r="I81" s="142"/>
      <c r="J81" s="148"/>
      <c r="K81" s="98"/>
      <c r="L81" s="98"/>
      <c r="M81" s="98"/>
      <c r="N81" s="34"/>
      <c r="O81" s="34"/>
    </row>
    <row r="82" spans="1:23" ht="13.5" thickBot="1" x14ac:dyDescent="0.25">
      <c r="A82" s="2"/>
      <c r="B82" s="2"/>
      <c r="C82" s="2"/>
      <c r="D82" s="2"/>
      <c r="E82" s="2"/>
      <c r="F82" s="2"/>
      <c r="G82" s="28"/>
      <c r="H82" s="28"/>
      <c r="I82" s="28"/>
      <c r="J82" s="28"/>
      <c r="K82" s="34"/>
      <c r="L82" s="34"/>
      <c r="M82" s="34"/>
      <c r="N82" s="34"/>
      <c r="O82" s="34"/>
    </row>
    <row r="83" spans="1:23" x14ac:dyDescent="0.2">
      <c r="A83" s="6" t="s">
        <v>26</v>
      </c>
      <c r="B83" s="99"/>
      <c r="C83" s="100">
        <f>J49</f>
        <v>32.049242345623625</v>
      </c>
      <c r="D83" s="100">
        <f>J51</f>
        <v>32.230327697143778</v>
      </c>
      <c r="E83" s="100">
        <f>J53</f>
        <v>31.248902831013542</v>
      </c>
      <c r="F83" s="100">
        <f>J55</f>
        <v>31.35826310670998</v>
      </c>
      <c r="G83" s="101">
        <f>J57</f>
        <v>27.912972363363856</v>
      </c>
      <c r="H83" s="100">
        <f>J59</f>
        <v>28.047272291625646</v>
      </c>
      <c r="I83" s="102">
        <f>J61</f>
        <v>27.825335271172378</v>
      </c>
      <c r="J83" s="101">
        <f>J63</f>
        <v>30.107168038003454</v>
      </c>
      <c r="K83" s="100">
        <f>J65</f>
        <v>27.44524271371694</v>
      </c>
      <c r="L83" s="100">
        <f>J67</f>
        <v>29.250003953970648</v>
      </c>
      <c r="M83" s="100">
        <f>J69</f>
        <v>28.838016343486128</v>
      </c>
      <c r="N83" s="102">
        <f>J71</f>
        <v>29.917069829275437</v>
      </c>
      <c r="O83" s="100">
        <f>J75</f>
        <v>25.600381935105577</v>
      </c>
      <c r="P83" s="100">
        <f>J77</f>
        <v>25.3620557964028</v>
      </c>
      <c r="Q83" s="100">
        <f>J79</f>
        <v>24.324804439083128</v>
      </c>
    </row>
    <row r="84" spans="1:23" x14ac:dyDescent="0.2">
      <c r="A84" s="4" t="s">
        <v>27</v>
      </c>
      <c r="B84" s="103"/>
      <c r="C84" s="100">
        <f>G49</f>
        <v>30.839824368311522</v>
      </c>
      <c r="D84" s="100">
        <f>G51</f>
        <v>31.01741829644482</v>
      </c>
      <c r="E84" s="100">
        <f>G53</f>
        <v>30.022051296763124</v>
      </c>
      <c r="F84" s="100">
        <f>G55</f>
        <v>30.129161304966221</v>
      </c>
      <c r="G84" s="101">
        <f>G57</f>
        <v>26.532960275490584</v>
      </c>
      <c r="H84" s="100">
        <f>G59</f>
        <v>26.663870308117506</v>
      </c>
      <c r="I84" s="102">
        <f>G61</f>
        <v>26.351213982942621</v>
      </c>
      <c r="J84" s="101">
        <f>G63</f>
        <v>28.554669615677096</v>
      </c>
      <c r="K84" s="100">
        <f>G65</f>
        <v>25.858590722021855</v>
      </c>
      <c r="L84" s="100">
        <f>G67</f>
        <v>27.587984498272224</v>
      </c>
      <c r="M84" s="100">
        <f>G69</f>
        <v>27.083628813978041</v>
      </c>
      <c r="N84" s="102">
        <f>G71</f>
        <v>28.082998193226874</v>
      </c>
      <c r="O84" s="100">
        <f>G75</f>
        <v>23.664570193309185</v>
      </c>
      <c r="P84" s="100">
        <f>G77</f>
        <v>23.352312669607812</v>
      </c>
      <c r="Q84" s="100">
        <f>G79</f>
        <v>22.245844193131731</v>
      </c>
    </row>
    <row r="85" spans="1:23" ht="13.5" thickBot="1" x14ac:dyDescent="0.25">
      <c r="A85" s="5" t="s">
        <v>28</v>
      </c>
      <c r="B85" s="104"/>
      <c r="C85" s="100">
        <f>B51+104</f>
        <v>18482</v>
      </c>
      <c r="D85" s="100">
        <f>B51</f>
        <v>18378</v>
      </c>
      <c r="E85" s="100">
        <f>B53</f>
        <v>17882</v>
      </c>
      <c r="F85" s="100">
        <f>B55</f>
        <v>17803</v>
      </c>
      <c r="G85" s="105">
        <f>B57</f>
        <v>13093</v>
      </c>
      <c r="H85" s="100">
        <f>B59</f>
        <v>12999</v>
      </c>
      <c r="I85" s="102">
        <f>B61</f>
        <v>10644</v>
      </c>
      <c r="J85" s="101">
        <f>B63</f>
        <v>8831</v>
      </c>
      <c r="K85" s="100">
        <f>B65</f>
        <v>8097</v>
      </c>
      <c r="L85" s="100">
        <f>B67</f>
        <v>6584</v>
      </c>
      <c r="M85" s="100">
        <f>B69</f>
        <v>4907</v>
      </c>
      <c r="N85" s="102">
        <f>B71</f>
        <v>3596</v>
      </c>
      <c r="O85" s="102">
        <f>B75</f>
        <v>2709</v>
      </c>
      <c r="P85" s="102">
        <f>B77</f>
        <v>1703</v>
      </c>
      <c r="Q85" s="102">
        <v>0</v>
      </c>
    </row>
    <row r="86" spans="1:23" x14ac:dyDescent="0.2">
      <c r="A86" s="4"/>
      <c r="B86" s="103"/>
      <c r="C86" s="100"/>
      <c r="D86" s="100"/>
      <c r="E86" s="100"/>
      <c r="F86" s="106"/>
      <c r="G86" s="101"/>
      <c r="H86" s="100"/>
      <c r="I86" s="102"/>
      <c r="J86" s="102"/>
      <c r="K86" s="100"/>
      <c r="L86" s="103"/>
      <c r="M86" s="103"/>
      <c r="N86" s="103"/>
      <c r="O86" s="34"/>
    </row>
    <row r="87" spans="1:23" x14ac:dyDescent="0.2">
      <c r="A87" s="4"/>
      <c r="B87" s="103"/>
      <c r="C87" s="100"/>
      <c r="D87" s="100"/>
      <c r="E87" s="100"/>
      <c r="F87" s="100"/>
      <c r="G87" s="101"/>
      <c r="H87" s="100"/>
      <c r="I87" s="102"/>
      <c r="J87" s="102"/>
      <c r="K87" s="100"/>
      <c r="L87" s="103"/>
      <c r="M87" s="103"/>
      <c r="N87" s="103"/>
      <c r="O87" s="34"/>
    </row>
    <row r="88" spans="1:23" ht="13.5" thickBot="1" x14ac:dyDescent="0.25">
      <c r="A88" s="5"/>
      <c r="B88" s="104"/>
      <c r="C88" s="100"/>
      <c r="D88" s="100"/>
      <c r="E88" s="100"/>
      <c r="F88" s="100"/>
      <c r="G88" s="101"/>
      <c r="H88" s="100"/>
      <c r="I88" s="102"/>
      <c r="J88" s="102"/>
      <c r="K88" s="100"/>
      <c r="L88" s="103"/>
      <c r="M88" s="103"/>
      <c r="N88" s="103"/>
      <c r="O88" s="34"/>
    </row>
    <row r="89" spans="1:23" x14ac:dyDescent="0.2">
      <c r="F89" s="31"/>
      <c r="G89" s="30"/>
      <c r="H89" s="2"/>
      <c r="I89" s="28"/>
      <c r="J89" s="28"/>
      <c r="K89" s="2"/>
      <c r="N89" t="s">
        <v>56</v>
      </c>
      <c r="Q89" t="s">
        <v>55</v>
      </c>
    </row>
    <row r="90" spans="1:23" x14ac:dyDescent="0.2">
      <c r="F90" s="2"/>
      <c r="G90" s="30"/>
      <c r="H90" s="2"/>
      <c r="I90" s="28"/>
      <c r="J90" s="28"/>
      <c r="K90" s="2"/>
      <c r="N90">
        <v>30.908100000000001</v>
      </c>
      <c r="O90">
        <v>18440.099999999999</v>
      </c>
      <c r="Q90">
        <v>32.170099999999998</v>
      </c>
      <c r="R90">
        <v>18494.5</v>
      </c>
    </row>
    <row r="91" spans="1:23" x14ac:dyDescent="0.2">
      <c r="F91" s="2"/>
      <c r="G91" s="30"/>
      <c r="H91" s="2"/>
      <c r="I91" s="28"/>
      <c r="J91" s="28"/>
      <c r="K91" s="2"/>
      <c r="N91">
        <v>31.037500000000001</v>
      </c>
      <c r="O91">
        <v>18343.2</v>
      </c>
      <c r="Q91">
        <v>32.312600000000003</v>
      </c>
      <c r="R91">
        <v>18392</v>
      </c>
      <c r="V91" s="131"/>
      <c r="W91" s="132"/>
    </row>
    <row r="92" spans="1:23" x14ac:dyDescent="0.2">
      <c r="G92" s="30"/>
      <c r="H92" s="2"/>
      <c r="I92" s="28"/>
      <c r="J92" s="28"/>
      <c r="K92" s="2"/>
      <c r="N92">
        <v>29.952300000000001</v>
      </c>
      <c r="O92">
        <v>17837.599999999999</v>
      </c>
      <c r="Q92">
        <v>31.263100000000001</v>
      </c>
      <c r="R92">
        <v>17863.400000000001</v>
      </c>
      <c r="V92" s="130"/>
      <c r="W92" s="130"/>
    </row>
    <row r="93" spans="1:23" x14ac:dyDescent="0.2">
      <c r="G93" s="30"/>
      <c r="H93" s="2"/>
      <c r="I93" s="28"/>
      <c r="J93" s="28"/>
      <c r="K93" s="2"/>
      <c r="N93">
        <v>27.661000000000001</v>
      </c>
      <c r="O93">
        <v>17061.400000000001</v>
      </c>
      <c r="Q93">
        <v>28.965599999999998</v>
      </c>
      <c r="R93">
        <v>17071.400000000001</v>
      </c>
      <c r="V93" s="129"/>
    </row>
    <row r="94" spans="1:23" x14ac:dyDescent="0.2">
      <c r="G94" s="30"/>
      <c r="H94" s="2"/>
      <c r="I94" s="28"/>
      <c r="J94" s="28"/>
      <c r="K94" s="2"/>
      <c r="N94">
        <v>23.577999999999999</v>
      </c>
      <c r="O94">
        <v>12313</v>
      </c>
      <c r="Q94">
        <v>29.050999999999998</v>
      </c>
      <c r="R94">
        <v>16999.7</v>
      </c>
    </row>
    <row r="95" spans="1:23" x14ac:dyDescent="0.2">
      <c r="G95" s="30"/>
      <c r="H95" s="2"/>
      <c r="I95" s="28"/>
      <c r="J95" s="28"/>
      <c r="K95" s="2"/>
      <c r="N95">
        <v>23.2758</v>
      </c>
      <c r="O95">
        <v>9718.2900000000009</v>
      </c>
      <c r="Q95">
        <v>25.106400000000001</v>
      </c>
      <c r="R95">
        <v>12237.5</v>
      </c>
    </row>
    <row r="96" spans="1:23" x14ac:dyDescent="0.2">
      <c r="G96" s="30"/>
      <c r="H96" s="2"/>
      <c r="I96" s="28"/>
      <c r="J96" s="28"/>
      <c r="K96" s="2"/>
      <c r="N96">
        <v>27.215599999999998</v>
      </c>
      <c r="O96">
        <v>6514.19</v>
      </c>
      <c r="Q96">
        <v>24.844999999999999</v>
      </c>
      <c r="R96">
        <v>9735.82</v>
      </c>
    </row>
    <row r="97" spans="7:18" x14ac:dyDescent="0.2">
      <c r="G97" s="30"/>
      <c r="H97" s="2"/>
      <c r="I97" s="28"/>
      <c r="J97" s="28"/>
      <c r="K97" s="2"/>
      <c r="N97">
        <v>25.863</v>
      </c>
      <c r="O97">
        <v>5217.22</v>
      </c>
      <c r="Q97">
        <v>28.8901</v>
      </c>
      <c r="R97">
        <v>6529.67</v>
      </c>
    </row>
    <row r="98" spans="7:18" x14ac:dyDescent="0.2">
      <c r="G98" s="30"/>
      <c r="H98" s="2"/>
      <c r="I98" s="28"/>
      <c r="J98" s="28"/>
      <c r="K98" s="2"/>
      <c r="N98">
        <v>27.625399999999999</v>
      </c>
      <c r="O98">
        <v>3790.03</v>
      </c>
      <c r="Q98">
        <v>27.6343</v>
      </c>
      <c r="R98">
        <v>5191.8100000000004</v>
      </c>
    </row>
    <row r="99" spans="7:18" x14ac:dyDescent="0.2">
      <c r="G99" s="30"/>
      <c r="H99" s="2"/>
      <c r="I99" s="28"/>
      <c r="J99" s="28"/>
      <c r="K99" s="2"/>
      <c r="N99">
        <v>27.0731</v>
      </c>
      <c r="O99">
        <v>2798.2</v>
      </c>
      <c r="Q99">
        <v>29.5291</v>
      </c>
      <c r="R99">
        <v>3757.05</v>
      </c>
    </row>
    <row r="100" spans="7:18" x14ac:dyDescent="0.2">
      <c r="G100" s="30"/>
      <c r="H100" s="2"/>
      <c r="I100" s="28"/>
      <c r="J100" s="28"/>
      <c r="K100" s="2"/>
      <c r="N100">
        <v>23.2133</v>
      </c>
      <c r="O100">
        <v>2032.81</v>
      </c>
      <c r="Q100">
        <v>29.006499999999999</v>
      </c>
      <c r="R100">
        <v>2778.08</v>
      </c>
    </row>
    <row r="101" spans="7:18" x14ac:dyDescent="0.2">
      <c r="G101" s="30"/>
      <c r="H101" s="2"/>
      <c r="I101" s="28"/>
      <c r="J101" s="28"/>
      <c r="K101" s="2"/>
      <c r="N101">
        <v>22.573699999999999</v>
      </c>
      <c r="O101">
        <v>1000.53</v>
      </c>
      <c r="Q101">
        <v>25.2193</v>
      </c>
      <c r="R101">
        <v>1998.32</v>
      </c>
    </row>
    <row r="102" spans="7:18" x14ac:dyDescent="0.2">
      <c r="G102" s="30"/>
      <c r="H102" s="2"/>
      <c r="I102" s="28"/>
      <c r="J102" s="28"/>
      <c r="K102" s="2"/>
      <c r="N102">
        <v>21.6663</v>
      </c>
      <c r="O102">
        <v>43.860999999999997</v>
      </c>
      <c r="Q102">
        <v>23.83</v>
      </c>
      <c r="R102">
        <v>12.8042</v>
      </c>
    </row>
    <row r="103" spans="7:18" x14ac:dyDescent="0.2">
      <c r="G103" s="30"/>
      <c r="H103" s="2"/>
      <c r="I103" s="28"/>
      <c r="J103" s="28"/>
      <c r="K103" s="2"/>
    </row>
    <row r="104" spans="7:18" x14ac:dyDescent="0.2">
      <c r="G104" s="30"/>
      <c r="H104" s="2"/>
      <c r="I104" s="28"/>
      <c r="J104" s="28"/>
      <c r="K104" s="2"/>
    </row>
    <row r="105" spans="7:18" x14ac:dyDescent="0.2">
      <c r="G105" s="30"/>
      <c r="H105" s="2"/>
      <c r="I105" s="28"/>
      <c r="J105" s="28"/>
      <c r="K105" s="2"/>
    </row>
    <row r="106" spans="7:18" x14ac:dyDescent="0.2">
      <c r="G106" s="30"/>
      <c r="H106" s="2"/>
      <c r="I106" s="28"/>
      <c r="J106" s="28"/>
      <c r="K106" s="2"/>
    </row>
    <row r="107" spans="7:18" x14ac:dyDescent="0.2">
      <c r="G107" s="30"/>
      <c r="H107" s="2"/>
      <c r="I107" s="28"/>
      <c r="J107" s="28"/>
      <c r="K107" s="2"/>
    </row>
    <row r="108" spans="7:18" x14ac:dyDescent="0.2">
      <c r="G108" s="30"/>
      <c r="H108" s="2"/>
      <c r="I108" s="28"/>
      <c r="J108" s="28"/>
      <c r="K108" s="2"/>
    </row>
    <row r="109" spans="7:18" x14ac:dyDescent="0.2">
      <c r="G109" s="30"/>
      <c r="H109" s="2"/>
      <c r="I109" s="28"/>
      <c r="J109" s="28"/>
      <c r="K109" s="2"/>
    </row>
    <row r="110" spans="7:18" x14ac:dyDescent="0.2">
      <c r="G110" s="30"/>
      <c r="H110" s="2"/>
      <c r="I110" s="28"/>
      <c r="J110" s="28"/>
      <c r="K110" s="2"/>
    </row>
    <row r="111" spans="7:18" x14ac:dyDescent="0.2">
      <c r="G111" s="30"/>
      <c r="H111" s="2"/>
      <c r="I111" s="28"/>
      <c r="J111" s="28"/>
      <c r="K111" s="2"/>
    </row>
    <row r="112" spans="7:18" x14ac:dyDescent="0.2">
      <c r="G112" s="30"/>
      <c r="H112" s="2"/>
      <c r="I112" s="28"/>
      <c r="J112" s="28"/>
      <c r="K112" s="2"/>
    </row>
    <row r="113" spans="7:11" x14ac:dyDescent="0.2">
      <c r="G113" s="30"/>
      <c r="H113" s="2"/>
      <c r="I113" s="28"/>
      <c r="J113" s="28"/>
      <c r="K113" s="2"/>
    </row>
    <row r="114" spans="7:11" x14ac:dyDescent="0.2">
      <c r="G114" s="30"/>
      <c r="H114" s="2"/>
      <c r="I114" s="28"/>
      <c r="J114" s="28"/>
      <c r="K114" s="2"/>
    </row>
    <row r="115" spans="7:11" x14ac:dyDescent="0.2">
      <c r="G115" s="30"/>
      <c r="H115" s="2"/>
      <c r="I115" s="28"/>
      <c r="J115" s="28"/>
      <c r="K115" s="2"/>
    </row>
    <row r="116" spans="7:11" x14ac:dyDescent="0.2">
      <c r="G116" s="30"/>
      <c r="H116" s="2"/>
      <c r="I116" s="28"/>
      <c r="J116" s="28"/>
      <c r="K116" s="2"/>
    </row>
    <row r="117" spans="7:11" x14ac:dyDescent="0.2">
      <c r="G117" s="30"/>
      <c r="H117" s="2"/>
      <c r="I117" s="28"/>
      <c r="J117" s="28"/>
      <c r="K117" s="2"/>
    </row>
    <row r="118" spans="7:11" x14ac:dyDescent="0.2">
      <c r="G118" s="30"/>
      <c r="H118" s="2"/>
      <c r="I118" s="28"/>
      <c r="J118" s="28"/>
      <c r="K118" s="2"/>
    </row>
    <row r="119" spans="7:11" x14ac:dyDescent="0.2">
      <c r="G119" s="30"/>
      <c r="H119" s="2"/>
      <c r="I119" s="28"/>
      <c r="J119" s="28"/>
      <c r="K119" s="2"/>
    </row>
    <row r="120" spans="7:11" x14ac:dyDescent="0.2">
      <c r="G120" s="30"/>
      <c r="H120" s="2"/>
      <c r="I120" s="28"/>
      <c r="J120" s="28"/>
      <c r="K120" s="2"/>
    </row>
    <row r="121" spans="7:11" x14ac:dyDescent="0.2">
      <c r="G121" s="30"/>
      <c r="H121" s="2"/>
      <c r="I121" s="28"/>
      <c r="J121" s="28"/>
      <c r="K121" s="2"/>
    </row>
    <row r="122" spans="7:11" x14ac:dyDescent="0.2">
      <c r="G122" s="30"/>
      <c r="H122" s="2"/>
      <c r="I122" s="28"/>
      <c r="J122" s="28"/>
      <c r="K122" s="2"/>
    </row>
    <row r="123" spans="7:11" x14ac:dyDescent="0.2">
      <c r="G123" s="30"/>
      <c r="H123" s="2"/>
      <c r="I123" s="28"/>
      <c r="J123" s="28"/>
      <c r="K123" s="2"/>
    </row>
    <row r="124" spans="7:11" x14ac:dyDescent="0.2">
      <c r="G124" s="30"/>
      <c r="H124" s="2"/>
      <c r="I124" s="28"/>
      <c r="J124" s="28"/>
      <c r="K124" s="2"/>
    </row>
    <row r="125" spans="7:11" x14ac:dyDescent="0.2">
      <c r="G125" s="30"/>
      <c r="H125" s="2"/>
      <c r="I125" s="28"/>
      <c r="J125" s="28"/>
      <c r="K125" s="2"/>
    </row>
    <row r="126" spans="7:11" x14ac:dyDescent="0.2">
      <c r="G126" s="30"/>
      <c r="H126" s="2"/>
      <c r="I126" s="28"/>
      <c r="J126" s="28"/>
      <c r="K126" s="2"/>
    </row>
    <row r="127" spans="7:11" x14ac:dyDescent="0.2">
      <c r="G127" s="30"/>
      <c r="H127" s="2"/>
      <c r="I127" s="28"/>
      <c r="J127" s="28"/>
      <c r="K127" s="2"/>
    </row>
    <row r="128" spans="7:11" x14ac:dyDescent="0.2">
      <c r="G128" s="30"/>
      <c r="H128" s="2"/>
      <c r="I128" s="28"/>
      <c r="J128" s="28"/>
      <c r="K128" s="2"/>
    </row>
    <row r="129" spans="7:11" x14ac:dyDescent="0.2">
      <c r="G129" s="30"/>
      <c r="H129" s="2"/>
      <c r="I129" s="28"/>
      <c r="J129" s="28"/>
      <c r="K129" s="2"/>
    </row>
    <row r="130" spans="7:11" x14ac:dyDescent="0.2">
      <c r="G130" s="30"/>
      <c r="H130" s="2"/>
      <c r="I130" s="28"/>
      <c r="J130" s="28"/>
      <c r="K130" s="2"/>
    </row>
    <row r="131" spans="7:11" x14ac:dyDescent="0.2">
      <c r="G131" s="30"/>
      <c r="H131" s="2"/>
      <c r="I131" s="28"/>
      <c r="J131" s="28"/>
      <c r="K131" s="2"/>
    </row>
    <row r="132" spans="7:11" x14ac:dyDescent="0.2">
      <c r="G132" s="30"/>
      <c r="H132" s="2"/>
      <c r="I132" s="28"/>
      <c r="J132" s="28"/>
      <c r="K132" s="2"/>
    </row>
    <row r="133" spans="7:11" x14ac:dyDescent="0.2">
      <c r="G133"/>
      <c r="H133" s="2"/>
      <c r="I133" s="28"/>
      <c r="J133" s="28"/>
      <c r="K133" s="2"/>
    </row>
    <row r="134" spans="7:11" x14ac:dyDescent="0.2">
      <c r="G134"/>
      <c r="H134" s="2"/>
      <c r="I134" s="28"/>
      <c r="J134" s="28"/>
      <c r="K134" s="2"/>
    </row>
    <row r="135" spans="7:11" x14ac:dyDescent="0.2">
      <c r="G135"/>
      <c r="H135" s="2"/>
      <c r="I135" s="28"/>
      <c r="J135" s="28"/>
      <c r="K135" s="2"/>
    </row>
    <row r="136" spans="7:11" x14ac:dyDescent="0.2">
      <c r="G136"/>
      <c r="H136" s="2"/>
      <c r="I136" s="28"/>
      <c r="J136" s="28"/>
      <c r="K136" s="2"/>
    </row>
    <row r="137" spans="7:11" x14ac:dyDescent="0.2">
      <c r="G137"/>
      <c r="H137" s="2"/>
      <c r="I137" s="28"/>
      <c r="J137" s="28"/>
      <c r="K137" s="2"/>
    </row>
    <row r="138" spans="7:11" x14ac:dyDescent="0.2">
      <c r="G138"/>
      <c r="H138" s="2"/>
      <c r="I138" s="28"/>
      <c r="J138" s="28"/>
      <c r="K138" s="2"/>
    </row>
    <row r="139" spans="7:11" x14ac:dyDescent="0.2">
      <c r="G139"/>
      <c r="H139" s="2"/>
      <c r="I139" s="28"/>
      <c r="J139" s="28"/>
      <c r="K139" s="2"/>
    </row>
    <row r="140" spans="7:11" x14ac:dyDescent="0.2">
      <c r="G140"/>
      <c r="H140" s="2"/>
      <c r="I140" s="28"/>
      <c r="J140" s="28"/>
      <c r="K140" s="2"/>
    </row>
    <row r="141" spans="7:11" x14ac:dyDescent="0.2">
      <c r="G141"/>
      <c r="H141" s="2"/>
      <c r="I141" s="28"/>
      <c r="J141" s="28"/>
      <c r="K141" s="2"/>
    </row>
    <row r="142" spans="7:11" x14ac:dyDescent="0.2">
      <c r="G142"/>
      <c r="H142" s="2"/>
      <c r="I142" s="28"/>
      <c r="J142" s="28"/>
      <c r="K142" s="2"/>
    </row>
    <row r="143" spans="7:11" x14ac:dyDescent="0.2">
      <c r="G143"/>
      <c r="H143" s="2"/>
      <c r="I143" s="28"/>
      <c r="J143" s="28"/>
      <c r="K143" s="2"/>
    </row>
    <row r="144" spans="7:11" x14ac:dyDescent="0.2">
      <c r="G144"/>
      <c r="H144" s="2"/>
      <c r="I144" s="28"/>
      <c r="J144" s="28"/>
      <c r="K144" s="2"/>
    </row>
    <row r="145" spans="7:11" x14ac:dyDescent="0.2">
      <c r="G145"/>
      <c r="H145" s="2"/>
      <c r="I145" s="28"/>
      <c r="J145" s="28"/>
      <c r="K145" s="2"/>
    </row>
    <row r="146" spans="7:11" x14ac:dyDescent="0.2">
      <c r="G146"/>
      <c r="H146" s="2"/>
      <c r="I146" s="28"/>
      <c r="J146" s="28"/>
      <c r="K146" s="2"/>
    </row>
    <row r="147" spans="7:11" x14ac:dyDescent="0.2">
      <c r="G147"/>
      <c r="H147" s="2"/>
      <c r="I147" s="28"/>
      <c r="J147" s="28"/>
      <c r="K147" s="2"/>
    </row>
    <row r="148" spans="7:11" x14ac:dyDescent="0.2">
      <c r="G148"/>
      <c r="H148" s="2"/>
      <c r="I148" s="28"/>
      <c r="J148" s="28"/>
      <c r="K148" s="2"/>
    </row>
    <row r="149" spans="7:11" x14ac:dyDescent="0.2">
      <c r="G149"/>
      <c r="H149" s="2"/>
      <c r="I149" s="28"/>
      <c r="J149" s="28"/>
      <c r="K149" s="2"/>
    </row>
    <row r="150" spans="7:11" x14ac:dyDescent="0.2">
      <c r="G150"/>
      <c r="H150" s="2"/>
      <c r="I150" s="28"/>
      <c r="J150" s="28"/>
      <c r="K150" s="2"/>
    </row>
    <row r="151" spans="7:11" x14ac:dyDescent="0.2">
      <c r="G151"/>
      <c r="H151" s="2"/>
      <c r="I151" s="28"/>
      <c r="J151" s="28"/>
      <c r="K151" s="2"/>
    </row>
    <row r="152" spans="7:11" x14ac:dyDescent="0.2">
      <c r="G152"/>
      <c r="H152" s="2"/>
      <c r="I152" s="28"/>
      <c r="J152" s="28"/>
      <c r="K152" s="2"/>
    </row>
    <row r="153" spans="7:11" x14ac:dyDescent="0.2">
      <c r="G153"/>
      <c r="H153" s="2"/>
      <c r="I153" s="28"/>
      <c r="J153" s="28"/>
      <c r="K153" s="2"/>
    </row>
    <row r="154" spans="7:11" x14ac:dyDescent="0.2">
      <c r="G154"/>
      <c r="H154" s="2"/>
      <c r="I154" s="28"/>
      <c r="J154" s="28"/>
      <c r="K154" s="2"/>
    </row>
    <row r="155" spans="7:11" x14ac:dyDescent="0.2">
      <c r="G155"/>
      <c r="H155" s="2"/>
      <c r="I155" s="28"/>
      <c r="J155" s="28"/>
      <c r="K155" s="2"/>
    </row>
    <row r="156" spans="7:11" x14ac:dyDescent="0.2">
      <c r="G156"/>
      <c r="H156" s="2"/>
      <c r="I156" s="28"/>
      <c r="J156" s="28"/>
      <c r="K156" s="2"/>
    </row>
    <row r="157" spans="7:11" x14ac:dyDescent="0.2">
      <c r="G157"/>
      <c r="H157" s="2"/>
      <c r="I157" s="28"/>
      <c r="J157" s="28"/>
      <c r="K157" s="2"/>
    </row>
    <row r="158" spans="7:11" x14ac:dyDescent="0.2">
      <c r="G158"/>
      <c r="H158" s="2"/>
      <c r="I158" s="28"/>
      <c r="J158" s="28"/>
      <c r="K158" s="2"/>
    </row>
    <row r="159" spans="7:11" x14ac:dyDescent="0.2">
      <c r="G159"/>
      <c r="H159" s="2"/>
      <c r="I159" s="28"/>
      <c r="J159" s="28"/>
      <c r="K159" s="2"/>
    </row>
    <row r="160" spans="7:11" x14ac:dyDescent="0.2">
      <c r="G160"/>
      <c r="H160" s="2"/>
      <c r="I160" s="28"/>
      <c r="J160" s="28"/>
      <c r="K160" s="2"/>
    </row>
    <row r="161" spans="7:11" x14ac:dyDescent="0.2">
      <c r="G161"/>
      <c r="H161" s="2"/>
      <c r="I161" s="28"/>
      <c r="J161" s="28"/>
      <c r="K161" s="2"/>
    </row>
    <row r="162" spans="7:11" x14ac:dyDescent="0.2">
      <c r="G162" s="30"/>
      <c r="H162" s="2"/>
      <c r="I162" s="28"/>
      <c r="J162" s="28"/>
      <c r="K162" s="2"/>
    </row>
    <row r="163" spans="7:11" x14ac:dyDescent="0.2">
      <c r="G163" s="30"/>
      <c r="H163" s="2"/>
      <c r="I163" s="28"/>
      <c r="J163" s="28"/>
      <c r="K163" s="2"/>
    </row>
    <row r="164" spans="7:11" x14ac:dyDescent="0.2">
      <c r="G164" s="30"/>
      <c r="H164" s="2"/>
      <c r="I164" s="28"/>
      <c r="J164" s="28"/>
      <c r="K164" s="2"/>
    </row>
    <row r="165" spans="7:11" x14ac:dyDescent="0.2">
      <c r="G165" s="30"/>
      <c r="H165" s="2"/>
      <c r="I165" s="28"/>
      <c r="J165" s="28"/>
      <c r="K165" s="2"/>
    </row>
    <row r="166" spans="7:11" x14ac:dyDescent="0.2">
      <c r="G166" s="30"/>
      <c r="H166" s="2"/>
      <c r="I166" s="28"/>
      <c r="J166" s="28"/>
      <c r="K166" s="2"/>
    </row>
    <row r="167" spans="7:11" x14ac:dyDescent="0.2">
      <c r="G167" s="30"/>
      <c r="H167" s="2"/>
      <c r="I167" s="28"/>
      <c r="J167" s="28"/>
      <c r="K167" s="2"/>
    </row>
    <row r="168" spans="7:11" x14ac:dyDescent="0.2">
      <c r="G168" s="30"/>
      <c r="H168" s="2"/>
      <c r="I168" s="28"/>
      <c r="J168" s="28"/>
      <c r="K168" s="2"/>
    </row>
    <row r="169" spans="7:11" x14ac:dyDescent="0.2">
      <c r="G169" s="30"/>
      <c r="H169" s="2"/>
      <c r="I169" s="28"/>
      <c r="J169" s="28"/>
      <c r="K169" s="2"/>
    </row>
    <row r="170" spans="7:11" x14ac:dyDescent="0.2">
      <c r="G170" s="30"/>
      <c r="H170" s="2"/>
      <c r="I170" s="28"/>
      <c r="J170" s="28"/>
      <c r="K170" s="2"/>
    </row>
    <row r="171" spans="7:11" x14ac:dyDescent="0.2">
      <c r="G171" s="30"/>
      <c r="H171" s="2"/>
      <c r="I171" s="28"/>
      <c r="J171" s="28"/>
      <c r="K171" s="2"/>
    </row>
    <row r="172" spans="7:11" x14ac:dyDescent="0.2">
      <c r="G172" s="30"/>
      <c r="H172" s="2"/>
      <c r="I172" s="28"/>
      <c r="J172" s="28"/>
      <c r="K172" s="2"/>
    </row>
    <row r="173" spans="7:11" x14ac:dyDescent="0.2">
      <c r="G173" s="30"/>
      <c r="H173" s="2"/>
      <c r="I173" s="28"/>
      <c r="J173" s="28"/>
      <c r="K173" s="2"/>
    </row>
    <row r="174" spans="7:11" x14ac:dyDescent="0.2">
      <c r="G174" s="30"/>
      <c r="H174" s="2"/>
      <c r="I174" s="28"/>
      <c r="J174" s="28"/>
      <c r="K174" s="2"/>
    </row>
    <row r="175" spans="7:11" x14ac:dyDescent="0.2">
      <c r="G175" s="30"/>
      <c r="H175" s="2"/>
      <c r="I175" s="28"/>
      <c r="J175" s="28"/>
      <c r="K175" s="2"/>
    </row>
    <row r="176" spans="7:11" x14ac:dyDescent="0.2">
      <c r="G176" s="30"/>
      <c r="H176" s="2"/>
      <c r="I176" s="28"/>
      <c r="J176" s="28"/>
      <c r="K176" s="2"/>
    </row>
    <row r="177" spans="7:11" x14ac:dyDescent="0.2">
      <c r="G177" s="30"/>
      <c r="H177" s="2"/>
      <c r="I177" s="28"/>
      <c r="J177" s="28"/>
      <c r="K177" s="2"/>
    </row>
    <row r="178" spans="7:11" x14ac:dyDescent="0.2">
      <c r="G178" s="30"/>
      <c r="H178" s="2"/>
      <c r="I178" s="28"/>
      <c r="J178" s="28"/>
      <c r="K178" s="2"/>
    </row>
    <row r="179" spans="7:11" x14ac:dyDescent="0.2">
      <c r="G179" s="30"/>
      <c r="H179" s="2"/>
      <c r="I179" s="28"/>
      <c r="J179" s="28"/>
      <c r="K179" s="2"/>
    </row>
    <row r="180" spans="7:11" x14ac:dyDescent="0.2">
      <c r="G180" s="30"/>
      <c r="H180" s="2"/>
      <c r="I180" s="28"/>
      <c r="J180" s="28"/>
      <c r="K180" s="2"/>
    </row>
    <row r="181" spans="7:11" x14ac:dyDescent="0.2">
      <c r="G181" s="30"/>
      <c r="H181" s="2"/>
      <c r="I181" s="28"/>
      <c r="J181" s="28"/>
      <c r="K181" s="2"/>
    </row>
    <row r="182" spans="7:11" x14ac:dyDescent="0.2">
      <c r="G182" s="30"/>
      <c r="H182" s="2"/>
      <c r="I182" s="28"/>
      <c r="J182" s="28"/>
      <c r="K182" s="2"/>
    </row>
    <row r="183" spans="7:11" x14ac:dyDescent="0.2">
      <c r="G183" s="30"/>
      <c r="H183" s="2"/>
      <c r="I183" s="28"/>
      <c r="J183" s="28"/>
      <c r="K183" s="2"/>
    </row>
    <row r="184" spans="7:11" x14ac:dyDescent="0.2">
      <c r="G184" s="30"/>
      <c r="H184" s="2"/>
      <c r="I184" s="28"/>
      <c r="J184" s="28"/>
      <c r="K184" s="2"/>
    </row>
    <row r="185" spans="7:11" x14ac:dyDescent="0.2">
      <c r="G185" s="30"/>
      <c r="H185" s="2"/>
      <c r="I185" s="28"/>
      <c r="J185" s="28"/>
      <c r="K185" s="2"/>
    </row>
    <row r="186" spans="7:11" x14ac:dyDescent="0.2">
      <c r="G186" s="30"/>
      <c r="H186" s="2"/>
      <c r="I186" s="28"/>
      <c r="J186" s="28"/>
      <c r="K186" s="2"/>
    </row>
    <row r="187" spans="7:11" x14ac:dyDescent="0.2">
      <c r="G187" s="30"/>
      <c r="H187" s="2"/>
      <c r="I187" s="28"/>
      <c r="J187" s="28"/>
      <c r="K187" s="2"/>
    </row>
    <row r="188" spans="7:11" x14ac:dyDescent="0.2">
      <c r="G188" s="30"/>
      <c r="H188" s="2"/>
      <c r="I188" s="28"/>
      <c r="J188" s="28"/>
      <c r="K188" s="2"/>
    </row>
    <row r="189" spans="7:11" x14ac:dyDescent="0.2">
      <c r="G189" s="30"/>
      <c r="H189" s="2"/>
      <c r="I189" s="28"/>
      <c r="J189" s="28"/>
      <c r="K189" s="2"/>
    </row>
    <row r="190" spans="7:11" x14ac:dyDescent="0.2">
      <c r="G190" s="30"/>
      <c r="H190" s="2"/>
      <c r="I190" s="28"/>
      <c r="J190" s="28"/>
      <c r="K190" s="2"/>
    </row>
    <row r="191" spans="7:11" x14ac:dyDescent="0.2">
      <c r="G191" s="30"/>
      <c r="H191" s="2"/>
      <c r="I191" s="28"/>
      <c r="J191" s="28"/>
      <c r="K191" s="2"/>
    </row>
    <row r="192" spans="7:11" x14ac:dyDescent="0.2">
      <c r="G192" s="30"/>
      <c r="H192" s="2"/>
      <c r="I192" s="28"/>
      <c r="J192" s="28"/>
      <c r="K192" s="2"/>
    </row>
    <row r="193" spans="7:11" x14ac:dyDescent="0.2">
      <c r="G193" s="30"/>
      <c r="H193" s="2"/>
      <c r="I193" s="28"/>
      <c r="J193" s="28"/>
      <c r="K193" s="2"/>
    </row>
    <row r="194" spans="7:11" x14ac:dyDescent="0.2">
      <c r="G194" s="30"/>
      <c r="H194" s="2"/>
      <c r="I194" s="28"/>
      <c r="J194" s="28"/>
      <c r="K194" s="2"/>
    </row>
    <row r="195" spans="7:11" x14ac:dyDescent="0.2">
      <c r="G195" s="30"/>
      <c r="H195" s="2"/>
      <c r="I195" s="28"/>
      <c r="J195" s="28"/>
      <c r="K195" s="2"/>
    </row>
    <row r="196" spans="7:11" x14ac:dyDescent="0.2">
      <c r="G196" s="30"/>
      <c r="H196" s="2"/>
      <c r="I196" s="28"/>
      <c r="J196" s="28"/>
      <c r="K196" s="2"/>
    </row>
    <row r="197" spans="7:11" x14ac:dyDescent="0.2">
      <c r="G197" s="30"/>
      <c r="H197" s="2"/>
      <c r="I197" s="28"/>
      <c r="J197" s="28"/>
      <c r="K197" s="2"/>
    </row>
    <row r="198" spans="7:11" x14ac:dyDescent="0.2">
      <c r="G198" s="30"/>
      <c r="H198" s="2"/>
      <c r="I198" s="28"/>
      <c r="J198" s="28"/>
      <c r="K198" s="2"/>
    </row>
    <row r="199" spans="7:11" x14ac:dyDescent="0.2">
      <c r="G199" s="30"/>
      <c r="H199" s="2"/>
      <c r="I199" s="28"/>
      <c r="J199" s="28"/>
      <c r="K199" s="2"/>
    </row>
    <row r="200" spans="7:11" x14ac:dyDescent="0.2">
      <c r="G200" s="30"/>
      <c r="H200" s="2"/>
      <c r="I200" s="28"/>
      <c r="J200" s="28"/>
      <c r="K200" s="2"/>
    </row>
    <row r="201" spans="7:11" x14ac:dyDescent="0.2">
      <c r="G201" s="30"/>
      <c r="H201" s="2"/>
      <c r="I201" s="28"/>
      <c r="J201" s="28"/>
      <c r="K201" s="2"/>
    </row>
    <row r="202" spans="7:11" x14ac:dyDescent="0.2">
      <c r="G202" s="30"/>
      <c r="H202" s="2"/>
      <c r="I202" s="28"/>
      <c r="J202" s="28"/>
      <c r="K202" s="2"/>
    </row>
    <row r="203" spans="7:11" x14ac:dyDescent="0.2">
      <c r="G203" s="30"/>
      <c r="H203" s="2"/>
      <c r="I203" s="28"/>
      <c r="J203" s="28"/>
      <c r="K203" s="2"/>
    </row>
    <row r="204" spans="7:11" x14ac:dyDescent="0.2">
      <c r="G204" s="30"/>
      <c r="H204" s="2"/>
      <c r="I204" s="28"/>
      <c r="J204" s="28"/>
      <c r="K204" s="2"/>
    </row>
    <row r="205" spans="7:11" x14ac:dyDescent="0.2">
      <c r="G205" s="30"/>
      <c r="H205" s="2"/>
      <c r="I205" s="28"/>
      <c r="J205" s="28"/>
      <c r="K205" s="2"/>
    </row>
    <row r="206" spans="7:11" x14ac:dyDescent="0.2">
      <c r="G206" s="30"/>
      <c r="H206" s="2"/>
      <c r="I206" s="28"/>
      <c r="J206" s="28"/>
      <c r="K206" s="2"/>
    </row>
    <row r="207" spans="7:11" x14ac:dyDescent="0.2">
      <c r="G207" s="30"/>
      <c r="H207" s="2"/>
      <c r="I207" s="28"/>
      <c r="J207" s="28"/>
      <c r="K207" s="2"/>
    </row>
    <row r="208" spans="7:11" x14ac:dyDescent="0.2">
      <c r="G208" s="30"/>
      <c r="H208" s="2"/>
      <c r="I208" s="28"/>
      <c r="J208" s="28"/>
      <c r="K208" s="2"/>
    </row>
    <row r="209" spans="7:11" x14ac:dyDescent="0.2">
      <c r="G209" s="30"/>
      <c r="H209" s="2"/>
      <c r="I209" s="28"/>
      <c r="J209" s="28"/>
      <c r="K209" s="2"/>
    </row>
    <row r="210" spans="7:11" x14ac:dyDescent="0.2">
      <c r="G210" s="30"/>
      <c r="H210" s="2"/>
      <c r="I210" s="28"/>
      <c r="J210" s="28"/>
      <c r="K210" s="2"/>
    </row>
    <row r="211" spans="7:11" x14ac:dyDescent="0.2">
      <c r="G211" s="30"/>
      <c r="H211" s="2"/>
      <c r="I211" s="28"/>
      <c r="J211" s="28"/>
      <c r="K211" s="2"/>
    </row>
    <row r="212" spans="7:11" x14ac:dyDescent="0.2">
      <c r="G212" s="30"/>
      <c r="H212" s="2"/>
      <c r="I212" s="28"/>
      <c r="J212" s="28"/>
      <c r="K212" s="2"/>
    </row>
    <row r="213" spans="7:11" x14ac:dyDescent="0.2">
      <c r="G213" s="30"/>
      <c r="H213" s="2"/>
      <c r="I213" s="28"/>
      <c r="J213" s="28"/>
      <c r="K213" s="2"/>
    </row>
    <row r="214" spans="7:11" x14ac:dyDescent="0.2">
      <c r="G214" s="30"/>
      <c r="H214" s="2"/>
      <c r="I214" s="28"/>
      <c r="J214" s="28"/>
      <c r="K214" s="2"/>
    </row>
    <row r="215" spans="7:11" x14ac:dyDescent="0.2">
      <c r="G215" s="30"/>
      <c r="H215" s="2"/>
      <c r="I215" s="28"/>
      <c r="J215" s="28"/>
      <c r="K215" s="2"/>
    </row>
    <row r="216" spans="7:11" x14ac:dyDescent="0.2">
      <c r="G216" s="30"/>
      <c r="H216" s="2"/>
      <c r="I216" s="28"/>
      <c r="J216" s="28"/>
      <c r="K216" s="2"/>
    </row>
    <row r="217" spans="7:11" x14ac:dyDescent="0.2">
      <c r="G217" s="30"/>
      <c r="H217" s="2"/>
      <c r="I217" s="28"/>
      <c r="J217" s="28"/>
      <c r="K217" s="2"/>
    </row>
    <row r="218" spans="7:11" x14ac:dyDescent="0.2">
      <c r="G218" s="30"/>
      <c r="H218" s="2"/>
      <c r="I218" s="28"/>
      <c r="J218" s="28"/>
      <c r="K218" s="2"/>
    </row>
    <row r="219" spans="7:11" x14ac:dyDescent="0.2">
      <c r="G219" s="30"/>
      <c r="H219" s="2"/>
      <c r="I219" s="28"/>
      <c r="J219" s="28"/>
      <c r="K219" s="2"/>
    </row>
    <row r="220" spans="7:11" x14ac:dyDescent="0.2">
      <c r="G220" s="30"/>
      <c r="H220" s="2"/>
      <c r="I220" s="28"/>
      <c r="J220" s="28"/>
      <c r="K220" s="2"/>
    </row>
    <row r="221" spans="7:11" x14ac:dyDescent="0.2">
      <c r="G221" s="30"/>
      <c r="H221" s="2"/>
      <c r="I221" s="28"/>
      <c r="J221" s="28"/>
      <c r="K221" s="2"/>
    </row>
    <row r="222" spans="7:11" x14ac:dyDescent="0.2">
      <c r="G222" s="30"/>
      <c r="H222" s="2"/>
      <c r="I222" s="28"/>
      <c r="J222" s="30"/>
      <c r="K222" s="2"/>
    </row>
    <row r="223" spans="7:11" x14ac:dyDescent="0.2">
      <c r="G223" s="30"/>
      <c r="H223" s="2"/>
      <c r="I223" s="28"/>
      <c r="J223" s="30"/>
      <c r="K223" s="2"/>
    </row>
    <row r="224" spans="7:11" x14ac:dyDescent="0.2">
      <c r="G224" s="30"/>
      <c r="H224" s="2"/>
      <c r="I224" s="28"/>
      <c r="J224" s="30"/>
      <c r="K224" s="2"/>
    </row>
    <row r="225" spans="7:11" x14ac:dyDescent="0.2">
      <c r="G225" s="30"/>
      <c r="H225" s="2"/>
      <c r="I225" s="28"/>
      <c r="J225" s="30"/>
      <c r="K225" s="2"/>
    </row>
    <row r="226" spans="7:11" x14ac:dyDescent="0.2">
      <c r="G226" s="30"/>
      <c r="H226" s="2"/>
      <c r="I226" s="28"/>
      <c r="J226" s="30"/>
      <c r="K226" s="2"/>
    </row>
    <row r="227" spans="7:11" x14ac:dyDescent="0.2">
      <c r="G227" s="30"/>
      <c r="H227" s="2"/>
      <c r="I227" s="28"/>
      <c r="J227" s="30"/>
      <c r="K227" s="2"/>
    </row>
    <row r="228" spans="7:11" x14ac:dyDescent="0.2">
      <c r="G228" s="30"/>
      <c r="H228" s="2"/>
      <c r="I228" s="28"/>
      <c r="J228" s="30"/>
      <c r="K228" s="2"/>
    </row>
    <row r="229" spans="7:11" x14ac:dyDescent="0.2">
      <c r="G229" s="30"/>
      <c r="H229" s="2"/>
      <c r="I229" s="28"/>
      <c r="J229" s="30"/>
      <c r="K229" s="2"/>
    </row>
    <row r="230" spans="7:11" x14ac:dyDescent="0.2">
      <c r="G230" s="30"/>
      <c r="H230" s="2"/>
      <c r="I230" s="28"/>
      <c r="J230" s="30"/>
      <c r="K230" s="2"/>
    </row>
    <row r="231" spans="7:11" x14ac:dyDescent="0.2">
      <c r="G231" s="30"/>
      <c r="H231" s="2"/>
      <c r="I231" s="28"/>
      <c r="J231" s="30"/>
      <c r="K231" s="2"/>
    </row>
    <row r="232" spans="7:11" x14ac:dyDescent="0.2">
      <c r="G232" s="30"/>
      <c r="H232" s="2"/>
      <c r="I232" s="28"/>
      <c r="J232" s="30"/>
      <c r="K232" s="2"/>
    </row>
    <row r="233" spans="7:11" x14ac:dyDescent="0.2">
      <c r="G233" s="30"/>
      <c r="H233" s="2"/>
      <c r="I233" s="28"/>
      <c r="J233" s="30"/>
      <c r="K233" s="2"/>
    </row>
    <row r="234" spans="7:11" x14ac:dyDescent="0.2">
      <c r="G234" s="30"/>
      <c r="H234" s="2"/>
      <c r="I234" s="28"/>
      <c r="J234" s="30"/>
      <c r="K234" s="2"/>
    </row>
    <row r="235" spans="7:11" x14ac:dyDescent="0.2">
      <c r="G235" s="30"/>
      <c r="H235" s="2"/>
      <c r="I235" s="28"/>
      <c r="J235" s="30"/>
      <c r="K235" s="2"/>
    </row>
    <row r="236" spans="7:11" x14ac:dyDescent="0.2">
      <c r="G236" s="30"/>
      <c r="H236" s="2"/>
      <c r="I236" s="28"/>
      <c r="J236" s="30"/>
      <c r="K236" s="2"/>
    </row>
    <row r="237" spans="7:11" x14ac:dyDescent="0.2">
      <c r="G237" s="30"/>
      <c r="H237" s="2"/>
      <c r="I237" s="28"/>
      <c r="J237" s="30"/>
      <c r="K237" s="2"/>
    </row>
    <row r="238" spans="7:11" x14ac:dyDescent="0.2">
      <c r="G238" s="30"/>
      <c r="H238" s="2"/>
      <c r="I238" s="28"/>
      <c r="J238" s="30"/>
      <c r="K238" s="2"/>
    </row>
    <row r="239" spans="7:11" x14ac:dyDescent="0.2">
      <c r="G239" s="30"/>
      <c r="H239" s="2"/>
      <c r="I239" s="28"/>
      <c r="J239" s="30"/>
      <c r="K239" s="2"/>
    </row>
    <row r="240" spans="7:11" x14ac:dyDescent="0.2">
      <c r="G240" s="30"/>
      <c r="H240" s="2"/>
      <c r="I240" s="28"/>
      <c r="J240" s="30"/>
      <c r="K240" s="2"/>
    </row>
    <row r="241" spans="7:11" x14ac:dyDescent="0.2">
      <c r="G241" s="30"/>
      <c r="H241" s="2"/>
      <c r="I241" s="28"/>
      <c r="J241" s="30"/>
      <c r="K241" s="2"/>
    </row>
    <row r="242" spans="7:11" x14ac:dyDescent="0.2">
      <c r="G242" s="30"/>
      <c r="H242" s="2"/>
      <c r="I242" s="28"/>
      <c r="J242" s="30"/>
      <c r="K242" s="2"/>
    </row>
    <row r="243" spans="7:11" x14ac:dyDescent="0.2">
      <c r="G243" s="30"/>
      <c r="H243" s="2"/>
      <c r="I243" s="28"/>
      <c r="J243" s="30"/>
      <c r="K243" s="2"/>
    </row>
    <row r="244" spans="7:11" x14ac:dyDescent="0.2">
      <c r="G244" s="30"/>
      <c r="H244" s="2"/>
      <c r="I244" s="28"/>
      <c r="J244" s="30"/>
      <c r="K244" s="2"/>
    </row>
    <row r="245" spans="7:11" x14ac:dyDescent="0.2">
      <c r="G245" s="30"/>
      <c r="H245" s="2"/>
      <c r="I245" s="28"/>
      <c r="J245" s="30"/>
      <c r="K245" s="2"/>
    </row>
    <row r="246" spans="7:11" x14ac:dyDescent="0.2">
      <c r="G246" s="30"/>
      <c r="H246" s="2"/>
      <c r="I246" s="28"/>
      <c r="J246" s="30"/>
      <c r="K246" s="2"/>
    </row>
    <row r="247" spans="7:11" x14ac:dyDescent="0.2">
      <c r="G247" s="30"/>
      <c r="H247" s="2"/>
      <c r="I247" s="28"/>
      <c r="J247" s="30"/>
      <c r="K247" s="2"/>
    </row>
    <row r="248" spans="7:11" x14ac:dyDescent="0.2">
      <c r="G248" s="30"/>
      <c r="H248" s="2"/>
      <c r="I248" s="28"/>
      <c r="J248" s="30"/>
      <c r="K248" s="2"/>
    </row>
    <row r="249" spans="7:11" x14ac:dyDescent="0.2">
      <c r="G249" s="30"/>
      <c r="H249" s="2"/>
      <c r="I249" s="28"/>
      <c r="J249" s="30"/>
      <c r="K249" s="2"/>
    </row>
    <row r="250" spans="7:11" x14ac:dyDescent="0.2">
      <c r="G250" s="30"/>
      <c r="H250" s="2"/>
      <c r="I250" s="28"/>
      <c r="J250" s="30"/>
      <c r="K250" s="2"/>
    </row>
    <row r="251" spans="7:11" x14ac:dyDescent="0.2">
      <c r="G251" s="30"/>
      <c r="H251" s="2"/>
      <c r="I251" s="28"/>
      <c r="J251" s="30"/>
      <c r="K251" s="2"/>
    </row>
    <row r="252" spans="7:11" x14ac:dyDescent="0.2">
      <c r="G252" s="30"/>
      <c r="H252" s="2"/>
      <c r="I252" s="28"/>
      <c r="J252" s="30"/>
      <c r="K252" s="2"/>
    </row>
    <row r="253" spans="7:11" x14ac:dyDescent="0.2">
      <c r="G253" s="30"/>
      <c r="H253" s="2"/>
      <c r="I253" s="28"/>
      <c r="J253" s="30"/>
      <c r="K253" s="2"/>
    </row>
    <row r="254" spans="7:11" x14ac:dyDescent="0.2">
      <c r="G254" s="30"/>
      <c r="H254" s="2"/>
      <c r="I254" s="28"/>
      <c r="J254" s="30"/>
      <c r="K254" s="2"/>
    </row>
    <row r="255" spans="7:11" x14ac:dyDescent="0.2">
      <c r="G255" s="30"/>
      <c r="H255" s="2"/>
      <c r="I255" s="28"/>
      <c r="J255" s="30"/>
      <c r="K255" s="2"/>
    </row>
    <row r="256" spans="7:11" x14ac:dyDescent="0.2">
      <c r="G256" s="30"/>
      <c r="H256" s="2"/>
      <c r="I256" s="28"/>
      <c r="J256" s="30"/>
      <c r="K256" s="2"/>
    </row>
    <row r="257" spans="7:11" x14ac:dyDescent="0.2">
      <c r="G257" s="30"/>
      <c r="H257" s="2"/>
      <c r="I257" s="28"/>
      <c r="J257" s="30"/>
      <c r="K257" s="2"/>
    </row>
    <row r="258" spans="7:11" x14ac:dyDescent="0.2">
      <c r="G258" s="30"/>
      <c r="H258" s="2"/>
      <c r="I258" s="28"/>
      <c r="J258" s="30"/>
      <c r="K258" s="2"/>
    </row>
    <row r="259" spans="7:11" x14ac:dyDescent="0.2">
      <c r="G259" s="30"/>
      <c r="H259" s="2"/>
      <c r="I259" s="28"/>
      <c r="J259" s="30"/>
      <c r="K259" s="2"/>
    </row>
    <row r="260" spans="7:11" x14ac:dyDescent="0.2">
      <c r="G260" s="30"/>
      <c r="H260" s="2"/>
      <c r="I260" s="28"/>
      <c r="J260" s="30"/>
      <c r="K260" s="2"/>
    </row>
    <row r="261" spans="7:11" x14ac:dyDescent="0.2">
      <c r="G261" s="30"/>
      <c r="H261" s="2"/>
      <c r="I261" s="28"/>
      <c r="J261" s="30"/>
      <c r="K261" s="2"/>
    </row>
    <row r="262" spans="7:11" x14ac:dyDescent="0.2">
      <c r="G262" s="30"/>
      <c r="H262" s="2"/>
      <c r="I262" s="28"/>
      <c r="J262" s="30"/>
      <c r="K262" s="2"/>
    </row>
    <row r="263" spans="7:11" x14ac:dyDescent="0.2">
      <c r="G263" s="30"/>
      <c r="H263" s="2"/>
      <c r="I263" s="28"/>
      <c r="J263" s="30"/>
      <c r="K263" s="2"/>
    </row>
    <row r="264" spans="7:11" x14ac:dyDescent="0.2">
      <c r="G264" s="30"/>
      <c r="H264" s="2"/>
      <c r="I264" s="28"/>
      <c r="J264" s="30"/>
      <c r="K264" s="2"/>
    </row>
    <row r="265" spans="7:11" x14ac:dyDescent="0.2">
      <c r="G265" s="30"/>
      <c r="H265" s="2"/>
      <c r="I265" s="28"/>
      <c r="J265" s="30"/>
      <c r="K265" s="2"/>
    </row>
    <row r="266" spans="7:11" x14ac:dyDescent="0.2">
      <c r="G266" s="30"/>
      <c r="H266" s="2"/>
      <c r="I266" s="28"/>
      <c r="J266" s="30"/>
      <c r="K266" s="2"/>
    </row>
    <row r="267" spans="7:11" x14ac:dyDescent="0.2">
      <c r="G267" s="30"/>
      <c r="H267" s="2"/>
      <c r="I267" s="28"/>
      <c r="J267" s="30"/>
      <c r="K267" s="2"/>
    </row>
    <row r="268" spans="7:11" x14ac:dyDescent="0.2">
      <c r="G268" s="30"/>
      <c r="H268" s="2"/>
      <c r="I268" s="28"/>
      <c r="J268" s="30"/>
      <c r="K268" s="2"/>
    </row>
    <row r="269" spans="7:11" x14ac:dyDescent="0.2">
      <c r="G269" s="30"/>
      <c r="H269" s="2"/>
      <c r="I269" s="28"/>
      <c r="J269" s="30"/>
      <c r="K269" s="2"/>
    </row>
    <row r="270" spans="7:11" x14ac:dyDescent="0.2">
      <c r="G270" s="30"/>
      <c r="H270" s="2"/>
      <c r="I270" s="28"/>
      <c r="J270" s="30"/>
      <c r="K270" s="2"/>
    </row>
    <row r="271" spans="7:11" x14ac:dyDescent="0.2">
      <c r="G271" s="30"/>
      <c r="H271" s="2"/>
      <c r="I271" s="28"/>
      <c r="J271" s="30"/>
      <c r="K271" s="2"/>
    </row>
    <row r="272" spans="7:11" x14ac:dyDescent="0.2">
      <c r="G272" s="30"/>
      <c r="H272" s="2"/>
      <c r="I272" s="28"/>
      <c r="J272" s="30"/>
      <c r="K272" s="2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2" zoomScaleNormal="100" workbookViewId="0">
      <selection activeCell="X63" sqref="X63"/>
    </sheetView>
  </sheetViews>
  <sheetFormatPr defaultRowHeight="12.75" x14ac:dyDescent="0.2"/>
  <sheetData>
    <row r="1" spans="1:5" x14ac:dyDescent="0.2">
      <c r="A1" s="172">
        <v>22.6</v>
      </c>
      <c r="B1" s="31">
        <v>0</v>
      </c>
      <c r="C1" s="31"/>
      <c r="D1" s="31">
        <v>25.12</v>
      </c>
      <c r="E1" s="162">
        <v>0</v>
      </c>
    </row>
    <row r="2" spans="1:5" x14ac:dyDescent="0.2">
      <c r="A2" s="163">
        <v>23.4</v>
      </c>
      <c r="B2" s="2">
        <v>872.86063569999999</v>
      </c>
      <c r="C2" s="2"/>
      <c r="D2" s="2">
        <v>25.8</v>
      </c>
      <c r="E2" s="164">
        <v>872.86063569999999</v>
      </c>
    </row>
    <row r="3" spans="1:5" x14ac:dyDescent="0.2">
      <c r="A3" s="163">
        <v>24</v>
      </c>
      <c r="B3" s="2">
        <v>2000</v>
      </c>
      <c r="C3" s="2"/>
      <c r="D3" s="2">
        <v>26.36</v>
      </c>
      <c r="E3" s="164">
        <v>1980.440098</v>
      </c>
    </row>
    <row r="4" spans="1:5" x14ac:dyDescent="0.2">
      <c r="A4" s="163">
        <v>28.25</v>
      </c>
      <c r="B4" s="2">
        <v>2779.9511000000002</v>
      </c>
      <c r="C4" s="2"/>
      <c r="D4" s="2">
        <v>30.43</v>
      </c>
      <c r="E4" s="164">
        <v>2765.2811740000002</v>
      </c>
    </row>
    <row r="5" spans="1:5" x14ac:dyDescent="0.2">
      <c r="A5" s="163">
        <v>28.75</v>
      </c>
      <c r="B5" s="2">
        <v>3828.850856</v>
      </c>
      <c r="C5" s="2"/>
      <c r="D5" s="2">
        <v>30.88</v>
      </c>
      <c r="E5" s="164">
        <v>3828.850856</v>
      </c>
    </row>
    <row r="6" spans="1:5" x14ac:dyDescent="0.2">
      <c r="A6" s="163">
        <v>26.98</v>
      </c>
      <c r="B6" s="2">
        <v>5280</v>
      </c>
      <c r="C6" s="2"/>
      <c r="D6" s="2">
        <v>29</v>
      </c>
      <c r="E6" s="164">
        <v>5270</v>
      </c>
    </row>
    <row r="7" spans="1:5" x14ac:dyDescent="0.2">
      <c r="A7" s="163">
        <v>28.3</v>
      </c>
      <c r="B7" s="2">
        <v>6470</v>
      </c>
      <c r="C7" s="2"/>
      <c r="D7" s="2">
        <v>30.19</v>
      </c>
      <c r="E7" s="164">
        <v>6447.4327629999998</v>
      </c>
    </row>
    <row r="8" spans="1:5" x14ac:dyDescent="0.2">
      <c r="A8" s="163">
        <v>24.35</v>
      </c>
      <c r="B8" s="2">
        <v>9710</v>
      </c>
      <c r="C8" s="2"/>
      <c r="D8" s="2">
        <v>26.01</v>
      </c>
      <c r="E8" s="164">
        <v>9696.821516</v>
      </c>
    </row>
    <row r="9" spans="1:5" x14ac:dyDescent="0.2">
      <c r="A9" s="163">
        <v>24.66</v>
      </c>
      <c r="B9" s="2">
        <v>10260</v>
      </c>
      <c r="C9" s="2"/>
      <c r="D9" s="2">
        <v>26.37</v>
      </c>
      <c r="E9" s="164">
        <v>10290.95355</v>
      </c>
    </row>
    <row r="10" spans="1:5" x14ac:dyDescent="0.2">
      <c r="A10" s="163">
        <v>24.78</v>
      </c>
      <c r="B10" s="2">
        <v>10820</v>
      </c>
      <c r="C10" s="2"/>
      <c r="D10" s="2">
        <v>26.48</v>
      </c>
      <c r="E10" s="164">
        <v>10820</v>
      </c>
    </row>
    <row r="11" spans="1:5" x14ac:dyDescent="0.2">
      <c r="A11" s="163">
        <v>24.81</v>
      </c>
      <c r="B11" s="2">
        <v>11442.54279</v>
      </c>
      <c r="C11" s="2"/>
      <c r="D11" s="2">
        <v>26.5</v>
      </c>
      <c r="E11" s="164">
        <v>11449.87775</v>
      </c>
    </row>
    <row r="12" spans="1:5" x14ac:dyDescent="0.2">
      <c r="A12" s="163">
        <v>24.69</v>
      </c>
      <c r="B12" s="2">
        <v>12000</v>
      </c>
      <c r="C12" s="2"/>
      <c r="D12" s="2">
        <v>26.36</v>
      </c>
      <c r="E12" s="164">
        <v>12036.67482</v>
      </c>
    </row>
    <row r="13" spans="1:5" x14ac:dyDescent="0.2">
      <c r="A13" s="163">
        <v>24.54</v>
      </c>
      <c r="B13" s="2">
        <v>12132.029339999999</v>
      </c>
      <c r="C13" s="2"/>
      <c r="D13" s="2">
        <v>26.24</v>
      </c>
      <c r="E13" s="164">
        <v>12110.024450000001</v>
      </c>
    </row>
    <row r="14" spans="1:5" x14ac:dyDescent="0.2">
      <c r="A14" s="163">
        <v>25.98</v>
      </c>
      <c r="B14" s="2">
        <v>13250</v>
      </c>
      <c r="C14" s="2"/>
      <c r="D14" s="2">
        <v>27.5</v>
      </c>
      <c r="E14" s="164">
        <v>13200</v>
      </c>
    </row>
    <row r="15" spans="1:5" x14ac:dyDescent="0.2">
      <c r="A15" s="163">
        <v>27.08</v>
      </c>
      <c r="B15" s="2">
        <v>14500</v>
      </c>
      <c r="C15" s="2"/>
      <c r="D15" s="2">
        <v>28.493174060000001</v>
      </c>
      <c r="E15" s="164">
        <v>14480</v>
      </c>
    </row>
    <row r="16" spans="1:5" x14ac:dyDescent="0.2">
      <c r="A16" s="163">
        <v>27.93</v>
      </c>
      <c r="B16" s="2">
        <v>15610</v>
      </c>
      <c r="C16" s="2"/>
      <c r="D16" s="2">
        <v>29.49</v>
      </c>
      <c r="E16" s="164">
        <v>15580</v>
      </c>
    </row>
    <row r="17" spans="1:5" x14ac:dyDescent="0.2">
      <c r="A17" s="163">
        <v>28.45</v>
      </c>
      <c r="B17" s="2">
        <v>16650</v>
      </c>
      <c r="C17" s="2"/>
      <c r="D17" s="2">
        <v>29.94</v>
      </c>
      <c r="E17" s="164">
        <v>16665.036670000001</v>
      </c>
    </row>
    <row r="18" spans="1:5" x14ac:dyDescent="0.2">
      <c r="A18" s="163">
        <v>28.28</v>
      </c>
      <c r="B18" s="2">
        <v>16740</v>
      </c>
      <c r="C18" s="2"/>
      <c r="D18" s="2">
        <v>29.75</v>
      </c>
      <c r="E18" s="164">
        <v>16745.721269999998</v>
      </c>
    </row>
    <row r="19" spans="1:5" x14ac:dyDescent="0.2">
      <c r="A19" s="163">
        <v>30.58</v>
      </c>
      <c r="B19" s="2">
        <v>17537.89731</v>
      </c>
      <c r="C19" s="2"/>
      <c r="D19" s="2">
        <v>32.06</v>
      </c>
      <c r="E19" s="164">
        <v>17567.237160000001</v>
      </c>
    </row>
    <row r="20" spans="1:5" x14ac:dyDescent="0.2">
      <c r="A20" s="163">
        <v>31.64</v>
      </c>
      <c r="B20" s="2">
        <v>18080</v>
      </c>
      <c r="C20" s="2"/>
      <c r="D20" s="2">
        <v>32.97</v>
      </c>
      <c r="E20" s="164">
        <v>18090</v>
      </c>
    </row>
    <row r="21" spans="1:5" x14ac:dyDescent="0.2">
      <c r="A21" s="165">
        <v>31.55</v>
      </c>
      <c r="B21" s="166">
        <v>18117.359410000001</v>
      </c>
      <c r="C21" s="166"/>
      <c r="D21" s="166">
        <v>32.85</v>
      </c>
      <c r="E21" s="167">
        <v>18160</v>
      </c>
    </row>
    <row r="25" spans="1:5" x14ac:dyDescent="0.2">
      <c r="A25" s="161" t="s">
        <v>76</v>
      </c>
      <c r="B25" s="31"/>
      <c r="C25" s="31"/>
      <c r="D25" s="31"/>
      <c r="E25" s="162"/>
    </row>
    <row r="26" spans="1:5" x14ac:dyDescent="0.2">
      <c r="A26" s="163">
        <v>11240</v>
      </c>
      <c r="B26" s="2">
        <v>28</v>
      </c>
      <c r="C26" s="2"/>
      <c r="D26" s="2">
        <v>11240</v>
      </c>
      <c r="E26" s="164">
        <v>26.2</v>
      </c>
    </row>
    <row r="27" spans="1:5" x14ac:dyDescent="0.2">
      <c r="A27" s="163">
        <v>11136</v>
      </c>
      <c r="B27" s="2">
        <v>28.2</v>
      </c>
      <c r="C27" s="2"/>
      <c r="D27" s="2">
        <v>11136</v>
      </c>
      <c r="E27" s="164">
        <v>26.4</v>
      </c>
    </row>
    <row r="28" spans="1:5" x14ac:dyDescent="0.2">
      <c r="A28" s="163">
        <v>10640</v>
      </c>
      <c r="B28" s="2">
        <v>26.9</v>
      </c>
      <c r="C28" s="2"/>
      <c r="D28" s="2">
        <v>10640</v>
      </c>
      <c r="E28" s="164">
        <v>25.1</v>
      </c>
    </row>
    <row r="29" spans="1:5" x14ac:dyDescent="0.2">
      <c r="A29" s="163">
        <v>9140</v>
      </c>
      <c r="B29" s="2">
        <v>29.2</v>
      </c>
      <c r="C29" s="2"/>
      <c r="D29" s="2">
        <v>9140</v>
      </c>
      <c r="E29" s="164">
        <v>27.3</v>
      </c>
    </row>
    <row r="30" spans="1:5" x14ac:dyDescent="0.2">
      <c r="A30" s="163">
        <v>8373</v>
      </c>
      <c r="B30" s="2">
        <v>26.3</v>
      </c>
      <c r="C30" s="2"/>
      <c r="D30" s="2">
        <v>8373</v>
      </c>
      <c r="E30" s="164">
        <v>24.4</v>
      </c>
    </row>
    <row r="31" spans="1:5" x14ac:dyDescent="0.2">
      <c r="A31" s="163">
        <v>8198</v>
      </c>
      <c r="B31" s="2">
        <v>26.6</v>
      </c>
      <c r="C31" s="2"/>
      <c r="D31" s="2">
        <v>8198</v>
      </c>
      <c r="E31" s="164">
        <v>24.6</v>
      </c>
    </row>
    <row r="32" spans="1:5" x14ac:dyDescent="0.2">
      <c r="A32" s="163">
        <v>6464</v>
      </c>
      <c r="B32" s="2">
        <v>28.6</v>
      </c>
      <c r="C32" s="2"/>
      <c r="D32" s="2">
        <v>6464</v>
      </c>
      <c r="E32" s="164">
        <v>26.6</v>
      </c>
    </row>
    <row r="33" spans="1:5" x14ac:dyDescent="0.2">
      <c r="A33" s="163">
        <v>5241</v>
      </c>
      <c r="B33" s="2">
        <v>27.4</v>
      </c>
      <c r="C33" s="2"/>
      <c r="D33" s="2">
        <v>5241</v>
      </c>
      <c r="E33" s="164">
        <v>25.2</v>
      </c>
    </row>
    <row r="34" spans="1:5" x14ac:dyDescent="0.2">
      <c r="A34" s="163">
        <v>3837</v>
      </c>
      <c r="B34" s="2">
        <v>29.2</v>
      </c>
      <c r="C34" s="2"/>
      <c r="D34" s="2">
        <v>3837</v>
      </c>
      <c r="E34" s="164">
        <v>27</v>
      </c>
    </row>
    <row r="35" spans="1:5" x14ac:dyDescent="0.2">
      <c r="A35" s="163">
        <v>2815</v>
      </c>
      <c r="B35" s="2">
        <v>28.7</v>
      </c>
      <c r="C35" s="2"/>
      <c r="D35" s="2">
        <v>2815</v>
      </c>
      <c r="E35" s="164">
        <v>26.4</v>
      </c>
    </row>
    <row r="36" spans="1:5" x14ac:dyDescent="0.2">
      <c r="A36" s="163">
        <v>1961</v>
      </c>
      <c r="B36" s="2">
        <v>24.6</v>
      </c>
      <c r="C36" s="2"/>
      <c r="D36" s="2">
        <v>1961</v>
      </c>
      <c r="E36" s="164">
        <v>22.1</v>
      </c>
    </row>
    <row r="37" spans="1:5" x14ac:dyDescent="0.2">
      <c r="A37" s="163">
        <v>877</v>
      </c>
      <c r="B37" s="2">
        <v>23.9</v>
      </c>
      <c r="C37" s="2"/>
      <c r="D37" s="2">
        <v>877</v>
      </c>
      <c r="E37" s="164">
        <v>21.4</v>
      </c>
    </row>
    <row r="38" spans="1:5" x14ac:dyDescent="0.2">
      <c r="A38" s="165">
        <v>0</v>
      </c>
      <c r="B38" s="166">
        <v>23.1</v>
      </c>
      <c r="C38" s="166"/>
      <c r="D38" s="166">
        <v>0</v>
      </c>
      <c r="E38" s="167">
        <v>20.5</v>
      </c>
    </row>
    <row r="42" spans="1:5" x14ac:dyDescent="0.2">
      <c r="A42" s="161" t="s">
        <v>75</v>
      </c>
      <c r="B42" s="162"/>
    </row>
    <row r="43" spans="1:5" ht="15" x14ac:dyDescent="0.25">
      <c r="A43" s="168">
        <v>22.560099133900952</v>
      </c>
      <c r="B43" s="169">
        <v>0</v>
      </c>
    </row>
    <row r="44" spans="1:5" ht="15" x14ac:dyDescent="0.25">
      <c r="A44" s="168">
        <v>23.53197787791802</v>
      </c>
      <c r="B44" s="169">
        <v>855.80080391992965</v>
      </c>
    </row>
    <row r="45" spans="1:5" ht="15" x14ac:dyDescent="0.25">
      <c r="A45" s="168">
        <v>23.804505400907189</v>
      </c>
      <c r="B45" s="169">
        <v>1873.9948726033442</v>
      </c>
    </row>
    <row r="46" spans="1:5" ht="15" x14ac:dyDescent="0.25">
      <c r="A46" s="168">
        <v>27.453276719651178</v>
      </c>
      <c r="B46" s="169">
        <v>2749.2332288315015</v>
      </c>
    </row>
    <row r="47" spans="1:5" ht="15" x14ac:dyDescent="0.25">
      <c r="A47" s="168">
        <v>27.792275681686647</v>
      </c>
      <c r="B47" s="169">
        <v>3397.6750017722638</v>
      </c>
    </row>
    <row r="48" spans="1:5" ht="15" x14ac:dyDescent="0.25">
      <c r="A48" s="168">
        <v>26.883904608837618</v>
      </c>
      <c r="B48" s="169">
        <v>4708.0494202317377</v>
      </c>
    </row>
    <row r="49" spans="1:2" ht="15" x14ac:dyDescent="0.25">
      <c r="A49" s="168">
        <v>27.347752942574779</v>
      </c>
      <c r="B49" s="169">
        <v>6363.3531015671042</v>
      </c>
    </row>
    <row r="50" spans="1:2" ht="15" x14ac:dyDescent="0.25">
      <c r="A50" s="168">
        <v>25.803426743087378</v>
      </c>
      <c r="B50" s="169">
        <v>7886.1149971590876</v>
      </c>
    </row>
    <row r="51" spans="1:2" ht="15" x14ac:dyDescent="0.25">
      <c r="A51" s="168">
        <v>28.24312586386829</v>
      </c>
      <c r="B51" s="169">
        <v>8625.5497561682714</v>
      </c>
    </row>
    <row r="52" spans="1:2" ht="15" x14ac:dyDescent="0.25">
      <c r="A52" s="168">
        <v>26.018288159127756</v>
      </c>
      <c r="B52" s="169">
        <v>10622.162584817361</v>
      </c>
    </row>
    <row r="53" spans="1:2" ht="15" x14ac:dyDescent="0.25">
      <c r="A53" s="168">
        <v>27.155601746094053</v>
      </c>
      <c r="B53" s="169">
        <v>11131.410965180046</v>
      </c>
    </row>
    <row r="54" spans="1:2" ht="15" x14ac:dyDescent="0.25">
      <c r="A54" s="170">
        <v>26.975938768909877</v>
      </c>
      <c r="B54" s="171">
        <v>11250.721401220375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Q270"/>
  <sheetViews>
    <sheetView tabSelected="1" topLeftCell="A34" workbookViewId="0">
      <selection activeCell="J40" sqref="J40"/>
    </sheetView>
  </sheetViews>
  <sheetFormatPr defaultRowHeight="12.75" x14ac:dyDescent="0.2"/>
  <cols>
    <col min="1" max="1" width="2.7109375" customWidth="1"/>
    <col min="2" max="2" width="31.5703125" customWidth="1"/>
    <col min="3" max="3" width="10.140625" customWidth="1"/>
    <col min="6" max="6" width="11" customWidth="1"/>
    <col min="7" max="7" width="10.140625" style="29" customWidth="1"/>
    <col min="9" max="9" width="9.140625" style="10"/>
    <col min="10" max="10" width="17.42578125" style="29" customWidth="1"/>
    <col min="11" max="11" width="12.140625" customWidth="1"/>
    <col min="14" max="14" width="14.7109375" customWidth="1"/>
    <col min="22" max="22" width="9.5703125" bestFit="1" customWidth="1"/>
    <col min="23" max="23" width="19.140625" customWidth="1"/>
  </cols>
  <sheetData>
    <row r="1" spans="1:17" ht="13.5" thickBot="1" x14ac:dyDescent="0.25">
      <c r="A1" s="7" t="s">
        <v>38</v>
      </c>
      <c r="B1" s="32"/>
      <c r="C1" s="32"/>
      <c r="D1" s="32"/>
      <c r="E1" s="32"/>
      <c r="F1" s="32"/>
      <c r="G1" s="33"/>
      <c r="H1" s="34"/>
      <c r="I1" s="35"/>
      <c r="J1" s="34"/>
      <c r="K1" s="35"/>
      <c r="L1" s="34"/>
      <c r="M1" s="34"/>
      <c r="N1" s="34"/>
      <c r="O1" s="34"/>
    </row>
    <row r="2" spans="1:17" ht="13.5" thickBot="1" x14ac:dyDescent="0.25">
      <c r="A2" s="3" t="s">
        <v>0</v>
      </c>
      <c r="B2" s="36" t="s">
        <v>1</v>
      </c>
      <c r="C2" s="37" t="s">
        <v>2</v>
      </c>
      <c r="D2" s="37" t="s">
        <v>8</v>
      </c>
      <c r="E2" s="36" t="s">
        <v>3</v>
      </c>
      <c r="F2" s="38" t="s">
        <v>4</v>
      </c>
      <c r="G2" s="39" t="s">
        <v>5</v>
      </c>
      <c r="H2" s="34"/>
      <c r="I2" s="35"/>
      <c r="J2" s="34"/>
      <c r="K2" s="35"/>
      <c r="L2" s="34"/>
      <c r="M2" s="34"/>
      <c r="N2" s="34"/>
      <c r="O2" s="34"/>
    </row>
    <row r="3" spans="1:17" x14ac:dyDescent="0.2">
      <c r="A3" s="9">
        <v>1</v>
      </c>
      <c r="B3" s="40" t="s">
        <v>22</v>
      </c>
      <c r="C3" s="107">
        <v>22967</v>
      </c>
      <c r="D3" s="108"/>
      <c r="E3" s="107">
        <v>11.326000000000001</v>
      </c>
      <c r="F3" s="109">
        <f>C3*E3</f>
        <v>260124.242</v>
      </c>
      <c r="G3" s="121">
        <f>(E3-10.24)*100/4.645</f>
        <v>23.379978471474711</v>
      </c>
      <c r="H3" s="44"/>
      <c r="I3" s="35"/>
      <c r="J3" s="44"/>
      <c r="K3" s="35"/>
      <c r="L3" s="44"/>
      <c r="M3" s="44"/>
      <c r="N3" s="45"/>
      <c r="O3" s="46"/>
    </row>
    <row r="4" spans="1:17" x14ac:dyDescent="0.2">
      <c r="A4" s="11"/>
      <c r="B4" s="47" t="s">
        <v>31</v>
      </c>
      <c r="C4" s="48">
        <v>6</v>
      </c>
      <c r="D4" s="48"/>
      <c r="E4" s="48">
        <v>6.5</v>
      </c>
      <c r="F4" s="49">
        <f t="shared" ref="F4:F10" si="0">C4*E4</f>
        <v>39</v>
      </c>
      <c r="G4" s="50" t="s">
        <v>7</v>
      </c>
      <c r="H4" s="44"/>
      <c r="I4" s="35"/>
      <c r="J4" s="44"/>
      <c r="K4" s="44" t="s">
        <v>17</v>
      </c>
      <c r="L4" s="34" t="s">
        <v>18</v>
      </c>
      <c r="M4" s="34" t="s">
        <v>29</v>
      </c>
      <c r="O4" s="44" t="s">
        <v>17</v>
      </c>
      <c r="P4" s="34" t="s">
        <v>18</v>
      </c>
      <c r="Q4" s="34" t="s">
        <v>29</v>
      </c>
    </row>
    <row r="5" spans="1:17" x14ac:dyDescent="0.2">
      <c r="A5" s="11"/>
      <c r="B5" s="47" t="s">
        <v>40</v>
      </c>
      <c r="C5" s="48">
        <v>180</v>
      </c>
      <c r="D5" s="48"/>
      <c r="E5" s="48">
        <v>4.5</v>
      </c>
      <c r="F5" s="49">
        <f t="shared" si="0"/>
        <v>810</v>
      </c>
      <c r="G5" s="50" t="s">
        <v>7</v>
      </c>
      <c r="H5" s="44"/>
      <c r="I5" s="35"/>
      <c r="J5" s="44"/>
      <c r="K5">
        <v>33.114039826225017</v>
      </c>
      <c r="L5">
        <v>31.993442788622975</v>
      </c>
      <c r="M5">
        <v>9400</v>
      </c>
      <c r="O5">
        <v>37.91515923471848</v>
      </c>
      <c r="P5">
        <v>36.650854083283598</v>
      </c>
      <c r="Q5">
        <v>5500</v>
      </c>
    </row>
    <row r="6" spans="1:17" x14ac:dyDescent="0.2">
      <c r="A6" s="11"/>
      <c r="B6" s="47" t="s">
        <v>33</v>
      </c>
      <c r="C6" s="48">
        <v>3</v>
      </c>
      <c r="D6" s="48"/>
      <c r="E6" s="48">
        <v>5.6669999999999998</v>
      </c>
      <c r="F6" s="51">
        <f t="shared" si="0"/>
        <v>17.000999999999998</v>
      </c>
      <c r="G6" s="50"/>
      <c r="H6" s="44"/>
      <c r="I6" s="35"/>
      <c r="J6" s="44"/>
      <c r="K6">
        <v>37.664462450037995</v>
      </c>
      <c r="L6">
        <v>36.458361874938895</v>
      </c>
      <c r="M6">
        <v>7180</v>
      </c>
      <c r="O6">
        <v>37.31004772748674</v>
      </c>
      <c r="P6">
        <v>35.99489213171411</v>
      </c>
      <c r="Q6">
        <v>4440</v>
      </c>
    </row>
    <row r="7" spans="1:17" x14ac:dyDescent="0.2">
      <c r="A7" s="11">
        <v>2</v>
      </c>
      <c r="B7" s="47" t="s">
        <v>12</v>
      </c>
      <c r="C7" s="48">
        <v>3.6</v>
      </c>
      <c r="D7" s="48"/>
      <c r="E7" s="48">
        <v>12.778</v>
      </c>
      <c r="F7" s="51">
        <f t="shared" si="0"/>
        <v>46.000800000000005</v>
      </c>
      <c r="G7" s="50" t="s">
        <v>7</v>
      </c>
      <c r="H7" s="44"/>
      <c r="I7" s="35"/>
      <c r="J7" s="44"/>
      <c r="K7">
        <v>35.746107202519781</v>
      </c>
      <c r="L7">
        <v>34.512445883043284</v>
      </c>
      <c r="M7">
        <v>6530</v>
      </c>
      <c r="O7">
        <v>37.669946621933313</v>
      </c>
      <c r="P7">
        <v>36.336064546636493</v>
      </c>
      <c r="Q7">
        <v>4070</v>
      </c>
    </row>
    <row r="8" spans="1:17" x14ac:dyDescent="0.2">
      <c r="A8" s="11"/>
      <c r="B8" s="47" t="s">
        <v>13</v>
      </c>
      <c r="C8" s="48">
        <v>0.5</v>
      </c>
      <c r="D8" s="48"/>
      <c r="E8" s="48">
        <v>6.6</v>
      </c>
      <c r="F8" s="49">
        <f t="shared" si="0"/>
        <v>3.3</v>
      </c>
      <c r="G8" s="50"/>
      <c r="H8" s="44"/>
      <c r="I8" s="35"/>
      <c r="J8" s="44"/>
      <c r="K8">
        <v>37.84134961177579</v>
      </c>
      <c r="L8">
        <v>36.564598793783858</v>
      </c>
      <c r="M8">
        <v>5570</v>
      </c>
      <c r="O8">
        <v>37.901147798237375</v>
      </c>
      <c r="P8">
        <v>36.531962503882738</v>
      </c>
      <c r="Q8">
        <v>3400</v>
      </c>
    </row>
    <row r="9" spans="1:17" x14ac:dyDescent="0.2">
      <c r="A9" s="11"/>
      <c r="B9" s="52" t="s">
        <v>30</v>
      </c>
      <c r="C9" s="48">
        <v>0.9</v>
      </c>
      <c r="D9" s="48"/>
      <c r="E9" s="48">
        <v>13.33</v>
      </c>
      <c r="F9" s="51">
        <f t="shared" si="0"/>
        <v>11.997</v>
      </c>
      <c r="G9" s="50" t="s">
        <v>7</v>
      </c>
      <c r="H9" s="44"/>
      <c r="I9" s="35"/>
      <c r="J9" s="44"/>
      <c r="K9">
        <v>37.932254839157444</v>
      </c>
      <c r="L9">
        <v>36.652244033667458</v>
      </c>
      <c r="M9">
        <v>5500</v>
      </c>
      <c r="O9">
        <v>37.825995454987826</v>
      </c>
      <c r="P9">
        <v>36.358245053692571</v>
      </c>
      <c r="Q9">
        <v>1700</v>
      </c>
    </row>
    <row r="10" spans="1:17" x14ac:dyDescent="0.2">
      <c r="A10" s="11"/>
      <c r="B10" s="53" t="s">
        <v>32</v>
      </c>
      <c r="C10" s="48">
        <v>28</v>
      </c>
      <c r="D10" s="48"/>
      <c r="E10" s="48">
        <v>15.68</v>
      </c>
      <c r="F10" s="51">
        <f t="shared" si="0"/>
        <v>439.03999999999996</v>
      </c>
      <c r="G10" s="50" t="s">
        <v>7</v>
      </c>
      <c r="H10" s="44"/>
      <c r="I10" s="35"/>
      <c r="J10" s="44"/>
      <c r="K10">
        <v>37.327830918368711</v>
      </c>
      <c r="L10">
        <v>35.996337986002622</v>
      </c>
      <c r="M10">
        <v>4440</v>
      </c>
      <c r="O10">
        <v>37.777246015456875</v>
      </c>
      <c r="P10">
        <v>36.290609698639905</v>
      </c>
      <c r="Q10">
        <v>1400</v>
      </c>
    </row>
    <row r="11" spans="1:17" x14ac:dyDescent="0.2">
      <c r="A11" s="11"/>
      <c r="B11" s="53" t="s">
        <v>21</v>
      </c>
      <c r="C11" s="48">
        <v>158</v>
      </c>
      <c r="D11" s="48"/>
      <c r="E11" s="48">
        <v>13.195</v>
      </c>
      <c r="F11" s="49">
        <f>C11*E11</f>
        <v>2084.81</v>
      </c>
      <c r="G11" s="50" t="s">
        <v>7</v>
      </c>
      <c r="H11" s="44"/>
      <c r="I11" s="35"/>
      <c r="J11" s="44"/>
      <c r="K11">
        <v>37.687983027386259</v>
      </c>
      <c r="L11">
        <v>36.337530988421172</v>
      </c>
      <c r="M11">
        <v>4070</v>
      </c>
      <c r="O11">
        <v>37.671578137640694</v>
      </c>
      <c r="P11">
        <v>36.174022478682495</v>
      </c>
      <c r="Q11">
        <v>1230</v>
      </c>
    </row>
    <row r="12" spans="1:17" ht="13.5" thickBot="1" x14ac:dyDescent="0.25">
      <c r="A12" s="12">
        <v>3</v>
      </c>
      <c r="B12" s="54" t="s">
        <v>24</v>
      </c>
      <c r="C12" s="110">
        <f>SUM(C4:C11)</f>
        <v>380</v>
      </c>
      <c r="D12" s="111"/>
      <c r="E12" s="112">
        <f>F12/C12</f>
        <v>9.0819705263157893</v>
      </c>
      <c r="F12" s="113">
        <f>SUM(F4:F11)</f>
        <v>3451.1487999999999</v>
      </c>
      <c r="G12" s="114"/>
      <c r="H12" s="44"/>
      <c r="I12" s="35"/>
      <c r="J12" s="44"/>
      <c r="K12">
        <v>37.91966156460888</v>
      </c>
      <c r="L12">
        <v>36.533467757280896</v>
      </c>
      <c r="M12">
        <v>3400</v>
      </c>
      <c r="O12">
        <v>35.714645748564848</v>
      </c>
      <c r="P12">
        <v>34.194096254088528</v>
      </c>
      <c r="Q12">
        <v>880</v>
      </c>
    </row>
    <row r="13" spans="1:17" ht="13.5" thickBot="1" x14ac:dyDescent="0.25">
      <c r="A13" s="13">
        <v>4</v>
      </c>
      <c r="B13" s="57" t="s">
        <v>23</v>
      </c>
      <c r="C13" s="115">
        <f>SUM(C3,C12)</f>
        <v>23347</v>
      </c>
      <c r="D13" s="119"/>
      <c r="E13" s="120">
        <f>F13/C13</f>
        <v>11.289475769906197</v>
      </c>
      <c r="F13" s="117">
        <f>SUM(F3,F12)</f>
        <v>263575.39079999999</v>
      </c>
      <c r="G13" s="121">
        <f>(E13-10.24)*100/4.645</f>
        <v>22.593665659982708</v>
      </c>
      <c r="H13" s="44"/>
      <c r="I13" s="35"/>
      <c r="J13" s="44"/>
      <c r="K13">
        <v>37.845841993022759</v>
      </c>
      <c r="L13">
        <v>36.359858667487813</v>
      </c>
      <c r="M13">
        <v>1700</v>
      </c>
      <c r="O13">
        <v>35.882307781287267</v>
      </c>
      <c r="P13">
        <v>34.300700401566154</v>
      </c>
      <c r="Q13">
        <v>0</v>
      </c>
    </row>
    <row r="14" spans="1:17" ht="13.5" thickBot="1" x14ac:dyDescent="0.25">
      <c r="A14" s="13">
        <v>5</v>
      </c>
      <c r="B14" s="60" t="s">
        <v>41</v>
      </c>
      <c r="C14" s="61">
        <v>11304</v>
      </c>
      <c r="D14" s="61" t="s">
        <v>7</v>
      </c>
      <c r="E14" s="58">
        <v>12.052</v>
      </c>
      <c r="F14" s="62">
        <f>C14*E14</f>
        <v>136235.80799999999</v>
      </c>
      <c r="G14" s="43"/>
      <c r="H14" s="44"/>
      <c r="I14" s="35"/>
      <c r="J14" s="44"/>
      <c r="K14">
        <v>37.797347923914693</v>
      </c>
      <c r="L14">
        <v>36.292244075211805</v>
      </c>
      <c r="M14">
        <v>1400</v>
      </c>
    </row>
    <row r="15" spans="1:17" ht="13.5" thickBot="1" x14ac:dyDescent="0.25">
      <c r="A15" s="9">
        <v>6</v>
      </c>
      <c r="B15" s="63" t="s">
        <v>46</v>
      </c>
      <c r="C15" s="58">
        <f>SUM(C13:C14)</f>
        <v>34651</v>
      </c>
      <c r="D15" s="41" t="s">
        <v>7</v>
      </c>
      <c r="E15" s="64">
        <f>F15/C15</f>
        <v>11.538229742287379</v>
      </c>
      <c r="F15" s="59">
        <f>SUM(F13:F14)</f>
        <v>399811.19880000001</v>
      </c>
      <c r="G15" s="65">
        <f>(E15-10.24)*100/4.645</f>
        <v>27.948971846875761</v>
      </c>
      <c r="H15" s="44"/>
      <c r="I15" s="35"/>
      <c r="J15" s="44"/>
      <c r="K15">
        <v>37.691827694594444</v>
      </c>
      <c r="L15">
        <v>36.175668859748562</v>
      </c>
      <c r="M15">
        <v>1230</v>
      </c>
    </row>
    <row r="16" spans="1:17" ht="13.5" thickBot="1" x14ac:dyDescent="0.25">
      <c r="A16" s="9">
        <v>7</v>
      </c>
      <c r="B16" s="66" t="s">
        <v>6</v>
      </c>
      <c r="C16" s="61" t="s">
        <v>7</v>
      </c>
      <c r="D16" s="41">
        <v>-2459</v>
      </c>
      <c r="E16" s="61" t="s">
        <v>7</v>
      </c>
      <c r="F16" s="67">
        <v>-2459</v>
      </c>
      <c r="G16" s="50" t="s">
        <v>7</v>
      </c>
      <c r="H16" s="44"/>
      <c r="I16" s="35"/>
      <c r="J16" s="44"/>
      <c r="K16">
        <v>35.735206222164081</v>
      </c>
      <c r="L16">
        <v>34.302439187319045</v>
      </c>
      <c r="M16">
        <v>880</v>
      </c>
    </row>
    <row r="17" spans="1:15" ht="13.5" thickBot="1" x14ac:dyDescent="0.25">
      <c r="A17" s="13">
        <v>8</v>
      </c>
      <c r="B17" s="63" t="s">
        <v>47</v>
      </c>
      <c r="C17" s="58">
        <f>SUM(C15:C16)</f>
        <v>34651</v>
      </c>
      <c r="D17" s="41" t="s">
        <v>7</v>
      </c>
      <c r="E17" s="64">
        <f>F17/C17</f>
        <v>11.467264979365675</v>
      </c>
      <c r="F17" s="59">
        <f>SUM(F15:F16)</f>
        <v>397352.19880000001</v>
      </c>
      <c r="G17" s="65">
        <f>(E17-10.24)*100/4.645</f>
        <v>26.421205153189984</v>
      </c>
      <c r="H17" s="44"/>
      <c r="I17" s="35"/>
      <c r="J17" s="44"/>
      <c r="K17">
        <v>35.903693863682662</v>
      </c>
      <c r="L17">
        <v>34.302439187319045</v>
      </c>
      <c r="M17">
        <v>0</v>
      </c>
    </row>
    <row r="18" spans="1:15" ht="13.5" thickBot="1" x14ac:dyDescent="0.25">
      <c r="A18" s="13">
        <v>9</v>
      </c>
      <c r="B18" s="68" t="s">
        <v>15</v>
      </c>
      <c r="C18" s="69">
        <v>-11304</v>
      </c>
      <c r="D18" s="69" t="s">
        <v>7</v>
      </c>
      <c r="E18" s="70">
        <v>11.476000000000001</v>
      </c>
      <c r="F18" s="71">
        <f>C18*E18</f>
        <v>-129724.70400000001</v>
      </c>
      <c r="G18" s="50" t="s">
        <v>7</v>
      </c>
      <c r="H18" s="44"/>
      <c r="I18" s="35"/>
      <c r="J18" s="44"/>
      <c r="K18" s="35"/>
      <c r="L18" s="44"/>
      <c r="M18" s="44"/>
      <c r="N18" s="34"/>
      <c r="O18" s="34"/>
    </row>
    <row r="19" spans="1:15" ht="13.5" thickBot="1" x14ac:dyDescent="0.25">
      <c r="A19" s="13">
        <v>10</v>
      </c>
      <c r="B19" s="72" t="s">
        <v>14</v>
      </c>
      <c r="C19" s="115">
        <f>SUM(C17:C18)</f>
        <v>23347</v>
      </c>
      <c r="D19" s="115" t="s">
        <v>7</v>
      </c>
      <c r="E19" s="116">
        <f>F19/C19</f>
        <v>11.289475769906197</v>
      </c>
      <c r="F19" s="117">
        <f>F3+F12</f>
        <v>263575.39079999999</v>
      </c>
      <c r="G19" s="118">
        <f>(E19-10.24)*100/4.645</f>
        <v>22.593665659982708</v>
      </c>
      <c r="H19" s="44"/>
      <c r="I19" s="35"/>
      <c r="J19" s="44"/>
      <c r="K19" s="35"/>
      <c r="L19" s="44"/>
    </row>
    <row r="20" spans="1:15" x14ac:dyDescent="0.2">
      <c r="A20" s="14"/>
      <c r="B20" s="73"/>
      <c r="C20" s="74"/>
      <c r="D20" s="74"/>
      <c r="E20" s="74"/>
      <c r="F20" s="74"/>
      <c r="G20" s="50"/>
      <c r="H20" s="44"/>
      <c r="I20" s="35"/>
      <c r="J20" s="44"/>
      <c r="K20" s="35"/>
      <c r="L20" s="44"/>
    </row>
    <row r="21" spans="1:15" ht="13.5" thickBot="1" x14ac:dyDescent="0.25">
      <c r="A21" s="15"/>
      <c r="B21" s="46" t="s">
        <v>48</v>
      </c>
      <c r="C21" s="75"/>
      <c r="D21" s="75"/>
      <c r="E21" s="34"/>
      <c r="F21" s="75"/>
      <c r="G21" s="76"/>
      <c r="H21" s="44"/>
      <c r="I21" s="35"/>
      <c r="J21" s="44"/>
      <c r="K21" s="35"/>
      <c r="L21" s="44"/>
    </row>
    <row r="22" spans="1:15" x14ac:dyDescent="0.2">
      <c r="A22" s="16"/>
      <c r="B22" s="40" t="s">
        <v>39</v>
      </c>
      <c r="C22" s="42"/>
      <c r="D22" s="42"/>
      <c r="E22" s="41"/>
      <c r="F22" s="67"/>
      <c r="G22" s="77" t="s">
        <v>20</v>
      </c>
      <c r="H22" s="44"/>
      <c r="I22" s="35"/>
      <c r="J22" s="44"/>
      <c r="K22" s="35"/>
      <c r="L22" s="44"/>
    </row>
    <row r="23" spans="1:15" x14ac:dyDescent="0.2">
      <c r="A23" s="11">
        <v>1</v>
      </c>
      <c r="B23" s="78" t="s">
        <v>9</v>
      </c>
      <c r="C23" s="122">
        <f>C13</f>
        <v>23347</v>
      </c>
      <c r="D23" s="122" t="s">
        <v>7</v>
      </c>
      <c r="E23" s="123">
        <f>F23/C23</f>
        <v>11.289475769906197</v>
      </c>
      <c r="F23" s="124">
        <f>F13</f>
        <v>263575.39079999999</v>
      </c>
      <c r="G23" s="121">
        <f>(E23-10.24)*100/4.645</f>
        <v>22.593665659982708</v>
      </c>
      <c r="H23" s="44"/>
      <c r="I23" s="35"/>
      <c r="J23" s="44"/>
      <c r="K23" s="35"/>
      <c r="L23" s="44"/>
    </row>
    <row r="24" spans="1:15" x14ac:dyDescent="0.2">
      <c r="A24" s="17"/>
      <c r="B24" s="47" t="s">
        <v>35</v>
      </c>
      <c r="C24" s="48">
        <v>140</v>
      </c>
      <c r="D24" s="48"/>
      <c r="E24" s="48">
        <v>7.78</v>
      </c>
      <c r="F24" s="51">
        <f t="shared" ref="F24:F29" si="1">C24*E24</f>
        <v>1089.2</v>
      </c>
      <c r="G24" s="50" t="s">
        <v>7</v>
      </c>
      <c r="H24" s="44"/>
      <c r="I24" s="35"/>
      <c r="J24" s="35"/>
      <c r="K24" s="35"/>
      <c r="L24" s="44"/>
    </row>
    <row r="25" spans="1:15" x14ac:dyDescent="0.2">
      <c r="A25" s="17"/>
      <c r="B25" s="47" t="s">
        <v>34</v>
      </c>
      <c r="C25" s="48">
        <v>15</v>
      </c>
      <c r="D25" s="48"/>
      <c r="E25" s="48">
        <v>7.78</v>
      </c>
      <c r="F25" s="51">
        <f t="shared" si="1"/>
        <v>116.7</v>
      </c>
      <c r="G25" s="50" t="s">
        <v>7</v>
      </c>
      <c r="H25" s="44"/>
      <c r="I25" s="35"/>
      <c r="J25" s="35"/>
      <c r="K25" s="35"/>
      <c r="L25" s="44"/>
    </row>
    <row r="26" spans="1:15" x14ac:dyDescent="0.2">
      <c r="A26" s="17"/>
      <c r="B26" s="52" t="s">
        <v>44</v>
      </c>
      <c r="C26" s="48">
        <v>64</v>
      </c>
      <c r="D26" s="48"/>
      <c r="E26" s="48">
        <v>17.98</v>
      </c>
      <c r="F26" s="49">
        <f t="shared" si="1"/>
        <v>1150.72</v>
      </c>
      <c r="G26" s="50" t="s">
        <v>7</v>
      </c>
      <c r="H26" s="44"/>
      <c r="I26" s="80"/>
      <c r="J26" s="35"/>
      <c r="K26" s="80"/>
      <c r="L26" s="44"/>
    </row>
    <row r="27" spans="1:15" x14ac:dyDescent="0.2">
      <c r="A27" s="17"/>
      <c r="B27" s="47" t="s">
        <v>42</v>
      </c>
      <c r="C27" s="82">
        <v>344</v>
      </c>
      <c r="D27" s="82"/>
      <c r="E27" s="48">
        <v>11.727</v>
      </c>
      <c r="F27" s="51">
        <f t="shared" si="1"/>
        <v>4034.0880000000002</v>
      </c>
      <c r="G27" s="50" t="s">
        <v>7</v>
      </c>
      <c r="H27" s="44"/>
      <c r="I27" s="35"/>
      <c r="J27" s="35"/>
      <c r="K27" s="35"/>
      <c r="L27" s="44"/>
    </row>
    <row r="28" spans="1:15" x14ac:dyDescent="0.2">
      <c r="A28" s="143"/>
      <c r="B28" s="144" t="s">
        <v>58</v>
      </c>
      <c r="C28" s="145">
        <v>25</v>
      </c>
      <c r="D28" s="145"/>
      <c r="E28" s="145">
        <v>11.73</v>
      </c>
      <c r="F28" s="147">
        <f t="shared" si="1"/>
        <v>293.25</v>
      </c>
      <c r="G28" s="144"/>
      <c r="H28" s="10"/>
      <c r="J28" s="143"/>
      <c r="K28" s="35"/>
      <c r="L28" s="44"/>
    </row>
    <row r="29" spans="1:15" x14ac:dyDescent="0.2">
      <c r="A29" s="143"/>
      <c r="B29" s="144" t="s">
        <v>59</v>
      </c>
      <c r="C29" s="145">
        <v>95</v>
      </c>
      <c r="D29" s="145"/>
      <c r="E29" s="145">
        <v>11.73</v>
      </c>
      <c r="F29" s="147">
        <f t="shared" si="1"/>
        <v>1114.3500000000001</v>
      </c>
      <c r="G29" s="144"/>
      <c r="H29" s="10"/>
      <c r="J29" s="143"/>
      <c r="K29" s="35"/>
      <c r="L29" s="44"/>
    </row>
    <row r="30" spans="1:15" x14ac:dyDescent="0.2">
      <c r="A30" s="17"/>
      <c r="B30" s="47" t="s">
        <v>50</v>
      </c>
      <c r="C30" s="82">
        <v>2400</v>
      </c>
      <c r="D30" s="145"/>
      <c r="E30" s="48">
        <v>11.7</v>
      </c>
      <c r="F30" s="147">
        <f>C30*E30</f>
        <v>28080</v>
      </c>
      <c r="G30" s="144"/>
      <c r="H30" s="44"/>
      <c r="I30" s="35"/>
      <c r="J30" s="35"/>
      <c r="K30" s="35"/>
      <c r="L30" s="44"/>
    </row>
    <row r="31" spans="1:15" x14ac:dyDescent="0.2">
      <c r="A31" s="17"/>
      <c r="B31" s="47" t="s">
        <v>43</v>
      </c>
      <c r="C31" s="48">
        <v>678</v>
      </c>
      <c r="D31" s="48"/>
      <c r="E31" s="48">
        <v>13.025</v>
      </c>
      <c r="F31" s="48">
        <f>C31*E31</f>
        <v>8830.9500000000007</v>
      </c>
      <c r="G31" s="48" t="s">
        <v>7</v>
      </c>
      <c r="H31" s="44"/>
      <c r="I31" s="35"/>
      <c r="J31" s="35"/>
      <c r="K31" s="35"/>
      <c r="L31" s="44"/>
    </row>
    <row r="32" spans="1:15" x14ac:dyDescent="0.2">
      <c r="A32" s="143"/>
      <c r="B32" s="144" t="s">
        <v>58</v>
      </c>
      <c r="C32" s="145">
        <v>40</v>
      </c>
      <c r="D32" s="145"/>
      <c r="E32" s="145">
        <v>13.028</v>
      </c>
      <c r="F32" s="48">
        <f t="shared" ref="F32:F39" si="2">C32*E32</f>
        <v>521.12</v>
      </c>
      <c r="G32" s="144"/>
      <c r="H32" s="10"/>
      <c r="J32" s="143"/>
      <c r="K32" s="35"/>
      <c r="L32" s="44"/>
      <c r="M32" s="44"/>
      <c r="N32" s="34"/>
      <c r="O32" s="34"/>
    </row>
    <row r="33" spans="1:407" s="8" customFormat="1" ht="12" customHeight="1" x14ac:dyDescent="0.2">
      <c r="A33" s="143"/>
      <c r="B33" s="144" t="s">
        <v>59</v>
      </c>
      <c r="C33" s="145">
        <v>190</v>
      </c>
      <c r="D33" s="145"/>
      <c r="E33" s="145">
        <v>13.028</v>
      </c>
      <c r="F33" s="48">
        <f t="shared" si="2"/>
        <v>2475.3200000000002</v>
      </c>
      <c r="G33" s="144"/>
      <c r="H33" s="10"/>
      <c r="I33" s="10"/>
      <c r="J33" s="10"/>
      <c r="K33" s="35"/>
      <c r="L33" s="44"/>
      <c r="M33" s="44"/>
      <c r="N33" s="44"/>
      <c r="O33" s="44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</row>
    <row r="34" spans="1:407" ht="12" customHeight="1" x14ac:dyDescent="0.2">
      <c r="A34" s="17"/>
      <c r="B34" s="47" t="s">
        <v>50</v>
      </c>
      <c r="C34" s="48">
        <v>4800</v>
      </c>
      <c r="D34" s="48"/>
      <c r="E34" s="48">
        <v>13.005000000000001</v>
      </c>
      <c r="F34" s="51">
        <f t="shared" si="2"/>
        <v>62424.000000000007</v>
      </c>
      <c r="G34" s="50" t="s">
        <v>7</v>
      </c>
      <c r="H34" s="44"/>
      <c r="I34" s="35"/>
      <c r="J34" s="35"/>
      <c r="K34" s="35"/>
      <c r="L34" s="44"/>
      <c r="M34" s="44"/>
      <c r="N34" s="44"/>
      <c r="O34" s="44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</row>
    <row r="35" spans="1:407" s="8" customFormat="1" ht="12" customHeight="1" x14ac:dyDescent="0.2">
      <c r="A35" s="17"/>
      <c r="B35" s="47" t="s">
        <v>51</v>
      </c>
      <c r="C35" s="48">
        <v>210</v>
      </c>
      <c r="D35" s="48"/>
      <c r="E35" s="48">
        <v>13.308</v>
      </c>
      <c r="F35" s="49">
        <f t="shared" si="2"/>
        <v>2794.68</v>
      </c>
      <c r="G35" s="48" t="s">
        <v>7</v>
      </c>
      <c r="H35" s="44"/>
      <c r="I35" s="35"/>
      <c r="J35" s="35"/>
      <c r="K35" s="35"/>
      <c r="L35" s="44"/>
      <c r="M35" s="44"/>
      <c r="N35" s="44"/>
      <c r="O35" s="44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</row>
    <row r="36" spans="1:407" ht="12" customHeight="1" x14ac:dyDescent="0.2">
      <c r="A36" s="17"/>
      <c r="B36" s="47" t="s">
        <v>52</v>
      </c>
      <c r="C36" s="48">
        <v>66</v>
      </c>
      <c r="D36" s="48"/>
      <c r="E36" s="48">
        <v>14.362</v>
      </c>
      <c r="F36" s="51">
        <f t="shared" si="2"/>
        <v>947.89200000000005</v>
      </c>
      <c r="G36" s="50" t="s">
        <v>7</v>
      </c>
      <c r="H36" s="35"/>
      <c r="I36" s="35"/>
      <c r="J36" s="35"/>
      <c r="K36" s="35"/>
      <c r="L36" s="44"/>
      <c r="M36" s="44"/>
      <c r="N36" s="44"/>
      <c r="O36" s="44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</row>
    <row r="37" spans="1:407" ht="12" customHeight="1" x14ac:dyDescent="0.2">
      <c r="A37" s="144"/>
      <c r="B37" s="144" t="s">
        <v>53</v>
      </c>
      <c r="C37" s="145">
        <v>122</v>
      </c>
      <c r="D37" s="145"/>
      <c r="E37" s="145">
        <v>12.548</v>
      </c>
      <c r="F37" s="145">
        <f t="shared" si="2"/>
        <v>1530.856</v>
      </c>
      <c r="G37" s="144"/>
      <c r="H37" s="10"/>
      <c r="J37" s="28"/>
      <c r="K37" s="35"/>
      <c r="L37" s="44"/>
      <c r="M37" s="44"/>
      <c r="N37" s="44"/>
      <c r="O37" s="44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</row>
    <row r="38" spans="1:407" ht="12" customHeight="1" x14ac:dyDescent="0.2">
      <c r="A38" s="143"/>
      <c r="B38" s="144" t="s">
        <v>54</v>
      </c>
      <c r="C38" s="145">
        <v>102</v>
      </c>
      <c r="D38" s="145"/>
      <c r="E38" s="145">
        <v>13.028</v>
      </c>
      <c r="F38" s="145">
        <f t="shared" si="2"/>
        <v>1328.856</v>
      </c>
      <c r="G38" s="143"/>
      <c r="H38" s="10"/>
      <c r="J38" s="28"/>
      <c r="K38" s="44"/>
      <c r="L38" s="44"/>
      <c r="M38" s="44"/>
      <c r="N38" s="44"/>
      <c r="O38" s="44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</row>
    <row r="39" spans="1:407" ht="12" customHeight="1" x14ac:dyDescent="0.2">
      <c r="A39" s="143"/>
      <c r="B39" s="144" t="s">
        <v>57</v>
      </c>
      <c r="C39" s="145">
        <v>40</v>
      </c>
      <c r="D39" s="145"/>
      <c r="E39" s="145">
        <v>11.715</v>
      </c>
      <c r="F39" s="145">
        <f t="shared" si="2"/>
        <v>468.6</v>
      </c>
      <c r="G39" s="143"/>
      <c r="H39" s="10"/>
      <c r="J39" s="28"/>
      <c r="K39" s="44"/>
      <c r="L39" s="44"/>
      <c r="M39" s="44"/>
      <c r="N39" s="44"/>
      <c r="O39" s="44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</row>
    <row r="40" spans="1:407" ht="12" customHeight="1" x14ac:dyDescent="0.2">
      <c r="A40" s="143"/>
      <c r="B40" s="146"/>
      <c r="C40" s="143"/>
      <c r="D40" s="143"/>
      <c r="E40" s="143"/>
      <c r="F40" s="143"/>
      <c r="G40" s="143"/>
      <c r="J40" s="28"/>
      <c r="K40" s="44"/>
      <c r="L40" s="44"/>
      <c r="M40" s="44"/>
      <c r="N40" s="44"/>
      <c r="O40" s="44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</row>
    <row r="41" spans="1:407" ht="12" customHeight="1" x14ac:dyDescent="0.2">
      <c r="A41" s="17">
        <v>3</v>
      </c>
      <c r="B41" s="47" t="s">
        <v>37</v>
      </c>
      <c r="C41" s="48"/>
      <c r="D41" s="48"/>
      <c r="E41" s="48"/>
      <c r="F41" s="48">
        <f>C41*E41</f>
        <v>0</v>
      </c>
      <c r="G41" s="83" t="s">
        <v>17</v>
      </c>
      <c r="H41" s="44"/>
      <c r="I41" s="44"/>
      <c r="J41" s="35"/>
      <c r="K41" s="44"/>
      <c r="L41" s="44"/>
      <c r="M41" s="44"/>
      <c r="N41" s="44"/>
      <c r="O41" s="44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</row>
    <row r="42" spans="1:407" ht="22.5" customHeight="1" thickBot="1" x14ac:dyDescent="0.25">
      <c r="A42" s="20">
        <v>4</v>
      </c>
      <c r="B42" s="84" t="s">
        <v>10</v>
      </c>
      <c r="C42" s="55">
        <f>SUM(C23:C41)</f>
        <v>32678</v>
      </c>
      <c r="D42" s="55" t="s">
        <v>7</v>
      </c>
      <c r="E42" s="85">
        <f>F42/C42</f>
        <v>11.652364673480628</v>
      </c>
      <c r="F42" s="56">
        <f>SUM(F23:F41)</f>
        <v>380775.97279999999</v>
      </c>
      <c r="G42" s="65">
        <f>(E42-10.24)*100/4.645</f>
        <v>30.406128600228801</v>
      </c>
      <c r="H42" s="44"/>
      <c r="I42" s="44"/>
      <c r="J42" s="44"/>
      <c r="K42" s="44"/>
      <c r="L42" s="44"/>
      <c r="M42" s="44"/>
      <c r="N42" s="34"/>
      <c r="O42" s="34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</row>
    <row r="43" spans="1:407" ht="12" customHeight="1" thickBot="1" x14ac:dyDescent="0.25">
      <c r="A43" s="18">
        <v>5</v>
      </c>
      <c r="B43" s="86" t="s">
        <v>6</v>
      </c>
      <c r="C43" s="87" t="s">
        <v>7</v>
      </c>
      <c r="D43" s="133">
        <v>-2459</v>
      </c>
      <c r="E43" s="41" t="s">
        <v>7</v>
      </c>
      <c r="F43" s="67">
        <v>-2459</v>
      </c>
      <c r="G43" s="65" t="s">
        <v>18</v>
      </c>
      <c r="H43" s="44"/>
      <c r="I43" s="44"/>
      <c r="J43" s="44"/>
      <c r="K43" s="44"/>
      <c r="L43" s="44"/>
      <c r="M43" s="44"/>
      <c r="N43" s="34"/>
      <c r="O43" s="34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</row>
    <row r="44" spans="1:407" ht="24" customHeight="1" thickBot="1" x14ac:dyDescent="0.25">
      <c r="A44" s="19">
        <v>6</v>
      </c>
      <c r="B44" s="88" t="s">
        <v>14</v>
      </c>
      <c r="C44" s="58">
        <f>SUM(C42:C43)</f>
        <v>32678</v>
      </c>
      <c r="D44" s="58" t="s">
        <v>7</v>
      </c>
      <c r="E44" s="64">
        <f>F44/C44</f>
        <v>11.577115270212374</v>
      </c>
      <c r="F44" s="59">
        <f>SUM(F42:F43)</f>
        <v>378316.97279999999</v>
      </c>
      <c r="G44" s="65">
        <f>(E44-10.24)*100/4.645</f>
        <v>28.786119918458002</v>
      </c>
      <c r="H44" s="44"/>
      <c r="I44" s="44"/>
      <c r="J44" s="44"/>
      <c r="K44" s="44"/>
      <c r="L44" s="44"/>
      <c r="M44" s="44"/>
      <c r="N44" s="34"/>
      <c r="O44" s="3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</row>
    <row r="45" spans="1:407" ht="12" customHeight="1" thickBot="1" x14ac:dyDescent="0.25">
      <c r="A45" s="21">
        <v>7</v>
      </c>
      <c r="B45" s="60" t="s">
        <v>45</v>
      </c>
      <c r="C45" s="61">
        <v>11304</v>
      </c>
      <c r="D45" s="61" t="s">
        <v>7</v>
      </c>
      <c r="E45" s="89">
        <v>12.052</v>
      </c>
      <c r="F45" s="62">
        <f>C45*E45</f>
        <v>136235.80799999999</v>
      </c>
      <c r="G45" s="50" t="s">
        <v>7</v>
      </c>
      <c r="H45" s="44"/>
      <c r="I45" s="44"/>
      <c r="J45" s="44"/>
      <c r="K45" s="44"/>
      <c r="L45" s="44"/>
      <c r="M45" s="44"/>
      <c r="N45" s="128"/>
      <c r="O45" s="34"/>
    </row>
    <row r="46" spans="1:407" ht="24.75" customHeight="1" thickBot="1" x14ac:dyDescent="0.25">
      <c r="A46" s="21">
        <v>8</v>
      </c>
      <c r="B46" s="86" t="s">
        <v>16</v>
      </c>
      <c r="C46" s="61" t="s">
        <v>7</v>
      </c>
      <c r="D46" s="69" t="s">
        <v>7</v>
      </c>
      <c r="E46" s="89" t="s">
        <v>7</v>
      </c>
      <c r="F46" s="67">
        <v>1630</v>
      </c>
      <c r="G46" s="65" t="s">
        <v>17</v>
      </c>
      <c r="H46" s="90" t="s">
        <v>36</v>
      </c>
      <c r="I46" s="91"/>
      <c r="J46" s="44"/>
      <c r="K46" s="44"/>
      <c r="L46" s="44"/>
      <c r="M46" s="44"/>
      <c r="N46" s="34"/>
      <c r="O46" s="34"/>
    </row>
    <row r="47" spans="1:407" ht="13.5" thickBot="1" x14ac:dyDescent="0.25">
      <c r="A47" s="21">
        <v>9</v>
      </c>
      <c r="B47" s="63" t="s">
        <v>49</v>
      </c>
      <c r="C47" s="58">
        <f>SUM(C44:C45)</f>
        <v>43982</v>
      </c>
      <c r="D47" s="41" t="s">
        <v>7</v>
      </c>
      <c r="E47" s="64">
        <f>F47/C47</f>
        <v>11.736228020553861</v>
      </c>
      <c r="F47" s="59">
        <f>SUM(F44:F46)</f>
        <v>516182.78079999995</v>
      </c>
      <c r="G47" s="48">
        <f>(E47-10.24)*100/4.645</f>
        <v>32.211582789103581</v>
      </c>
      <c r="H47" s="64">
        <f>E47</f>
        <v>11.736228020553861</v>
      </c>
      <c r="I47" s="59">
        <f>F47</f>
        <v>516182.78079999995</v>
      </c>
      <c r="J47" s="50">
        <f>(H47-10.24)*100/4.645</f>
        <v>32.211582789103581</v>
      </c>
      <c r="K47" s="44"/>
      <c r="L47" s="44"/>
      <c r="M47" s="44"/>
      <c r="N47" s="34"/>
      <c r="O47" s="34"/>
    </row>
    <row r="48" spans="1:407" ht="13.5" thickBot="1" x14ac:dyDescent="0.25">
      <c r="A48" s="22">
        <v>10</v>
      </c>
      <c r="B48" s="86" t="s">
        <v>6</v>
      </c>
      <c r="C48" s="87" t="s">
        <v>7</v>
      </c>
      <c r="D48" s="41">
        <v>-2459</v>
      </c>
      <c r="E48" s="41" t="s">
        <v>7</v>
      </c>
      <c r="F48" s="67">
        <v>-2459</v>
      </c>
      <c r="G48" s="137" t="s">
        <v>11</v>
      </c>
      <c r="H48" s="92" t="s">
        <v>7</v>
      </c>
      <c r="I48" s="67"/>
      <c r="J48" s="65" t="s">
        <v>25</v>
      </c>
      <c r="K48" s="44"/>
      <c r="L48" s="44"/>
      <c r="M48" s="44"/>
      <c r="N48" s="34"/>
      <c r="O48" s="34"/>
    </row>
    <row r="49" spans="1:15" ht="13.5" thickBot="1" x14ac:dyDescent="0.25">
      <c r="A49" s="23">
        <v>11</v>
      </c>
      <c r="B49" s="63" t="s">
        <v>49</v>
      </c>
      <c r="C49" s="107">
        <f>SUM(C47:C48)</f>
        <v>43982</v>
      </c>
      <c r="D49" s="125" t="s">
        <v>7</v>
      </c>
      <c r="E49" s="107">
        <f>F49/C49</f>
        <v>11.680318784957482</v>
      </c>
      <c r="F49" s="109">
        <f>SUM(F47:F48)</f>
        <v>513723.78079999995</v>
      </c>
      <c r="G49" s="138">
        <f>(E49-10.24)*100/4.645</f>
        <v>31.007939396285938</v>
      </c>
      <c r="H49" s="126">
        <f>I49/C49</f>
        <v>11.736228020553861</v>
      </c>
      <c r="I49" s="109">
        <f>SUM(I47:I48)</f>
        <v>516182.78079999995</v>
      </c>
      <c r="J49" s="140">
        <f>(H49-10.24)*100/4.645</f>
        <v>32.211582789103581</v>
      </c>
      <c r="K49" s="44"/>
      <c r="L49" s="44"/>
      <c r="M49" s="44"/>
      <c r="N49" s="34"/>
      <c r="O49" s="34"/>
    </row>
    <row r="50" spans="1:15" ht="22.5" x14ac:dyDescent="0.2">
      <c r="A50" s="24"/>
      <c r="B50" s="81" t="s">
        <v>77</v>
      </c>
      <c r="C50" s="79">
        <v>-104</v>
      </c>
      <c r="D50" s="48"/>
      <c r="E50" s="48">
        <v>8.7680000000000007</v>
      </c>
      <c r="F50" s="93">
        <f>C50*E50</f>
        <v>-911.87200000000007</v>
      </c>
      <c r="G50" s="139"/>
      <c r="H50" s="94">
        <f>E50</f>
        <v>8.7680000000000007</v>
      </c>
      <c r="I50" s="93">
        <f>C50*H50</f>
        <v>-911.87200000000007</v>
      </c>
      <c r="J50" s="141"/>
      <c r="K50" s="44"/>
      <c r="L50" s="44"/>
      <c r="M50" s="44"/>
      <c r="N50" s="34"/>
      <c r="O50" s="34"/>
    </row>
    <row r="51" spans="1:15" x14ac:dyDescent="0.2">
      <c r="A51" s="26"/>
      <c r="B51" s="134">
        <f>C45+C50+C30+C34</f>
        <v>18400</v>
      </c>
      <c r="C51" s="48">
        <f>SUM(C49:C50)</f>
        <v>43878</v>
      </c>
      <c r="D51" s="48"/>
      <c r="E51" s="48">
        <f>F51/C51</f>
        <v>11.687221587127945</v>
      </c>
      <c r="F51" s="51">
        <f>SUM(F49:F50)</f>
        <v>512811.90879999998</v>
      </c>
      <c r="G51" s="139">
        <f>(E51-10.24)*100/4.645</f>
        <v>31.156546547426164</v>
      </c>
      <c r="H51" s="94">
        <f>I51/C51</f>
        <v>11.743263339258853</v>
      </c>
      <c r="I51" s="49">
        <f>SUM(I49:I50)</f>
        <v>515270.90879999998</v>
      </c>
      <c r="J51" s="141">
        <f>(H51-10.24)*100/4.645</f>
        <v>32.363042825809529</v>
      </c>
      <c r="K51" s="44"/>
      <c r="L51" s="44"/>
      <c r="M51" s="44"/>
      <c r="N51" s="34"/>
      <c r="O51" s="34"/>
    </row>
    <row r="52" spans="1:15" ht="22.5" x14ac:dyDescent="0.2">
      <c r="A52" s="26"/>
      <c r="B52" s="81" t="s">
        <v>78</v>
      </c>
      <c r="C52" s="48">
        <v>-525</v>
      </c>
      <c r="D52" s="48"/>
      <c r="E52" s="48">
        <v>15.787000000000001</v>
      </c>
      <c r="F52" s="93">
        <f>C52*E52</f>
        <v>-8288.1750000000011</v>
      </c>
      <c r="G52" s="139"/>
      <c r="H52" s="94">
        <f>E52</f>
        <v>15.787000000000001</v>
      </c>
      <c r="I52" s="93">
        <f>C52*H52</f>
        <v>-8288.1750000000011</v>
      </c>
      <c r="J52" s="141"/>
      <c r="K52" s="44"/>
      <c r="L52" s="44"/>
      <c r="M52" s="44"/>
      <c r="N52" s="34"/>
      <c r="O52" s="34"/>
    </row>
    <row r="53" spans="1:15" x14ac:dyDescent="0.2">
      <c r="A53" s="26"/>
      <c r="B53" s="134">
        <f>B51+C52</f>
        <v>17875</v>
      </c>
      <c r="C53" s="48">
        <f>SUM(C51:C52)</f>
        <v>43353</v>
      </c>
      <c r="D53" s="48"/>
      <c r="E53" s="48">
        <f>F53/C53</f>
        <v>11.637573727308375</v>
      </c>
      <c r="F53" s="49">
        <f>SUM(F51:F52)</f>
        <v>504523.73379999999</v>
      </c>
      <c r="G53" s="139">
        <f>(E53-10.24)*100/4.645</f>
        <v>30.087701341407428</v>
      </c>
      <c r="H53" s="94">
        <f>I53/C53</f>
        <v>11.694294138813923</v>
      </c>
      <c r="I53" s="49">
        <f>SUM(I51:I52)</f>
        <v>506982.73379999999</v>
      </c>
      <c r="J53" s="141">
        <f>(H53-10.24)*100/4.645</f>
        <v>31.308808155305126</v>
      </c>
      <c r="K53" s="44"/>
      <c r="L53" s="44"/>
      <c r="M53" s="44"/>
      <c r="N53" s="34"/>
      <c r="O53" s="34"/>
    </row>
    <row r="54" spans="1:15" ht="22.5" x14ac:dyDescent="0.2">
      <c r="A54" s="26"/>
      <c r="B54" s="81" t="s">
        <v>79</v>
      </c>
      <c r="C54" s="79">
        <v>-783</v>
      </c>
      <c r="D54" s="48"/>
      <c r="E54" s="48">
        <v>17.321000000000002</v>
      </c>
      <c r="F54" s="95">
        <f>C54*E54</f>
        <v>-13562.343000000001</v>
      </c>
      <c r="G54" s="139"/>
      <c r="H54" s="94">
        <f>E54</f>
        <v>17.321000000000002</v>
      </c>
      <c r="I54" s="95">
        <f>C54*H54</f>
        <v>-13562.343000000001</v>
      </c>
      <c r="J54" s="141"/>
      <c r="K54" s="44"/>
      <c r="L54" s="44"/>
      <c r="M54" s="44"/>
      <c r="N54" s="34"/>
      <c r="O54" s="34"/>
    </row>
    <row r="55" spans="1:15" x14ac:dyDescent="0.2">
      <c r="A55" s="26"/>
      <c r="B55" s="134">
        <f>B53+C54</f>
        <v>17092</v>
      </c>
      <c r="C55" s="48">
        <f>SUM(C53:C54)</f>
        <v>42570</v>
      </c>
      <c r="D55" s="48"/>
      <c r="E55" s="48">
        <f>F55/C55</f>
        <v>11.533037134132018</v>
      </c>
      <c r="F55" s="49">
        <f>SUM(F53:F54)</f>
        <v>490961.39079999999</v>
      </c>
      <c r="G55" s="139">
        <f>(E55-10.24)*100/4.645</f>
        <v>27.83718265085076</v>
      </c>
      <c r="H55" s="94">
        <f>I55/C55</f>
        <v>11.590800817477096</v>
      </c>
      <c r="I55" s="49">
        <f>SUM(I53:I54)</f>
        <v>493420.39079999999</v>
      </c>
      <c r="J55" s="141">
        <f>(H55-10.24)*100/4.645</f>
        <v>29.08074956893639</v>
      </c>
      <c r="K55" s="44"/>
      <c r="L55" s="44"/>
      <c r="M55" s="44"/>
      <c r="N55" s="34"/>
      <c r="O55" s="34"/>
    </row>
    <row r="56" spans="1:15" ht="22.5" x14ac:dyDescent="0.2">
      <c r="A56" s="26"/>
      <c r="B56" s="81" t="s">
        <v>80</v>
      </c>
      <c r="C56" s="48">
        <v>-82</v>
      </c>
      <c r="D56" s="48"/>
      <c r="E56" s="48">
        <v>8.89</v>
      </c>
      <c r="F56" s="95">
        <f>C56*E56</f>
        <v>-728.98</v>
      </c>
      <c r="G56" s="139"/>
      <c r="H56" s="94">
        <f>E56</f>
        <v>8.89</v>
      </c>
      <c r="I56" s="95">
        <f>C56*H56</f>
        <v>-728.98</v>
      </c>
      <c r="J56" s="141"/>
      <c r="K56" s="44"/>
      <c r="L56" s="44"/>
      <c r="M56" s="44"/>
      <c r="N56" s="34"/>
      <c r="O56" s="34"/>
    </row>
    <row r="57" spans="1:15" x14ac:dyDescent="0.2">
      <c r="A57" s="26"/>
      <c r="B57" s="134">
        <f>B55+C56</f>
        <v>17010</v>
      </c>
      <c r="C57" s="48">
        <f>SUM(C55:C56)</f>
        <v>42488</v>
      </c>
      <c r="D57" s="48"/>
      <c r="E57" s="48">
        <f>F57/C57</f>
        <v>11.538138081340614</v>
      </c>
      <c r="F57" s="49">
        <f>SUM(F55:F56)</f>
        <v>490232.41080000001</v>
      </c>
      <c r="G57" s="139">
        <f>(E57-10.24)*100/4.645</f>
        <v>27.946998521864671</v>
      </c>
      <c r="H57" s="94">
        <f>I57/C57</f>
        <v>11.596013246093015</v>
      </c>
      <c r="I57" s="49">
        <f>SUM(I55:I56)</f>
        <v>492691.41080000001</v>
      </c>
      <c r="J57" s="141">
        <f>(H57-10.24)*100/4.645</f>
        <v>29.192965470247906</v>
      </c>
      <c r="K57" s="44"/>
      <c r="L57" s="44"/>
      <c r="M57" s="44"/>
      <c r="N57" s="34"/>
      <c r="O57" s="34"/>
    </row>
    <row r="58" spans="1:15" ht="22.5" x14ac:dyDescent="0.2">
      <c r="A58" s="26"/>
      <c r="B58" s="81" t="s">
        <v>81</v>
      </c>
      <c r="C58" s="79">
        <v>-4800</v>
      </c>
      <c r="D58" s="48"/>
      <c r="E58" s="48">
        <v>13.005000000000001</v>
      </c>
      <c r="F58" s="95">
        <f>C58*E58</f>
        <v>-62424.000000000007</v>
      </c>
      <c r="G58" s="139"/>
      <c r="H58" s="94">
        <f>E58</f>
        <v>13.005000000000001</v>
      </c>
      <c r="I58" s="95">
        <f>C58*H58</f>
        <v>-62424.000000000007</v>
      </c>
      <c r="J58" s="141"/>
      <c r="K58" s="44"/>
      <c r="L58" s="44"/>
      <c r="M58" s="44"/>
      <c r="N58" s="34"/>
      <c r="O58" s="34"/>
    </row>
    <row r="59" spans="1:15" x14ac:dyDescent="0.2">
      <c r="A59" s="26"/>
      <c r="B59" s="134">
        <f>B57+C58</f>
        <v>12210</v>
      </c>
      <c r="C59" s="48">
        <f>SUM(C57:C58)</f>
        <v>37688</v>
      </c>
      <c r="D59" s="48"/>
      <c r="E59" s="48">
        <f>F59/C59</f>
        <v>11.35131635533857</v>
      </c>
      <c r="F59" s="49">
        <f>SUM(F57:F58)</f>
        <v>427808.41080000001</v>
      </c>
      <c r="G59" s="139">
        <f>(E59-10.24)*100/4.645</f>
        <v>23.925002267784063</v>
      </c>
      <c r="H59" s="94">
        <f>I59/C59</f>
        <v>11.416562587561028</v>
      </c>
      <c r="I59" s="49">
        <f>SUM(I57:I58)</f>
        <v>430267.41080000001</v>
      </c>
      <c r="J59" s="141">
        <f>(H59-10.24)*100/4.645</f>
        <v>25.329657428655072</v>
      </c>
      <c r="K59" s="44"/>
      <c r="L59" s="44"/>
      <c r="M59" s="44"/>
      <c r="N59" s="34"/>
      <c r="O59" s="34"/>
    </row>
    <row r="60" spans="1:15" ht="22.5" x14ac:dyDescent="0.2">
      <c r="A60" s="26"/>
      <c r="B60" s="81" t="s">
        <v>82</v>
      </c>
      <c r="C60" s="48">
        <v>-93</v>
      </c>
      <c r="D60" s="48"/>
      <c r="E60" s="48">
        <v>8.9779999999999998</v>
      </c>
      <c r="F60" s="93">
        <f>C60*E60</f>
        <v>-834.95399999999995</v>
      </c>
      <c r="G60" s="139"/>
      <c r="H60" s="94">
        <f>E60</f>
        <v>8.9779999999999998</v>
      </c>
      <c r="I60" s="93">
        <f>C60*H60</f>
        <v>-834.95399999999995</v>
      </c>
      <c r="J60" s="141"/>
      <c r="K60" s="44"/>
      <c r="L60" s="44"/>
      <c r="M60" s="44"/>
      <c r="N60" s="34"/>
      <c r="O60" s="34"/>
    </row>
    <row r="61" spans="1:15" x14ac:dyDescent="0.2">
      <c r="A61" s="26"/>
      <c r="B61" s="134">
        <f>B59+C60</f>
        <v>12117</v>
      </c>
      <c r="C61" s="48">
        <f>SUM(C59:C60)</f>
        <v>37595</v>
      </c>
      <c r="D61" s="48"/>
      <c r="E61" s="48">
        <f>F61/C61</f>
        <v>11.357187306822716</v>
      </c>
      <c r="F61" s="49">
        <f>SUM(F59:F60)</f>
        <v>426973.45679999999</v>
      </c>
      <c r="G61" s="139">
        <f>(E61-10.24)*100/4.645</f>
        <v>24.051395195322197</v>
      </c>
      <c r="H61" s="94">
        <f>I61/C61</f>
        <v>11.422594940816598</v>
      </c>
      <c r="I61" s="49">
        <f>SUM(I59:I60)</f>
        <v>429432.45679999999</v>
      </c>
      <c r="J61" s="141">
        <f>(H61-10.24)*100/4.645</f>
        <v>25.45952509831212</v>
      </c>
      <c r="K61" s="44"/>
      <c r="L61" s="44"/>
      <c r="M61" s="44"/>
      <c r="N61" s="34"/>
      <c r="O61" s="34"/>
    </row>
    <row r="62" spans="1:15" ht="22.5" x14ac:dyDescent="0.2">
      <c r="A62" s="26">
        <v>12</v>
      </c>
      <c r="B62" s="81" t="s">
        <v>83</v>
      </c>
      <c r="C62" s="79">
        <v>-2400</v>
      </c>
      <c r="D62" s="48"/>
      <c r="E62" s="48">
        <v>11.7</v>
      </c>
      <c r="F62" s="93">
        <f>C62*E62</f>
        <v>-28080</v>
      </c>
      <c r="G62" s="139"/>
      <c r="H62" s="94">
        <f>E62</f>
        <v>11.7</v>
      </c>
      <c r="I62" s="93">
        <f>C62*H62</f>
        <v>-28080</v>
      </c>
      <c r="J62" s="141"/>
      <c r="K62" s="44"/>
      <c r="L62" s="44"/>
      <c r="M62" s="44"/>
      <c r="N62" s="34"/>
      <c r="O62" s="34"/>
    </row>
    <row r="63" spans="1:15" x14ac:dyDescent="0.2">
      <c r="A63" s="26"/>
      <c r="B63" s="134">
        <f>B61+C62</f>
        <v>9717</v>
      </c>
      <c r="C63" s="48">
        <f>SUM(C61:C62)</f>
        <v>35195</v>
      </c>
      <c r="D63" s="48"/>
      <c r="E63" s="48">
        <f>F63/C63</f>
        <v>11.333810393521807</v>
      </c>
      <c r="F63" s="49">
        <f>SUM(F61:F62)</f>
        <v>398893.45679999999</v>
      </c>
      <c r="G63" s="139">
        <f>(E63-10.24)*100/4.645</f>
        <v>23.54812472598077</v>
      </c>
      <c r="H63" s="94">
        <f>I63/C63</f>
        <v>11.403678272481887</v>
      </c>
      <c r="I63" s="49">
        <f>SUM(I61:I62)</f>
        <v>401352.45679999999</v>
      </c>
      <c r="J63" s="141">
        <f>(H63-10.24)*100/4.645</f>
        <v>25.052277125551928</v>
      </c>
      <c r="K63" s="44"/>
      <c r="L63" s="44"/>
      <c r="M63" s="44"/>
      <c r="N63" s="34"/>
      <c r="O63" s="34"/>
    </row>
    <row r="64" spans="1:15" ht="22.5" x14ac:dyDescent="0.2">
      <c r="A64" s="26"/>
      <c r="B64" s="81" t="s">
        <v>84</v>
      </c>
      <c r="C64" s="48">
        <v>-3234</v>
      </c>
      <c r="D64" s="48"/>
      <c r="E64" s="48">
        <v>9.5809999999999995</v>
      </c>
      <c r="F64" s="93">
        <f>C64*E64</f>
        <v>-30984.953999999998</v>
      </c>
      <c r="G64" s="139"/>
      <c r="H64" s="94">
        <f>E64</f>
        <v>9.5809999999999995</v>
      </c>
      <c r="I64" s="93">
        <f>C64*H64</f>
        <v>-30984.953999999998</v>
      </c>
      <c r="J64" s="141"/>
      <c r="K64" s="44"/>
      <c r="L64" s="44"/>
      <c r="M64" s="44"/>
      <c r="N64" s="34"/>
      <c r="O64" s="34"/>
    </row>
    <row r="65" spans="1:15" x14ac:dyDescent="0.2">
      <c r="A65" s="26"/>
      <c r="B65" s="134">
        <f>B63+C64</f>
        <v>6483</v>
      </c>
      <c r="C65" s="48">
        <f>SUM(C63:C64)</f>
        <v>31961</v>
      </c>
      <c r="D65" s="48"/>
      <c r="E65" s="48">
        <f>F65/C65</f>
        <v>11.511169950877633</v>
      </c>
      <c r="F65" s="49">
        <f>SUM(F63:F64)</f>
        <v>367908.50280000002</v>
      </c>
      <c r="G65" s="139">
        <f>(E65-10.24)*100/4.645</f>
        <v>27.366414443006096</v>
      </c>
      <c r="H65" s="94">
        <f>I65/C65</f>
        <v>11.588107468477206</v>
      </c>
      <c r="I65" s="49">
        <f>SUM(I63:I64)</f>
        <v>370367.50280000002</v>
      </c>
      <c r="J65" s="141">
        <f>(H65-10.24)*100/4.645</f>
        <v>29.022765736861277</v>
      </c>
      <c r="K65" s="44"/>
      <c r="L65" s="44"/>
      <c r="M65" s="44"/>
      <c r="N65" s="34"/>
      <c r="O65" s="34"/>
    </row>
    <row r="66" spans="1:15" ht="22.5" x14ac:dyDescent="0.2">
      <c r="A66" s="26"/>
      <c r="B66" s="81" t="s">
        <v>85</v>
      </c>
      <c r="C66" s="48">
        <v>-1289</v>
      </c>
      <c r="D66" s="48"/>
      <c r="E66" s="48">
        <v>12.935</v>
      </c>
      <c r="F66" s="93">
        <f>C66*E66</f>
        <v>-16673.215</v>
      </c>
      <c r="G66" s="139"/>
      <c r="H66" s="94">
        <f>E66</f>
        <v>12.935</v>
      </c>
      <c r="I66" s="93">
        <f>C66*H66</f>
        <v>-16673.215</v>
      </c>
      <c r="J66" s="141"/>
      <c r="K66" s="44"/>
      <c r="L66" s="44"/>
      <c r="M66" s="44"/>
      <c r="N66" s="34"/>
      <c r="O66" s="34"/>
    </row>
    <row r="67" spans="1:15" x14ac:dyDescent="0.2">
      <c r="A67" s="26"/>
      <c r="B67" s="134">
        <f>B65+C66</f>
        <v>5194</v>
      </c>
      <c r="C67" s="48">
        <f>SUM(C65:C66)</f>
        <v>30672</v>
      </c>
      <c r="D67" s="48"/>
      <c r="E67" s="48">
        <f>F67/C67</f>
        <v>11.451333065988523</v>
      </c>
      <c r="F67" s="49">
        <f>SUM(F65:F66)</f>
        <v>351235.28779999999</v>
      </c>
      <c r="G67" s="139">
        <f>(E67-10.24)*100/4.645</f>
        <v>26.078214553036016</v>
      </c>
      <c r="H67" s="94">
        <f>I67/C67</f>
        <v>11.531503905842461</v>
      </c>
      <c r="I67" s="49">
        <f>SUM(I65:I66)</f>
        <v>353694.28779999999</v>
      </c>
      <c r="J67" s="141">
        <f>(H67-10.24)*100/4.645</f>
        <v>27.804174506834471</v>
      </c>
      <c r="K67" s="44"/>
      <c r="L67" s="44"/>
      <c r="M67" s="44"/>
      <c r="N67" s="34"/>
      <c r="O67" s="34"/>
    </row>
    <row r="68" spans="1:15" ht="22.5" x14ac:dyDescent="0.2">
      <c r="A68" s="26"/>
      <c r="B68" s="81" t="s">
        <v>86</v>
      </c>
      <c r="C68" s="48">
        <v>-1409</v>
      </c>
      <c r="D68" s="48"/>
      <c r="E68" s="48">
        <v>9.77</v>
      </c>
      <c r="F68" s="93">
        <f>C68*E68</f>
        <v>-13765.93</v>
      </c>
      <c r="G68" s="139"/>
      <c r="H68" s="94">
        <f>E68</f>
        <v>9.77</v>
      </c>
      <c r="I68" s="93">
        <f>C68*H68</f>
        <v>-13765.93</v>
      </c>
      <c r="J68" s="141"/>
      <c r="K68" s="44"/>
      <c r="L68" s="44"/>
      <c r="M68" s="44"/>
      <c r="N68" s="34"/>
      <c r="O68" s="34"/>
    </row>
    <row r="69" spans="1:15" x14ac:dyDescent="0.2">
      <c r="A69" s="26"/>
      <c r="B69" s="134">
        <f>B67+C68</f>
        <v>3785</v>
      </c>
      <c r="C69" s="48">
        <f>SUM(C67:C68)</f>
        <v>29263</v>
      </c>
      <c r="D69" s="48"/>
      <c r="E69" s="48">
        <f>F69/C69</f>
        <v>11.532288480333527</v>
      </c>
      <c r="F69" s="49">
        <f>SUM(F67:F68)</f>
        <v>337469.3578</v>
      </c>
      <c r="G69" s="139">
        <f>(E69-10.24)*100/4.645</f>
        <v>27.82106523861199</v>
      </c>
      <c r="H69" s="94">
        <f>I69/C69</f>
        <v>11.616319509277927</v>
      </c>
      <c r="I69" s="49">
        <f>SUM(I67:I68)</f>
        <v>339928.3578</v>
      </c>
      <c r="J69" s="141">
        <f>(H69-10.24)*100/4.645</f>
        <v>29.630129370891865</v>
      </c>
      <c r="K69" s="44"/>
      <c r="L69" s="44"/>
      <c r="M69" s="44"/>
      <c r="N69" s="34"/>
      <c r="O69" s="34"/>
    </row>
    <row r="70" spans="1:15" ht="22.5" x14ac:dyDescent="0.2">
      <c r="A70" s="26"/>
      <c r="B70" s="81" t="s">
        <v>87</v>
      </c>
      <c r="C70" s="79">
        <v>-1025</v>
      </c>
      <c r="D70" s="48"/>
      <c r="E70" s="48">
        <v>12.218</v>
      </c>
      <c r="F70" s="93">
        <f>C70*E70</f>
        <v>-12523.45</v>
      </c>
      <c r="G70" s="139"/>
      <c r="H70" s="48">
        <f>E70</f>
        <v>12.218</v>
      </c>
      <c r="I70" s="93">
        <f>C70*H70</f>
        <v>-12523.45</v>
      </c>
      <c r="J70" s="141"/>
    </row>
    <row r="71" spans="1:15" x14ac:dyDescent="0.2">
      <c r="A71" s="26"/>
      <c r="B71" s="135">
        <f>B69+C70</f>
        <v>2760</v>
      </c>
      <c r="C71" s="96">
        <f>SUM(C69:C70)</f>
        <v>28238</v>
      </c>
      <c r="D71" s="96"/>
      <c r="E71" s="96">
        <f>F71/C71</f>
        <v>11.507398108931227</v>
      </c>
      <c r="F71" s="49">
        <f>SUM(F69:F70)</f>
        <v>324945.90779999999</v>
      </c>
      <c r="G71" s="139">
        <f>(E71-10.24)*100/4.645</f>
        <v>27.285212248250307</v>
      </c>
      <c r="H71" s="97">
        <f>I71/C71</f>
        <v>11.594479346979247</v>
      </c>
      <c r="I71" s="49">
        <f>SUM(I69:I70)</f>
        <v>327404.90779999999</v>
      </c>
      <c r="J71" s="141">
        <f>(H71-10.24)*100/4.645</f>
        <v>29.159942884375603</v>
      </c>
    </row>
    <row r="72" spans="1:15" ht="22.5" x14ac:dyDescent="0.2">
      <c r="A72" s="25"/>
      <c r="B72" s="81" t="s">
        <v>88</v>
      </c>
      <c r="C72" s="79">
        <v>-764</v>
      </c>
      <c r="D72" s="48"/>
      <c r="E72" s="48">
        <v>17.766999999999999</v>
      </c>
      <c r="F72" s="127">
        <f>C72*E72</f>
        <v>-13573.987999999999</v>
      </c>
      <c r="G72" s="139"/>
      <c r="H72" s="48">
        <f>E72</f>
        <v>17.766999999999999</v>
      </c>
      <c r="I72" s="127">
        <f>C72*H72</f>
        <v>-13573.987999999999</v>
      </c>
      <c r="J72" s="141"/>
    </row>
    <row r="73" spans="1:15" x14ac:dyDescent="0.2">
      <c r="A73" s="25"/>
      <c r="B73" s="1">
        <f>B71+C72</f>
        <v>1996</v>
      </c>
      <c r="C73" s="96">
        <f>SUM(C71:C72)</f>
        <v>27474</v>
      </c>
      <c r="D73" s="96"/>
      <c r="E73" s="96">
        <f>F73/C73</f>
        <v>11.333330414209797</v>
      </c>
      <c r="F73" s="49">
        <f>SUM(F71:F72)</f>
        <v>311371.91979999997</v>
      </c>
      <c r="G73" s="139">
        <f>(E73-10.24)*100/4.645</f>
        <v>23.537791479220605</v>
      </c>
      <c r="H73" s="97">
        <f>I73/C73</f>
        <v>11.422833216859575</v>
      </c>
      <c r="I73" s="49">
        <f>SUM(I71:I72)</f>
        <v>313830.91979999997</v>
      </c>
      <c r="J73" s="141">
        <f>(H73-10.24)*100/4.645</f>
        <v>25.464654830130772</v>
      </c>
    </row>
    <row r="74" spans="1:15" ht="22.5" x14ac:dyDescent="0.2">
      <c r="A74" s="25"/>
      <c r="B74" s="81" t="s">
        <v>89</v>
      </c>
      <c r="C74" s="79">
        <v>-1040</v>
      </c>
      <c r="D74" s="48"/>
      <c r="E74" s="48">
        <v>12.071</v>
      </c>
      <c r="F74" s="127">
        <f>C74*E74</f>
        <v>-12553.84</v>
      </c>
      <c r="G74" s="139"/>
      <c r="H74" s="48">
        <f>E74</f>
        <v>12.071</v>
      </c>
      <c r="I74" s="127">
        <f>C74*H74</f>
        <v>-12553.84</v>
      </c>
      <c r="J74" s="141"/>
    </row>
    <row r="75" spans="1:15" x14ac:dyDescent="0.2">
      <c r="A75" s="25"/>
      <c r="B75" s="136">
        <f>B73+C74</f>
        <v>956</v>
      </c>
      <c r="C75" s="96">
        <f>SUM(C73:C74)</f>
        <v>26434</v>
      </c>
      <c r="D75" s="96"/>
      <c r="E75" s="96">
        <f>F75/C75</f>
        <v>11.304308080502381</v>
      </c>
      <c r="F75" s="49">
        <f>SUM(F73:F74)</f>
        <v>298818.07979999995</v>
      </c>
      <c r="G75" s="139">
        <f>(E75-10.24)*100/4.645</f>
        <v>22.912983433851032</v>
      </c>
      <c r="H75" s="97">
        <f>I75/C75</f>
        <v>11.397332216085342</v>
      </c>
      <c r="I75" s="49">
        <f>SUM(I73:I74)</f>
        <v>301277.07979999995</v>
      </c>
      <c r="J75" s="141">
        <f>(H75-10.24)*100/4.645</f>
        <v>24.915655889888956</v>
      </c>
      <c r="K75" s="35"/>
      <c r="L75" s="35"/>
      <c r="M75" s="35"/>
      <c r="N75" s="34"/>
      <c r="O75" s="34"/>
    </row>
    <row r="76" spans="1:15" ht="22.5" x14ac:dyDescent="0.2">
      <c r="A76" s="25"/>
      <c r="B76" s="81" t="s">
        <v>90</v>
      </c>
      <c r="C76" s="79">
        <v>-956</v>
      </c>
      <c r="D76" s="48"/>
      <c r="E76" s="48">
        <v>12.363</v>
      </c>
      <c r="F76" s="127">
        <f>C76*E76</f>
        <v>-11819.028</v>
      </c>
      <c r="G76" s="139"/>
      <c r="H76" s="48">
        <f>E76</f>
        <v>12.363</v>
      </c>
      <c r="I76" s="127">
        <f>C76*H76</f>
        <v>-11819.028</v>
      </c>
      <c r="J76" s="141"/>
      <c r="K76" s="98"/>
      <c r="L76" s="98"/>
      <c r="M76" s="98"/>
      <c r="N76" s="34"/>
      <c r="O76" s="34"/>
    </row>
    <row r="77" spans="1:15" ht="13.5" thickBot="1" x14ac:dyDescent="0.25">
      <c r="A77" s="27">
        <v>13</v>
      </c>
      <c r="B77" s="173" t="s">
        <v>19</v>
      </c>
      <c r="C77" s="174">
        <f>SUM(C75:C76)</f>
        <v>25478</v>
      </c>
      <c r="D77" s="174"/>
      <c r="E77" s="174">
        <f>F77/C77</f>
        <v>11.264583240442732</v>
      </c>
      <c r="F77" s="175">
        <f>SUM(F75:F76)</f>
        <v>286999.05179999996</v>
      </c>
      <c r="G77" s="138">
        <f>(E77-10.24)*100/4.645</f>
        <v>22.057766209746656</v>
      </c>
      <c r="H77" s="176">
        <f>I77/C77</f>
        <v>11.361097880524373</v>
      </c>
      <c r="I77" s="175">
        <f>SUM(I75:I76)</f>
        <v>289458.05179999996</v>
      </c>
      <c r="J77" s="140">
        <f>(H77-10.24)*100/4.645</f>
        <v>24.135584080180248</v>
      </c>
      <c r="K77" s="98"/>
      <c r="L77" s="98"/>
      <c r="M77" s="98"/>
      <c r="N77" s="34"/>
      <c r="O77" s="34"/>
    </row>
    <row r="78" spans="1:15" x14ac:dyDescent="0.2">
      <c r="C78" s="177"/>
      <c r="D78" s="177"/>
      <c r="E78" s="142"/>
      <c r="F78" s="178"/>
      <c r="G78" s="179"/>
      <c r="H78" s="142"/>
      <c r="I78" s="178"/>
      <c r="J78" s="180"/>
      <c r="K78" s="98"/>
      <c r="L78" s="98"/>
      <c r="M78" s="98"/>
      <c r="N78" s="34"/>
      <c r="O78" s="34"/>
    </row>
    <row r="79" spans="1:15" x14ac:dyDescent="0.2">
      <c r="C79" s="142"/>
      <c r="D79" s="142"/>
      <c r="E79" s="142"/>
      <c r="F79" s="142"/>
      <c r="G79" s="181"/>
      <c r="H79" s="142"/>
      <c r="I79" s="142"/>
      <c r="J79" s="148"/>
      <c r="K79" s="98"/>
      <c r="L79" s="98"/>
      <c r="M79" s="98"/>
      <c r="N79" s="34"/>
      <c r="O79" s="34"/>
    </row>
    <row r="80" spans="1:15" ht="13.5" thickBot="1" x14ac:dyDescent="0.25">
      <c r="A80" s="2"/>
      <c r="B80" s="2"/>
      <c r="C80" s="2"/>
      <c r="D80" s="2"/>
      <c r="E80" s="2"/>
      <c r="F80" s="2"/>
      <c r="G80" s="28"/>
      <c r="H80" s="28"/>
      <c r="I80" s="28"/>
      <c r="J80" s="28"/>
      <c r="K80" s="34"/>
      <c r="L80" s="34"/>
      <c r="M80" s="34"/>
      <c r="N80" s="34"/>
      <c r="O80" s="34"/>
    </row>
    <row r="81" spans="1:23" x14ac:dyDescent="0.2">
      <c r="A81" s="6" t="s">
        <v>26</v>
      </c>
      <c r="B81" s="99"/>
      <c r="C81" s="100">
        <f>J49</f>
        <v>32.211582789103581</v>
      </c>
      <c r="D81" s="100">
        <f>J51</f>
        <v>32.363042825809529</v>
      </c>
      <c r="E81" s="100">
        <f>J53</f>
        <v>31.308808155305126</v>
      </c>
      <c r="F81" s="100">
        <f>J55</f>
        <v>29.08074956893639</v>
      </c>
      <c r="G81" s="101">
        <f>J57</f>
        <v>29.192965470247906</v>
      </c>
      <c r="H81" s="100">
        <f>J59</f>
        <v>25.329657428655072</v>
      </c>
      <c r="I81" s="102">
        <f>J61</f>
        <v>25.45952509831212</v>
      </c>
      <c r="J81" s="101">
        <f>J63</f>
        <v>25.052277125551928</v>
      </c>
      <c r="K81" s="100">
        <f>J65</f>
        <v>29.022765736861277</v>
      </c>
      <c r="L81" s="100">
        <f>J67</f>
        <v>27.804174506834471</v>
      </c>
      <c r="M81" s="100">
        <f>J69</f>
        <v>29.630129370891865</v>
      </c>
      <c r="N81" s="102">
        <f>J71</f>
        <v>29.159942884375603</v>
      </c>
      <c r="O81" s="100">
        <f>J73</f>
        <v>25.464654830130772</v>
      </c>
      <c r="P81" s="100">
        <f>J75</f>
        <v>24.915655889888956</v>
      </c>
      <c r="Q81" s="100">
        <f>J77</f>
        <v>24.135584080180248</v>
      </c>
    </row>
    <row r="82" spans="1:23" x14ac:dyDescent="0.2">
      <c r="A82" s="4" t="s">
        <v>27</v>
      </c>
      <c r="B82" s="103"/>
      <c r="C82" s="100">
        <f>G49</f>
        <v>31.007939396285938</v>
      </c>
      <c r="D82" s="100">
        <f>G51</f>
        <v>31.156546547426164</v>
      </c>
      <c r="E82" s="100">
        <f>G53</f>
        <v>30.087701341407428</v>
      </c>
      <c r="F82" s="100">
        <f>G55</f>
        <v>27.83718265085076</v>
      </c>
      <c r="G82" s="101">
        <f>G57</f>
        <v>27.946998521864671</v>
      </c>
      <c r="H82" s="100">
        <f>G59</f>
        <v>23.925002267784063</v>
      </c>
      <c r="I82" s="102">
        <f>G61</f>
        <v>24.051395195322197</v>
      </c>
      <c r="J82" s="101">
        <f>G63</f>
        <v>23.54812472598077</v>
      </c>
      <c r="K82" s="100">
        <f>G65</f>
        <v>27.366414443006096</v>
      </c>
      <c r="L82" s="100">
        <f>G67</f>
        <v>26.078214553036016</v>
      </c>
      <c r="M82" s="100">
        <f>G69</f>
        <v>27.82106523861199</v>
      </c>
      <c r="N82" s="102">
        <f>G71</f>
        <v>27.285212248250307</v>
      </c>
      <c r="O82" s="100">
        <f>G73</f>
        <v>23.537791479220605</v>
      </c>
      <c r="P82" s="100">
        <f>G75</f>
        <v>22.912983433851032</v>
      </c>
      <c r="Q82" s="100">
        <f>G77</f>
        <v>22.057766209746656</v>
      </c>
    </row>
    <row r="83" spans="1:23" ht="13.5" thickBot="1" x14ac:dyDescent="0.25">
      <c r="A83" s="5" t="s">
        <v>28</v>
      </c>
      <c r="B83" s="104"/>
      <c r="C83" s="100">
        <f>B51+104</f>
        <v>18504</v>
      </c>
      <c r="D83" s="100">
        <f>B51</f>
        <v>18400</v>
      </c>
      <c r="E83" s="100">
        <f>B53</f>
        <v>17875</v>
      </c>
      <c r="F83" s="100">
        <f>B55</f>
        <v>17092</v>
      </c>
      <c r="G83" s="105">
        <f>B57</f>
        <v>17010</v>
      </c>
      <c r="H83" s="100">
        <f>B59</f>
        <v>12210</v>
      </c>
      <c r="I83" s="102">
        <f>B61</f>
        <v>12117</v>
      </c>
      <c r="J83" s="101">
        <f>B63</f>
        <v>9717</v>
      </c>
      <c r="K83" s="100">
        <f>B65</f>
        <v>6483</v>
      </c>
      <c r="L83" s="100">
        <f>B67</f>
        <v>5194</v>
      </c>
      <c r="M83" s="100">
        <f>B69</f>
        <v>3785</v>
      </c>
      <c r="N83" s="102">
        <f>B71</f>
        <v>2760</v>
      </c>
      <c r="O83" s="102">
        <f>B73</f>
        <v>1996</v>
      </c>
      <c r="P83" s="102">
        <f>B75</f>
        <v>956</v>
      </c>
      <c r="Q83" s="102">
        <v>0</v>
      </c>
    </row>
    <row r="84" spans="1:23" x14ac:dyDescent="0.2">
      <c r="A84" s="4"/>
      <c r="B84" s="103"/>
      <c r="C84" s="100"/>
      <c r="D84" s="100"/>
      <c r="E84" s="100"/>
      <c r="F84" s="106"/>
      <c r="G84" s="101"/>
      <c r="H84" s="100"/>
      <c r="I84" s="102"/>
      <c r="J84" s="102"/>
      <c r="K84" s="100"/>
      <c r="L84" s="103"/>
      <c r="M84" s="103"/>
      <c r="N84" s="103"/>
      <c r="O84" s="34"/>
    </row>
    <row r="85" spans="1:23" x14ac:dyDescent="0.2">
      <c r="A85" s="4"/>
      <c r="B85" s="103"/>
      <c r="C85" s="100"/>
      <c r="D85" s="100"/>
      <c r="E85" s="100"/>
      <c r="F85" s="100"/>
      <c r="G85" s="101"/>
      <c r="H85" s="100"/>
      <c r="I85" s="102"/>
      <c r="J85" s="102"/>
      <c r="K85" s="100"/>
      <c r="L85" s="103"/>
      <c r="M85" s="103"/>
      <c r="N85" s="103"/>
      <c r="O85" s="34"/>
    </row>
    <row r="86" spans="1:23" ht="13.5" thickBot="1" x14ac:dyDescent="0.25">
      <c r="A86" s="5"/>
      <c r="B86" s="104"/>
      <c r="C86" s="100"/>
      <c r="D86" s="100"/>
      <c r="E86" s="100"/>
      <c r="F86" s="100"/>
      <c r="G86" s="101"/>
      <c r="H86" s="100"/>
      <c r="I86" s="102"/>
      <c r="J86" s="102"/>
      <c r="K86" s="100"/>
      <c r="L86" s="103"/>
      <c r="M86" s="103"/>
      <c r="N86" s="103"/>
      <c r="O86" s="34"/>
    </row>
    <row r="87" spans="1:23" x14ac:dyDescent="0.2">
      <c r="F87" s="31"/>
      <c r="G87" s="30"/>
      <c r="H87" s="2"/>
      <c r="I87" s="28"/>
      <c r="J87" s="28"/>
      <c r="K87" s="2"/>
      <c r="N87" t="s">
        <v>56</v>
      </c>
      <c r="Q87" t="s">
        <v>55</v>
      </c>
    </row>
    <row r="88" spans="1:23" x14ac:dyDescent="0.2">
      <c r="F88" s="2"/>
      <c r="G88" s="30"/>
      <c r="H88" s="2"/>
      <c r="I88" s="28"/>
      <c r="J88" s="28"/>
      <c r="K88" s="2"/>
      <c r="N88">
        <v>30.908100000000001</v>
      </c>
      <c r="O88">
        <v>18440.099999999999</v>
      </c>
      <c r="Q88">
        <v>32.170099999999998</v>
      </c>
      <c r="R88">
        <v>18494.5</v>
      </c>
    </row>
    <row r="89" spans="1:23" x14ac:dyDescent="0.2">
      <c r="F89" s="2"/>
      <c r="G89" s="30"/>
      <c r="H89" s="2"/>
      <c r="I89" s="28"/>
      <c r="J89" s="28"/>
      <c r="K89" s="2"/>
      <c r="N89">
        <v>31.037500000000001</v>
      </c>
      <c r="O89">
        <v>18343.2</v>
      </c>
      <c r="Q89">
        <v>32.312600000000003</v>
      </c>
      <c r="R89">
        <v>18392</v>
      </c>
      <c r="V89" s="131"/>
      <c r="W89" s="132"/>
    </row>
    <row r="90" spans="1:23" x14ac:dyDescent="0.2">
      <c r="G90" s="30"/>
      <c r="H90" s="2"/>
      <c r="I90" s="28"/>
      <c r="J90" s="28"/>
      <c r="K90" s="2"/>
      <c r="N90">
        <v>29.952300000000001</v>
      </c>
      <c r="O90">
        <v>17837.599999999999</v>
      </c>
      <c r="Q90">
        <v>31.263100000000001</v>
      </c>
      <c r="R90">
        <v>17863.400000000001</v>
      </c>
      <c r="V90" s="130"/>
      <c r="W90" s="130"/>
    </row>
    <row r="91" spans="1:23" x14ac:dyDescent="0.2">
      <c r="G91" s="30"/>
      <c r="H91" s="2"/>
      <c r="I91" s="28"/>
      <c r="J91" s="28"/>
      <c r="K91" s="2"/>
      <c r="N91">
        <v>27.661000000000001</v>
      </c>
      <c r="O91">
        <v>17061.400000000001</v>
      </c>
      <c r="Q91">
        <v>28.965599999999998</v>
      </c>
      <c r="R91">
        <v>17071.400000000001</v>
      </c>
      <c r="V91" s="129"/>
    </row>
    <row r="92" spans="1:23" x14ac:dyDescent="0.2">
      <c r="G92" s="30"/>
      <c r="H92" s="2"/>
      <c r="I92" s="28"/>
      <c r="J92" s="28"/>
      <c r="K92" s="2"/>
      <c r="N92">
        <v>23.577999999999999</v>
      </c>
      <c r="O92">
        <v>12313</v>
      </c>
      <c r="Q92">
        <v>29.050999999999998</v>
      </c>
      <c r="R92">
        <v>16999.7</v>
      </c>
    </row>
    <row r="93" spans="1:23" x14ac:dyDescent="0.2">
      <c r="G93" s="30"/>
      <c r="H93" s="2"/>
      <c r="I93" s="28"/>
      <c r="J93" s="28"/>
      <c r="K93" s="2"/>
      <c r="N93">
        <v>23.2758</v>
      </c>
      <c r="O93">
        <v>9718.2900000000009</v>
      </c>
      <c r="Q93">
        <v>25.106400000000001</v>
      </c>
      <c r="R93">
        <v>12237.5</v>
      </c>
    </row>
    <row r="94" spans="1:23" x14ac:dyDescent="0.2">
      <c r="G94" s="30"/>
      <c r="H94" s="2"/>
      <c r="I94" s="28"/>
      <c r="J94" s="28"/>
      <c r="K94" s="2"/>
      <c r="N94">
        <v>27.215599999999998</v>
      </c>
      <c r="O94">
        <v>6514.19</v>
      </c>
      <c r="Q94">
        <v>24.844999999999999</v>
      </c>
      <c r="R94">
        <v>9735.82</v>
      </c>
    </row>
    <row r="95" spans="1:23" x14ac:dyDescent="0.2">
      <c r="G95" s="30"/>
      <c r="H95" s="2"/>
      <c r="I95" s="28"/>
      <c r="J95" s="28"/>
      <c r="K95" s="2"/>
      <c r="N95">
        <v>25.863</v>
      </c>
      <c r="O95">
        <v>5217.22</v>
      </c>
      <c r="Q95">
        <v>28.8901</v>
      </c>
      <c r="R95">
        <v>6529.67</v>
      </c>
    </row>
    <row r="96" spans="1:23" x14ac:dyDescent="0.2">
      <c r="G96" s="30"/>
      <c r="H96" s="2"/>
      <c r="I96" s="28"/>
      <c r="J96" s="28"/>
      <c r="K96" s="2"/>
      <c r="N96">
        <v>27.625399999999999</v>
      </c>
      <c r="O96">
        <v>3790.03</v>
      </c>
      <c r="Q96">
        <v>27.6343</v>
      </c>
      <c r="R96">
        <v>5191.8100000000004</v>
      </c>
    </row>
    <row r="97" spans="7:18" x14ac:dyDescent="0.2">
      <c r="G97" s="30"/>
      <c r="H97" s="2"/>
      <c r="I97" s="28"/>
      <c r="J97" s="28"/>
      <c r="K97" s="2"/>
      <c r="N97">
        <v>27.0731</v>
      </c>
      <c r="O97">
        <v>2798.2</v>
      </c>
      <c r="Q97">
        <v>29.5291</v>
      </c>
      <c r="R97">
        <v>3757.05</v>
      </c>
    </row>
    <row r="98" spans="7:18" x14ac:dyDescent="0.2">
      <c r="G98" s="30"/>
      <c r="H98" s="2"/>
      <c r="I98" s="28"/>
      <c r="J98" s="28"/>
      <c r="K98" s="2"/>
      <c r="N98">
        <v>23.2133</v>
      </c>
      <c r="O98">
        <v>2032.81</v>
      </c>
      <c r="Q98">
        <v>29.006499999999999</v>
      </c>
      <c r="R98">
        <v>2778.08</v>
      </c>
    </row>
    <row r="99" spans="7:18" x14ac:dyDescent="0.2">
      <c r="G99" s="30"/>
      <c r="H99" s="2"/>
      <c r="I99" s="28"/>
      <c r="J99" s="28"/>
      <c r="K99" s="2"/>
      <c r="N99">
        <v>22.573699999999999</v>
      </c>
      <c r="O99">
        <v>1000.53</v>
      </c>
      <c r="Q99">
        <v>25.2193</v>
      </c>
      <c r="R99">
        <v>1998.32</v>
      </c>
    </row>
    <row r="100" spans="7:18" x14ac:dyDescent="0.2">
      <c r="G100" s="30"/>
      <c r="H100" s="2"/>
      <c r="I100" s="28"/>
      <c r="J100" s="28"/>
      <c r="K100" s="2"/>
      <c r="N100">
        <v>21.6663</v>
      </c>
      <c r="O100">
        <v>43.860999999999997</v>
      </c>
      <c r="Q100">
        <v>23.83</v>
      </c>
      <c r="R100">
        <v>12.8042</v>
      </c>
    </row>
    <row r="101" spans="7:18" x14ac:dyDescent="0.2">
      <c r="G101" s="30"/>
      <c r="H101" s="2"/>
      <c r="I101" s="28"/>
      <c r="J101" s="28"/>
      <c r="K101" s="2"/>
    </row>
    <row r="102" spans="7:18" x14ac:dyDescent="0.2">
      <c r="G102" s="30"/>
      <c r="H102" s="2"/>
      <c r="I102" s="28"/>
      <c r="J102" s="28"/>
      <c r="K102" s="2"/>
    </row>
    <row r="103" spans="7:18" x14ac:dyDescent="0.2">
      <c r="G103" s="30"/>
      <c r="H103" s="2"/>
      <c r="I103" s="28"/>
      <c r="J103" s="28"/>
      <c r="K103" s="2"/>
    </row>
    <row r="104" spans="7:18" x14ac:dyDescent="0.2">
      <c r="G104" s="30"/>
      <c r="H104" s="2"/>
      <c r="I104" s="28"/>
      <c r="J104" s="28"/>
      <c r="K104" s="2"/>
    </row>
    <row r="105" spans="7:18" x14ac:dyDescent="0.2">
      <c r="G105" s="30"/>
      <c r="H105" s="2"/>
      <c r="I105" s="28"/>
      <c r="J105" s="28"/>
      <c r="K105" s="2"/>
    </row>
    <row r="106" spans="7:18" x14ac:dyDescent="0.2">
      <c r="G106" s="30"/>
      <c r="H106" s="2"/>
      <c r="I106" s="28"/>
      <c r="J106" s="28"/>
      <c r="K106" s="2"/>
    </row>
    <row r="107" spans="7:18" x14ac:dyDescent="0.2">
      <c r="G107" s="30"/>
      <c r="H107" s="2"/>
      <c r="I107" s="28"/>
      <c r="J107" s="28"/>
      <c r="K107" s="2"/>
    </row>
    <row r="108" spans="7:18" x14ac:dyDescent="0.2">
      <c r="G108" s="30"/>
      <c r="H108" s="2"/>
      <c r="I108" s="28"/>
      <c r="J108" s="28"/>
      <c r="K108" s="2"/>
    </row>
    <row r="109" spans="7:18" x14ac:dyDescent="0.2">
      <c r="G109" s="30"/>
      <c r="H109" s="2"/>
      <c r="I109" s="28"/>
      <c r="J109" s="28"/>
      <c r="K109" s="2"/>
    </row>
    <row r="110" spans="7:18" x14ac:dyDescent="0.2">
      <c r="G110" s="30"/>
      <c r="H110" s="2"/>
      <c r="I110" s="28"/>
      <c r="J110" s="28"/>
      <c r="K110" s="2"/>
    </row>
    <row r="111" spans="7:18" x14ac:dyDescent="0.2">
      <c r="G111" s="30"/>
      <c r="H111" s="2"/>
      <c r="I111" s="28"/>
      <c r="J111" s="28"/>
      <c r="K111" s="2"/>
    </row>
    <row r="112" spans="7:18" x14ac:dyDescent="0.2">
      <c r="G112" s="30"/>
      <c r="H112" s="2"/>
      <c r="I112" s="28"/>
      <c r="J112" s="28"/>
      <c r="K112" s="2"/>
    </row>
    <row r="113" spans="7:11" x14ac:dyDescent="0.2">
      <c r="G113" s="30"/>
      <c r="H113" s="2"/>
      <c r="I113" s="28"/>
      <c r="J113" s="28"/>
      <c r="K113" s="2"/>
    </row>
    <row r="114" spans="7:11" x14ac:dyDescent="0.2">
      <c r="G114" s="30"/>
      <c r="H114" s="2"/>
      <c r="I114" s="28"/>
      <c r="J114" s="28"/>
      <c r="K114" s="2"/>
    </row>
    <row r="115" spans="7:11" x14ac:dyDescent="0.2">
      <c r="G115" s="30"/>
      <c r="H115" s="2"/>
      <c r="I115" s="28"/>
      <c r="J115" s="28"/>
      <c r="K115" s="2"/>
    </row>
    <row r="116" spans="7:11" x14ac:dyDescent="0.2">
      <c r="G116" s="30"/>
      <c r="H116" s="2"/>
      <c r="I116" s="28"/>
      <c r="J116" s="28"/>
      <c r="K116" s="2"/>
    </row>
    <row r="117" spans="7:11" x14ac:dyDescent="0.2">
      <c r="G117" s="30"/>
      <c r="H117" s="2"/>
      <c r="I117" s="28"/>
      <c r="J117" s="28"/>
      <c r="K117" s="2"/>
    </row>
    <row r="118" spans="7:11" x14ac:dyDescent="0.2">
      <c r="G118" s="30"/>
      <c r="H118" s="2"/>
      <c r="I118" s="28"/>
      <c r="J118" s="28"/>
      <c r="K118" s="2"/>
    </row>
    <row r="119" spans="7:11" x14ac:dyDescent="0.2">
      <c r="G119" s="30"/>
      <c r="H119" s="2"/>
      <c r="I119" s="28"/>
      <c r="J119" s="28"/>
      <c r="K119" s="2"/>
    </row>
    <row r="120" spans="7:11" x14ac:dyDescent="0.2">
      <c r="G120" s="30"/>
      <c r="H120" s="2"/>
      <c r="I120" s="28"/>
      <c r="J120" s="28"/>
      <c r="K120" s="2"/>
    </row>
    <row r="121" spans="7:11" x14ac:dyDescent="0.2">
      <c r="G121" s="30"/>
      <c r="H121" s="2"/>
      <c r="I121" s="28"/>
      <c r="J121" s="28"/>
      <c r="K121" s="2"/>
    </row>
    <row r="122" spans="7:11" x14ac:dyDescent="0.2">
      <c r="G122" s="30"/>
      <c r="H122" s="2"/>
      <c r="I122" s="28"/>
      <c r="J122" s="28"/>
      <c r="K122" s="2"/>
    </row>
    <row r="123" spans="7:11" x14ac:dyDescent="0.2">
      <c r="G123" s="30"/>
      <c r="H123" s="2"/>
      <c r="I123" s="28"/>
      <c r="J123" s="28"/>
      <c r="K123" s="2"/>
    </row>
    <row r="124" spans="7:11" x14ac:dyDescent="0.2">
      <c r="G124" s="30"/>
      <c r="H124" s="2"/>
      <c r="I124" s="28"/>
      <c r="J124" s="28"/>
      <c r="K124" s="2"/>
    </row>
    <row r="125" spans="7:11" x14ac:dyDescent="0.2">
      <c r="G125" s="30"/>
      <c r="H125" s="2"/>
      <c r="I125" s="28"/>
      <c r="J125" s="28"/>
      <c r="K125" s="2"/>
    </row>
    <row r="126" spans="7:11" x14ac:dyDescent="0.2">
      <c r="G126" s="30"/>
      <c r="H126" s="2"/>
      <c r="I126" s="28"/>
      <c r="J126" s="28"/>
      <c r="K126" s="2"/>
    </row>
    <row r="127" spans="7:11" x14ac:dyDescent="0.2">
      <c r="G127" s="30"/>
      <c r="H127" s="2"/>
      <c r="I127" s="28"/>
      <c r="J127" s="28"/>
      <c r="K127" s="2"/>
    </row>
    <row r="128" spans="7:11" x14ac:dyDescent="0.2">
      <c r="G128" s="30"/>
      <c r="H128" s="2"/>
      <c r="I128" s="28"/>
      <c r="J128" s="28"/>
      <c r="K128" s="2"/>
    </row>
    <row r="129" spans="7:11" x14ac:dyDescent="0.2">
      <c r="G129" s="30"/>
      <c r="H129" s="2"/>
      <c r="I129" s="28"/>
      <c r="J129" s="28"/>
      <c r="K129" s="2"/>
    </row>
    <row r="130" spans="7:11" x14ac:dyDescent="0.2">
      <c r="G130" s="30"/>
      <c r="H130" s="2"/>
      <c r="I130" s="28"/>
      <c r="J130" s="28"/>
      <c r="K130" s="2"/>
    </row>
    <row r="131" spans="7:11" x14ac:dyDescent="0.2">
      <c r="G131"/>
      <c r="H131" s="2"/>
      <c r="I131" s="28"/>
      <c r="J131" s="28"/>
      <c r="K131" s="2"/>
    </row>
    <row r="132" spans="7:11" x14ac:dyDescent="0.2">
      <c r="G132"/>
      <c r="H132" s="2"/>
      <c r="I132" s="28"/>
      <c r="J132" s="28"/>
      <c r="K132" s="2"/>
    </row>
    <row r="133" spans="7:11" x14ac:dyDescent="0.2">
      <c r="G133"/>
      <c r="H133" s="2"/>
      <c r="I133" s="28"/>
      <c r="J133" s="28"/>
      <c r="K133" s="2"/>
    </row>
    <row r="134" spans="7:11" x14ac:dyDescent="0.2">
      <c r="G134"/>
      <c r="H134" s="2"/>
      <c r="I134" s="28"/>
      <c r="J134" s="28"/>
      <c r="K134" s="2"/>
    </row>
    <row r="135" spans="7:11" x14ac:dyDescent="0.2">
      <c r="G135"/>
      <c r="H135" s="2"/>
      <c r="I135" s="28"/>
      <c r="J135" s="28"/>
      <c r="K135" s="2"/>
    </row>
    <row r="136" spans="7:11" x14ac:dyDescent="0.2">
      <c r="G136"/>
      <c r="H136" s="2"/>
      <c r="I136" s="28"/>
      <c r="J136" s="28"/>
      <c r="K136" s="2"/>
    </row>
    <row r="137" spans="7:11" x14ac:dyDescent="0.2">
      <c r="G137"/>
      <c r="H137" s="2"/>
      <c r="I137" s="28"/>
      <c r="J137" s="28"/>
      <c r="K137" s="2"/>
    </row>
    <row r="138" spans="7:11" x14ac:dyDescent="0.2">
      <c r="G138"/>
      <c r="H138" s="2"/>
      <c r="I138" s="28"/>
      <c r="J138" s="28"/>
      <c r="K138" s="2"/>
    </row>
    <row r="139" spans="7:11" x14ac:dyDescent="0.2">
      <c r="G139"/>
      <c r="H139" s="2"/>
      <c r="I139" s="28"/>
      <c r="J139" s="28"/>
      <c r="K139" s="2"/>
    </row>
    <row r="140" spans="7:11" x14ac:dyDescent="0.2">
      <c r="G140"/>
      <c r="H140" s="2"/>
      <c r="I140" s="28"/>
      <c r="J140" s="28"/>
      <c r="K140" s="2"/>
    </row>
    <row r="141" spans="7:11" x14ac:dyDescent="0.2">
      <c r="G141"/>
      <c r="H141" s="2"/>
      <c r="I141" s="28"/>
      <c r="J141" s="28"/>
      <c r="K141" s="2"/>
    </row>
    <row r="142" spans="7:11" x14ac:dyDescent="0.2">
      <c r="G142"/>
      <c r="H142" s="2"/>
      <c r="I142" s="28"/>
      <c r="J142" s="28"/>
      <c r="K142" s="2"/>
    </row>
    <row r="143" spans="7:11" x14ac:dyDescent="0.2">
      <c r="G143"/>
      <c r="H143" s="2"/>
      <c r="I143" s="28"/>
      <c r="J143" s="28"/>
      <c r="K143" s="2"/>
    </row>
    <row r="144" spans="7:11" x14ac:dyDescent="0.2">
      <c r="G144"/>
      <c r="H144" s="2"/>
      <c r="I144" s="28"/>
      <c r="J144" s="28"/>
      <c r="K144" s="2"/>
    </row>
    <row r="145" spans="7:11" x14ac:dyDescent="0.2">
      <c r="G145"/>
      <c r="H145" s="2"/>
      <c r="I145" s="28"/>
      <c r="J145" s="28"/>
      <c r="K145" s="2"/>
    </row>
    <row r="146" spans="7:11" x14ac:dyDescent="0.2">
      <c r="G146"/>
      <c r="H146" s="2"/>
      <c r="I146" s="28"/>
      <c r="J146" s="28"/>
      <c r="K146" s="2"/>
    </row>
    <row r="147" spans="7:11" x14ac:dyDescent="0.2">
      <c r="G147"/>
      <c r="H147" s="2"/>
      <c r="I147" s="28"/>
      <c r="J147" s="28"/>
      <c r="K147" s="2"/>
    </row>
    <row r="148" spans="7:11" x14ac:dyDescent="0.2">
      <c r="G148"/>
      <c r="H148" s="2"/>
      <c r="I148" s="28"/>
      <c r="J148" s="28"/>
      <c r="K148" s="2"/>
    </row>
    <row r="149" spans="7:11" x14ac:dyDescent="0.2">
      <c r="G149"/>
      <c r="H149" s="2"/>
      <c r="I149" s="28"/>
      <c r="J149" s="28"/>
      <c r="K149" s="2"/>
    </row>
    <row r="150" spans="7:11" x14ac:dyDescent="0.2">
      <c r="G150"/>
      <c r="H150" s="2"/>
      <c r="I150" s="28"/>
      <c r="J150" s="28"/>
      <c r="K150" s="2"/>
    </row>
    <row r="151" spans="7:11" x14ac:dyDescent="0.2">
      <c r="G151"/>
      <c r="H151" s="2"/>
      <c r="I151" s="28"/>
      <c r="J151" s="28"/>
      <c r="K151" s="2"/>
    </row>
    <row r="152" spans="7:11" x14ac:dyDescent="0.2">
      <c r="G152"/>
      <c r="H152" s="2"/>
      <c r="I152" s="28"/>
      <c r="J152" s="28"/>
      <c r="K152" s="2"/>
    </row>
    <row r="153" spans="7:11" x14ac:dyDescent="0.2">
      <c r="G153"/>
      <c r="H153" s="2"/>
      <c r="I153" s="28"/>
      <c r="J153" s="28"/>
      <c r="K153" s="2"/>
    </row>
    <row r="154" spans="7:11" x14ac:dyDescent="0.2">
      <c r="G154"/>
      <c r="H154" s="2"/>
      <c r="I154" s="28"/>
      <c r="J154" s="28"/>
      <c r="K154" s="2"/>
    </row>
    <row r="155" spans="7:11" x14ac:dyDescent="0.2">
      <c r="G155"/>
      <c r="H155" s="2"/>
      <c r="I155" s="28"/>
      <c r="J155" s="28"/>
      <c r="K155" s="2"/>
    </row>
    <row r="156" spans="7:11" x14ac:dyDescent="0.2">
      <c r="G156"/>
      <c r="H156" s="2"/>
      <c r="I156" s="28"/>
      <c r="J156" s="28"/>
      <c r="K156" s="2"/>
    </row>
    <row r="157" spans="7:11" x14ac:dyDescent="0.2">
      <c r="G157"/>
      <c r="H157" s="2"/>
      <c r="I157" s="28"/>
      <c r="J157" s="28"/>
      <c r="K157" s="2"/>
    </row>
    <row r="158" spans="7:11" x14ac:dyDescent="0.2">
      <c r="G158"/>
      <c r="H158" s="2"/>
      <c r="I158" s="28"/>
      <c r="J158" s="28"/>
      <c r="K158" s="2"/>
    </row>
    <row r="159" spans="7:11" x14ac:dyDescent="0.2">
      <c r="G159"/>
      <c r="H159" s="2"/>
      <c r="I159" s="28"/>
      <c r="J159" s="28"/>
      <c r="K159" s="2"/>
    </row>
    <row r="160" spans="7:11" x14ac:dyDescent="0.2">
      <c r="G160" s="30"/>
      <c r="H160" s="2"/>
      <c r="I160" s="28"/>
      <c r="J160" s="28"/>
      <c r="K160" s="2"/>
    </row>
    <row r="161" spans="7:11" x14ac:dyDescent="0.2">
      <c r="G161" s="30"/>
      <c r="H161" s="2"/>
      <c r="I161" s="28"/>
      <c r="J161" s="28"/>
      <c r="K161" s="2"/>
    </row>
    <row r="162" spans="7:11" x14ac:dyDescent="0.2">
      <c r="G162" s="30"/>
      <c r="H162" s="2"/>
      <c r="I162" s="28"/>
      <c r="J162" s="28"/>
      <c r="K162" s="2"/>
    </row>
    <row r="163" spans="7:11" x14ac:dyDescent="0.2">
      <c r="G163" s="30"/>
      <c r="H163" s="2"/>
      <c r="I163" s="28"/>
      <c r="J163" s="28"/>
      <c r="K163" s="2"/>
    </row>
    <row r="164" spans="7:11" x14ac:dyDescent="0.2">
      <c r="G164" s="30"/>
      <c r="H164" s="2"/>
      <c r="I164" s="28"/>
      <c r="J164" s="28"/>
      <c r="K164" s="2"/>
    </row>
    <row r="165" spans="7:11" x14ac:dyDescent="0.2">
      <c r="G165" s="30"/>
      <c r="H165" s="2"/>
      <c r="I165" s="28"/>
      <c r="J165" s="28"/>
      <c r="K165" s="2"/>
    </row>
    <row r="166" spans="7:11" x14ac:dyDescent="0.2">
      <c r="G166" s="30"/>
      <c r="H166" s="2"/>
      <c r="I166" s="28"/>
      <c r="J166" s="28"/>
      <c r="K166" s="2"/>
    </row>
    <row r="167" spans="7:11" x14ac:dyDescent="0.2">
      <c r="G167" s="30"/>
      <c r="H167" s="2"/>
      <c r="I167" s="28"/>
      <c r="J167" s="28"/>
      <c r="K167" s="2"/>
    </row>
    <row r="168" spans="7:11" x14ac:dyDescent="0.2">
      <c r="G168" s="30"/>
      <c r="H168" s="2"/>
      <c r="I168" s="28"/>
      <c r="J168" s="28"/>
      <c r="K168" s="2"/>
    </row>
    <row r="169" spans="7:11" x14ac:dyDescent="0.2">
      <c r="G169" s="30"/>
      <c r="H169" s="2"/>
      <c r="I169" s="28"/>
      <c r="J169" s="28"/>
      <c r="K169" s="2"/>
    </row>
    <row r="170" spans="7:11" x14ac:dyDescent="0.2">
      <c r="G170" s="30"/>
      <c r="H170" s="2"/>
      <c r="I170" s="28"/>
      <c r="J170" s="28"/>
      <c r="K170" s="2"/>
    </row>
    <row r="171" spans="7:11" x14ac:dyDescent="0.2">
      <c r="G171" s="30"/>
      <c r="H171" s="2"/>
      <c r="I171" s="28"/>
      <c r="J171" s="28"/>
      <c r="K171" s="2"/>
    </row>
    <row r="172" spans="7:11" x14ac:dyDescent="0.2">
      <c r="G172" s="30"/>
      <c r="H172" s="2"/>
      <c r="I172" s="28"/>
      <c r="J172" s="28"/>
      <c r="K172" s="2"/>
    </row>
    <row r="173" spans="7:11" x14ac:dyDescent="0.2">
      <c r="G173" s="30"/>
      <c r="H173" s="2"/>
      <c r="I173" s="28"/>
      <c r="J173" s="28"/>
      <c r="K173" s="2"/>
    </row>
    <row r="174" spans="7:11" x14ac:dyDescent="0.2">
      <c r="G174" s="30"/>
      <c r="H174" s="2"/>
      <c r="I174" s="28"/>
      <c r="J174" s="28"/>
      <c r="K174" s="2"/>
    </row>
    <row r="175" spans="7:11" x14ac:dyDescent="0.2">
      <c r="G175" s="30"/>
      <c r="H175" s="2"/>
      <c r="I175" s="28"/>
      <c r="J175" s="28"/>
      <c r="K175" s="2"/>
    </row>
    <row r="176" spans="7:11" x14ac:dyDescent="0.2">
      <c r="G176" s="30"/>
      <c r="H176" s="2"/>
      <c r="I176" s="28"/>
      <c r="J176" s="28"/>
      <c r="K176" s="2"/>
    </row>
    <row r="177" spans="7:11" x14ac:dyDescent="0.2">
      <c r="G177" s="30"/>
      <c r="H177" s="2"/>
      <c r="I177" s="28"/>
      <c r="J177" s="28"/>
      <c r="K177" s="2"/>
    </row>
    <row r="178" spans="7:11" x14ac:dyDescent="0.2">
      <c r="G178" s="30"/>
      <c r="H178" s="2"/>
      <c r="I178" s="28"/>
      <c r="J178" s="28"/>
      <c r="K178" s="2"/>
    </row>
    <row r="179" spans="7:11" x14ac:dyDescent="0.2">
      <c r="G179" s="30"/>
      <c r="H179" s="2"/>
      <c r="I179" s="28"/>
      <c r="J179" s="28"/>
      <c r="K179" s="2"/>
    </row>
    <row r="180" spans="7:11" x14ac:dyDescent="0.2">
      <c r="G180" s="30"/>
      <c r="H180" s="2"/>
      <c r="I180" s="28"/>
      <c r="J180" s="28"/>
      <c r="K180" s="2"/>
    </row>
    <row r="181" spans="7:11" x14ac:dyDescent="0.2">
      <c r="G181" s="30"/>
      <c r="H181" s="2"/>
      <c r="I181" s="28"/>
      <c r="J181" s="28"/>
      <c r="K181" s="2"/>
    </row>
    <row r="182" spans="7:11" x14ac:dyDescent="0.2">
      <c r="G182" s="30"/>
      <c r="H182" s="2"/>
      <c r="I182" s="28"/>
      <c r="J182" s="28"/>
      <c r="K182" s="2"/>
    </row>
    <row r="183" spans="7:11" x14ac:dyDescent="0.2">
      <c r="G183" s="30"/>
      <c r="H183" s="2"/>
      <c r="I183" s="28"/>
      <c r="J183" s="28"/>
      <c r="K183" s="2"/>
    </row>
    <row r="184" spans="7:11" x14ac:dyDescent="0.2">
      <c r="G184" s="30"/>
      <c r="H184" s="2"/>
      <c r="I184" s="28"/>
      <c r="J184" s="28"/>
      <c r="K184" s="2"/>
    </row>
    <row r="185" spans="7:11" x14ac:dyDescent="0.2">
      <c r="G185" s="30"/>
      <c r="H185" s="2"/>
      <c r="I185" s="28"/>
      <c r="J185" s="28"/>
      <c r="K185" s="2"/>
    </row>
    <row r="186" spans="7:11" x14ac:dyDescent="0.2">
      <c r="G186" s="30"/>
      <c r="H186" s="2"/>
      <c r="I186" s="28"/>
      <c r="J186" s="28"/>
      <c r="K186" s="2"/>
    </row>
    <row r="187" spans="7:11" x14ac:dyDescent="0.2">
      <c r="G187" s="30"/>
      <c r="H187" s="2"/>
      <c r="I187" s="28"/>
      <c r="J187" s="28"/>
      <c r="K187" s="2"/>
    </row>
    <row r="188" spans="7:11" x14ac:dyDescent="0.2">
      <c r="G188" s="30"/>
      <c r="H188" s="2"/>
      <c r="I188" s="28"/>
      <c r="J188" s="28"/>
      <c r="K188" s="2"/>
    </row>
    <row r="189" spans="7:11" x14ac:dyDescent="0.2">
      <c r="G189" s="30"/>
      <c r="H189" s="2"/>
      <c r="I189" s="28"/>
      <c r="J189" s="28"/>
      <c r="K189" s="2"/>
    </row>
    <row r="190" spans="7:11" x14ac:dyDescent="0.2">
      <c r="G190" s="30"/>
      <c r="H190" s="2"/>
      <c r="I190" s="28"/>
      <c r="J190" s="28"/>
      <c r="K190" s="2"/>
    </row>
    <row r="191" spans="7:11" x14ac:dyDescent="0.2">
      <c r="G191" s="30"/>
      <c r="H191" s="2"/>
      <c r="I191" s="28"/>
      <c r="J191" s="28"/>
      <c r="K191" s="2"/>
    </row>
    <row r="192" spans="7:11" x14ac:dyDescent="0.2">
      <c r="G192" s="30"/>
      <c r="H192" s="2"/>
      <c r="I192" s="28"/>
      <c r="J192" s="28"/>
      <c r="K192" s="2"/>
    </row>
    <row r="193" spans="7:11" x14ac:dyDescent="0.2">
      <c r="G193" s="30"/>
      <c r="H193" s="2"/>
      <c r="I193" s="28"/>
      <c r="J193" s="28"/>
      <c r="K193" s="2"/>
    </row>
    <row r="194" spans="7:11" x14ac:dyDescent="0.2">
      <c r="G194" s="30"/>
      <c r="H194" s="2"/>
      <c r="I194" s="28"/>
      <c r="J194" s="28"/>
      <c r="K194" s="2"/>
    </row>
    <row r="195" spans="7:11" x14ac:dyDescent="0.2">
      <c r="G195" s="30"/>
      <c r="H195" s="2"/>
      <c r="I195" s="28"/>
      <c r="J195" s="28"/>
      <c r="K195" s="2"/>
    </row>
    <row r="196" spans="7:11" x14ac:dyDescent="0.2">
      <c r="G196" s="30"/>
      <c r="H196" s="2"/>
      <c r="I196" s="28"/>
      <c r="J196" s="28"/>
      <c r="K196" s="2"/>
    </row>
    <row r="197" spans="7:11" x14ac:dyDescent="0.2">
      <c r="G197" s="30"/>
      <c r="H197" s="2"/>
      <c r="I197" s="28"/>
      <c r="J197" s="28"/>
      <c r="K197" s="2"/>
    </row>
    <row r="198" spans="7:11" x14ac:dyDescent="0.2">
      <c r="G198" s="30"/>
      <c r="H198" s="2"/>
      <c r="I198" s="28"/>
      <c r="J198" s="28"/>
      <c r="K198" s="2"/>
    </row>
    <row r="199" spans="7:11" x14ac:dyDescent="0.2">
      <c r="G199" s="30"/>
      <c r="H199" s="2"/>
      <c r="I199" s="28"/>
      <c r="J199" s="28"/>
      <c r="K199" s="2"/>
    </row>
    <row r="200" spans="7:11" x14ac:dyDescent="0.2">
      <c r="G200" s="30"/>
      <c r="H200" s="2"/>
      <c r="I200" s="28"/>
      <c r="J200" s="28"/>
      <c r="K200" s="2"/>
    </row>
    <row r="201" spans="7:11" x14ac:dyDescent="0.2">
      <c r="G201" s="30"/>
      <c r="H201" s="2"/>
      <c r="I201" s="28"/>
      <c r="J201" s="28"/>
      <c r="K201" s="2"/>
    </row>
    <row r="202" spans="7:11" x14ac:dyDescent="0.2">
      <c r="G202" s="30"/>
      <c r="H202" s="2"/>
      <c r="I202" s="28"/>
      <c r="J202" s="28"/>
      <c r="K202" s="2"/>
    </row>
    <row r="203" spans="7:11" x14ac:dyDescent="0.2">
      <c r="G203" s="30"/>
      <c r="H203" s="2"/>
      <c r="I203" s="28"/>
      <c r="J203" s="28"/>
      <c r="K203" s="2"/>
    </row>
    <row r="204" spans="7:11" x14ac:dyDescent="0.2">
      <c r="G204" s="30"/>
      <c r="H204" s="2"/>
      <c r="I204" s="28"/>
      <c r="J204" s="28"/>
      <c r="K204" s="2"/>
    </row>
    <row r="205" spans="7:11" x14ac:dyDescent="0.2">
      <c r="G205" s="30"/>
      <c r="H205" s="2"/>
      <c r="I205" s="28"/>
      <c r="J205" s="28"/>
      <c r="K205" s="2"/>
    </row>
    <row r="206" spans="7:11" x14ac:dyDescent="0.2">
      <c r="G206" s="30"/>
      <c r="H206" s="2"/>
      <c r="I206" s="28"/>
      <c r="J206" s="28"/>
      <c r="K206" s="2"/>
    </row>
    <row r="207" spans="7:11" x14ac:dyDescent="0.2">
      <c r="G207" s="30"/>
      <c r="H207" s="2"/>
      <c r="I207" s="28"/>
      <c r="J207" s="28"/>
      <c r="K207" s="2"/>
    </row>
    <row r="208" spans="7:11" x14ac:dyDescent="0.2">
      <c r="G208" s="30"/>
      <c r="H208" s="2"/>
      <c r="I208" s="28"/>
      <c r="J208" s="28"/>
      <c r="K208" s="2"/>
    </row>
    <row r="209" spans="7:11" x14ac:dyDescent="0.2">
      <c r="G209" s="30"/>
      <c r="H209" s="2"/>
      <c r="I209" s="28"/>
      <c r="J209" s="28"/>
      <c r="K209" s="2"/>
    </row>
    <row r="210" spans="7:11" x14ac:dyDescent="0.2">
      <c r="G210" s="30"/>
      <c r="H210" s="2"/>
      <c r="I210" s="28"/>
      <c r="J210" s="28"/>
      <c r="K210" s="2"/>
    </row>
    <row r="211" spans="7:11" x14ac:dyDescent="0.2">
      <c r="G211" s="30"/>
      <c r="H211" s="2"/>
      <c r="I211" s="28"/>
      <c r="J211" s="28"/>
      <c r="K211" s="2"/>
    </row>
    <row r="212" spans="7:11" x14ac:dyDescent="0.2">
      <c r="G212" s="30"/>
      <c r="H212" s="2"/>
      <c r="I212" s="28"/>
      <c r="J212" s="28"/>
      <c r="K212" s="2"/>
    </row>
    <row r="213" spans="7:11" x14ac:dyDescent="0.2">
      <c r="G213" s="30"/>
      <c r="H213" s="2"/>
      <c r="I213" s="28"/>
      <c r="J213" s="28"/>
      <c r="K213" s="2"/>
    </row>
    <row r="214" spans="7:11" x14ac:dyDescent="0.2">
      <c r="G214" s="30"/>
      <c r="H214" s="2"/>
      <c r="I214" s="28"/>
      <c r="J214" s="28"/>
      <c r="K214" s="2"/>
    </row>
    <row r="215" spans="7:11" x14ac:dyDescent="0.2">
      <c r="G215" s="30"/>
      <c r="H215" s="2"/>
      <c r="I215" s="28"/>
      <c r="J215" s="28"/>
      <c r="K215" s="2"/>
    </row>
    <row r="216" spans="7:11" x14ac:dyDescent="0.2">
      <c r="G216" s="30"/>
      <c r="H216" s="2"/>
      <c r="I216" s="28"/>
      <c r="J216" s="28"/>
      <c r="K216" s="2"/>
    </row>
    <row r="217" spans="7:11" x14ac:dyDescent="0.2">
      <c r="G217" s="30"/>
      <c r="H217" s="2"/>
      <c r="I217" s="28"/>
      <c r="J217" s="28"/>
      <c r="K217" s="2"/>
    </row>
    <row r="218" spans="7:11" x14ac:dyDescent="0.2">
      <c r="G218" s="30"/>
      <c r="H218" s="2"/>
      <c r="I218" s="28"/>
      <c r="J218" s="28"/>
      <c r="K218" s="2"/>
    </row>
    <row r="219" spans="7:11" x14ac:dyDescent="0.2">
      <c r="G219" s="30"/>
      <c r="H219" s="2"/>
      <c r="I219" s="28"/>
      <c r="J219" s="28"/>
      <c r="K219" s="2"/>
    </row>
    <row r="220" spans="7:11" x14ac:dyDescent="0.2">
      <c r="G220" s="30"/>
      <c r="H220" s="2"/>
      <c r="I220" s="28"/>
      <c r="J220" s="30"/>
      <c r="K220" s="2"/>
    </row>
    <row r="221" spans="7:11" x14ac:dyDescent="0.2">
      <c r="G221" s="30"/>
      <c r="H221" s="2"/>
      <c r="I221" s="28"/>
      <c r="J221" s="30"/>
      <c r="K221" s="2"/>
    </row>
    <row r="222" spans="7:11" x14ac:dyDescent="0.2">
      <c r="G222" s="30"/>
      <c r="H222" s="2"/>
      <c r="I222" s="28"/>
      <c r="J222" s="30"/>
      <c r="K222" s="2"/>
    </row>
    <row r="223" spans="7:11" x14ac:dyDescent="0.2">
      <c r="G223" s="30"/>
      <c r="H223" s="2"/>
      <c r="I223" s="28"/>
      <c r="J223" s="30"/>
      <c r="K223" s="2"/>
    </row>
    <row r="224" spans="7:11" x14ac:dyDescent="0.2">
      <c r="G224" s="30"/>
      <c r="H224" s="2"/>
      <c r="I224" s="28"/>
      <c r="J224" s="30"/>
      <c r="K224" s="2"/>
    </row>
    <row r="225" spans="7:11" x14ac:dyDescent="0.2">
      <c r="G225" s="30"/>
      <c r="H225" s="2"/>
      <c r="I225" s="28"/>
      <c r="J225" s="30"/>
      <c r="K225" s="2"/>
    </row>
    <row r="226" spans="7:11" x14ac:dyDescent="0.2">
      <c r="G226" s="30"/>
      <c r="H226" s="2"/>
      <c r="I226" s="28"/>
      <c r="J226" s="30"/>
      <c r="K226" s="2"/>
    </row>
    <row r="227" spans="7:11" x14ac:dyDescent="0.2">
      <c r="G227" s="30"/>
      <c r="H227" s="2"/>
      <c r="I227" s="28"/>
      <c r="J227" s="30"/>
      <c r="K227" s="2"/>
    </row>
    <row r="228" spans="7:11" x14ac:dyDescent="0.2">
      <c r="G228" s="30"/>
      <c r="H228" s="2"/>
      <c r="I228" s="28"/>
      <c r="J228" s="30"/>
      <c r="K228" s="2"/>
    </row>
    <row r="229" spans="7:11" x14ac:dyDescent="0.2">
      <c r="G229" s="30"/>
      <c r="H229" s="2"/>
      <c r="I229" s="28"/>
      <c r="J229" s="30"/>
      <c r="K229" s="2"/>
    </row>
    <row r="230" spans="7:11" x14ac:dyDescent="0.2">
      <c r="G230" s="30"/>
      <c r="H230" s="2"/>
      <c r="I230" s="28"/>
      <c r="J230" s="30"/>
      <c r="K230" s="2"/>
    </row>
    <row r="231" spans="7:11" x14ac:dyDescent="0.2">
      <c r="G231" s="30"/>
      <c r="H231" s="2"/>
      <c r="I231" s="28"/>
      <c r="J231" s="30"/>
      <c r="K231" s="2"/>
    </row>
    <row r="232" spans="7:11" x14ac:dyDescent="0.2">
      <c r="G232" s="30"/>
      <c r="H232" s="2"/>
      <c r="I232" s="28"/>
      <c r="J232" s="30"/>
      <c r="K232" s="2"/>
    </row>
    <row r="233" spans="7:11" x14ac:dyDescent="0.2">
      <c r="G233" s="30"/>
      <c r="H233" s="2"/>
      <c r="I233" s="28"/>
      <c r="J233" s="30"/>
      <c r="K233" s="2"/>
    </row>
    <row r="234" spans="7:11" x14ac:dyDescent="0.2">
      <c r="G234" s="30"/>
      <c r="H234" s="2"/>
      <c r="I234" s="28"/>
      <c r="J234" s="30"/>
      <c r="K234" s="2"/>
    </row>
    <row r="235" spans="7:11" x14ac:dyDescent="0.2">
      <c r="G235" s="30"/>
      <c r="H235" s="2"/>
      <c r="I235" s="28"/>
      <c r="J235" s="30"/>
      <c r="K235" s="2"/>
    </row>
    <row r="236" spans="7:11" x14ac:dyDescent="0.2">
      <c r="G236" s="30"/>
      <c r="H236" s="2"/>
      <c r="I236" s="28"/>
      <c r="J236" s="30"/>
      <c r="K236" s="2"/>
    </row>
    <row r="237" spans="7:11" x14ac:dyDescent="0.2">
      <c r="G237" s="30"/>
      <c r="H237" s="2"/>
      <c r="I237" s="28"/>
      <c r="J237" s="30"/>
      <c r="K237" s="2"/>
    </row>
    <row r="238" spans="7:11" x14ac:dyDescent="0.2">
      <c r="G238" s="30"/>
      <c r="H238" s="2"/>
      <c r="I238" s="28"/>
      <c r="J238" s="30"/>
      <c r="K238" s="2"/>
    </row>
    <row r="239" spans="7:11" x14ac:dyDescent="0.2">
      <c r="G239" s="30"/>
      <c r="H239" s="2"/>
      <c r="I239" s="28"/>
      <c r="J239" s="30"/>
      <c r="K239" s="2"/>
    </row>
    <row r="240" spans="7:11" x14ac:dyDescent="0.2">
      <c r="G240" s="30"/>
      <c r="H240" s="2"/>
      <c r="I240" s="28"/>
      <c r="J240" s="30"/>
      <c r="K240" s="2"/>
    </row>
    <row r="241" spans="7:11" x14ac:dyDescent="0.2">
      <c r="G241" s="30"/>
      <c r="H241" s="2"/>
      <c r="I241" s="28"/>
      <c r="J241" s="30"/>
      <c r="K241" s="2"/>
    </row>
    <row r="242" spans="7:11" x14ac:dyDescent="0.2">
      <c r="G242" s="30"/>
      <c r="H242" s="2"/>
      <c r="I242" s="28"/>
      <c r="J242" s="30"/>
      <c r="K242" s="2"/>
    </row>
    <row r="243" spans="7:11" x14ac:dyDescent="0.2">
      <c r="G243" s="30"/>
      <c r="H243" s="2"/>
      <c r="I243" s="28"/>
      <c r="J243" s="30"/>
      <c r="K243" s="2"/>
    </row>
    <row r="244" spans="7:11" x14ac:dyDescent="0.2">
      <c r="G244" s="30"/>
      <c r="H244" s="2"/>
      <c r="I244" s="28"/>
      <c r="J244" s="30"/>
      <c r="K244" s="2"/>
    </row>
    <row r="245" spans="7:11" x14ac:dyDescent="0.2">
      <c r="G245" s="30"/>
      <c r="H245" s="2"/>
      <c r="I245" s="28"/>
      <c r="J245" s="30"/>
      <c r="K245" s="2"/>
    </row>
    <row r="246" spans="7:11" x14ac:dyDescent="0.2">
      <c r="G246" s="30"/>
      <c r="H246" s="2"/>
      <c r="I246" s="28"/>
      <c r="J246" s="30"/>
      <c r="K246" s="2"/>
    </row>
    <row r="247" spans="7:11" x14ac:dyDescent="0.2">
      <c r="G247" s="30"/>
      <c r="H247" s="2"/>
      <c r="I247" s="28"/>
      <c r="J247" s="30"/>
      <c r="K247" s="2"/>
    </row>
    <row r="248" spans="7:11" x14ac:dyDescent="0.2">
      <c r="G248" s="30"/>
      <c r="H248" s="2"/>
      <c r="I248" s="28"/>
      <c r="J248" s="30"/>
      <c r="K248" s="2"/>
    </row>
    <row r="249" spans="7:11" x14ac:dyDescent="0.2">
      <c r="G249" s="30"/>
      <c r="H249" s="2"/>
      <c r="I249" s="28"/>
      <c r="J249" s="30"/>
      <c r="K249" s="2"/>
    </row>
    <row r="250" spans="7:11" x14ac:dyDescent="0.2">
      <c r="G250" s="30"/>
      <c r="H250" s="2"/>
      <c r="I250" s="28"/>
      <c r="J250" s="30"/>
      <c r="K250" s="2"/>
    </row>
    <row r="251" spans="7:11" x14ac:dyDescent="0.2">
      <c r="G251" s="30"/>
      <c r="H251" s="2"/>
      <c r="I251" s="28"/>
      <c r="J251" s="30"/>
      <c r="K251" s="2"/>
    </row>
    <row r="252" spans="7:11" x14ac:dyDescent="0.2">
      <c r="G252" s="30"/>
      <c r="H252" s="2"/>
      <c r="I252" s="28"/>
      <c r="J252" s="30"/>
      <c r="K252" s="2"/>
    </row>
    <row r="253" spans="7:11" x14ac:dyDescent="0.2">
      <c r="G253" s="30"/>
      <c r="H253" s="2"/>
      <c r="I253" s="28"/>
      <c r="J253" s="30"/>
      <c r="K253" s="2"/>
    </row>
    <row r="254" spans="7:11" x14ac:dyDescent="0.2">
      <c r="G254" s="30"/>
      <c r="H254" s="2"/>
      <c r="I254" s="28"/>
      <c r="J254" s="30"/>
      <c r="K254" s="2"/>
    </row>
    <row r="255" spans="7:11" x14ac:dyDescent="0.2">
      <c r="G255" s="30"/>
      <c r="H255" s="2"/>
      <c r="I255" s="28"/>
      <c r="J255" s="30"/>
      <c r="K255" s="2"/>
    </row>
    <row r="256" spans="7:11" x14ac:dyDescent="0.2">
      <c r="G256" s="30"/>
      <c r="H256" s="2"/>
      <c r="I256" s="28"/>
      <c r="J256" s="30"/>
      <c r="K256" s="2"/>
    </row>
    <row r="257" spans="7:11" x14ac:dyDescent="0.2">
      <c r="G257" s="30"/>
      <c r="H257" s="2"/>
      <c r="I257" s="28"/>
      <c r="J257" s="30"/>
      <c r="K257" s="2"/>
    </row>
    <row r="258" spans="7:11" x14ac:dyDescent="0.2">
      <c r="G258" s="30"/>
      <c r="H258" s="2"/>
      <c r="I258" s="28"/>
      <c r="J258" s="30"/>
      <c r="K258" s="2"/>
    </row>
    <row r="259" spans="7:11" x14ac:dyDescent="0.2">
      <c r="G259" s="30"/>
      <c r="H259" s="2"/>
      <c r="I259" s="28"/>
      <c r="J259" s="30"/>
      <c r="K259" s="2"/>
    </row>
    <row r="260" spans="7:11" x14ac:dyDescent="0.2">
      <c r="G260" s="30"/>
      <c r="H260" s="2"/>
      <c r="I260" s="28"/>
      <c r="J260" s="30"/>
      <c r="K260" s="2"/>
    </row>
    <row r="261" spans="7:11" x14ac:dyDescent="0.2">
      <c r="G261" s="30"/>
      <c r="H261" s="2"/>
      <c r="I261" s="28"/>
      <c r="J261" s="30"/>
      <c r="K261" s="2"/>
    </row>
    <row r="262" spans="7:11" x14ac:dyDescent="0.2">
      <c r="G262" s="30"/>
      <c r="H262" s="2"/>
      <c r="I262" s="28"/>
      <c r="J262" s="30"/>
      <c r="K262" s="2"/>
    </row>
    <row r="263" spans="7:11" x14ac:dyDescent="0.2">
      <c r="G263" s="30"/>
      <c r="H263" s="2"/>
      <c r="I263" s="28"/>
      <c r="J263" s="30"/>
      <c r="K263" s="2"/>
    </row>
    <row r="264" spans="7:11" x14ac:dyDescent="0.2">
      <c r="G264" s="30"/>
      <c r="H264" s="2"/>
      <c r="I264" s="28"/>
      <c r="J264" s="30"/>
      <c r="K264" s="2"/>
    </row>
    <row r="265" spans="7:11" x14ac:dyDescent="0.2">
      <c r="G265" s="30"/>
      <c r="H265" s="2"/>
      <c r="I265" s="28"/>
      <c r="J265" s="30"/>
      <c r="K265" s="2"/>
    </row>
    <row r="266" spans="7:11" x14ac:dyDescent="0.2">
      <c r="G266" s="30"/>
      <c r="H266" s="2"/>
      <c r="I266" s="28"/>
      <c r="J266" s="30"/>
      <c r="K266" s="2"/>
    </row>
    <row r="267" spans="7:11" x14ac:dyDescent="0.2">
      <c r="G267" s="30"/>
      <c r="H267" s="2"/>
      <c r="I267" s="28"/>
      <c r="J267" s="30"/>
      <c r="K267" s="2"/>
    </row>
    <row r="268" spans="7:11" x14ac:dyDescent="0.2">
      <c r="G268" s="30"/>
      <c r="H268" s="2"/>
      <c r="I268" s="28"/>
      <c r="J268" s="30"/>
      <c r="K268" s="2"/>
    </row>
    <row r="269" spans="7:11" x14ac:dyDescent="0.2">
      <c r="G269" s="30"/>
      <c r="H269" s="2"/>
      <c r="I269" s="28"/>
      <c r="J269" s="30"/>
      <c r="K269" s="2"/>
    </row>
    <row r="270" spans="7:11" x14ac:dyDescent="0.2">
      <c r="G270" s="30"/>
      <c r="H270" s="2"/>
      <c r="I270" s="28"/>
      <c r="J270" s="30"/>
      <c r="K270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ПТБ-3000</vt:lpstr>
      <vt:lpstr>изд.65МЛ</vt:lpstr>
      <vt:lpstr>сравнение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Post19020</cp:lastModifiedBy>
  <cp:lastPrinted>2014-06-04T13:49:09Z</cp:lastPrinted>
  <dcterms:created xsi:type="dcterms:W3CDTF">1996-10-08T23:32:33Z</dcterms:created>
  <dcterms:modified xsi:type="dcterms:W3CDTF">2014-08-11T11:33:11Z</dcterms:modified>
</cp:coreProperties>
</file>