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120" windowWidth="9720" windowHeight="7320" activeTab="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45" i="3"/>
  <c r="F46" i="3"/>
  <c r="F49" i="3"/>
  <c r="F50" i="3"/>
  <c r="F43" i="3"/>
  <c r="F44" i="3"/>
  <c r="F47" i="3"/>
  <c r="F21" i="3"/>
  <c r="F22" i="3"/>
  <c r="F29" i="3" s="1"/>
  <c r="F30" i="3" s="1"/>
  <c r="F23" i="3"/>
  <c r="F24" i="3"/>
  <c r="F25" i="3"/>
  <c r="F26" i="3"/>
  <c r="F27" i="3"/>
  <c r="F28" i="3"/>
  <c r="F41" i="3"/>
  <c r="F48" i="3"/>
  <c r="F52" i="3"/>
  <c r="F53" i="3"/>
  <c r="F54" i="3"/>
  <c r="F55" i="3"/>
  <c r="F56" i="3"/>
  <c r="F51" i="3"/>
  <c r="F42" i="3"/>
  <c r="F57" i="3"/>
  <c r="F100" i="3"/>
  <c r="F102" i="3"/>
  <c r="F104" i="3"/>
  <c r="F106" i="3"/>
  <c r="F108" i="3"/>
  <c r="F110" i="3"/>
  <c r="F112" i="3"/>
  <c r="F114" i="3"/>
  <c r="F116" i="3"/>
  <c r="C29" i="3"/>
  <c r="C30" i="3"/>
  <c r="C40" i="3" s="1"/>
  <c r="C58" i="3" s="1"/>
  <c r="C60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I100" i="3"/>
  <c r="I102" i="3"/>
  <c r="I104" i="3"/>
  <c r="I106" i="3"/>
  <c r="I108" i="3"/>
  <c r="I110" i="3"/>
  <c r="I112" i="3"/>
  <c r="I114" i="3"/>
  <c r="I116" i="3"/>
  <c r="F61" i="3"/>
  <c r="F66" i="3"/>
  <c r="F68" i="3"/>
  <c r="F70" i="3"/>
  <c r="F72" i="3"/>
  <c r="F74" i="3"/>
  <c r="F76" i="3"/>
  <c r="F78" i="3"/>
  <c r="F80" i="3"/>
  <c r="F82" i="3"/>
  <c r="F84" i="3"/>
  <c r="F86" i="3"/>
  <c r="F88" i="3"/>
  <c r="F90" i="3"/>
  <c r="F92" i="3"/>
  <c r="F94" i="3"/>
  <c r="I66" i="3"/>
  <c r="I68" i="3"/>
  <c r="I70" i="3"/>
  <c r="I72" i="3"/>
  <c r="I74" i="3"/>
  <c r="I76" i="3"/>
  <c r="I78" i="3"/>
  <c r="I80" i="3"/>
  <c r="I82" i="3"/>
  <c r="I84" i="3"/>
  <c r="I86" i="3"/>
  <c r="I88" i="3"/>
  <c r="I90" i="3"/>
  <c r="I92" i="3"/>
  <c r="I94" i="3"/>
  <c r="F31" i="3"/>
  <c r="F35" i="3"/>
  <c r="G21" i="3"/>
  <c r="F40" i="3" l="1"/>
  <c r="F32" i="3"/>
  <c r="E30" i="3"/>
  <c r="G30" i="3" s="1"/>
  <c r="C63" i="3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32" i="3"/>
  <c r="C34" i="3" s="1"/>
  <c r="C36" i="3" s="1"/>
  <c r="F34" i="3" l="1"/>
  <c r="E32" i="3"/>
  <c r="G32" i="3" s="1"/>
  <c r="E40" i="3"/>
  <c r="G40" i="3" s="1"/>
  <c r="F58" i="3"/>
  <c r="E34" i="3" l="1"/>
  <c r="G34" i="3" s="1"/>
  <c r="F36" i="3"/>
  <c r="E36" i="3" s="1"/>
  <c r="G36" i="3" s="1"/>
  <c r="F60" i="3"/>
  <c r="E58" i="3"/>
  <c r="G58" i="3" s="1"/>
  <c r="F99" i="3" l="1"/>
  <c r="F63" i="3"/>
  <c r="I99" i="3"/>
  <c r="E60" i="3"/>
  <c r="G60" i="3" s="1"/>
  <c r="H99" i="3" l="1"/>
  <c r="J99" i="3" s="1"/>
  <c r="I101" i="3"/>
  <c r="F65" i="3"/>
  <c r="E63" i="3"/>
  <c r="I63" i="3"/>
  <c r="I65" i="3" s="1"/>
  <c r="F101" i="3"/>
  <c r="E99" i="3"/>
  <c r="G99" i="3" s="1"/>
  <c r="F67" i="3" l="1"/>
  <c r="E65" i="3"/>
  <c r="G65" i="3" s="1"/>
  <c r="C121" i="3" s="1"/>
  <c r="F103" i="3"/>
  <c r="E101" i="3"/>
  <c r="G101" i="3" s="1"/>
  <c r="J124" i="3" s="1"/>
  <c r="H101" i="3"/>
  <c r="J101" i="3" s="1"/>
  <c r="J123" i="3" s="1"/>
  <c r="I103" i="3"/>
  <c r="I67" i="3"/>
  <c r="H65" i="3"/>
  <c r="J65" i="3" s="1"/>
  <c r="C120" i="3" s="1"/>
  <c r="G63" i="3"/>
  <c r="H63" i="3"/>
  <c r="J63" i="3" s="1"/>
  <c r="H67" i="3" l="1"/>
  <c r="J67" i="3" s="1"/>
  <c r="D120" i="3" s="1"/>
  <c r="I69" i="3"/>
  <c r="E103" i="3"/>
  <c r="G103" i="3" s="1"/>
  <c r="K124" i="3" s="1"/>
  <c r="F105" i="3"/>
  <c r="I105" i="3"/>
  <c r="H103" i="3"/>
  <c r="J103" i="3" s="1"/>
  <c r="K123" i="3" s="1"/>
  <c r="E67" i="3"/>
  <c r="G67" i="3" s="1"/>
  <c r="D121" i="3" s="1"/>
  <c r="F69" i="3"/>
  <c r="I71" i="3" l="1"/>
  <c r="H69" i="3"/>
  <c r="J69" i="3" s="1"/>
  <c r="E120" i="3" s="1"/>
  <c r="I107" i="3"/>
  <c r="H105" i="3"/>
  <c r="J105" i="3" s="1"/>
  <c r="L123" i="3" s="1"/>
  <c r="E69" i="3"/>
  <c r="G69" i="3" s="1"/>
  <c r="E121" i="3" s="1"/>
  <c r="F71" i="3"/>
  <c r="E105" i="3"/>
  <c r="G105" i="3" s="1"/>
  <c r="L124" i="3" s="1"/>
  <c r="F107" i="3"/>
  <c r="H107" i="3" l="1"/>
  <c r="J107" i="3" s="1"/>
  <c r="M123" i="3" s="1"/>
  <c r="I109" i="3"/>
  <c r="F73" i="3"/>
  <c r="E71" i="3"/>
  <c r="G71" i="3" s="1"/>
  <c r="F121" i="3" s="1"/>
  <c r="H71" i="3"/>
  <c r="J71" i="3" s="1"/>
  <c r="F120" i="3" s="1"/>
  <c r="I73" i="3"/>
  <c r="E107" i="3"/>
  <c r="G107" i="3" s="1"/>
  <c r="M124" i="3" s="1"/>
  <c r="F109" i="3"/>
  <c r="E73" i="3" l="1"/>
  <c r="G73" i="3" s="1"/>
  <c r="G121" i="3" s="1"/>
  <c r="F75" i="3"/>
  <c r="I75" i="3"/>
  <c r="H73" i="3"/>
  <c r="J73" i="3" s="1"/>
  <c r="G120" i="3" s="1"/>
  <c r="H109" i="3"/>
  <c r="J109" i="3" s="1"/>
  <c r="N123" i="3" s="1"/>
  <c r="I111" i="3"/>
  <c r="E109" i="3"/>
  <c r="G109" i="3" s="1"/>
  <c r="N124" i="3" s="1"/>
  <c r="F111" i="3"/>
  <c r="E111" i="3" l="1"/>
  <c r="G111" i="3" s="1"/>
  <c r="O124" i="3" s="1"/>
  <c r="F113" i="3"/>
  <c r="I77" i="3"/>
  <c r="H75" i="3"/>
  <c r="J75" i="3" s="1"/>
  <c r="H120" i="3" s="1"/>
  <c r="I113" i="3"/>
  <c r="H111" i="3"/>
  <c r="J111" i="3" s="1"/>
  <c r="O123" i="3" s="1"/>
  <c r="F77" i="3"/>
  <c r="E75" i="3"/>
  <c r="G75" i="3" s="1"/>
  <c r="H121" i="3" s="1"/>
  <c r="E77" i="3" l="1"/>
  <c r="G77" i="3" s="1"/>
  <c r="I121" i="3" s="1"/>
  <c r="F79" i="3"/>
  <c r="I79" i="3"/>
  <c r="H77" i="3"/>
  <c r="J77" i="3" s="1"/>
  <c r="I120" i="3" s="1"/>
  <c r="E113" i="3"/>
  <c r="G113" i="3" s="1"/>
  <c r="P124" i="3" s="1"/>
  <c r="F115" i="3"/>
  <c r="I115" i="3"/>
  <c r="H113" i="3"/>
  <c r="J113" i="3" s="1"/>
  <c r="P123" i="3" s="1"/>
  <c r="H115" i="3" l="1"/>
  <c r="J115" i="3" s="1"/>
  <c r="Q123" i="3" s="1"/>
  <c r="I117" i="3"/>
  <c r="H117" i="3" s="1"/>
  <c r="J117" i="3" s="1"/>
  <c r="R123" i="3" s="1"/>
  <c r="F117" i="3"/>
  <c r="E117" i="3" s="1"/>
  <c r="G117" i="3" s="1"/>
  <c r="R124" i="3" s="1"/>
  <c r="E115" i="3"/>
  <c r="G115" i="3" s="1"/>
  <c r="Q124" i="3" s="1"/>
  <c r="E79" i="3"/>
  <c r="G79" i="3" s="1"/>
  <c r="J121" i="3" s="1"/>
  <c r="F81" i="3"/>
  <c r="H79" i="3"/>
  <c r="J79" i="3" s="1"/>
  <c r="J120" i="3" s="1"/>
  <c r="I81" i="3"/>
  <c r="I83" i="3" l="1"/>
  <c r="H81" i="3"/>
  <c r="J81" i="3" s="1"/>
  <c r="K120" i="3" s="1"/>
  <c r="E81" i="3"/>
  <c r="G81" i="3" s="1"/>
  <c r="K121" i="3" s="1"/>
  <c r="F83" i="3"/>
  <c r="F85" i="3" l="1"/>
  <c r="E83" i="3"/>
  <c r="G83" i="3" s="1"/>
  <c r="L121" i="3" s="1"/>
  <c r="I85" i="3"/>
  <c r="H83" i="3"/>
  <c r="J83" i="3" s="1"/>
  <c r="L120" i="3" s="1"/>
  <c r="I87" i="3" l="1"/>
  <c r="H85" i="3"/>
  <c r="J85" i="3" s="1"/>
  <c r="M120" i="3" s="1"/>
  <c r="F87" i="3"/>
  <c r="E85" i="3"/>
  <c r="G85" i="3" s="1"/>
  <c r="M121" i="3" s="1"/>
  <c r="F89" i="3" l="1"/>
  <c r="E87" i="3"/>
  <c r="G87" i="3" s="1"/>
  <c r="N121" i="3" s="1"/>
  <c r="I89" i="3"/>
  <c r="H87" i="3"/>
  <c r="J87" i="3" s="1"/>
  <c r="N120" i="3" s="1"/>
  <c r="I91" i="3" l="1"/>
  <c r="H89" i="3"/>
  <c r="J89" i="3" s="1"/>
  <c r="O120" i="3" s="1"/>
  <c r="F91" i="3"/>
  <c r="E89" i="3"/>
  <c r="G89" i="3" s="1"/>
  <c r="O121" i="3" s="1"/>
  <c r="F93" i="3" l="1"/>
  <c r="E91" i="3"/>
  <c r="G91" i="3" s="1"/>
  <c r="P121" i="3" s="1"/>
  <c r="I93" i="3"/>
  <c r="H91" i="3"/>
  <c r="J91" i="3" s="1"/>
  <c r="P120" i="3" s="1"/>
  <c r="H93" i="3" l="1"/>
  <c r="J93" i="3" s="1"/>
  <c r="Q120" i="3" s="1"/>
  <c r="I95" i="3"/>
  <c r="H95" i="3" s="1"/>
  <c r="J95" i="3" s="1"/>
  <c r="R120" i="3" s="1"/>
  <c r="E93" i="3"/>
  <c r="G93" i="3" s="1"/>
  <c r="Q121" i="3" s="1"/>
  <c r="F95" i="3"/>
  <c r="E95" i="3" s="1"/>
  <c r="G95" i="3" s="1"/>
  <c r="R121" i="3" s="1"/>
</calcChain>
</file>

<file path=xl/comments1.xml><?xml version="1.0" encoding="utf-8"?>
<comments xmlns="http://schemas.openxmlformats.org/spreadsheetml/2006/main">
  <authors>
    <author>test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test:</t>
        </r>
        <r>
          <rPr>
            <sz val="9"/>
            <color indexed="81"/>
            <rFont val="Tahoma"/>
            <charset val="1"/>
          </rPr>
          <t xml:space="preserve">
Расчёт по сканированному файлу «МЦ35С2_6_170_4_470_2_72.jpg»с КБ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test:</t>
        </r>
        <r>
          <rPr>
            <sz val="9"/>
            <color indexed="81"/>
            <rFont val="Tahoma"/>
            <charset val="1"/>
          </rPr>
          <t xml:space="preserve">
Расчёт по сканированному файлу «МЦ35С2_6_170_4_470_2_72.jpg»с КБ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test:</t>
        </r>
        <r>
          <rPr>
            <sz val="9"/>
            <color indexed="81"/>
            <rFont val="Tahoma"/>
            <charset val="1"/>
          </rPr>
          <t xml:space="preserve">
Расчёт по сканированному файлу «МЦ35С2_6_170_4_470_2_72.jpg»с КБ</t>
        </r>
      </text>
    </comment>
  </commentList>
</comments>
</file>

<file path=xl/comments2.xml><?xml version="1.0" encoding="utf-8"?>
<comments xmlns="http://schemas.openxmlformats.org/spreadsheetml/2006/main">
  <authors>
    <author>Владимир</author>
  </authors>
  <commentList>
    <comment ref="A122" authorId="0">
      <text>
        <r>
          <rPr>
            <b/>
            <sz val="8"/>
            <color indexed="81"/>
            <rFont val="Tahoma"/>
            <charset val="204"/>
          </rPr>
          <t>Владимир:</t>
        </r>
        <r>
          <rPr>
            <sz val="8"/>
            <color indexed="81"/>
            <rFont val="Tahoma"/>
            <charset val="204"/>
          </rPr>
          <t xml:space="preserve">
</t>
        </r>
      </text>
    </comment>
    <comment ref="A125" authorId="0">
      <text>
        <r>
          <rPr>
            <b/>
            <sz val="8"/>
            <color indexed="81"/>
            <rFont val="Tahoma"/>
            <charset val="204"/>
          </rPr>
          <t>Владимир: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<sst xmlns="http://schemas.openxmlformats.org/spreadsheetml/2006/main" count="258" uniqueCount="171">
  <si>
    <t>№</t>
  </si>
  <si>
    <t>Наименование</t>
  </si>
  <si>
    <t>Масса, кг</t>
  </si>
  <si>
    <t>Хцт, м</t>
  </si>
  <si>
    <t>Мх, кгм</t>
  </si>
  <si>
    <t>Хцт, проц.</t>
  </si>
  <si>
    <t>Изменение Мх при уборке шасси</t>
  </si>
  <si>
    <t>-</t>
  </si>
  <si>
    <t>часть из бака №1</t>
  </si>
  <si>
    <t>всё из бака №4</t>
  </si>
  <si>
    <t>всё из бака №3</t>
  </si>
  <si>
    <t>всё из бака №5</t>
  </si>
  <si>
    <t>Архив</t>
  </si>
  <si>
    <t>Снаряженный самолёт</t>
  </si>
  <si>
    <t>С-т без топлива (ШВ)</t>
  </si>
  <si>
    <t>Ш У</t>
  </si>
  <si>
    <t>Комплектация с-та при взвешив.:</t>
  </si>
  <si>
    <t>Азот пневмосистемы</t>
  </si>
  <si>
    <t>Азот системы фонаря</t>
  </si>
  <si>
    <t>часть из бака №2</t>
  </si>
  <si>
    <t>С-т без топлива (ШУ)</t>
  </si>
  <si>
    <t>Минус топливо</t>
  </si>
  <si>
    <t>Изменение Мх при выпуске шасси</t>
  </si>
  <si>
    <t>ШВ</t>
  </si>
  <si>
    <t>ШУ</t>
  </si>
  <si>
    <t>С-т после пос. с 0 кг топл.</t>
  </si>
  <si>
    <t xml:space="preserve">      ШВ</t>
  </si>
  <si>
    <t>Масло в двигателях и ВСУ</t>
  </si>
  <si>
    <t>Лётчик</t>
  </si>
  <si>
    <t>Азот в баллонах ВСУ</t>
  </si>
  <si>
    <t>Бортпаёк</t>
  </si>
  <si>
    <t>Слив. остатки невыраб-емого топлива</t>
  </si>
  <si>
    <t>С-т пустой без подвесок с 0 кг топл.</t>
  </si>
  <si>
    <t>Снаряженный самолёт без подв. и топл.</t>
  </si>
  <si>
    <t>Заправка полная 11202 кг топл.</t>
  </si>
  <si>
    <t>С-т с 11202 кг топлива, (ШВ)</t>
  </si>
  <si>
    <t>С-т с 11202 кг топлива (ШУ)</t>
  </si>
  <si>
    <t>с 9310 кг топлива</t>
  </si>
  <si>
    <t>всё из бака №6</t>
  </si>
  <si>
    <t>с 8837 кг топлива</t>
  </si>
  <si>
    <t>с 7942 кг топлива</t>
  </si>
  <si>
    <t>с 7607 кг топлива</t>
  </si>
  <si>
    <t>с 6979 кг топлива</t>
  </si>
  <si>
    <t>с 6604 кг топлива</t>
  </si>
  <si>
    <t>с 6059 кг топлива</t>
  </si>
  <si>
    <t>с 4756 кг топлива</t>
  </si>
  <si>
    <t>с 3818 кг топлива</t>
  </si>
  <si>
    <t>с 2743 кг топлива</t>
  </si>
  <si>
    <t>часть из бака №2 до ост.400 л</t>
  </si>
  <si>
    <t>с 1791 кг топлива</t>
  </si>
  <si>
    <t>всё из бака №1а</t>
  </si>
  <si>
    <t>с 1184 кг топлива</t>
  </si>
  <si>
    <t>всё из бака №2-без расх.отсека</t>
  </si>
  <si>
    <t>Заправка основная 6077 кг топл.</t>
  </si>
  <si>
    <t xml:space="preserve">с 6130 кг топлива </t>
  </si>
  <si>
    <t xml:space="preserve">Основная заправка с 6077 кг топлива </t>
  </si>
  <si>
    <t>с 6006  кг топлива</t>
  </si>
  <si>
    <t>с 4703 кг топлива</t>
  </si>
  <si>
    <t>с 3765 кг топлива</t>
  </si>
  <si>
    <t>с 2690 кг топлива</t>
  </si>
  <si>
    <t>с 1738 кг топлива</t>
  </si>
  <si>
    <t>с 1131 кг топлива</t>
  </si>
  <si>
    <t>Снаряженный самолёт без топлива</t>
  </si>
  <si>
    <t xml:space="preserve">Снаряж. самолёт с 6077 кг топлива </t>
  </si>
  <si>
    <t>всё из бака № 2РО</t>
  </si>
  <si>
    <t>Хт, м</t>
  </si>
  <si>
    <t>Хт, проц.</t>
  </si>
  <si>
    <t>Хт=(А - Х1 - В)/4,645х100</t>
  </si>
  <si>
    <t>Экипаж и постоян. снаряжение</t>
  </si>
  <si>
    <t>ТУ на поставку 17.0000.3.003.998.</t>
  </si>
  <si>
    <t>ТВУ на переднем подъёмнике, кг</t>
  </si>
  <si>
    <t>ТВУ на левом подъёмнике, кг</t>
  </si>
  <si>
    <t>ТВУ на правом подъёмнике, кг</t>
  </si>
  <si>
    <t>Масса при взвешивании, кг</t>
  </si>
  <si>
    <t>Пустой самолёт, кг</t>
  </si>
  <si>
    <t>Азот пневмосистемы, кг</t>
  </si>
  <si>
    <t>Азот в баллонах ВСУ, кг</t>
  </si>
  <si>
    <t>Масло двигателей и ВСУ, кг</t>
  </si>
  <si>
    <t>В, м</t>
  </si>
  <si>
    <t>Длина САХ, м</t>
  </si>
  <si>
    <t>От осн г/под. до начала САХ, А, м</t>
  </si>
  <si>
    <t>От осн г/под. до ц. м., Х1, м</t>
  </si>
  <si>
    <t>Раст-е между г/под по оси Х, м</t>
  </si>
  <si>
    <t>Раст-е до нач. САХ от нач.коорд., м</t>
  </si>
  <si>
    <t>Масса пустого с-та по ТУ 18800кг + -2 проц</t>
  </si>
  <si>
    <t>Ц.Т. пустого с-та по ТУ 37,5 пр. + -2 проц.</t>
  </si>
  <si>
    <t>масло двиг.- полн.</t>
  </si>
  <si>
    <t>гидросмесь - полн.</t>
  </si>
  <si>
    <t>азот пн/сист. - полн.</t>
  </si>
  <si>
    <t xml:space="preserve"> N сист. фонаря - нет</t>
  </si>
  <si>
    <t>Комплектация самолёта(по ТУ или какая):</t>
  </si>
  <si>
    <r>
      <t xml:space="preserve">с </t>
    </r>
    <r>
      <rPr>
        <b/>
        <sz val="8"/>
        <color indexed="57"/>
        <rFont val="Arial"/>
        <family val="2"/>
        <charset val="204"/>
      </rPr>
      <t>870</t>
    </r>
    <r>
      <rPr>
        <sz val="8"/>
        <color indexed="57"/>
        <rFont val="Arial"/>
        <family val="2"/>
        <charset val="204"/>
      </rPr>
      <t xml:space="preserve"> кг топлива</t>
    </r>
  </si>
  <si>
    <r>
      <t xml:space="preserve">всё из бака № 2РО </t>
    </r>
    <r>
      <rPr>
        <sz val="8"/>
        <color indexed="10"/>
        <rFont val="Arial"/>
        <family val="2"/>
        <charset val="204"/>
      </rPr>
      <t>(где ещё 1 кг)</t>
    </r>
  </si>
  <si>
    <r>
      <t xml:space="preserve">с </t>
    </r>
    <r>
      <rPr>
        <b/>
        <sz val="8"/>
        <color indexed="17"/>
        <rFont val="Arial"/>
        <family val="2"/>
        <charset val="204"/>
      </rPr>
      <t>817</t>
    </r>
    <r>
      <rPr>
        <sz val="8"/>
        <color indexed="17"/>
        <rFont val="Arial"/>
        <family val="2"/>
        <charset val="204"/>
      </rPr>
      <t xml:space="preserve"> кг топлива</t>
    </r>
  </si>
  <si>
    <t xml:space="preserve">     35С-2 - безымян., вариант:                                                                </t>
  </si>
  <si>
    <t xml:space="preserve">150 патронов к ННПУ-35 </t>
  </si>
  <si>
    <t>Звенья после отстрела ННПУ-35</t>
  </si>
  <si>
    <t xml:space="preserve">                                          шасси выпущено</t>
  </si>
  <si>
    <t xml:space="preserve"> </t>
  </si>
  <si>
    <t>С-т с 11202 кг топлива</t>
  </si>
  <si>
    <r>
      <t xml:space="preserve">       </t>
    </r>
    <r>
      <rPr>
        <b/>
        <sz val="10"/>
        <color indexed="17"/>
        <rFont val="Arial"/>
        <family val="2"/>
        <charset val="204"/>
      </rPr>
      <t>Протокол ………….. взвешивания с-та 35С-2 теорет. ……. от ……….г.</t>
    </r>
    <r>
      <rPr>
        <b/>
        <sz val="10"/>
        <color indexed="10"/>
        <rFont val="Arial"/>
        <family val="2"/>
        <charset val="204"/>
      </rPr>
      <t>(данные от 35С-1)</t>
    </r>
  </si>
  <si>
    <t>Центров., Ш.В.проц., с полн. заправк.</t>
  </si>
  <si>
    <t>Центров., Ш.У.проц., с полн. заправк.</t>
  </si>
  <si>
    <t>Топливо при полн. запр., кг</t>
  </si>
  <si>
    <t>Центров., Ш.В.проц., с осн. заправк.</t>
  </si>
  <si>
    <t>Центров., Ш.У.проц., с осн. заправк.</t>
  </si>
  <si>
    <t>Топливо при осн. запр., кг</t>
  </si>
  <si>
    <t>Патроны к УВ-50, 84 шт.</t>
  </si>
  <si>
    <t>ВПУ - нет (там КЗА)</t>
  </si>
  <si>
    <t xml:space="preserve">ЛКП - </t>
  </si>
  <si>
    <t>Патр. ящ. нет</t>
  </si>
  <si>
    <t>2х72 на 7,8 т.п</t>
  </si>
  <si>
    <t>2х77-1 на 5,6 т.п.</t>
  </si>
  <si>
    <t>2х470ЭР-1 на 9,10 т.п.</t>
  </si>
  <si>
    <t>Уст. САП Л-265М10 на 7,8 т.п. без ВСУ</t>
  </si>
  <si>
    <t>3хД-9М2А на 1,11,12т.п.</t>
  </si>
  <si>
    <t>6хБ-13(на 3,4,11,12т.п.-все полные)</t>
  </si>
  <si>
    <t>6хБ-13(на 3,4т.п.-полн.),(11,12-пустые)</t>
  </si>
  <si>
    <t>2хПБ на 3,4 т.п.</t>
  </si>
  <si>
    <t>3хКАБ-1500 на 1,11,12т.п.</t>
  </si>
  <si>
    <t>2х77-1 на 1 т.п.</t>
  </si>
  <si>
    <t>2х77-1 на 2 т.п.</t>
  </si>
  <si>
    <t>2хПБ на 5,6 т.п.</t>
  </si>
  <si>
    <t>2х77-1 на 3,4 т.п.</t>
  </si>
  <si>
    <t>2х77-1 на 9,10 т.п.</t>
  </si>
  <si>
    <t>2х72 на 5,6 т.п</t>
  </si>
  <si>
    <t>2х470ЭР-1 на 11,12 т.п.</t>
  </si>
  <si>
    <t>2х77ПМ на 9,10 т.п.</t>
  </si>
  <si>
    <t>2х77ПМ на 11,12 т.п.</t>
  </si>
  <si>
    <t>2хПБ на 9,10 т.п.</t>
  </si>
  <si>
    <t>2хПБ на 11,12 т.п.</t>
  </si>
  <si>
    <t>1х470ЭР-1 на 1 т.п.</t>
  </si>
  <si>
    <r>
      <t>10х</t>
    </r>
    <r>
      <rPr>
        <sz val="8"/>
        <color indexed="10"/>
        <rFont val="Arial"/>
        <family val="2"/>
        <charset val="204"/>
      </rPr>
      <t>ФАБ-500М-62</t>
    </r>
    <r>
      <rPr>
        <sz val="8"/>
        <color indexed="17"/>
        <rFont val="Arial"/>
        <family val="2"/>
        <charset val="204"/>
      </rPr>
      <t xml:space="preserve"> на 1,2,3,4,9,10,11,12 т.п.</t>
    </r>
  </si>
  <si>
    <t>1хПБ на 1 т.п.</t>
  </si>
  <si>
    <t>1хПБ на 2 т.п.</t>
  </si>
  <si>
    <t>6хБ-8(на 3,4т.п.-полн.),(11,12-пустые)</t>
  </si>
  <si>
    <t>6хБ-8(на 3,4,11,12т.п.-все полные)</t>
  </si>
  <si>
    <r>
      <t>34х</t>
    </r>
    <r>
      <rPr>
        <sz val="7"/>
        <color indexed="10"/>
        <rFont val="Arial"/>
        <family val="2"/>
        <charset val="204"/>
      </rPr>
      <t>ОФАБ-250-270</t>
    </r>
    <r>
      <rPr>
        <sz val="7"/>
        <color indexed="17"/>
        <rFont val="Arial"/>
        <family val="2"/>
        <charset val="204"/>
      </rPr>
      <t>на1,3,4-по6шт,9,10,11,12-по4шт</t>
    </r>
  </si>
  <si>
    <t>10662(9350)</t>
  </si>
  <si>
    <t>6168(5250)</t>
  </si>
  <si>
    <t>Вариант</t>
  </si>
  <si>
    <t>Х, м</t>
  </si>
  <si>
    <t>Примеч.</t>
  </si>
  <si>
    <t>?</t>
  </si>
  <si>
    <t xml:space="preserve">                                                     35С-2, б/н 02 с заложенным вариантом</t>
  </si>
  <si>
    <r>
      <t xml:space="preserve">                                                              С основной заправкой </t>
    </r>
    <r>
      <rPr>
        <b/>
        <sz val="8"/>
        <color indexed="12"/>
        <rFont val="Arial"/>
        <family val="2"/>
        <charset val="204"/>
      </rPr>
      <t>(с учётом изменений в РЗЦ)</t>
    </r>
  </si>
  <si>
    <r>
      <t xml:space="preserve">                                   </t>
    </r>
    <r>
      <rPr>
        <b/>
        <u/>
        <sz val="9"/>
        <color indexed="17"/>
        <rFont val="Arial"/>
        <family val="2"/>
        <charset val="204"/>
      </rPr>
      <t xml:space="preserve">Расчёт центровок с-та 35С-2 </t>
    </r>
    <r>
      <rPr>
        <b/>
        <u/>
        <sz val="9"/>
        <color indexed="12"/>
        <rFont val="Arial"/>
        <family val="2"/>
        <charset val="204"/>
      </rPr>
      <t>(с учётом изменений в РЗЦ)</t>
    </r>
  </si>
  <si>
    <r>
      <t xml:space="preserve">                                                                                                                                     Расчёт центровок 35С-2 - по нов. РЗЦ </t>
    </r>
    <r>
      <rPr>
        <b/>
        <sz val="10"/>
        <color indexed="12"/>
        <rFont val="Arial"/>
        <family val="2"/>
        <charset val="204"/>
      </rPr>
      <t>(с учётом его изменений)</t>
    </r>
  </si>
  <si>
    <t>2х2-пост. балки на 3,4 т.п.</t>
  </si>
  <si>
    <t>1хБД3УСКМ</t>
  </si>
  <si>
    <t>1хМБД3-У6-68</t>
  </si>
  <si>
    <t>1хАКУ-170Е</t>
  </si>
  <si>
    <t>1хАПУ-470М</t>
  </si>
  <si>
    <t>1хАКУ-470</t>
  </si>
  <si>
    <t>1хАКУ-58АЭ</t>
  </si>
  <si>
    <t>2х72 на 3,4 т.п</t>
  </si>
  <si>
    <t>1х470ЭР-1 на 2 т.п.</t>
  </si>
  <si>
    <r>
      <t xml:space="preserve">                     </t>
    </r>
    <r>
      <rPr>
        <b/>
        <sz val="10"/>
        <rFont val="Arial"/>
        <family val="2"/>
        <charset val="204"/>
      </rPr>
      <t>Данные для выдачи ПЗ по УиУ:</t>
    </r>
  </si>
  <si>
    <t>1хАПУ-760 на 3,4,5,6 т.п.</t>
  </si>
  <si>
    <t>1хП-72-1 ДБ-2 на 3,4,5,6 т.п.</t>
  </si>
  <si>
    <t>Одна 2-х постовая балка на 1 т.п.</t>
  </si>
  <si>
    <t>Одна 2-х постовая балка на 2 т.п.</t>
  </si>
  <si>
    <t>mт,кг</t>
  </si>
  <si>
    <t>Хт%,ШВ</t>
  </si>
  <si>
    <t>Хт%,ШУ</t>
  </si>
  <si>
    <r>
      <rPr>
        <sz val="10"/>
        <rFont val="Times New Roman"/>
        <family val="1"/>
        <charset val="204"/>
      </rPr>
      <t>Δ</t>
    </r>
    <r>
      <rPr>
        <sz val="10"/>
        <rFont val="Arial"/>
      </rPr>
      <t>Хт%,ШВ</t>
    </r>
  </si>
  <si>
    <t>ΔХт%,ШУ</t>
  </si>
  <si>
    <t>1хД-9М2А на 1 т.п.</t>
  </si>
  <si>
    <t>ПБ на 3,4 т.п.</t>
  </si>
  <si>
    <t>ПБ на 9,10 т.п.</t>
  </si>
  <si>
    <t>2х77-1  на 11,12 т.п.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</si>
</sst>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name val="Arial"/>
    </font>
    <font>
      <sz val="10"/>
      <name val="Arial"/>
    </font>
    <font>
      <b/>
      <sz val="10"/>
      <name val="Arial"/>
      <family val="2"/>
      <charset val="204"/>
    </font>
    <font>
      <sz val="8"/>
      <name val="Arial"/>
    </font>
    <font>
      <sz val="10"/>
      <name val="Arial"/>
      <family val="2"/>
      <charset val="204"/>
    </font>
    <font>
      <sz val="8"/>
      <color indexed="10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10"/>
      <name val="Arial"/>
      <family val="2"/>
      <charset val="204"/>
    </font>
    <font>
      <sz val="10"/>
      <color indexed="10"/>
      <name val="Arial"/>
      <family val="2"/>
      <charset val="204"/>
    </font>
    <font>
      <sz val="8"/>
      <color indexed="10"/>
      <name val="Arial"/>
      <family val="2"/>
      <charset val="204"/>
    </font>
    <font>
      <b/>
      <sz val="8"/>
      <color indexed="17"/>
      <name val="Arial"/>
      <family val="2"/>
      <charset val="204"/>
    </font>
    <font>
      <b/>
      <sz val="10"/>
      <color indexed="10"/>
      <name val="Arial"/>
      <family val="2"/>
      <charset val="204"/>
    </font>
    <font>
      <b/>
      <sz val="10"/>
      <color indexed="17"/>
      <name val="Arial"/>
      <family val="2"/>
      <charset val="204"/>
    </font>
    <font>
      <sz val="8"/>
      <color indexed="17"/>
      <name val="Arial"/>
      <family val="2"/>
      <charset val="204"/>
    </font>
    <font>
      <b/>
      <sz val="9"/>
      <color indexed="17"/>
      <name val="Arial"/>
      <family val="2"/>
      <charset val="204"/>
    </font>
    <font>
      <b/>
      <u/>
      <sz val="9"/>
      <color indexed="17"/>
      <name val="Arial"/>
      <family val="2"/>
      <charset val="204"/>
    </font>
    <font>
      <b/>
      <sz val="8"/>
      <color indexed="57"/>
      <name val="Arial"/>
      <family val="2"/>
      <charset val="204"/>
    </font>
    <font>
      <b/>
      <i/>
      <sz val="8"/>
      <color indexed="57"/>
      <name val="Arial"/>
      <family val="2"/>
      <charset val="204"/>
    </font>
    <font>
      <sz val="8"/>
      <color indexed="57"/>
      <name val="Arial"/>
      <family val="2"/>
      <charset val="204"/>
    </font>
    <font>
      <sz val="10"/>
      <color indexed="10"/>
      <name val="Arial"/>
    </font>
    <font>
      <sz val="9"/>
      <name val="Arial"/>
    </font>
    <font>
      <b/>
      <sz val="8"/>
      <color indexed="81"/>
      <name val="Tahoma"/>
      <charset val="204"/>
    </font>
    <font>
      <sz val="8"/>
      <color indexed="81"/>
      <name val="Tahoma"/>
      <charset val="204"/>
    </font>
    <font>
      <sz val="8"/>
      <color indexed="17"/>
      <name val="Arial"/>
    </font>
    <font>
      <sz val="7"/>
      <color indexed="17"/>
      <name val="Arial"/>
      <family val="2"/>
      <charset val="204"/>
    </font>
    <font>
      <sz val="7"/>
      <color indexed="10"/>
      <name val="Arial"/>
      <family val="2"/>
      <charset val="204"/>
    </font>
    <font>
      <b/>
      <sz val="8"/>
      <color indexed="12"/>
      <name val="Arial"/>
      <family val="2"/>
      <charset val="204"/>
    </font>
    <font>
      <b/>
      <u/>
      <sz val="9"/>
      <color indexed="12"/>
      <name val="Arial"/>
      <family val="2"/>
      <charset val="204"/>
    </font>
    <font>
      <b/>
      <sz val="10"/>
      <color indexed="12"/>
      <name val="Arial"/>
      <family val="2"/>
      <charset val="204"/>
    </font>
    <font>
      <sz val="8"/>
      <color indexed="12"/>
      <name val="Arial"/>
      <family val="2"/>
      <charset val="204"/>
    </font>
    <font>
      <sz val="10"/>
      <color indexed="8"/>
      <name val="Arial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Times New Roman"/>
      <family val="1"/>
      <charset val="204"/>
    </font>
    <font>
      <sz val="10"/>
      <color rgb="FFFF0000"/>
      <name val="Arial"/>
      <family val="2"/>
      <charset val="204"/>
    </font>
    <font>
      <sz val="8"/>
      <color rgb="FF0070C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5" fillId="0" borderId="1" xfId="0" applyFont="1" applyBorder="1"/>
    <xf numFmtId="0" fontId="0" fillId="0" borderId="12" xfId="0" applyBorder="1"/>
    <xf numFmtId="0" fontId="4" fillId="0" borderId="1" xfId="0" applyFont="1" applyBorder="1"/>
    <xf numFmtId="0" fontId="1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 applyBorder="1"/>
    <xf numFmtId="0" fontId="1" fillId="0" borderId="2" xfId="0" applyFont="1" applyBorder="1" applyAlignment="1">
      <alignment horizontal="center"/>
    </xf>
    <xf numFmtId="0" fontId="9" fillId="0" borderId="8" xfId="0" applyFont="1" applyBorder="1"/>
    <xf numFmtId="0" fontId="4" fillId="0" borderId="8" xfId="0" applyFont="1" applyBorder="1"/>
    <xf numFmtId="0" fontId="9" fillId="0" borderId="6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4" fillId="0" borderId="5" xfId="0" applyFont="1" applyFill="1" applyBorder="1"/>
    <xf numFmtId="0" fontId="14" fillId="0" borderId="2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8" xfId="0" applyFont="1" applyFill="1" applyBorder="1"/>
    <xf numFmtId="0" fontId="14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8" xfId="0" applyFont="1" applyFill="1" applyBorder="1" applyAlignment="1">
      <alignment horizontal="left"/>
    </xf>
    <xf numFmtId="0" fontId="14" fillId="0" borderId="8" xfId="0" applyFont="1" applyFill="1" applyBorder="1" applyAlignment="1"/>
    <xf numFmtId="0" fontId="11" fillId="0" borderId="12" xfId="0" applyFont="1" applyBorder="1" applyAlignment="1">
      <alignment horizontal="center"/>
    </xf>
    <xf numFmtId="0" fontId="14" fillId="0" borderId="10" xfId="0" applyFont="1" applyFill="1" applyBorder="1" applyAlignment="1"/>
    <xf numFmtId="0" fontId="14" fillId="0" borderId="12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4" xfId="0" applyFont="1" applyFill="1" applyBorder="1" applyAlignment="1"/>
    <xf numFmtId="0" fontId="14" fillId="0" borderId="1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4" fillId="0" borderId="3" xfId="0" applyFont="1" applyBorder="1"/>
    <xf numFmtId="0" fontId="14" fillId="0" borderId="7" xfId="0" applyFont="1" applyBorder="1" applyAlignment="1">
      <alignment horizontal="center"/>
    </xf>
    <xf numFmtId="0" fontId="11" fillId="0" borderId="6" xfId="0" applyFont="1" applyBorder="1"/>
    <xf numFmtId="0" fontId="11" fillId="0" borderId="13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4" fillId="0" borderId="6" xfId="0" applyFont="1" applyBorder="1" applyAlignment="1">
      <alignment horizontal="left"/>
    </xf>
    <xf numFmtId="0" fontId="14" fillId="0" borderId="6" xfId="0" applyFont="1" applyBorder="1"/>
    <xf numFmtId="0" fontId="11" fillId="0" borderId="4" xfId="0" applyFont="1" applyBorder="1"/>
    <xf numFmtId="0" fontId="14" fillId="0" borderId="0" xfId="0" applyFont="1" applyFill="1" applyBorder="1"/>
    <xf numFmtId="0" fontId="11" fillId="0" borderId="0" xfId="0" applyFont="1" applyBorder="1" applyAlignment="1">
      <alignment horizontal="center"/>
    </xf>
    <xf numFmtId="0" fontId="15" fillId="0" borderId="0" xfId="0" applyFont="1" applyFill="1" applyBorder="1"/>
    <xf numFmtId="0" fontId="15" fillId="0" borderId="0" xfId="0" applyFont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1" fillId="0" borderId="3" xfId="0" applyFont="1" applyBorder="1"/>
    <xf numFmtId="0" fontId="17" fillId="0" borderId="12" xfId="0" applyFont="1" applyBorder="1" applyAlignment="1">
      <alignment horizontal="center"/>
    </xf>
    <xf numFmtId="0" fontId="17" fillId="0" borderId="11" xfId="0" applyFont="1" applyBorder="1"/>
    <xf numFmtId="0" fontId="17" fillId="0" borderId="1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6" xfId="0" applyFont="1" applyBorder="1" applyAlignment="1">
      <alignment horizontal="left"/>
    </xf>
    <xf numFmtId="0" fontId="18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13" xfId="0" applyFont="1" applyBorder="1"/>
    <xf numFmtId="0" fontId="17" fillId="0" borderId="13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9" fillId="0" borderId="3" xfId="0" applyFont="1" applyBorder="1"/>
    <xf numFmtId="0" fontId="19" fillId="0" borderId="3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7" fillId="0" borderId="6" xfId="0" applyFont="1" applyBorder="1"/>
    <xf numFmtId="0" fontId="19" fillId="0" borderId="7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9" fillId="0" borderId="6" xfId="0" applyFont="1" applyBorder="1"/>
    <xf numFmtId="0" fontId="19" fillId="0" borderId="0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19" fillId="0" borderId="1" xfId="0" applyFont="1" applyBorder="1" applyAlignment="1">
      <alignment horizontal="center"/>
    </xf>
    <xf numFmtId="0" fontId="19" fillId="0" borderId="0" xfId="0" applyFont="1" applyBorder="1"/>
    <xf numFmtId="0" fontId="17" fillId="0" borderId="4" xfId="0" applyFont="1" applyBorder="1" applyAlignment="1">
      <alignment horizontal="center"/>
    </xf>
    <xf numFmtId="0" fontId="17" fillId="0" borderId="3" xfId="0" applyFont="1" applyFill="1" applyBorder="1" applyAlignment="1">
      <alignment horizontal="left"/>
    </xf>
    <xf numFmtId="0" fontId="11" fillId="0" borderId="0" xfId="0" applyFont="1"/>
    <xf numFmtId="0" fontId="14" fillId="0" borderId="13" xfId="0" applyFont="1" applyFill="1" applyBorder="1" applyAlignment="1">
      <alignment horizontal="left"/>
    </xf>
    <xf numFmtId="0" fontId="14" fillId="0" borderId="15" xfId="0" applyFont="1" applyBorder="1" applyAlignment="1">
      <alignment horizontal="center"/>
    </xf>
    <xf numFmtId="0" fontId="11" fillId="0" borderId="13" xfId="0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14" fillId="0" borderId="0" xfId="0" applyFont="1" applyBorder="1"/>
    <xf numFmtId="0" fontId="14" fillId="0" borderId="9" xfId="0" applyFont="1" applyBorder="1" applyAlignment="1">
      <alignment horizontal="center"/>
    </xf>
    <xf numFmtId="0" fontId="14" fillId="0" borderId="0" xfId="0" applyFont="1" applyFill="1" applyBorder="1" applyAlignment="1">
      <alignment horizontal="right"/>
    </xf>
    <xf numFmtId="0" fontId="11" fillId="0" borderId="3" xfId="0" applyFont="1" applyFill="1" applyBorder="1" applyAlignment="1">
      <alignment horizontal="left"/>
    </xf>
    <xf numFmtId="0" fontId="20" fillId="0" borderId="0" xfId="0" applyFont="1"/>
    <xf numFmtId="0" fontId="14" fillId="0" borderId="13" xfId="0" applyFont="1" applyBorder="1"/>
    <xf numFmtId="0" fontId="21" fillId="0" borderId="1" xfId="0" applyFont="1" applyBorder="1"/>
    <xf numFmtId="0" fontId="12" fillId="0" borderId="4" xfId="0" applyFont="1" applyBorder="1" applyAlignment="1">
      <alignment horizontal="center"/>
    </xf>
    <xf numFmtId="0" fontId="12" fillId="0" borderId="3" xfId="0" applyFont="1" applyBorder="1"/>
    <xf numFmtId="0" fontId="12" fillId="0" borderId="1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9" fillId="0" borderId="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5" xfId="0" applyFont="1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4" fillId="0" borderId="10" xfId="0" applyFont="1" applyBorder="1"/>
    <xf numFmtId="0" fontId="4" fillId="0" borderId="14" xfId="0" applyFont="1" applyBorder="1" applyAlignment="1">
      <alignment horizontal="right"/>
    </xf>
    <xf numFmtId="0" fontId="11" fillId="0" borderId="5" xfId="0" applyFont="1" applyBorder="1"/>
    <xf numFmtId="0" fontId="11" fillId="0" borderId="6" xfId="0" applyFont="1" applyBorder="1" applyAlignment="1">
      <alignment horizontal="center"/>
    </xf>
    <xf numFmtId="0" fontId="24" fillId="0" borderId="0" xfId="0" applyFont="1" applyFill="1" applyBorder="1"/>
    <xf numFmtId="0" fontId="24" fillId="0" borderId="2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0" xfId="0" applyFont="1" applyFill="1" applyBorder="1" applyAlignment="1">
      <alignment horizontal="left"/>
    </xf>
    <xf numFmtId="0" fontId="24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4" fillId="0" borderId="2" xfId="0" applyFont="1" applyFill="1" applyBorder="1"/>
    <xf numFmtId="0" fontId="25" fillId="0" borderId="12" xfId="0" applyFont="1" applyFill="1" applyBorder="1"/>
    <xf numFmtId="0" fontId="6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3" xfId="0" applyBorder="1"/>
    <xf numFmtId="0" fontId="2" fillId="0" borderId="4" xfId="0" applyFont="1" applyBorder="1"/>
    <xf numFmtId="0" fontId="7" fillId="0" borderId="2" xfId="0" applyFont="1" applyFill="1" applyBorder="1"/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2" xfId="0" applyFont="1" applyFill="1" applyBorder="1" applyAlignment="1">
      <alignment horizontal="left"/>
    </xf>
    <xf numFmtId="0" fontId="7" fillId="0" borderId="12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Border="1"/>
    <xf numFmtId="0" fontId="7" fillId="0" borderId="12" xfId="0" applyFont="1" applyFill="1" applyBorder="1"/>
    <xf numFmtId="0" fontId="7" fillId="0" borderId="1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" xfId="0" applyFont="1" applyFill="1" applyBorder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8" fillId="0" borderId="15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6" fillId="0" borderId="12" xfId="0" applyFont="1" applyBorder="1"/>
    <xf numFmtId="0" fontId="27" fillId="0" borderId="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7" fillId="0" borderId="9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Fill="1" applyBorder="1"/>
    <xf numFmtId="0" fontId="7" fillId="0" borderId="14" xfId="0" applyFont="1" applyFill="1" applyBorder="1"/>
    <xf numFmtId="0" fontId="6" fillId="0" borderId="3" xfId="0" applyFont="1" applyBorder="1" applyAlignment="1">
      <alignment horizontal="center"/>
    </xf>
    <xf numFmtId="0" fontId="7" fillId="0" borderId="5" xfId="0" applyFont="1" applyFill="1" applyBorder="1"/>
    <xf numFmtId="0" fontId="7" fillId="0" borderId="8" xfId="0" applyFont="1" applyFill="1" applyBorder="1"/>
    <xf numFmtId="0" fontId="7" fillId="0" borderId="10" xfId="0" applyFont="1" applyFill="1" applyBorder="1"/>
    <xf numFmtId="0" fontId="0" fillId="0" borderId="3" xfId="0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31" fillId="0" borderId="0" xfId="0" applyFont="1" applyAlignment="1">
      <alignment vertical="center"/>
    </xf>
    <xf numFmtId="2" fontId="31" fillId="0" borderId="0" xfId="0" applyNumberFormat="1" applyFont="1" applyAlignment="1">
      <alignment vertical="center"/>
    </xf>
    <xf numFmtId="0" fontId="4" fillId="0" borderId="0" xfId="0" applyFont="1"/>
    <xf numFmtId="0" fontId="35" fillId="0" borderId="0" xfId="0" applyFont="1" applyAlignment="1">
      <alignment vertical="center"/>
    </xf>
    <xf numFmtId="2" fontId="35" fillId="0" borderId="0" xfId="0" applyNumberFormat="1" applyFont="1" applyAlignment="1">
      <alignment vertical="center"/>
    </xf>
    <xf numFmtId="2" fontId="35" fillId="0" borderId="0" xfId="0" applyNumberFormat="1" applyFont="1"/>
    <xf numFmtId="0" fontId="36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400" b="1" i="0" u="sng" strike="noStrike">
                <a:solidFill>
                  <a:srgbClr val="000000"/>
                </a:solidFill>
                <a:latin typeface="Arial Cyr"/>
              </a:rPr>
              <a:t>35С-2, б/н 02:</a:t>
            </a:r>
            <a:r>
              <a:rPr lang="ru-RU" sz="1400" b="0" i="0" u="sng" strike="noStrike">
                <a:solidFill>
                  <a:srgbClr val="000000"/>
                </a:solidFill>
                <a:latin typeface="Arial Cyr"/>
              </a:rPr>
              <a:t> 2</a:t>
            </a:r>
            <a:r>
              <a:rPr lang="ru-RU" sz="1400" b="0" i="0" u="sng" strike="noStrike">
                <a:solidFill>
                  <a:srgbClr val="000000"/>
                </a:solidFill>
                <a:latin typeface="Times New Roman"/>
                <a:cs typeface="Times New Roman"/>
              </a:rPr>
              <a:t>×470 на 1,2</a:t>
            </a:r>
            <a:r>
              <a:rPr lang="ru-RU" sz="1400" b="0" i="0" u="sng" strike="noStrike">
                <a:solidFill>
                  <a:srgbClr val="000000"/>
                </a:solidFill>
                <a:latin typeface="Arial Cyr"/>
              </a:rPr>
              <a:t>т.п.+2</a:t>
            </a:r>
            <a:r>
              <a:rPr lang="ru-RU" sz="1400" b="0" i="0" u="sng" strike="noStrike">
                <a:solidFill>
                  <a:srgbClr val="000000"/>
                </a:solidFill>
                <a:latin typeface="Times New Roman"/>
                <a:cs typeface="Times New Roman"/>
              </a:rPr>
              <a:t>×</a:t>
            </a:r>
            <a:r>
              <a:rPr lang="ru-RU" sz="1400" b="0" i="0" u="sng" strike="noStrike">
                <a:solidFill>
                  <a:srgbClr val="000000"/>
                </a:solidFill>
                <a:latin typeface="Arial Cyr"/>
              </a:rPr>
              <a:t>72 на 7,8т.п+ПБ на 3,4т.п.</a:t>
            </a:r>
          </a:p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400" b="0" i="0" u="sng" strike="noStrike">
                <a:solidFill>
                  <a:srgbClr val="000000"/>
                </a:solidFill>
                <a:latin typeface="Arial Cyr"/>
              </a:rPr>
              <a:t>(исх. ЦТ=36,66%, по ТУ ЦТ=37,5±2%)</a:t>
            </a:r>
          </a:p>
        </c:rich>
      </c:tx>
      <c:layout>
        <c:manualLayout>
          <c:xMode val="edge"/>
          <c:yMode val="edge"/>
          <c:x val="0.12262539721394929"/>
          <c:y val="2.7368421052631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07457475606978"/>
          <c:y val="0.18736842105263157"/>
          <c:w val="0.77202202750908677"/>
          <c:h val="0.72526315789473683"/>
        </c:manualLayout>
      </c:layout>
      <c:scatterChart>
        <c:scatterStyle val="lineMarker"/>
        <c:varyColors val="0"/>
        <c:ser>
          <c:idx val="0"/>
          <c:order val="0"/>
          <c:tx>
            <c:v>Ш У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Лист3!$C$121:$R$121</c:f>
              <c:numCache>
                <c:formatCode>General</c:formatCode>
                <c:ptCount val="16"/>
                <c:pt idx="0">
                  <c:v>29.838934699896321</c:v>
                </c:pt>
                <c:pt idx="1">
                  <c:v>33.839873316145855</c:v>
                </c:pt>
                <c:pt idx="2">
                  <c:v>32.462888198299481</c:v>
                </c:pt>
                <c:pt idx="3">
                  <c:v>34.524592764135356</c:v>
                </c:pt>
                <c:pt idx="4">
                  <c:v>32.948238218572648</c:v>
                </c:pt>
                <c:pt idx="5">
                  <c:v>34.471687463243576</c:v>
                </c:pt>
                <c:pt idx="6">
                  <c:v>33.102468911540157</c:v>
                </c:pt>
                <c:pt idx="7">
                  <c:v>34.242204512236519</c:v>
                </c:pt>
                <c:pt idx="8">
                  <c:v>34.333157525463193</c:v>
                </c:pt>
                <c:pt idx="9">
                  <c:v>33.106010169620667</c:v>
                </c:pt>
                <c:pt idx="10">
                  <c:v>33.628877011182219</c:v>
                </c:pt>
                <c:pt idx="11">
                  <c:v>33.44461778130556</c:v>
                </c:pt>
                <c:pt idx="12">
                  <c:v>33.164996470909337</c:v>
                </c:pt>
                <c:pt idx="13">
                  <c:v>35.827280321290083</c:v>
                </c:pt>
                <c:pt idx="14">
                  <c:v>35.659173360754487</c:v>
                </c:pt>
                <c:pt idx="15">
                  <c:v>35.837949835577199</c:v>
                </c:pt>
              </c:numCache>
            </c:numRef>
          </c:xVal>
          <c:yVal>
            <c:numRef>
              <c:f>Лист3!$C$122:$R$122</c:f>
              <c:numCache>
                <c:formatCode>General</c:formatCode>
                <c:ptCount val="16"/>
                <c:pt idx="0">
                  <c:v>11202</c:v>
                </c:pt>
                <c:pt idx="1">
                  <c:v>9310</c:v>
                </c:pt>
                <c:pt idx="2">
                  <c:v>8837</c:v>
                </c:pt>
                <c:pt idx="3">
                  <c:v>7942</c:v>
                </c:pt>
                <c:pt idx="4">
                  <c:v>7607</c:v>
                </c:pt>
                <c:pt idx="5">
                  <c:v>6979</c:v>
                </c:pt>
                <c:pt idx="6">
                  <c:v>6604</c:v>
                </c:pt>
                <c:pt idx="7">
                  <c:v>6130</c:v>
                </c:pt>
                <c:pt idx="8">
                  <c:v>6059</c:v>
                </c:pt>
                <c:pt idx="9">
                  <c:v>4756</c:v>
                </c:pt>
                <c:pt idx="10">
                  <c:v>3818</c:v>
                </c:pt>
                <c:pt idx="11">
                  <c:v>2743</c:v>
                </c:pt>
                <c:pt idx="12">
                  <c:v>1791</c:v>
                </c:pt>
                <c:pt idx="13">
                  <c:v>1184</c:v>
                </c:pt>
                <c:pt idx="14">
                  <c:v>870</c:v>
                </c:pt>
                <c:pt idx="1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Ш В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Лист3!$C$120:$R$120</c:f>
              <c:numCache>
                <c:formatCode>General</c:formatCode>
                <c:ptCount val="16"/>
                <c:pt idx="0">
                  <c:v>30.941511203065833</c:v>
                </c:pt>
                <c:pt idx="1">
                  <c:v>35.013058185192946</c:v>
                </c:pt>
                <c:pt idx="2">
                  <c:v>33.65516118666217</c:v>
                </c:pt>
                <c:pt idx="3">
                  <c:v>35.754737450506106</c:v>
                </c:pt>
                <c:pt idx="4">
                  <c:v>34.193184601341692</c:v>
                </c:pt>
                <c:pt idx="5">
                  <c:v>35.745363413113225</c:v>
                </c:pt>
                <c:pt idx="6">
                  <c:v>34.3939413865698</c:v>
                </c:pt>
                <c:pt idx="7">
                  <c:v>35.556896187213219</c:v>
                </c:pt>
                <c:pt idx="8">
                  <c:v>35.65139927247052</c:v>
                </c:pt>
                <c:pt idx="9">
                  <c:v>34.492985345052247</c:v>
                </c:pt>
                <c:pt idx="10">
                  <c:v>35.0699419291563</c:v>
                </c:pt>
                <c:pt idx="11">
                  <c:v>34.953103361708287</c:v>
                </c:pt>
                <c:pt idx="12">
                  <c:v>34.738683354928504</c:v>
                </c:pt>
                <c:pt idx="13">
                  <c:v>37.445565886745221</c:v>
                </c:pt>
                <c:pt idx="14">
                  <c:v>37.301536562878589</c:v>
                </c:pt>
                <c:pt idx="15">
                  <c:v>37.550843922968419</c:v>
                </c:pt>
              </c:numCache>
            </c:numRef>
          </c:xVal>
          <c:yVal>
            <c:numRef>
              <c:f>Лист3!$C$122:$R$122</c:f>
              <c:numCache>
                <c:formatCode>General</c:formatCode>
                <c:ptCount val="16"/>
                <c:pt idx="0">
                  <c:v>11202</c:v>
                </c:pt>
                <c:pt idx="1">
                  <c:v>9310</c:v>
                </c:pt>
                <c:pt idx="2">
                  <c:v>8837</c:v>
                </c:pt>
                <c:pt idx="3">
                  <c:v>7942</c:v>
                </c:pt>
                <c:pt idx="4">
                  <c:v>7607</c:v>
                </c:pt>
                <c:pt idx="5">
                  <c:v>6979</c:v>
                </c:pt>
                <c:pt idx="6">
                  <c:v>6604</c:v>
                </c:pt>
                <c:pt idx="7">
                  <c:v>6130</c:v>
                </c:pt>
                <c:pt idx="8">
                  <c:v>6059</c:v>
                </c:pt>
                <c:pt idx="9">
                  <c:v>4756</c:v>
                </c:pt>
                <c:pt idx="10">
                  <c:v>3818</c:v>
                </c:pt>
                <c:pt idx="11">
                  <c:v>2743</c:v>
                </c:pt>
                <c:pt idx="12">
                  <c:v>1791</c:v>
                </c:pt>
                <c:pt idx="13">
                  <c:v>1184</c:v>
                </c:pt>
                <c:pt idx="14">
                  <c:v>870</c:v>
                </c:pt>
                <c:pt idx="1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Ш В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Лист3!$J$123:$R$123</c:f>
              <c:numCache>
                <c:formatCode>General</c:formatCode>
                <c:ptCount val="9"/>
                <c:pt idx="0">
                  <c:v>35.550273277051637</c:v>
                </c:pt>
                <c:pt idx="1">
                  <c:v>35.572914239008661</c:v>
                </c:pt>
                <c:pt idx="2">
                  <c:v>34.410361563705152</c:v>
                </c:pt>
                <c:pt idx="3">
                  <c:v>34.98411981132346</c:v>
                </c:pt>
                <c:pt idx="4">
                  <c:v>34.863260769941974</c:v>
                </c:pt>
                <c:pt idx="5">
                  <c:v>34.644947583021697</c:v>
                </c:pt>
                <c:pt idx="6">
                  <c:v>37.349299883155822</c:v>
                </c:pt>
                <c:pt idx="7">
                  <c:v>37.203831374211482</c:v>
                </c:pt>
                <c:pt idx="8">
                  <c:v>37.448954922576071</c:v>
                </c:pt>
              </c:numCache>
            </c:numRef>
          </c:xVal>
          <c:yVal>
            <c:numRef>
              <c:f>Лист3!$J$125:$R$125</c:f>
              <c:numCache>
                <c:formatCode>General</c:formatCode>
                <c:ptCount val="9"/>
                <c:pt idx="0">
                  <c:v>6077</c:v>
                </c:pt>
                <c:pt idx="1">
                  <c:v>6006</c:v>
                </c:pt>
                <c:pt idx="2">
                  <c:v>4703</c:v>
                </c:pt>
                <c:pt idx="3">
                  <c:v>3765</c:v>
                </c:pt>
                <c:pt idx="4">
                  <c:v>2690</c:v>
                </c:pt>
                <c:pt idx="5">
                  <c:v>1738</c:v>
                </c:pt>
                <c:pt idx="6">
                  <c:v>1131</c:v>
                </c:pt>
                <c:pt idx="7">
                  <c:v>817</c:v>
                </c:pt>
                <c:pt idx="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Ш У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Лист3!$J$124:$R$124</c:f>
              <c:numCache>
                <c:formatCode>General</c:formatCode>
                <c:ptCount val="9"/>
                <c:pt idx="0">
                  <c:v>34.232933361251689</c:v>
                </c:pt>
                <c:pt idx="1">
                  <c:v>34.254622354061809</c:v>
                </c:pt>
                <c:pt idx="2">
                  <c:v>33.023330885511371</c:v>
                </c:pt>
                <c:pt idx="3">
                  <c:v>33.54299497704892</c:v>
                </c:pt>
                <c:pt idx="4">
                  <c:v>33.354709535557504</c:v>
                </c:pt>
                <c:pt idx="5">
                  <c:v>33.071189246702829</c:v>
                </c:pt>
                <c:pt idx="6">
                  <c:v>35.730938757963202</c:v>
                </c:pt>
                <c:pt idx="7">
                  <c:v>35.561390347140446</c:v>
                </c:pt>
                <c:pt idx="8">
                  <c:v>35.735976182190306</c:v>
                </c:pt>
              </c:numCache>
            </c:numRef>
          </c:xVal>
          <c:yVal>
            <c:numRef>
              <c:f>Лист3!$J$125:$R$125</c:f>
              <c:numCache>
                <c:formatCode>General</c:formatCode>
                <c:ptCount val="9"/>
                <c:pt idx="0">
                  <c:v>6077</c:v>
                </c:pt>
                <c:pt idx="1">
                  <c:v>6006</c:v>
                </c:pt>
                <c:pt idx="2">
                  <c:v>4703</c:v>
                </c:pt>
                <c:pt idx="3">
                  <c:v>3765</c:v>
                </c:pt>
                <c:pt idx="4">
                  <c:v>2690</c:v>
                </c:pt>
                <c:pt idx="5">
                  <c:v>1738</c:v>
                </c:pt>
                <c:pt idx="6">
                  <c:v>1131</c:v>
                </c:pt>
                <c:pt idx="7">
                  <c:v>817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7312"/>
        <c:axId val="58157888"/>
      </c:scatterChart>
      <c:valAx>
        <c:axId val="58157312"/>
        <c:scaling>
          <c:orientation val="minMax"/>
          <c:max val="41"/>
          <c:min val="27"/>
        </c:scaling>
        <c:delete val="0"/>
        <c:axPos val="b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lgDash"/>
            </a:ln>
          </c:spPr>
        </c:min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центровка, проценты</a:t>
                </a:r>
              </a:p>
            </c:rich>
          </c:tx>
          <c:layout>
            <c:manualLayout>
              <c:xMode val="edge"/>
              <c:yMode val="edge"/>
              <c:x val="0.41450849731866413"/>
              <c:y val="0.95368421052631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58157888"/>
        <c:crosses val="autoZero"/>
        <c:crossBetween val="midCat"/>
        <c:majorUnit val="1"/>
        <c:minorUnit val="0.2"/>
      </c:valAx>
      <c:valAx>
        <c:axId val="58157888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lgDash"/>
            </a:ln>
          </c:spPr>
        </c:min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топливо, кг</a:t>
                </a:r>
              </a:p>
            </c:rich>
          </c:tx>
          <c:layout>
            <c:manualLayout>
              <c:xMode val="edge"/>
              <c:yMode val="edge"/>
              <c:x val="2.7633851468048358E-2"/>
              <c:y val="0.498947368421052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58157312"/>
        <c:crossesAt val="27"/>
        <c:crossBetween val="midCat"/>
        <c:majorUnit val="1000"/>
        <c:minorUnit val="2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2625252154361533"/>
          <c:y val="0.14421052631578948"/>
          <c:w val="0.59931024166020697"/>
          <c:h val="2.94736842105263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126</xdr:row>
      <xdr:rowOff>9525</xdr:rowOff>
    </xdr:from>
    <xdr:to>
      <xdr:col>7</xdr:col>
      <xdr:colOff>438150</xdr:colOff>
      <xdr:row>181</xdr:row>
      <xdr:rowOff>152400</xdr:rowOff>
    </xdr:to>
    <xdr:graphicFrame macro="">
      <xdr:nvGraphicFramePr>
        <xdr:cNvPr id="1046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0.50025</cdr:x>
      <cdr:y>0.49926</cdr:y>
    </cdr:from>
    <cdr:to>
      <cdr:x>0.5312</cdr:x>
      <cdr:y>0.52251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66782" y="4525590"/>
          <a:ext cx="171022" cy="2106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ru-RU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>
      <selection activeCell="D9" sqref="D9:H9"/>
    </sheetView>
  </sheetViews>
  <sheetFormatPr defaultRowHeight="12.75" x14ac:dyDescent="0.2"/>
  <cols>
    <col min="5" max="5" width="12.5703125" bestFit="1" customWidth="1"/>
  </cols>
  <sheetData>
    <row r="1" spans="1:8" x14ac:dyDescent="0.2">
      <c r="A1" s="222" t="s">
        <v>162</v>
      </c>
      <c r="B1" s="222" t="s">
        <v>23</v>
      </c>
      <c r="C1" s="222" t="s">
        <v>24</v>
      </c>
      <c r="D1" s="222" t="s">
        <v>162</v>
      </c>
      <c r="E1" s="222" t="s">
        <v>163</v>
      </c>
      <c r="F1" s="222" t="s">
        <v>164</v>
      </c>
      <c r="G1" s="226" t="s">
        <v>165</v>
      </c>
      <c r="H1" s="226" t="s">
        <v>166</v>
      </c>
    </row>
    <row r="2" spans="1:8" x14ac:dyDescent="0.2">
      <c r="A2">
        <v>11202</v>
      </c>
      <c r="B2" s="223">
        <v>32.350608431748839</v>
      </c>
      <c r="C2" s="223">
        <v>31.329917592496354</v>
      </c>
      <c r="D2" s="224">
        <v>11220.3</v>
      </c>
      <c r="E2" s="225">
        <v>32.331600000000002</v>
      </c>
      <c r="F2" s="225">
        <v>31.322600000000001</v>
      </c>
      <c r="G2" s="223">
        <f>B2-E2</f>
        <v>1.900843174883704E-2</v>
      </c>
      <c r="H2" s="223">
        <f>C2-F2</f>
        <v>7.3175924963528871E-3</v>
      </c>
    </row>
    <row r="3" spans="1:8" x14ac:dyDescent="0.2">
      <c r="A3">
        <v>9310</v>
      </c>
      <c r="B3" s="223">
        <v>36.185070700882676</v>
      </c>
      <c r="C3" s="223">
        <v>35.104156291468833</v>
      </c>
      <c r="D3" s="224">
        <v>9402.7900000000009</v>
      </c>
      <c r="E3" s="225">
        <v>36.140900000000002</v>
      </c>
      <c r="F3" s="225">
        <v>35.051000000000002</v>
      </c>
      <c r="G3" s="223">
        <f t="shared" ref="G3:G17" si="0">B3-E3</f>
        <v>4.4170700882673941E-2</v>
      </c>
      <c r="H3" s="223">
        <f t="shared" ref="H3:H17" si="1">C3-F3</f>
        <v>5.315629146883083E-2</v>
      </c>
    </row>
    <row r="4" spans="1:8" x14ac:dyDescent="0.2">
      <c r="A4">
        <v>8837</v>
      </c>
      <c r="B4" s="223">
        <v>34.953117435681953</v>
      </c>
      <c r="C4" s="223">
        <v>33.856020085085838</v>
      </c>
      <c r="D4" s="224">
        <v>8883.68</v>
      </c>
      <c r="E4" s="225">
        <v>34.899299999999997</v>
      </c>
      <c r="F4" s="225">
        <v>33.828099999999999</v>
      </c>
      <c r="G4" s="223">
        <f t="shared" si="0"/>
        <v>5.3817435681956738E-2</v>
      </c>
      <c r="H4" s="223">
        <f t="shared" si="1"/>
        <v>2.7920085085838764E-2</v>
      </c>
    </row>
    <row r="5" spans="1:8" x14ac:dyDescent="0.2">
      <c r="A5">
        <v>7942</v>
      </c>
      <c r="B5" s="223">
        <v>36.918045836466952</v>
      </c>
      <c r="C5" s="223">
        <v>35.788962931987299</v>
      </c>
      <c r="D5" s="224">
        <v>8012.03</v>
      </c>
      <c r="E5" s="225">
        <v>36.869500000000002</v>
      </c>
      <c r="F5" s="225">
        <v>35.698799999999999</v>
      </c>
      <c r="G5" s="223">
        <f t="shared" si="0"/>
        <v>4.8545836466949766E-2</v>
      </c>
      <c r="H5" s="223">
        <f t="shared" si="1"/>
        <v>9.0162931987300965E-2</v>
      </c>
    </row>
    <row r="6" spans="1:8" x14ac:dyDescent="0.2">
      <c r="A6">
        <v>7607</v>
      </c>
      <c r="B6" s="223">
        <v>35.49903166376027</v>
      </c>
      <c r="C6" s="223">
        <v>34.357491523966907</v>
      </c>
      <c r="D6" s="227">
        <v>7664.71</v>
      </c>
      <c r="E6" s="228">
        <v>35.460500000000003</v>
      </c>
      <c r="F6" s="228">
        <v>35.760800000000003</v>
      </c>
      <c r="G6" s="229">
        <f t="shared" si="0"/>
        <v>3.8531663760267065E-2</v>
      </c>
      <c r="H6" s="229">
        <f t="shared" si="1"/>
        <v>-1.4033084760330965</v>
      </c>
    </row>
    <row r="7" spans="1:8" x14ac:dyDescent="0.2">
      <c r="A7">
        <v>6979</v>
      </c>
      <c r="B7" s="223">
        <v>36.947141473097403</v>
      </c>
      <c r="C7" s="223">
        <v>35.781492371639267</v>
      </c>
      <c r="D7" s="227">
        <v>7028.16</v>
      </c>
      <c r="E7" s="228">
        <v>36.908700000000003</v>
      </c>
      <c r="F7" s="228">
        <v>34.351999999999997</v>
      </c>
      <c r="G7" s="229">
        <f t="shared" si="0"/>
        <v>3.8441473097400092E-2</v>
      </c>
      <c r="H7" s="229">
        <f t="shared" si="1"/>
        <v>1.4294923716392702</v>
      </c>
    </row>
    <row r="8" spans="1:8" x14ac:dyDescent="0.2">
      <c r="A8">
        <v>6604</v>
      </c>
      <c r="B8" s="223">
        <v>35.727153836646607</v>
      </c>
      <c r="C8" s="223">
        <v>34.546616657987379</v>
      </c>
      <c r="D8" s="227">
        <v>6663.44</v>
      </c>
      <c r="E8" s="228">
        <v>35.711399999999998</v>
      </c>
      <c r="F8" s="228">
        <v>35.723500000000001</v>
      </c>
      <c r="G8" s="229">
        <f t="shared" si="0"/>
        <v>1.5753836646609898E-2</v>
      </c>
      <c r="H8" s="229">
        <f t="shared" si="1"/>
        <v>-1.1768833420126228</v>
      </c>
    </row>
    <row r="9" spans="1:8" x14ac:dyDescent="0.2">
      <c r="A9">
        <v>6130</v>
      </c>
      <c r="B9" s="223">
        <v>36.810450484259448</v>
      </c>
      <c r="C9" s="223">
        <v>35.61054167881926</v>
      </c>
      <c r="D9" s="227">
        <v>6176.04</v>
      </c>
      <c r="E9" s="228">
        <v>36.780299999999997</v>
      </c>
      <c r="F9" s="228">
        <v>34.552999999999997</v>
      </c>
      <c r="G9" s="229">
        <f t="shared" si="0"/>
        <v>3.0150484259451105E-2</v>
      </c>
      <c r="H9" s="229">
        <f t="shared" si="1"/>
        <v>1.0575416788192626</v>
      </c>
    </row>
    <row r="10" spans="1:8" x14ac:dyDescent="0.2">
      <c r="A10">
        <v>6059</v>
      </c>
      <c r="B10" s="223">
        <v>36.899771099581386</v>
      </c>
      <c r="C10" s="223">
        <v>35.696905756288508</v>
      </c>
      <c r="D10" s="224">
        <v>6084.43</v>
      </c>
      <c r="E10" s="225">
        <v>36.860900000000001</v>
      </c>
      <c r="F10" s="225">
        <v>35.665300000000002</v>
      </c>
      <c r="G10" s="223">
        <f t="shared" si="0"/>
        <v>3.8871099581385238E-2</v>
      </c>
      <c r="H10" s="223">
        <f t="shared" si="1"/>
        <v>3.160575628850637E-2</v>
      </c>
    </row>
    <row r="11" spans="1:8" x14ac:dyDescent="0.2">
      <c r="A11">
        <v>4756</v>
      </c>
      <c r="B11" s="223">
        <v>35.9066704471592</v>
      </c>
      <c r="C11" s="223">
        <v>34.6468366373146</v>
      </c>
      <c r="D11" s="224">
        <v>4769.95</v>
      </c>
      <c r="E11" s="225">
        <v>35.889800000000001</v>
      </c>
      <c r="F11" s="225">
        <v>34.613100000000003</v>
      </c>
      <c r="G11" s="223">
        <f t="shared" si="0"/>
        <v>1.6870447159199387E-2</v>
      </c>
      <c r="H11" s="223">
        <f t="shared" si="1"/>
        <v>3.3736637314596862E-2</v>
      </c>
    </row>
    <row r="12" spans="1:8" x14ac:dyDescent="0.2">
      <c r="A12">
        <v>3818</v>
      </c>
      <c r="B12" s="223">
        <v>36.478770915416959</v>
      </c>
      <c r="C12" s="223">
        <v>35.174468422911502</v>
      </c>
      <c r="D12" s="224">
        <v>3808.4</v>
      </c>
      <c r="E12" s="225">
        <v>36.433500000000002</v>
      </c>
      <c r="F12" s="225">
        <v>35.131999999999998</v>
      </c>
      <c r="G12" s="223">
        <f t="shared" si="0"/>
        <v>4.5270915416956825E-2</v>
      </c>
      <c r="H12" s="223">
        <f t="shared" si="1"/>
        <v>4.2468422911504433E-2</v>
      </c>
    </row>
    <row r="13" spans="1:8" x14ac:dyDescent="0.2">
      <c r="A13">
        <v>2743</v>
      </c>
      <c r="B13" s="223">
        <v>36.432881669218304</v>
      </c>
      <c r="C13" s="223">
        <v>35.073592366116365</v>
      </c>
      <c r="D13" s="224">
        <v>2744.55</v>
      </c>
      <c r="E13" s="225">
        <v>36.385100000000001</v>
      </c>
      <c r="F13" s="225">
        <v>35.0212</v>
      </c>
      <c r="G13" s="223">
        <f t="shared" si="0"/>
        <v>4.7781669218302625E-2</v>
      </c>
      <c r="H13" s="223">
        <f t="shared" si="1"/>
        <v>5.2392366116364997E-2</v>
      </c>
    </row>
    <row r="14" spans="1:8" x14ac:dyDescent="0.2">
      <c r="A14">
        <v>1791</v>
      </c>
      <c r="B14" s="223">
        <v>36.29788042563645</v>
      </c>
      <c r="C14" s="223">
        <v>34.885874798679993</v>
      </c>
      <c r="D14" s="224">
        <v>1783.75</v>
      </c>
      <c r="E14" s="225">
        <v>36.256300000000003</v>
      </c>
      <c r="F14" s="225">
        <v>34.8489</v>
      </c>
      <c r="G14" s="223">
        <f t="shared" si="0"/>
        <v>4.1580425636446705E-2</v>
      </c>
      <c r="H14" s="223">
        <f t="shared" si="1"/>
        <v>3.6974798679992205E-2</v>
      </c>
    </row>
    <row r="15" spans="1:8" x14ac:dyDescent="0.2">
      <c r="A15">
        <v>1184</v>
      </c>
      <c r="B15" s="223">
        <v>38.759138419610174</v>
      </c>
      <c r="C15" s="223">
        <v>37.31133176194141</v>
      </c>
      <c r="D15" s="224">
        <v>1180.42</v>
      </c>
      <c r="E15" s="225">
        <v>38.688499999999998</v>
      </c>
      <c r="F15" s="225">
        <v>37.237499999999997</v>
      </c>
      <c r="G15" s="223">
        <f t="shared" si="0"/>
        <v>7.0638419610176584E-2</v>
      </c>
      <c r="H15" s="223">
        <f t="shared" si="1"/>
        <v>7.3831761941413276E-2</v>
      </c>
    </row>
    <row r="16" spans="1:8" x14ac:dyDescent="0.2">
      <c r="A16">
        <v>870</v>
      </c>
      <c r="B16" s="223">
        <v>38.647941309425413</v>
      </c>
      <c r="C16" s="223">
        <v>37.180892904614346</v>
      </c>
      <c r="D16" s="224">
        <v>831.62400000000002</v>
      </c>
      <c r="E16" s="225">
        <v>38.581099999999999</v>
      </c>
      <c r="F16" s="225">
        <v>37.111499999999999</v>
      </c>
      <c r="G16" s="223">
        <f t="shared" si="0"/>
        <v>6.6841309425413442E-2</v>
      </c>
      <c r="H16" s="223">
        <f t="shared" si="1"/>
        <v>6.9392904614346662E-2</v>
      </c>
    </row>
    <row r="17" spans="1:8" x14ac:dyDescent="0.2">
      <c r="A17">
        <v>0</v>
      </c>
      <c r="B17" s="223">
        <v>38.921033238097763</v>
      </c>
      <c r="C17" s="223">
        <v>37.397964784169197</v>
      </c>
      <c r="D17" s="224">
        <v>2.6678400000000008E-2</v>
      </c>
      <c r="E17" s="225">
        <v>38.851399999999998</v>
      </c>
      <c r="F17" s="225">
        <v>37.317399999999999</v>
      </c>
      <c r="G17" s="223">
        <f t="shared" si="0"/>
        <v>6.9633238097765116E-2</v>
      </c>
      <c r="H17" s="223">
        <f t="shared" si="1"/>
        <v>8.0564784169197878E-2</v>
      </c>
    </row>
  </sheetData>
  <phoneticPr fontId="0" type="noConversion"/>
  <pageMargins left="0.75" right="0.75" top="1" bottom="1" header="0.5" footer="0.5"/>
  <pageSetup paperSize="9" orientation="portrait" horizontalDpi="429496729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48"/>
  <sheetViews>
    <sheetView tabSelected="1" topLeftCell="A124" zoomScaleNormal="100" workbookViewId="0">
      <selection activeCell="I131" sqref="I131"/>
    </sheetView>
  </sheetViews>
  <sheetFormatPr defaultRowHeight="12.75" x14ac:dyDescent="0.2"/>
  <cols>
    <col min="1" max="1" width="2.7109375" customWidth="1"/>
    <col min="2" max="2" width="30.7109375" customWidth="1"/>
    <col min="3" max="3" width="10.140625" customWidth="1"/>
    <col min="6" max="6" width="11" customWidth="1"/>
    <col min="7" max="7" width="10.140625" customWidth="1"/>
  </cols>
  <sheetData>
    <row r="1" spans="1:7" ht="13.5" thickBot="1" x14ac:dyDescent="0.25">
      <c r="A1" s="3" t="s">
        <v>100</v>
      </c>
    </row>
    <row r="2" spans="1:7" x14ac:dyDescent="0.2">
      <c r="A2" s="12">
        <v>1</v>
      </c>
      <c r="B2" s="25" t="s">
        <v>70</v>
      </c>
      <c r="C2" s="133">
        <v>5158</v>
      </c>
      <c r="D2" s="25"/>
      <c r="E2" s="13"/>
      <c r="F2" s="25"/>
      <c r="G2" s="14"/>
    </row>
    <row r="3" spans="1:7" ht="13.5" thickBot="1" x14ac:dyDescent="0.25">
      <c r="A3" s="15">
        <v>2</v>
      </c>
      <c r="B3" s="26" t="s">
        <v>71</v>
      </c>
      <c r="C3" s="134">
        <v>6881</v>
      </c>
      <c r="D3" s="26"/>
      <c r="E3" s="16"/>
      <c r="F3" s="26"/>
      <c r="G3" s="18"/>
    </row>
    <row r="4" spans="1:7" ht="13.5" thickBot="1" x14ac:dyDescent="0.25">
      <c r="A4" s="15">
        <v>3</v>
      </c>
      <c r="B4" s="26" t="s">
        <v>72</v>
      </c>
      <c r="C4" s="134">
        <v>6824</v>
      </c>
      <c r="D4" s="41" t="s">
        <v>65</v>
      </c>
      <c r="E4" s="42" t="s">
        <v>4</v>
      </c>
      <c r="F4" s="41" t="s">
        <v>66</v>
      </c>
      <c r="G4" s="219"/>
    </row>
    <row r="5" spans="1:7" ht="13.5" thickBot="1" x14ac:dyDescent="0.25">
      <c r="A5" s="124">
        <v>4</v>
      </c>
      <c r="B5" s="125" t="s">
        <v>73</v>
      </c>
      <c r="C5" s="126">
        <v>18863</v>
      </c>
      <c r="D5" s="127">
        <v>11.949</v>
      </c>
      <c r="E5" s="126">
        <v>225393.98699999999</v>
      </c>
      <c r="F5" s="127">
        <v>36.79</v>
      </c>
      <c r="G5" s="128"/>
    </row>
    <row r="6" spans="1:7" x14ac:dyDescent="0.2">
      <c r="A6" s="15">
        <v>5</v>
      </c>
      <c r="B6" s="26" t="s">
        <v>16</v>
      </c>
      <c r="C6" s="17"/>
      <c r="D6" s="26"/>
      <c r="E6" s="16"/>
      <c r="F6" s="26"/>
      <c r="G6" s="18"/>
    </row>
    <row r="7" spans="1:7" x14ac:dyDescent="0.2">
      <c r="A7" s="15"/>
      <c r="B7" s="26" t="s">
        <v>75</v>
      </c>
      <c r="C7" s="134">
        <v>-6.1</v>
      </c>
      <c r="D7" s="135">
        <v>9.9740000000000002</v>
      </c>
      <c r="E7" s="134">
        <v>-61</v>
      </c>
      <c r="F7" s="26"/>
      <c r="G7" s="18"/>
    </row>
    <row r="8" spans="1:7" x14ac:dyDescent="0.2">
      <c r="A8" s="15"/>
      <c r="B8" s="26" t="s">
        <v>76</v>
      </c>
      <c r="C8" s="134">
        <v>-4.4000000000000004</v>
      </c>
      <c r="D8" s="135">
        <v>13.48</v>
      </c>
      <c r="E8" s="134">
        <v>-59</v>
      </c>
      <c r="F8" s="26"/>
      <c r="G8" s="19"/>
    </row>
    <row r="9" spans="1:7" ht="13.5" thickBot="1" x14ac:dyDescent="0.25">
      <c r="A9" s="15"/>
      <c r="B9" s="26" t="s">
        <v>77</v>
      </c>
      <c r="C9" s="134">
        <v>-39.299999999999997</v>
      </c>
      <c r="D9" s="135">
        <v>15.275</v>
      </c>
      <c r="E9" s="134">
        <v>-600</v>
      </c>
      <c r="F9" s="27"/>
      <c r="G9" s="20"/>
    </row>
    <row r="10" spans="1:7" ht="13.5" thickBot="1" x14ac:dyDescent="0.25">
      <c r="A10" s="124">
        <v>6</v>
      </c>
      <c r="B10" s="125" t="s">
        <v>74</v>
      </c>
      <c r="C10" s="126">
        <v>18813.2</v>
      </c>
      <c r="D10" s="129">
        <v>11.942</v>
      </c>
      <c r="E10" s="130">
        <v>224673.98699999999</v>
      </c>
      <c r="F10" s="129">
        <v>36.64</v>
      </c>
      <c r="G10" s="131"/>
    </row>
    <row r="11" spans="1:7" x14ac:dyDescent="0.2">
      <c r="A11" s="15">
        <v>7</v>
      </c>
      <c r="B11" s="39" t="s">
        <v>67</v>
      </c>
      <c r="C11" s="33"/>
      <c r="D11" s="40" t="s">
        <v>69</v>
      </c>
      <c r="E11" s="36"/>
      <c r="F11" s="37"/>
      <c r="G11" s="38"/>
    </row>
    <row r="12" spans="1:7" x14ac:dyDescent="0.2">
      <c r="A12" s="15"/>
      <c r="B12" s="31" t="s">
        <v>78</v>
      </c>
      <c r="C12" s="135">
        <v>0.497</v>
      </c>
      <c r="D12" s="29" t="s">
        <v>84</v>
      </c>
      <c r="E12" s="21"/>
      <c r="F12" s="34"/>
      <c r="G12" s="22"/>
    </row>
    <row r="13" spans="1:7" x14ac:dyDescent="0.2">
      <c r="A13" s="15"/>
      <c r="B13" s="30" t="s">
        <v>79</v>
      </c>
      <c r="C13" s="135">
        <v>4.6449999999999996</v>
      </c>
      <c r="D13" s="29" t="s">
        <v>85</v>
      </c>
      <c r="E13" s="21"/>
      <c r="F13" s="34"/>
      <c r="G13" s="22"/>
    </row>
    <row r="14" spans="1:7" x14ac:dyDescent="0.2">
      <c r="A14" s="15"/>
      <c r="B14" s="26" t="s">
        <v>80</v>
      </c>
      <c r="C14" s="135">
        <v>3.7050000000000001</v>
      </c>
      <c r="D14" s="39" t="s">
        <v>90</v>
      </c>
      <c r="E14" s="21"/>
      <c r="F14" s="34"/>
      <c r="G14" s="22"/>
    </row>
    <row r="15" spans="1:7" x14ac:dyDescent="0.2">
      <c r="A15" s="15"/>
      <c r="B15" s="26" t="s">
        <v>81</v>
      </c>
      <c r="C15" s="135">
        <v>1.4990000000000001</v>
      </c>
      <c r="D15" s="26" t="s">
        <v>86</v>
      </c>
      <c r="E15" s="21"/>
      <c r="F15" s="35" t="s">
        <v>109</v>
      </c>
      <c r="G15" s="22"/>
    </row>
    <row r="16" spans="1:7" x14ac:dyDescent="0.2">
      <c r="A16" s="15"/>
      <c r="B16" s="123" t="s">
        <v>83</v>
      </c>
      <c r="C16" s="135">
        <v>10.24</v>
      </c>
      <c r="D16" s="30" t="s">
        <v>87</v>
      </c>
      <c r="E16" s="21"/>
      <c r="F16" s="35" t="s">
        <v>108</v>
      </c>
      <c r="G16" s="22"/>
    </row>
    <row r="17" spans="1:8" ht="13.5" thickBot="1" x14ac:dyDescent="0.25">
      <c r="A17" s="23"/>
      <c r="B17" s="28" t="s">
        <v>82</v>
      </c>
      <c r="C17" s="136">
        <v>5.484</v>
      </c>
      <c r="D17" s="28" t="s">
        <v>88</v>
      </c>
      <c r="E17" s="24"/>
      <c r="F17" s="163" t="s">
        <v>110</v>
      </c>
      <c r="G17" s="164"/>
    </row>
    <row r="18" spans="1:8" x14ac:dyDescent="0.2">
      <c r="A18" s="9"/>
      <c r="B18" s="4" t="s">
        <v>89</v>
      </c>
      <c r="C18" s="32"/>
      <c r="D18" s="4"/>
      <c r="E18" s="4"/>
      <c r="F18" s="4"/>
      <c r="G18" s="4"/>
      <c r="H18" s="9"/>
    </row>
    <row r="19" spans="1:8" ht="13.5" thickBot="1" x14ac:dyDescent="0.25">
      <c r="A19" s="203" t="s">
        <v>147</v>
      </c>
      <c r="B19" s="204"/>
      <c r="C19" s="204"/>
      <c r="D19" s="204"/>
      <c r="E19" s="204"/>
      <c r="F19" s="204"/>
      <c r="G19" s="204"/>
    </row>
    <row r="20" spans="1:8" ht="13.5" thickBot="1" x14ac:dyDescent="0.25">
      <c r="A20" s="45" t="s">
        <v>0</v>
      </c>
      <c r="B20" s="43" t="s">
        <v>1</v>
      </c>
      <c r="C20" s="45" t="s">
        <v>2</v>
      </c>
      <c r="D20" s="45" t="s">
        <v>12</v>
      </c>
      <c r="E20" s="43" t="s">
        <v>3</v>
      </c>
      <c r="F20" s="44" t="s">
        <v>4</v>
      </c>
      <c r="G20" s="46" t="s">
        <v>5</v>
      </c>
    </row>
    <row r="21" spans="1:8" ht="12" customHeight="1" thickBot="1" x14ac:dyDescent="0.25">
      <c r="A21" s="10">
        <v>1</v>
      </c>
      <c r="B21" s="165" t="s">
        <v>32</v>
      </c>
      <c r="C21" s="47">
        <v>18740</v>
      </c>
      <c r="D21" s="166">
        <v>11.943</v>
      </c>
      <c r="E21" s="10">
        <v>11.943</v>
      </c>
      <c r="F21" s="47">
        <f>C21*E21</f>
        <v>223811.82</v>
      </c>
      <c r="G21" s="47">
        <f>(E21-10.24)*100/4.645</f>
        <v>36.663078579117325</v>
      </c>
    </row>
    <row r="22" spans="1:8" ht="12" customHeight="1" x14ac:dyDescent="0.2">
      <c r="A22" s="48"/>
      <c r="B22" s="49" t="s">
        <v>27</v>
      </c>
      <c r="C22" s="50">
        <v>39.299999999999997</v>
      </c>
      <c r="D22" s="51">
        <v>39.299999999999997</v>
      </c>
      <c r="E22" s="52">
        <v>15.275</v>
      </c>
      <c r="F22" s="52">
        <f t="shared" ref="F22:F27" si="0">C22*E22</f>
        <v>600.3075</v>
      </c>
      <c r="G22" s="50" t="s">
        <v>7</v>
      </c>
    </row>
    <row r="23" spans="1:8" ht="12" customHeight="1" x14ac:dyDescent="0.2">
      <c r="A23" s="48"/>
      <c r="B23" s="53" t="s">
        <v>28</v>
      </c>
      <c r="C23" s="54">
        <v>90</v>
      </c>
      <c r="D23" s="55">
        <v>90</v>
      </c>
      <c r="E23" s="56">
        <v>4.0199999999999996</v>
      </c>
      <c r="F23" s="56">
        <f t="shared" si="0"/>
        <v>361.79999999999995</v>
      </c>
      <c r="G23" s="54" t="s">
        <v>7</v>
      </c>
    </row>
    <row r="24" spans="1:8" ht="12" customHeight="1" x14ac:dyDescent="0.2">
      <c r="A24" s="48">
        <v>2</v>
      </c>
      <c r="B24" s="53" t="s">
        <v>17</v>
      </c>
      <c r="C24" s="54">
        <v>6.1</v>
      </c>
      <c r="D24" s="55">
        <v>6.1</v>
      </c>
      <c r="E24" s="56">
        <v>9.9740000000000002</v>
      </c>
      <c r="F24" s="56">
        <f t="shared" si="0"/>
        <v>60.8414</v>
      </c>
      <c r="G24" s="54" t="s">
        <v>7</v>
      </c>
    </row>
    <row r="25" spans="1:8" ht="12" customHeight="1" x14ac:dyDescent="0.2">
      <c r="A25" s="48"/>
      <c r="B25" s="53" t="s">
        <v>18</v>
      </c>
      <c r="C25" s="54">
        <v>0.5</v>
      </c>
      <c r="D25" s="55">
        <v>0.5</v>
      </c>
      <c r="E25" s="56">
        <v>4.8099999999999996</v>
      </c>
      <c r="F25" s="56">
        <f t="shared" si="0"/>
        <v>2.4049999999999998</v>
      </c>
      <c r="G25" s="54"/>
    </row>
    <row r="26" spans="1:8" ht="12" customHeight="1" x14ac:dyDescent="0.2">
      <c r="A26" s="48"/>
      <c r="B26" s="57" t="s">
        <v>29</v>
      </c>
      <c r="C26" s="54">
        <v>4.4000000000000004</v>
      </c>
      <c r="D26" s="55">
        <v>4.4000000000000004</v>
      </c>
      <c r="E26" s="56">
        <v>13.48</v>
      </c>
      <c r="F26" s="56">
        <f t="shared" si="0"/>
        <v>59.312000000000005</v>
      </c>
      <c r="G26" s="54" t="s">
        <v>7</v>
      </c>
    </row>
    <row r="27" spans="1:8" ht="12" customHeight="1" x14ac:dyDescent="0.2">
      <c r="A27" s="48"/>
      <c r="B27" s="58" t="s">
        <v>30</v>
      </c>
      <c r="C27" s="54"/>
      <c r="D27" s="55">
        <v>4</v>
      </c>
      <c r="E27" s="56">
        <v>4.2699999999999996</v>
      </c>
      <c r="F27" s="56">
        <f t="shared" si="0"/>
        <v>0</v>
      </c>
      <c r="G27" s="54" t="s">
        <v>7</v>
      </c>
    </row>
    <row r="28" spans="1:8" ht="12" customHeight="1" thickBot="1" x14ac:dyDescent="0.25">
      <c r="A28" s="59"/>
      <c r="B28" s="60" t="s">
        <v>31</v>
      </c>
      <c r="C28" s="61">
        <v>136</v>
      </c>
      <c r="D28" s="62">
        <v>136</v>
      </c>
      <c r="E28" s="63">
        <v>11.999000000000001</v>
      </c>
      <c r="F28" s="63">
        <f>C28*E28</f>
        <v>1631.864</v>
      </c>
      <c r="G28" s="61" t="s">
        <v>7</v>
      </c>
    </row>
    <row r="29" spans="1:8" ht="12" customHeight="1" thickBot="1" x14ac:dyDescent="0.25">
      <c r="A29" s="10">
        <v>3</v>
      </c>
      <c r="B29" s="64" t="s">
        <v>68</v>
      </c>
      <c r="C29" s="10">
        <f>SUM(C22:C28)</f>
        <v>276.3</v>
      </c>
      <c r="D29" s="65"/>
      <c r="E29" s="66">
        <v>9.8320000000000007</v>
      </c>
      <c r="F29" s="10">
        <f>SUM(F22:F28)</f>
        <v>2716.5299</v>
      </c>
      <c r="G29" s="67"/>
    </row>
    <row r="30" spans="1:8" ht="12" customHeight="1" thickBot="1" x14ac:dyDescent="0.25">
      <c r="A30" s="10">
        <v>4</v>
      </c>
      <c r="B30" s="64" t="s">
        <v>33</v>
      </c>
      <c r="C30" s="10">
        <f>SUM(C21,C29)</f>
        <v>19016.3</v>
      </c>
      <c r="D30" s="66"/>
      <c r="E30" s="10">
        <f>F30/C30</f>
        <v>11.912325210477327</v>
      </c>
      <c r="F30" s="10">
        <f>SUM(F21,F29)</f>
        <v>226528.3499</v>
      </c>
      <c r="G30" s="68">
        <f>(E30-10.24)*100/4.645</f>
        <v>36.002695596928461</v>
      </c>
    </row>
    <row r="31" spans="1:8" ht="12" customHeight="1" thickBot="1" x14ac:dyDescent="0.25">
      <c r="A31" s="10">
        <v>5</v>
      </c>
      <c r="B31" s="69" t="s">
        <v>34</v>
      </c>
      <c r="C31" s="67">
        <v>11202</v>
      </c>
      <c r="D31" s="67" t="s">
        <v>7</v>
      </c>
      <c r="E31" s="65">
        <v>11.125999999999999</v>
      </c>
      <c r="F31" s="61">
        <f>C31*E31</f>
        <v>124633.45199999999</v>
      </c>
      <c r="G31" s="70" t="s">
        <v>7</v>
      </c>
    </row>
    <row r="32" spans="1:8" ht="12" customHeight="1" thickBot="1" x14ac:dyDescent="0.25">
      <c r="A32" s="47">
        <v>6</v>
      </c>
      <c r="B32" s="71" t="s">
        <v>35</v>
      </c>
      <c r="C32" s="10">
        <f>SUM(C30:C31)</f>
        <v>30218.3</v>
      </c>
      <c r="D32" s="47" t="s">
        <v>7</v>
      </c>
      <c r="E32" s="72">
        <f>F32/C32</f>
        <v>11.62083247237601</v>
      </c>
      <c r="F32" s="10">
        <f>SUM(F30:F31)</f>
        <v>351161.80189999996</v>
      </c>
      <c r="G32" s="73">
        <f>(E32-10.24)*100/4.645</f>
        <v>29.727286811108943</v>
      </c>
    </row>
    <row r="33" spans="1:7" ht="12" customHeight="1" thickBot="1" x14ac:dyDescent="0.25">
      <c r="A33" s="47">
        <v>7</v>
      </c>
      <c r="B33" s="74" t="s">
        <v>6</v>
      </c>
      <c r="C33" s="67" t="s">
        <v>7</v>
      </c>
      <c r="D33" s="47">
        <v>-1610</v>
      </c>
      <c r="E33" s="67" t="s">
        <v>7</v>
      </c>
      <c r="F33" s="47">
        <v>-1610</v>
      </c>
      <c r="G33" s="70" t="s">
        <v>7</v>
      </c>
    </row>
    <row r="34" spans="1:7" ht="12" customHeight="1" thickBot="1" x14ac:dyDescent="0.25">
      <c r="A34" s="10">
        <v>8</v>
      </c>
      <c r="B34" s="71" t="s">
        <v>36</v>
      </c>
      <c r="C34" s="10">
        <f>SUM(C32:C33)</f>
        <v>30218.3</v>
      </c>
      <c r="D34" s="47" t="s">
        <v>7</v>
      </c>
      <c r="E34" s="72">
        <f>F34/C34</f>
        <v>11.567553499038661</v>
      </c>
      <c r="F34" s="10">
        <f>SUM(F32:F33)</f>
        <v>349551.80189999996</v>
      </c>
      <c r="G34" s="73">
        <f>(E34-10.24)*100/4.645</f>
        <v>28.58026908586999</v>
      </c>
    </row>
    <row r="35" spans="1:7" ht="12" customHeight="1" thickBot="1" x14ac:dyDescent="0.25">
      <c r="A35" s="10">
        <v>9</v>
      </c>
      <c r="B35" s="75" t="s">
        <v>21</v>
      </c>
      <c r="C35" s="50">
        <v>-11202</v>
      </c>
      <c r="D35" s="50" t="s">
        <v>7</v>
      </c>
      <c r="E35" s="51">
        <v>11.125999999999999</v>
      </c>
      <c r="F35" s="54">
        <f>C35*E35</f>
        <v>-124633.45199999999</v>
      </c>
      <c r="G35" s="70" t="s">
        <v>7</v>
      </c>
    </row>
    <row r="36" spans="1:7" ht="12" customHeight="1" thickBot="1" x14ac:dyDescent="0.25">
      <c r="A36" s="10">
        <v>10</v>
      </c>
      <c r="B36" s="76" t="s">
        <v>20</v>
      </c>
      <c r="C36" s="10">
        <f>SUM(C34:C35)</f>
        <v>19016.3</v>
      </c>
      <c r="D36" s="10" t="s">
        <v>7</v>
      </c>
      <c r="E36" s="72">
        <f>F36/C36</f>
        <v>11.827661001351471</v>
      </c>
      <c r="F36" s="10">
        <f>SUM(F34:F35)</f>
        <v>224918.34989999997</v>
      </c>
      <c r="G36" s="10">
        <f>(E36-10.24)*100/4.645</f>
        <v>34.180000029095176</v>
      </c>
    </row>
    <row r="37" spans="1:7" ht="12" customHeight="1" x14ac:dyDescent="0.2">
      <c r="A37" s="56"/>
      <c r="B37" s="77"/>
      <c r="C37" s="55"/>
      <c r="D37" s="55"/>
      <c r="E37" s="55"/>
      <c r="F37" s="55"/>
      <c r="G37" s="55"/>
    </row>
    <row r="38" spans="1:7" ht="12" customHeight="1" thickBot="1" x14ac:dyDescent="0.25">
      <c r="A38" s="78"/>
      <c r="B38" s="79" t="s">
        <v>146</v>
      </c>
      <c r="C38" s="80"/>
      <c r="D38" s="80"/>
      <c r="E38" s="80"/>
      <c r="F38" s="80"/>
      <c r="G38" s="80"/>
    </row>
    <row r="39" spans="1:7" ht="12" customHeight="1" thickBot="1" x14ac:dyDescent="0.25">
      <c r="A39" s="66"/>
      <c r="B39" s="76" t="s">
        <v>94</v>
      </c>
      <c r="C39" s="81"/>
      <c r="D39" s="81"/>
      <c r="E39" s="10"/>
      <c r="F39" s="10"/>
      <c r="G39" s="82" t="s">
        <v>26</v>
      </c>
    </row>
    <row r="40" spans="1:7" ht="12" customHeight="1" thickBot="1" x14ac:dyDescent="0.25">
      <c r="A40" s="10">
        <v>1</v>
      </c>
      <c r="B40" s="82" t="s">
        <v>13</v>
      </c>
      <c r="C40" s="72">
        <f>C30</f>
        <v>19016.3</v>
      </c>
      <c r="D40" s="10" t="s">
        <v>7</v>
      </c>
      <c r="E40" s="47">
        <f>F40/C40</f>
        <v>11.912325210477327</v>
      </c>
      <c r="F40" s="67">
        <f>F30</f>
        <v>226528.3499</v>
      </c>
      <c r="G40" s="10">
        <f>(E40-10.24)*100/4.645</f>
        <v>36.002695596928461</v>
      </c>
    </row>
    <row r="41" spans="1:7" ht="12" customHeight="1" x14ac:dyDescent="0.2">
      <c r="A41" s="7"/>
      <c r="B41" s="167" t="s">
        <v>95</v>
      </c>
      <c r="C41" s="168"/>
      <c r="D41" s="169">
        <v>140</v>
      </c>
      <c r="E41" s="50">
        <v>7.78</v>
      </c>
      <c r="F41" s="172">
        <f>C41*E41</f>
        <v>0</v>
      </c>
      <c r="G41" s="5" t="s">
        <v>7</v>
      </c>
    </row>
    <row r="42" spans="1:7" ht="12" customHeight="1" x14ac:dyDescent="0.2">
      <c r="A42" s="8"/>
      <c r="B42" s="167" t="s">
        <v>96</v>
      </c>
      <c r="C42" s="170"/>
      <c r="D42" s="169">
        <v>15</v>
      </c>
      <c r="E42" s="170">
        <v>7.78</v>
      </c>
      <c r="F42" s="202">
        <f>C42*E42</f>
        <v>0</v>
      </c>
      <c r="G42" s="2" t="s">
        <v>7</v>
      </c>
    </row>
    <row r="43" spans="1:7" ht="12" customHeight="1" x14ac:dyDescent="0.2">
      <c r="A43" s="8"/>
      <c r="B43" s="171" t="s">
        <v>107</v>
      </c>
      <c r="C43" s="170"/>
      <c r="D43" s="169">
        <v>84</v>
      </c>
      <c r="E43" s="170">
        <v>16.760000000000002</v>
      </c>
      <c r="F43" s="169">
        <f>C43*E43</f>
        <v>0</v>
      </c>
      <c r="G43" s="1" t="s">
        <v>7</v>
      </c>
    </row>
    <row r="44" spans="1:7" ht="12" customHeight="1" x14ac:dyDescent="0.2">
      <c r="A44" s="8"/>
      <c r="B44" s="77" t="s">
        <v>167</v>
      </c>
      <c r="C44" s="230">
        <v>0</v>
      </c>
      <c r="D44" s="55">
        <v>522</v>
      </c>
      <c r="E44" s="54">
        <v>10.329000000000001</v>
      </c>
      <c r="F44" s="55">
        <f>C44*E44</f>
        <v>0</v>
      </c>
      <c r="G44" s="54"/>
    </row>
    <row r="45" spans="1:7" ht="12" customHeight="1" x14ac:dyDescent="0.2">
      <c r="A45" s="8"/>
      <c r="B45" s="77" t="s">
        <v>170</v>
      </c>
      <c r="C45" s="220">
        <v>0</v>
      </c>
      <c r="D45" s="220">
        <v>580</v>
      </c>
      <c r="E45" s="54">
        <v>12.214</v>
      </c>
      <c r="F45" s="55">
        <f>C45*E45</f>
        <v>0</v>
      </c>
      <c r="G45" s="54"/>
    </row>
    <row r="46" spans="1:7" ht="12" customHeight="1" x14ac:dyDescent="0.2">
      <c r="A46" s="8"/>
      <c r="B46" s="117" t="s">
        <v>112</v>
      </c>
      <c r="C46" s="220">
        <v>0</v>
      </c>
      <c r="D46" s="220">
        <v>526</v>
      </c>
      <c r="E46" s="54">
        <v>14.138</v>
      </c>
      <c r="F46" s="55">
        <f t="shared" ref="F46:F57" si="1">C46*E46</f>
        <v>0</v>
      </c>
      <c r="G46" s="54" t="s">
        <v>7</v>
      </c>
    </row>
    <row r="47" spans="1:7" ht="12" customHeight="1" x14ac:dyDescent="0.2">
      <c r="A47" s="8"/>
      <c r="B47" s="77" t="s">
        <v>124</v>
      </c>
      <c r="C47" s="54">
        <v>0</v>
      </c>
      <c r="D47" s="118">
        <v>510</v>
      </c>
      <c r="E47" s="54">
        <v>11.377000000000001</v>
      </c>
      <c r="F47" s="55">
        <f t="shared" si="1"/>
        <v>0</v>
      </c>
      <c r="G47" s="6" t="s">
        <v>7</v>
      </c>
    </row>
    <row r="48" spans="1:7" ht="12" customHeight="1" x14ac:dyDescent="0.2">
      <c r="A48" s="8">
        <v>2</v>
      </c>
      <c r="B48" s="77" t="s">
        <v>117</v>
      </c>
      <c r="C48" s="54"/>
      <c r="D48" s="55">
        <v>3086</v>
      </c>
      <c r="E48" s="54">
        <v>12.904999999999999</v>
      </c>
      <c r="F48" s="55">
        <f t="shared" si="1"/>
        <v>0</v>
      </c>
      <c r="G48" s="6" t="s">
        <v>7</v>
      </c>
    </row>
    <row r="49" spans="1:13" ht="12" customHeight="1" x14ac:dyDescent="0.2">
      <c r="A49" s="8"/>
      <c r="B49" s="77" t="s">
        <v>115</v>
      </c>
      <c r="C49" s="54"/>
      <c r="D49" s="55">
        <v>3446</v>
      </c>
      <c r="E49" s="54">
        <v>12.567</v>
      </c>
      <c r="F49" s="55">
        <f t="shared" si="1"/>
        <v>0</v>
      </c>
      <c r="G49" s="6" t="s">
        <v>7</v>
      </c>
    </row>
    <row r="50" spans="1:13" ht="12" customHeight="1" x14ac:dyDescent="0.2">
      <c r="A50" s="8"/>
      <c r="B50" s="77" t="s">
        <v>119</v>
      </c>
      <c r="C50" s="54"/>
      <c r="D50" s="55">
        <v>5141</v>
      </c>
      <c r="E50" s="54">
        <v>12.5</v>
      </c>
      <c r="F50" s="55">
        <f t="shared" si="1"/>
        <v>0</v>
      </c>
      <c r="G50" s="6" t="s">
        <v>7</v>
      </c>
    </row>
    <row r="51" spans="1:13" ht="12" customHeight="1" x14ac:dyDescent="0.2">
      <c r="A51" s="8"/>
      <c r="B51" s="77" t="s">
        <v>114</v>
      </c>
      <c r="C51" s="54"/>
      <c r="D51" s="55">
        <v>318</v>
      </c>
      <c r="E51" s="54">
        <v>13.743</v>
      </c>
      <c r="F51" s="55">
        <f t="shared" si="1"/>
        <v>0</v>
      </c>
      <c r="G51" s="6"/>
    </row>
    <row r="52" spans="1:13" ht="12" customHeight="1" x14ac:dyDescent="0.2">
      <c r="A52" s="8"/>
      <c r="B52" s="77" t="s">
        <v>111</v>
      </c>
      <c r="C52" s="220">
        <v>210</v>
      </c>
      <c r="D52" s="220">
        <v>210</v>
      </c>
      <c r="E52" s="54">
        <v>13.711</v>
      </c>
      <c r="F52" s="55">
        <f t="shared" si="1"/>
        <v>2879.31</v>
      </c>
      <c r="G52" s="6" t="s">
        <v>7</v>
      </c>
    </row>
    <row r="53" spans="1:13" ht="12" customHeight="1" x14ac:dyDescent="0.2">
      <c r="A53" s="8"/>
      <c r="B53" s="77" t="s">
        <v>168</v>
      </c>
      <c r="C53" s="220">
        <v>102</v>
      </c>
      <c r="D53" s="221">
        <v>576</v>
      </c>
      <c r="E53" s="54">
        <v>12.823</v>
      </c>
      <c r="F53" s="55">
        <f>C53*E53</f>
        <v>1307.9460000000001</v>
      </c>
      <c r="G53" s="6"/>
    </row>
    <row r="54" spans="1:13" ht="12" customHeight="1" x14ac:dyDescent="0.2">
      <c r="A54" s="8"/>
      <c r="B54" s="77" t="s">
        <v>169</v>
      </c>
      <c r="C54" s="220">
        <v>0</v>
      </c>
      <c r="D54" s="220">
        <v>942</v>
      </c>
      <c r="E54" s="54">
        <v>11.675000000000001</v>
      </c>
      <c r="F54" s="55">
        <f t="shared" si="1"/>
        <v>0</v>
      </c>
      <c r="G54" s="6" t="s">
        <v>7</v>
      </c>
    </row>
    <row r="55" spans="1:13" ht="12" customHeight="1" x14ac:dyDescent="0.2">
      <c r="A55" s="8"/>
      <c r="B55" s="77" t="s">
        <v>131</v>
      </c>
      <c r="C55" s="220">
        <v>453</v>
      </c>
      <c r="D55" s="220">
        <v>453</v>
      </c>
      <c r="E55" s="54">
        <v>10.505000000000001</v>
      </c>
      <c r="F55" s="55">
        <f t="shared" si="1"/>
        <v>4758.7650000000003</v>
      </c>
      <c r="G55" s="6" t="s">
        <v>7</v>
      </c>
      <c r="J55" t="s">
        <v>98</v>
      </c>
    </row>
    <row r="56" spans="1:13" ht="12" customHeight="1" thickBot="1" x14ac:dyDescent="0.25">
      <c r="A56" s="8"/>
      <c r="B56" s="77" t="s">
        <v>156</v>
      </c>
      <c r="C56" s="220">
        <v>453</v>
      </c>
      <c r="D56" s="220">
        <v>453</v>
      </c>
      <c r="E56" s="61">
        <v>15.411</v>
      </c>
      <c r="F56" s="55">
        <f t="shared" si="1"/>
        <v>6981.183</v>
      </c>
      <c r="G56" s="6" t="s">
        <v>7</v>
      </c>
      <c r="J56" t="s">
        <v>98</v>
      </c>
    </row>
    <row r="57" spans="1:13" ht="12" customHeight="1" thickBot="1" x14ac:dyDescent="0.25">
      <c r="A57" s="10">
        <v>3</v>
      </c>
      <c r="B57" s="122" t="s">
        <v>53</v>
      </c>
      <c r="C57" s="67"/>
      <c r="D57" s="65">
        <v>6077</v>
      </c>
      <c r="E57" s="61">
        <v>11.587999999999999</v>
      </c>
      <c r="F57" s="65">
        <f t="shared" si="1"/>
        <v>0</v>
      </c>
      <c r="G57" s="10" t="s">
        <v>23</v>
      </c>
      <c r="M57" t="s">
        <v>98</v>
      </c>
    </row>
    <row r="58" spans="1:13" ht="12" customHeight="1" thickBot="1" x14ac:dyDescent="0.25">
      <c r="A58" s="83">
        <v>4</v>
      </c>
      <c r="B58" s="84" t="s">
        <v>14</v>
      </c>
      <c r="C58" s="83">
        <f>SUM(C40:C57)</f>
        <v>20234.3</v>
      </c>
      <c r="D58" s="83" t="s">
        <v>7</v>
      </c>
      <c r="E58" s="85">
        <f>F58/C58</f>
        <v>11.98240383408371</v>
      </c>
      <c r="F58" s="83">
        <f>SUM(F40:F57)</f>
        <v>242455.5539</v>
      </c>
      <c r="G58" s="206">
        <f>(E58-10.24)*100/4.645</f>
        <v>37.511385017948548</v>
      </c>
    </row>
    <row r="59" spans="1:13" ht="12" customHeight="1" thickBot="1" x14ac:dyDescent="0.25">
      <c r="A59" s="86">
        <v>5</v>
      </c>
      <c r="B59" s="87" t="s">
        <v>6</v>
      </c>
      <c r="C59" s="88" t="s">
        <v>7</v>
      </c>
      <c r="D59" s="89">
        <v>-1610</v>
      </c>
      <c r="E59" s="89" t="s">
        <v>7</v>
      </c>
      <c r="F59" s="89">
        <v>-1610</v>
      </c>
      <c r="G59" s="83" t="s">
        <v>24</v>
      </c>
    </row>
    <row r="60" spans="1:13" ht="12" customHeight="1" thickBot="1" x14ac:dyDescent="0.25">
      <c r="A60" s="90">
        <v>6</v>
      </c>
      <c r="B60" s="91" t="s">
        <v>20</v>
      </c>
      <c r="C60" s="90">
        <f>SUM(C58:C59)</f>
        <v>20234.3</v>
      </c>
      <c r="D60" s="90" t="s">
        <v>7</v>
      </c>
      <c r="E60" s="92">
        <f>F60/C60</f>
        <v>11.902835971592792</v>
      </c>
      <c r="F60" s="90">
        <f>SUM(F58:F59)</f>
        <v>240845.5539</v>
      </c>
      <c r="G60" s="205">
        <f>(E60-10.24)*100/4.645</f>
        <v>35.79840627756279</v>
      </c>
    </row>
    <row r="61" spans="1:13" ht="12" customHeight="1" thickBot="1" x14ac:dyDescent="0.25">
      <c r="A61" s="90">
        <v>7</v>
      </c>
      <c r="B61" s="94" t="s">
        <v>34</v>
      </c>
      <c r="C61" s="95">
        <v>11202</v>
      </c>
      <c r="D61" s="95" t="s">
        <v>7</v>
      </c>
      <c r="E61" s="96">
        <v>11.125999999999999</v>
      </c>
      <c r="F61" s="97">
        <f>C61*E61</f>
        <v>124633.45199999999</v>
      </c>
      <c r="G61" s="95" t="s">
        <v>7</v>
      </c>
    </row>
    <row r="62" spans="1:13" ht="12" customHeight="1" thickBot="1" x14ac:dyDescent="0.25">
      <c r="A62" s="90">
        <v>8</v>
      </c>
      <c r="B62" s="87" t="s">
        <v>22</v>
      </c>
      <c r="C62" s="95" t="s">
        <v>7</v>
      </c>
      <c r="D62" s="98" t="s">
        <v>7</v>
      </c>
      <c r="E62" s="96" t="s">
        <v>7</v>
      </c>
      <c r="F62" s="89">
        <v>1610</v>
      </c>
      <c r="G62" s="83" t="s">
        <v>23</v>
      </c>
      <c r="H62" s="162" t="s">
        <v>97</v>
      </c>
      <c r="I62" s="3"/>
      <c r="J62" s="3"/>
    </row>
    <row r="63" spans="1:13" ht="12" customHeight="1" thickBot="1" x14ac:dyDescent="0.25">
      <c r="A63" s="90">
        <v>9</v>
      </c>
      <c r="B63" s="99" t="s">
        <v>99</v>
      </c>
      <c r="C63" s="90">
        <f>SUM(C60:C61)</f>
        <v>31436.3</v>
      </c>
      <c r="D63" s="89" t="s">
        <v>7</v>
      </c>
      <c r="E63" s="92">
        <f>F63/C63</f>
        <v>11.677233195382408</v>
      </c>
      <c r="F63" s="90">
        <f>SUM(F60:F62)</f>
        <v>367089.00589999999</v>
      </c>
      <c r="G63" s="100">
        <f>(E63-10.24)*100/4.645</f>
        <v>30.941511203065833</v>
      </c>
      <c r="H63" s="92">
        <f>E63</f>
        <v>11.677233195382408</v>
      </c>
      <c r="I63" s="90">
        <f>F63</f>
        <v>367089.00589999999</v>
      </c>
      <c r="J63" s="100">
        <f>(H63-10.24)*100/4.645</f>
        <v>30.941511203065833</v>
      </c>
    </row>
    <row r="64" spans="1:13" ht="12" customHeight="1" thickBot="1" x14ac:dyDescent="0.25">
      <c r="A64" s="83">
        <v>10</v>
      </c>
      <c r="B64" s="87" t="s">
        <v>6</v>
      </c>
      <c r="C64" s="88" t="s">
        <v>7</v>
      </c>
      <c r="D64" s="89">
        <v>-1610</v>
      </c>
      <c r="E64" s="89" t="s">
        <v>7</v>
      </c>
      <c r="F64" s="89">
        <v>-1610</v>
      </c>
      <c r="G64" s="101" t="s">
        <v>15</v>
      </c>
      <c r="H64" s="89" t="s">
        <v>7</v>
      </c>
      <c r="I64" s="89"/>
      <c r="J64" s="101" t="s">
        <v>98</v>
      </c>
    </row>
    <row r="65" spans="1:10" ht="12" customHeight="1" thickBot="1" x14ac:dyDescent="0.25">
      <c r="A65" s="86">
        <v>11</v>
      </c>
      <c r="B65" s="99" t="s">
        <v>99</v>
      </c>
      <c r="C65" s="90">
        <f>SUM(C63:C64)</f>
        <v>31436.3</v>
      </c>
      <c r="D65" s="102" t="s">
        <v>7</v>
      </c>
      <c r="E65" s="90">
        <f>F65/C65</f>
        <v>11.626018516810184</v>
      </c>
      <c r="F65" s="90">
        <f>SUM(F63:F64)</f>
        <v>365479.00589999999</v>
      </c>
      <c r="G65" s="90">
        <f>(E65-10.24)*100/4.645</f>
        <v>29.838934699896321</v>
      </c>
      <c r="H65" s="90">
        <f>I65/C65</f>
        <v>11.677233195382408</v>
      </c>
      <c r="I65" s="90">
        <f>SUM(I63:I64)</f>
        <v>367089.00589999999</v>
      </c>
      <c r="J65" s="90">
        <f>(H65-10.24)*100/4.645</f>
        <v>30.941511203065833</v>
      </c>
    </row>
    <row r="66" spans="1:10" ht="12" customHeight="1" x14ac:dyDescent="0.2">
      <c r="A66" s="89"/>
      <c r="B66" s="103" t="s">
        <v>8</v>
      </c>
      <c r="C66" s="47">
        <v>-1892</v>
      </c>
      <c r="D66" s="104"/>
      <c r="E66" s="56">
        <v>8.7240000000000002</v>
      </c>
      <c r="F66" s="89">
        <f>C66*E66</f>
        <v>-16505.808000000001</v>
      </c>
      <c r="G66" s="106"/>
      <c r="H66" s="56">
        <v>8.7240000000000002</v>
      </c>
      <c r="I66" s="89">
        <f>C66*H66</f>
        <v>-16505.808000000001</v>
      </c>
      <c r="J66" s="106"/>
    </row>
    <row r="67" spans="1:10" ht="12" customHeight="1" x14ac:dyDescent="0.2">
      <c r="A67" s="86"/>
      <c r="B67" s="107" t="s">
        <v>37</v>
      </c>
      <c r="C67" s="54">
        <f>SUM(C65:C66)</f>
        <v>29544.3</v>
      </c>
      <c r="D67" s="104"/>
      <c r="E67" s="56">
        <f>F67/C67</f>
        <v>11.811862115534975</v>
      </c>
      <c r="F67" s="108">
        <f>SUM(F65:F66)</f>
        <v>348973.19789999997</v>
      </c>
      <c r="G67" s="106">
        <f>(E67-10.24)*100/4.645</f>
        <v>33.839873316145855</v>
      </c>
      <c r="H67" s="56">
        <f>I67/C67</f>
        <v>11.866356552702213</v>
      </c>
      <c r="I67" s="108">
        <f>SUM(I65:I66)</f>
        <v>350583.19789999997</v>
      </c>
      <c r="J67" s="106">
        <f>(H67-10.24)*100/4.645</f>
        <v>35.013058185192946</v>
      </c>
    </row>
    <row r="68" spans="1:10" ht="12" customHeight="1" x14ac:dyDescent="0.2">
      <c r="A68" s="86"/>
      <c r="B68" s="109" t="s">
        <v>38</v>
      </c>
      <c r="C68" s="54">
        <v>-473</v>
      </c>
      <c r="D68" s="104"/>
      <c r="E68" s="56">
        <v>15.743</v>
      </c>
      <c r="F68" s="86">
        <f>C68*E68</f>
        <v>-7446.4390000000003</v>
      </c>
      <c r="G68" s="106"/>
      <c r="H68" s="56">
        <v>15.743</v>
      </c>
      <c r="I68" s="86">
        <f>C68*H68</f>
        <v>-7446.4390000000003</v>
      </c>
      <c r="J68" s="106"/>
    </row>
    <row r="69" spans="1:10" ht="12" customHeight="1" x14ac:dyDescent="0.2">
      <c r="A69" s="86"/>
      <c r="B69" s="107" t="s">
        <v>39</v>
      </c>
      <c r="C69" s="54">
        <f>SUM(C67:C68)</f>
        <v>29071.3</v>
      </c>
      <c r="D69" s="104"/>
      <c r="E69" s="56">
        <f>F69/C69</f>
        <v>11.747901156811011</v>
      </c>
      <c r="F69" s="108">
        <f>SUM(F67:F68)</f>
        <v>341526.75889999996</v>
      </c>
      <c r="G69" s="106">
        <f>(E69-10.24)*100/4.645</f>
        <v>32.462888198299481</v>
      </c>
      <c r="H69" s="56">
        <f>I69/C69</f>
        <v>11.803282237120458</v>
      </c>
      <c r="I69" s="108">
        <f>SUM(I67:I68)</f>
        <v>343136.75889999996</v>
      </c>
      <c r="J69" s="106">
        <f>(H69-10.24)*100/4.645</f>
        <v>33.65516118666217</v>
      </c>
    </row>
    <row r="70" spans="1:10" ht="12" customHeight="1" x14ac:dyDescent="0.2">
      <c r="A70" s="86"/>
      <c r="B70" s="109" t="s">
        <v>8</v>
      </c>
      <c r="C70" s="48">
        <v>-895</v>
      </c>
      <c r="D70" s="104"/>
      <c r="E70" s="56">
        <v>8.7330000000000005</v>
      </c>
      <c r="F70" s="86">
        <f>C70*E70</f>
        <v>-7816.0350000000008</v>
      </c>
      <c r="G70" s="106"/>
      <c r="H70" s="56">
        <v>8.7330000000000005</v>
      </c>
      <c r="I70" s="86">
        <f>C70*H70</f>
        <v>-7816.0350000000008</v>
      </c>
      <c r="J70" s="106"/>
    </row>
    <row r="71" spans="1:10" ht="12" customHeight="1" x14ac:dyDescent="0.2">
      <c r="A71" s="86"/>
      <c r="B71" s="107" t="s">
        <v>40</v>
      </c>
      <c r="C71" s="54">
        <f>SUM(C69:C70)</f>
        <v>28176.3</v>
      </c>
      <c r="D71" s="104"/>
      <c r="E71" s="56">
        <f>F71/C71</f>
        <v>11.843667333894087</v>
      </c>
      <c r="F71" s="108">
        <f>SUM(F69:F70)</f>
        <v>333710.72389999998</v>
      </c>
      <c r="G71" s="106">
        <f>(E71-10.24)*100/4.645</f>
        <v>34.524592764135356</v>
      </c>
      <c r="H71" s="56">
        <f>I71/C71</f>
        <v>11.900807554576009</v>
      </c>
      <c r="I71" s="108">
        <f>SUM(I69:I70)</f>
        <v>335320.72389999998</v>
      </c>
      <c r="J71" s="106">
        <f>(H71-10.24)*100/4.645</f>
        <v>35.754737450506106</v>
      </c>
    </row>
    <row r="72" spans="1:10" ht="12" customHeight="1" x14ac:dyDescent="0.2">
      <c r="A72" s="86"/>
      <c r="B72" s="109" t="s">
        <v>11</v>
      </c>
      <c r="C72" s="54">
        <v>-335</v>
      </c>
      <c r="D72" s="104"/>
      <c r="E72" s="56">
        <v>17.928999999999998</v>
      </c>
      <c r="F72" s="86">
        <f>C72*E72</f>
        <v>-6006.2149999999992</v>
      </c>
      <c r="G72" s="106"/>
      <c r="H72" s="56">
        <v>17.928999999999998</v>
      </c>
      <c r="I72" s="86">
        <f>C72*H72</f>
        <v>-6006.2149999999992</v>
      </c>
      <c r="J72" s="106"/>
    </row>
    <row r="73" spans="1:10" ht="12" customHeight="1" x14ac:dyDescent="0.2">
      <c r="A73" s="86"/>
      <c r="B73" s="107" t="s">
        <v>41</v>
      </c>
      <c r="C73" s="54">
        <f>SUM(C71:C72)</f>
        <v>27841.3</v>
      </c>
      <c r="D73" s="104"/>
      <c r="E73" s="56">
        <f>F73/C73</f>
        <v>11.7704456652527</v>
      </c>
      <c r="F73" s="108">
        <f>SUM(F71:F72)</f>
        <v>327704.50889999996</v>
      </c>
      <c r="G73" s="106">
        <f>(E73-10.24)*100/4.645</f>
        <v>32.948238218572648</v>
      </c>
      <c r="H73" s="56">
        <f>I73/C73</f>
        <v>11.828273424732322</v>
      </c>
      <c r="I73" s="108">
        <f>SUM(I71:I72)</f>
        <v>329314.50889999996</v>
      </c>
      <c r="J73" s="106">
        <f>(H73-10.24)*100/4.645</f>
        <v>34.193184601341692</v>
      </c>
    </row>
    <row r="74" spans="1:10" ht="12" customHeight="1" x14ac:dyDescent="0.2">
      <c r="A74" s="86"/>
      <c r="B74" s="109" t="s">
        <v>8</v>
      </c>
      <c r="C74" s="48">
        <v>-628</v>
      </c>
      <c r="D74" s="104"/>
      <c r="E74" s="56">
        <v>8.7040000000000006</v>
      </c>
      <c r="F74" s="86">
        <f>C74*E74</f>
        <v>-5466.1120000000001</v>
      </c>
      <c r="G74" s="106"/>
      <c r="H74" s="56">
        <v>8.7040000000000006</v>
      </c>
      <c r="I74" s="86">
        <f>C74*H74</f>
        <v>-5466.1120000000001</v>
      </c>
      <c r="J74" s="106"/>
    </row>
    <row r="75" spans="1:10" ht="12" customHeight="1" x14ac:dyDescent="0.2">
      <c r="A75" s="86"/>
      <c r="B75" s="107" t="s">
        <v>42</v>
      </c>
      <c r="C75" s="54">
        <f>SUM(C73:C74)</f>
        <v>27213.3</v>
      </c>
      <c r="D75" s="104"/>
      <c r="E75" s="56">
        <f>F75/C75</f>
        <v>11.841209882667664</v>
      </c>
      <c r="F75" s="108">
        <f>SUM(F73:F74)</f>
        <v>322238.39689999993</v>
      </c>
      <c r="G75" s="106">
        <f>(E75-10.24)*100/4.645</f>
        <v>34.471687463243576</v>
      </c>
      <c r="H75" s="56">
        <f>I75/C75</f>
        <v>11.900372130539109</v>
      </c>
      <c r="I75" s="108">
        <f>SUM(I73:I74)</f>
        <v>323848.39689999993</v>
      </c>
      <c r="J75" s="106">
        <f>(H75-10.24)*100/4.645</f>
        <v>35.745363413113225</v>
      </c>
    </row>
    <row r="76" spans="1:10" ht="12" customHeight="1" x14ac:dyDescent="0.2">
      <c r="A76" s="86"/>
      <c r="B76" s="109" t="s">
        <v>9</v>
      </c>
      <c r="C76" s="54">
        <v>-375</v>
      </c>
      <c r="D76" s="104"/>
      <c r="E76" s="56">
        <v>16.393000000000001</v>
      </c>
      <c r="F76" s="108">
        <f>C76*E76</f>
        <v>-6147.375</v>
      </c>
      <c r="G76" s="106"/>
      <c r="H76" s="56">
        <v>16.393000000000001</v>
      </c>
      <c r="I76" s="108">
        <f>C76*H76</f>
        <v>-6147.375</v>
      </c>
      <c r="J76" s="106"/>
    </row>
    <row r="77" spans="1:10" ht="12" customHeight="1" x14ac:dyDescent="0.2">
      <c r="A77" s="86"/>
      <c r="B77" s="107" t="s">
        <v>43</v>
      </c>
      <c r="C77" s="54">
        <f>SUM(C75:C76)</f>
        <v>26838.3</v>
      </c>
      <c r="D77" s="104"/>
      <c r="E77" s="56">
        <f>F77/C77</f>
        <v>11.77760968094104</v>
      </c>
      <c r="F77" s="108">
        <f>SUM(F75:F76)</f>
        <v>316091.02189999993</v>
      </c>
      <c r="G77" s="106">
        <f>(E77-10.24)*100/4.645</f>
        <v>33.102468911540157</v>
      </c>
      <c r="H77" s="56">
        <f>I77/C77</f>
        <v>11.837598577406167</v>
      </c>
      <c r="I77" s="108">
        <f>SUM(I75:I76)</f>
        <v>317701.02189999993</v>
      </c>
      <c r="J77" s="106">
        <f>(H77-10.24)*100/4.645</f>
        <v>34.3939413865698</v>
      </c>
    </row>
    <row r="78" spans="1:10" ht="12" customHeight="1" x14ac:dyDescent="0.2">
      <c r="A78" s="86">
        <v>12</v>
      </c>
      <c r="B78" s="109" t="s">
        <v>8</v>
      </c>
      <c r="C78" s="48">
        <v>-474</v>
      </c>
      <c r="D78" s="104"/>
      <c r="E78" s="56">
        <v>8.8330000000000002</v>
      </c>
      <c r="F78" s="86">
        <f>C78*E78</f>
        <v>-4186.8419999999996</v>
      </c>
      <c r="G78" s="106"/>
      <c r="H78" s="56">
        <v>8.8330000000000002</v>
      </c>
      <c r="I78" s="86">
        <f>C78*H78</f>
        <v>-4186.8419999999996</v>
      </c>
      <c r="J78" s="106"/>
    </row>
    <row r="79" spans="1:10" ht="12" customHeight="1" x14ac:dyDescent="0.2">
      <c r="A79" s="86"/>
      <c r="B79" s="107" t="s">
        <v>54</v>
      </c>
      <c r="C79" s="54">
        <f>SUM(C77:C78)</f>
        <v>26364.3</v>
      </c>
      <c r="D79" s="104"/>
      <c r="E79" s="56">
        <f>F79/C79</f>
        <v>11.830550399593387</v>
      </c>
      <c r="F79" s="108">
        <f>SUM(F77:F78)</f>
        <v>311904.17989999993</v>
      </c>
      <c r="G79" s="106">
        <f>(E79-10.24)*100/4.645</f>
        <v>34.242204512236519</v>
      </c>
      <c r="H79" s="56">
        <f>I79/C79</f>
        <v>11.891617827896054</v>
      </c>
      <c r="I79" s="108">
        <f>SUM(I77:I78)</f>
        <v>313514.17989999993</v>
      </c>
      <c r="J79" s="106">
        <f>(H79-10.24)*100/4.645</f>
        <v>35.556896187213219</v>
      </c>
    </row>
    <row r="80" spans="1:10" ht="12" customHeight="1" x14ac:dyDescent="0.2">
      <c r="A80" s="86"/>
      <c r="B80" s="109" t="s">
        <v>19</v>
      </c>
      <c r="C80" s="54">
        <v>-71</v>
      </c>
      <c r="D80" s="104"/>
      <c r="E80" s="56">
        <v>10.266</v>
      </c>
      <c r="F80" s="108">
        <f>C80*E80</f>
        <v>-728.88599999999997</v>
      </c>
      <c r="G80" s="106"/>
      <c r="H80" s="56">
        <v>10.266</v>
      </c>
      <c r="I80" s="108">
        <f>C80*H80</f>
        <v>-728.88599999999997</v>
      </c>
      <c r="J80" s="106"/>
    </row>
    <row r="81" spans="1:10" ht="12" customHeight="1" x14ac:dyDescent="0.2">
      <c r="A81" s="86"/>
      <c r="B81" s="107" t="s">
        <v>44</v>
      </c>
      <c r="C81" s="54">
        <f>SUM(C79:C80)</f>
        <v>26293.3</v>
      </c>
      <c r="D81" s="104"/>
      <c r="E81" s="56">
        <f>F81/C81</f>
        <v>11.834775167057765</v>
      </c>
      <c r="F81" s="108">
        <f>SUM(F79:F80)</f>
        <v>311175.29389999993</v>
      </c>
      <c r="G81" s="106">
        <f>(E81-10.24)*100/4.645</f>
        <v>34.333157525463193</v>
      </c>
      <c r="H81" s="56">
        <f>I81/C81</f>
        <v>11.896007496206256</v>
      </c>
      <c r="I81" s="108">
        <f>SUM(I79:I80)</f>
        <v>312785.29389999993</v>
      </c>
      <c r="J81" s="106">
        <f>(H81-10.24)*100/4.645</f>
        <v>35.65139927247052</v>
      </c>
    </row>
    <row r="82" spans="1:10" ht="12" customHeight="1" x14ac:dyDescent="0.2">
      <c r="A82" s="86"/>
      <c r="B82" s="109" t="s">
        <v>10</v>
      </c>
      <c r="C82" s="54">
        <v>-1303</v>
      </c>
      <c r="D82" s="104"/>
      <c r="E82" s="56">
        <v>12.928000000000001</v>
      </c>
      <c r="F82" s="86">
        <f>C82*E82</f>
        <v>-16845.184000000001</v>
      </c>
      <c r="G82" s="106"/>
      <c r="H82" s="56">
        <v>12.928000000000001</v>
      </c>
      <c r="I82" s="86">
        <f>C82*H82</f>
        <v>-16845.184000000001</v>
      </c>
      <c r="J82" s="106"/>
    </row>
    <row r="83" spans="1:10" ht="12" customHeight="1" x14ac:dyDescent="0.2">
      <c r="A83" s="86"/>
      <c r="B83" s="107" t="s">
        <v>45</v>
      </c>
      <c r="C83" s="54">
        <f>SUM(C81:C82)</f>
        <v>24990.3</v>
      </c>
      <c r="D83" s="104"/>
      <c r="E83" s="56">
        <f>F83/C83</f>
        <v>11.77777417237888</v>
      </c>
      <c r="F83" s="108">
        <f>SUM(F81:F82)</f>
        <v>294330.10989999992</v>
      </c>
      <c r="G83" s="106">
        <f>(E83-10.24)*100/4.645</f>
        <v>33.106010169620667</v>
      </c>
      <c r="H83" s="56">
        <f>I83/C83</f>
        <v>11.842199169277677</v>
      </c>
      <c r="I83" s="108">
        <f>SUM(I81:I82)</f>
        <v>295940.10989999992</v>
      </c>
      <c r="J83" s="106">
        <f>(H83-10.24)*100/4.645</f>
        <v>34.492985345052247</v>
      </c>
    </row>
    <row r="84" spans="1:10" ht="12" customHeight="1" x14ac:dyDescent="0.2">
      <c r="A84" s="86"/>
      <c r="B84" s="109" t="s">
        <v>19</v>
      </c>
      <c r="C84" s="54">
        <v>-938</v>
      </c>
      <c r="D84" s="104"/>
      <c r="E84" s="56">
        <v>11.154999999999999</v>
      </c>
      <c r="F84" s="108">
        <f>C84*E84</f>
        <v>-10463.39</v>
      </c>
      <c r="G84" s="106"/>
      <c r="H84" s="56">
        <v>11.154999999999999</v>
      </c>
      <c r="I84" s="108">
        <f>C84*H84</f>
        <v>-10463.39</v>
      </c>
      <c r="J84" s="106"/>
    </row>
    <row r="85" spans="1:10" ht="12" customHeight="1" x14ac:dyDescent="0.2">
      <c r="A85" s="86"/>
      <c r="B85" s="107" t="s">
        <v>46</v>
      </c>
      <c r="C85" s="54">
        <f>SUM(C83:C84)</f>
        <v>24052.3</v>
      </c>
      <c r="D85" s="104"/>
      <c r="E85" s="56">
        <f>F85/C85</f>
        <v>11.802061337169414</v>
      </c>
      <c r="F85" s="108">
        <f>SUM(F83:F84)</f>
        <v>283866.71989999991</v>
      </c>
      <c r="G85" s="106">
        <f>(E85-10.24)*100/4.645</f>
        <v>33.628877011182219</v>
      </c>
      <c r="H85" s="56">
        <f>I85/C85</f>
        <v>11.86899880260931</v>
      </c>
      <c r="I85" s="108">
        <f>SUM(I83:I84)</f>
        <v>285476.71989999991</v>
      </c>
      <c r="J85" s="106">
        <f>(H85-10.24)*100/4.645</f>
        <v>35.0699419291563</v>
      </c>
    </row>
    <row r="86" spans="1:10" ht="12" customHeight="1" x14ac:dyDescent="0.2">
      <c r="A86" s="86"/>
      <c r="B86" s="109" t="s">
        <v>19</v>
      </c>
      <c r="C86" s="54">
        <v>-1075</v>
      </c>
      <c r="D86" s="104"/>
      <c r="E86" s="56">
        <v>11.984999999999999</v>
      </c>
      <c r="F86" s="108">
        <f>C86*E86</f>
        <v>-12883.875</v>
      </c>
      <c r="G86" s="106"/>
      <c r="H86" s="56">
        <v>11.984999999999999</v>
      </c>
      <c r="I86" s="108">
        <f>C86*H86</f>
        <v>-12883.875</v>
      </c>
      <c r="J86" s="106"/>
    </row>
    <row r="87" spans="1:10" ht="12" customHeight="1" x14ac:dyDescent="0.2">
      <c r="A87" s="86"/>
      <c r="B87" s="107" t="s">
        <v>47</v>
      </c>
      <c r="C87" s="54">
        <f>SUM(C85:C86)</f>
        <v>22977.3</v>
      </c>
      <c r="D87" s="104"/>
      <c r="E87" s="56">
        <f>F87/C87</f>
        <v>11.793502495941643</v>
      </c>
      <c r="F87" s="108">
        <f>SUM(F85:F86)</f>
        <v>270982.84489999991</v>
      </c>
      <c r="G87" s="106">
        <f>(E87-10.24)*100/4.645</f>
        <v>33.44461778130556</v>
      </c>
      <c r="H87" s="56">
        <f>I87/C87</f>
        <v>11.86357165115135</v>
      </c>
      <c r="I87" s="108">
        <f>SUM(I85:I86)</f>
        <v>272592.84489999991</v>
      </c>
      <c r="J87" s="106">
        <f>(H87-10.24)*100/4.645</f>
        <v>34.953103361708287</v>
      </c>
    </row>
    <row r="88" spans="1:10" ht="12" customHeight="1" x14ac:dyDescent="0.2">
      <c r="A88" s="86"/>
      <c r="B88" s="109" t="s">
        <v>48</v>
      </c>
      <c r="C88" s="54">
        <v>-952</v>
      </c>
      <c r="D88" s="104"/>
      <c r="E88" s="56">
        <v>12.093999999999999</v>
      </c>
      <c r="F88" s="108">
        <f>C88*E88</f>
        <v>-11513.487999999999</v>
      </c>
      <c r="G88" s="106"/>
      <c r="H88" s="56">
        <v>12.093999999999999</v>
      </c>
      <c r="I88" s="108">
        <f>C88*H88</f>
        <v>-11513.487999999999</v>
      </c>
      <c r="J88" s="106"/>
    </row>
    <row r="89" spans="1:10" ht="12" customHeight="1" x14ac:dyDescent="0.2">
      <c r="A89" s="86"/>
      <c r="B89" s="107" t="s">
        <v>49</v>
      </c>
      <c r="C89" s="54">
        <f>SUM(C87:C88)</f>
        <v>22025.3</v>
      </c>
      <c r="D89" s="104"/>
      <c r="E89" s="56">
        <f>F89/C89</f>
        <v>11.780514086073739</v>
      </c>
      <c r="F89" s="108">
        <f>SUM(F87:F88)</f>
        <v>259469.3568999999</v>
      </c>
      <c r="G89" s="106">
        <f>(E89-10.24)*100/4.645</f>
        <v>33.164996470909337</v>
      </c>
      <c r="H89" s="56">
        <f>I89/C89</f>
        <v>11.853611841836429</v>
      </c>
      <c r="I89" s="108">
        <f>SUM(I87:I88)</f>
        <v>261079.3568999999</v>
      </c>
      <c r="J89" s="106">
        <f>(H89-10.24)*100/4.645</f>
        <v>34.738683354928504</v>
      </c>
    </row>
    <row r="90" spans="1:10" ht="12" customHeight="1" x14ac:dyDescent="0.2">
      <c r="A90" s="86"/>
      <c r="B90" s="109" t="s">
        <v>50</v>
      </c>
      <c r="C90" s="54">
        <v>-607</v>
      </c>
      <c r="D90" s="104"/>
      <c r="E90" s="56">
        <v>7.4169999999999998</v>
      </c>
      <c r="F90" s="86">
        <f>C90*E90</f>
        <v>-4502.1189999999997</v>
      </c>
      <c r="G90" s="106"/>
      <c r="H90" s="56">
        <v>7.4169999999999998</v>
      </c>
      <c r="I90" s="86">
        <f>C90*H90</f>
        <v>-4502.1189999999997</v>
      </c>
      <c r="J90" s="137"/>
    </row>
    <row r="91" spans="1:10" ht="12" customHeight="1" x14ac:dyDescent="0.2">
      <c r="A91" s="86"/>
      <c r="B91" s="107" t="s">
        <v>51</v>
      </c>
      <c r="C91" s="54">
        <f>SUM(C89:C90)</f>
        <v>21418.3</v>
      </c>
      <c r="D91" s="104"/>
      <c r="E91" s="56">
        <f>F91/C91</f>
        <v>11.904177170923925</v>
      </c>
      <c r="F91" s="108">
        <f>SUM(F89:F90)</f>
        <v>254967.23789999989</v>
      </c>
      <c r="G91" s="106">
        <f>(E91-10.24)*100/4.645</f>
        <v>35.827280321290083</v>
      </c>
      <c r="H91" s="56">
        <f>I91/C91</f>
        <v>11.979346535439316</v>
      </c>
      <c r="I91" s="108">
        <f>SUM(I89:I90)</f>
        <v>256577.23789999989</v>
      </c>
      <c r="J91" s="106">
        <f>(H91-10.24)*100/4.645</f>
        <v>37.445565886745221</v>
      </c>
    </row>
    <row r="92" spans="1:10" ht="12" customHeight="1" x14ac:dyDescent="0.2">
      <c r="A92" s="86"/>
      <c r="B92" s="109" t="s">
        <v>52</v>
      </c>
      <c r="C92" s="54">
        <v>-314</v>
      </c>
      <c r="D92" s="104"/>
      <c r="E92" s="56">
        <v>12.429</v>
      </c>
      <c r="F92" s="108">
        <f>C92*E92</f>
        <v>-3902.7060000000001</v>
      </c>
      <c r="G92" s="106"/>
      <c r="H92" s="56">
        <v>12.429</v>
      </c>
      <c r="I92" s="108">
        <f>C92*H92</f>
        <v>-3902.7060000000001</v>
      </c>
      <c r="J92" s="106"/>
    </row>
    <row r="93" spans="1:10" ht="12" customHeight="1" x14ac:dyDescent="0.2">
      <c r="A93" s="86"/>
      <c r="B93" s="107" t="s">
        <v>91</v>
      </c>
      <c r="C93" s="54">
        <f>SUM(C91:C92)</f>
        <v>21104.3</v>
      </c>
      <c r="D93" s="104"/>
      <c r="E93" s="56">
        <f>F93/C93</f>
        <v>11.896368602607046</v>
      </c>
      <c r="F93" s="108">
        <f>SUM(F91:F92)</f>
        <v>251064.53189999989</v>
      </c>
      <c r="G93" s="106">
        <f>(E93-10.24)*100/4.645</f>
        <v>35.659173360754487</v>
      </c>
      <c r="H93" s="56">
        <f>I93/C93</f>
        <v>11.972656373345711</v>
      </c>
      <c r="I93" s="108">
        <f>SUM(I91:I92)</f>
        <v>252674.53189999989</v>
      </c>
      <c r="J93" s="106">
        <f>(H93-10.24)*100/4.645</f>
        <v>37.301536562878589</v>
      </c>
    </row>
    <row r="94" spans="1:10" ht="12" customHeight="1" thickBot="1" x14ac:dyDescent="0.25">
      <c r="A94" s="83"/>
      <c r="B94" s="109" t="s">
        <v>92</v>
      </c>
      <c r="C94" s="59">
        <v>-869</v>
      </c>
      <c r="D94" s="104"/>
      <c r="E94" s="56">
        <v>11.702999999999999</v>
      </c>
      <c r="F94" s="97">
        <f>C94*E94</f>
        <v>-10169.906999999999</v>
      </c>
      <c r="G94" s="106"/>
      <c r="H94" s="56">
        <v>11.702999999999999</v>
      </c>
      <c r="I94" s="97">
        <f>C94*H94</f>
        <v>-10169.906999999999</v>
      </c>
      <c r="J94" s="106"/>
    </row>
    <row r="95" spans="1:10" ht="12" customHeight="1" thickBot="1" x14ac:dyDescent="0.25">
      <c r="A95" s="110">
        <v>13</v>
      </c>
      <c r="B95" s="111" t="s">
        <v>25</v>
      </c>
      <c r="C95" s="90">
        <f>SUM(C93:C94)</f>
        <v>20235.3</v>
      </c>
      <c r="D95" s="90" t="s">
        <v>7</v>
      </c>
      <c r="E95" s="92">
        <f>F95/C95</f>
        <v>11.904672769862561</v>
      </c>
      <c r="F95" s="90">
        <f>SUM(F93:F94)</f>
        <v>240894.62489999988</v>
      </c>
      <c r="G95" s="132">
        <f>(E95-10.24)*100/4.645</f>
        <v>35.837949835577199</v>
      </c>
      <c r="H95" s="92">
        <f>I95/C95</f>
        <v>11.984236700221883</v>
      </c>
      <c r="I95" s="90">
        <f>SUM(I93:I94)</f>
        <v>242504.62489999988</v>
      </c>
      <c r="J95" s="132">
        <f>(H95-10.24)*100/4.645</f>
        <v>37.550843922968419</v>
      </c>
    </row>
    <row r="96" spans="1:10" ht="12" customHeight="1" x14ac:dyDescent="0.2">
      <c r="A96" s="142"/>
      <c r="B96" s="143"/>
      <c r="C96" s="142"/>
      <c r="D96" s="142"/>
      <c r="E96" s="142"/>
      <c r="F96" s="142"/>
      <c r="G96" s="144"/>
      <c r="H96" s="142"/>
      <c r="I96" s="142"/>
      <c r="J96" s="144"/>
    </row>
    <row r="97" spans="1:10" ht="12" customHeight="1" x14ac:dyDescent="0.2">
      <c r="A97" s="142"/>
      <c r="B97" s="143"/>
      <c r="C97" s="142"/>
      <c r="D97" s="142"/>
      <c r="E97" s="142"/>
      <c r="F97" s="142"/>
      <c r="G97" s="144"/>
      <c r="H97" s="142"/>
      <c r="I97" s="142"/>
      <c r="J97" s="144"/>
    </row>
    <row r="98" spans="1:10" ht="13.5" thickBot="1" x14ac:dyDescent="0.25">
      <c r="A98" s="112" t="s">
        <v>145</v>
      </c>
      <c r="B98" s="112"/>
      <c r="C98" s="112"/>
      <c r="D98" s="112"/>
      <c r="E98" s="112"/>
      <c r="F98" s="112"/>
      <c r="G98" s="138" t="s">
        <v>15</v>
      </c>
      <c r="H98" s="139"/>
      <c r="I98" s="139"/>
      <c r="J98" s="138" t="s">
        <v>23</v>
      </c>
    </row>
    <row r="99" spans="1:10" ht="13.5" thickBot="1" x14ac:dyDescent="0.25">
      <c r="A99" s="10">
        <v>1</v>
      </c>
      <c r="B99" s="82" t="s">
        <v>62</v>
      </c>
      <c r="C99" s="72">
        <f>C60</f>
        <v>20234.3</v>
      </c>
      <c r="D99" s="10" t="s">
        <v>7</v>
      </c>
      <c r="E99" s="95">
        <f>F99/C99</f>
        <v>11.902835971592792</v>
      </c>
      <c r="F99" s="67">
        <f>F60</f>
        <v>240845.5539</v>
      </c>
      <c r="G99" s="132">
        <f>(E99-10.24)*100/4.645</f>
        <v>35.79840627756279</v>
      </c>
      <c r="H99" s="95">
        <f>I99/C99</f>
        <v>11.98240383408371</v>
      </c>
      <c r="I99" s="95">
        <f>F60+1610</f>
        <v>242455.5539</v>
      </c>
      <c r="J99" s="132">
        <f>(H99-10.24)*100/4.645</f>
        <v>37.511385017948548</v>
      </c>
    </row>
    <row r="100" spans="1:10" ht="13.5" thickBot="1" x14ac:dyDescent="0.25">
      <c r="A100" s="10">
        <v>2</v>
      </c>
      <c r="B100" s="113" t="s">
        <v>55</v>
      </c>
      <c r="C100" s="67">
        <v>6077</v>
      </c>
      <c r="D100" s="65"/>
      <c r="E100" s="66">
        <v>11.587999999999999</v>
      </c>
      <c r="F100" s="67">
        <f>C100*E100</f>
        <v>70420.275999999998</v>
      </c>
      <c r="G100" s="114"/>
      <c r="H100" s="140">
        <v>11.587999999999999</v>
      </c>
      <c r="I100" s="95">
        <f>C100*H100</f>
        <v>70420.275999999998</v>
      </c>
      <c r="J100" s="141"/>
    </row>
    <row r="101" spans="1:10" ht="13.5" thickBot="1" x14ac:dyDescent="0.25">
      <c r="A101" s="10">
        <v>3</v>
      </c>
      <c r="B101" s="115" t="s">
        <v>63</v>
      </c>
      <c r="C101" s="10">
        <f>SUM(C99:C100)</f>
        <v>26311.3</v>
      </c>
      <c r="D101" s="72"/>
      <c r="E101" s="11">
        <f>F101/C101</f>
        <v>11.830119754630141</v>
      </c>
      <c r="F101" s="10">
        <f>SUM(F99:F100)</f>
        <v>311265.82990000001</v>
      </c>
      <c r="G101" s="116">
        <f>(E101-10.24)*100/4.645</f>
        <v>34.232933361251689</v>
      </c>
      <c r="H101" s="110">
        <f>I101/C101</f>
        <v>11.891310193719049</v>
      </c>
      <c r="I101" s="90">
        <f>SUM(I99:I100)</f>
        <v>312875.82990000001</v>
      </c>
      <c r="J101" s="93">
        <f>(H101-10.24)*100/4.645</f>
        <v>35.550273277051637</v>
      </c>
    </row>
    <row r="102" spans="1:10" x14ac:dyDescent="0.2">
      <c r="A102" s="48"/>
      <c r="B102" s="117" t="s">
        <v>19</v>
      </c>
      <c r="C102" s="208">
        <v>-19</v>
      </c>
      <c r="D102" s="55"/>
      <c r="E102" s="209">
        <v>10.436</v>
      </c>
      <c r="F102" s="54">
        <f>C102*E102</f>
        <v>-198.28399999999999</v>
      </c>
      <c r="G102" s="118"/>
      <c r="H102" s="209">
        <v>10.436</v>
      </c>
      <c r="I102" s="108">
        <f>C102*H102</f>
        <v>-198.28399999999999</v>
      </c>
      <c r="J102" s="106"/>
    </row>
    <row r="103" spans="1:10" x14ac:dyDescent="0.2">
      <c r="A103" s="48"/>
      <c r="B103" s="119" t="s">
        <v>56</v>
      </c>
      <c r="C103" s="54">
        <f>SUM(C101:C102)</f>
        <v>26292.3</v>
      </c>
      <c r="D103" s="55"/>
      <c r="E103" s="56">
        <f>F103/C103</f>
        <v>11.831127208346171</v>
      </c>
      <c r="F103" s="54">
        <f>SUM(F101:F102)</f>
        <v>311067.54590000003</v>
      </c>
      <c r="G103" s="118">
        <f>(E103-10.24)*100/4.645</f>
        <v>34.254622354061809</v>
      </c>
      <c r="H103" s="105">
        <f>I103/C103</f>
        <v>11.892361866401952</v>
      </c>
      <c r="I103" s="108">
        <f>SUM(I101:I102)</f>
        <v>312677.54590000003</v>
      </c>
      <c r="J103" s="106">
        <f>(H103-10.24)*100/4.645</f>
        <v>35.572914239008661</v>
      </c>
    </row>
    <row r="104" spans="1:10" x14ac:dyDescent="0.2">
      <c r="A104" s="48"/>
      <c r="B104" s="117" t="s">
        <v>10</v>
      </c>
      <c r="C104" s="54">
        <v>-1303</v>
      </c>
      <c r="D104" s="55"/>
      <c r="E104" s="56">
        <v>12.928000000000001</v>
      </c>
      <c r="F104" s="48">
        <f>C104*E104</f>
        <v>-16845.184000000001</v>
      </c>
      <c r="G104" s="118"/>
      <c r="H104" s="105">
        <v>12.928000000000001</v>
      </c>
      <c r="I104" s="86">
        <f>C104*H104</f>
        <v>-16845.184000000001</v>
      </c>
      <c r="J104" s="106"/>
    </row>
    <row r="105" spans="1:10" x14ac:dyDescent="0.2">
      <c r="A105" s="48"/>
      <c r="B105" s="119" t="s">
        <v>57</v>
      </c>
      <c r="C105" s="54">
        <f>SUM(C103:C104)</f>
        <v>24989.3</v>
      </c>
      <c r="D105" s="55"/>
      <c r="E105" s="56">
        <f>F105/C105</f>
        <v>11.773933719632003</v>
      </c>
      <c r="F105" s="54">
        <f>SUM(F103:F104)</f>
        <v>294222.36190000002</v>
      </c>
      <c r="G105" s="118">
        <f>(E105-10.24)*100/4.645</f>
        <v>33.023330885511371</v>
      </c>
      <c r="H105" s="105">
        <f>I105/C105</f>
        <v>11.838361294634105</v>
      </c>
      <c r="I105" s="108">
        <f>SUM(I103:I104)</f>
        <v>295832.36190000002</v>
      </c>
      <c r="J105" s="106">
        <f>(H105-10.24)*100/4.645</f>
        <v>34.410361563705152</v>
      </c>
    </row>
    <row r="106" spans="1:10" x14ac:dyDescent="0.2">
      <c r="A106" s="48"/>
      <c r="B106" s="117" t="s">
        <v>19</v>
      </c>
      <c r="C106" s="54">
        <v>-938</v>
      </c>
      <c r="D106" s="55"/>
      <c r="E106" s="56">
        <v>11.154999999999999</v>
      </c>
      <c r="F106" s="54">
        <f>C106*E106</f>
        <v>-10463.39</v>
      </c>
      <c r="G106" s="118"/>
      <c r="H106" s="105">
        <v>11.154999999999999</v>
      </c>
      <c r="I106" s="108">
        <f>C106*H106</f>
        <v>-10463.39</v>
      </c>
      <c r="J106" s="106"/>
    </row>
    <row r="107" spans="1:10" x14ac:dyDescent="0.2">
      <c r="A107" s="48"/>
      <c r="B107" s="119" t="s">
        <v>58</v>
      </c>
      <c r="C107" s="54">
        <f>SUM(C105:C106)</f>
        <v>24051.3</v>
      </c>
      <c r="D107" s="55"/>
      <c r="E107" s="56">
        <f>F107/C107</f>
        <v>11.798072116683922</v>
      </c>
      <c r="F107" s="54">
        <f>SUM(F105:F106)</f>
        <v>283758.9719</v>
      </c>
      <c r="G107" s="118">
        <f>(E107-10.24)*100/4.645</f>
        <v>33.54299497704892</v>
      </c>
      <c r="H107" s="105">
        <f>I107/C107</f>
        <v>11.865012365235975</v>
      </c>
      <c r="I107" s="108">
        <f>SUM(I105:I106)</f>
        <v>285368.9719</v>
      </c>
      <c r="J107" s="106">
        <f>(H107-10.24)*100/4.645</f>
        <v>34.98411981132346</v>
      </c>
    </row>
    <row r="108" spans="1:10" x14ac:dyDescent="0.2">
      <c r="A108" s="48">
        <v>4</v>
      </c>
      <c r="B108" s="117" t="s">
        <v>19</v>
      </c>
      <c r="C108" s="54">
        <v>-1075</v>
      </c>
      <c r="D108" s="55"/>
      <c r="E108" s="56">
        <v>11.984999999999999</v>
      </c>
      <c r="F108" s="54">
        <f>C108*E108</f>
        <v>-12883.875</v>
      </c>
      <c r="G108" s="118"/>
      <c r="H108" s="105">
        <v>11.984999999999999</v>
      </c>
      <c r="I108" s="108">
        <f>C108*H108</f>
        <v>-12883.875</v>
      </c>
      <c r="J108" s="106"/>
    </row>
    <row r="109" spans="1:10" x14ac:dyDescent="0.2">
      <c r="A109" s="48"/>
      <c r="B109" s="119" t="s">
        <v>59</v>
      </c>
      <c r="C109" s="54">
        <f>SUM(C107:C108)</f>
        <v>22976.3</v>
      </c>
      <c r="D109" s="55"/>
      <c r="E109" s="56">
        <f>F109/C109</f>
        <v>11.789326257926646</v>
      </c>
      <c r="F109" s="54">
        <f>SUM(F107:F108)</f>
        <v>270875.0969</v>
      </c>
      <c r="G109" s="118">
        <f>(E109-10.24)*100/4.645</f>
        <v>33.354709535557504</v>
      </c>
      <c r="H109" s="105">
        <f>I109/C109</f>
        <v>11.859398462763805</v>
      </c>
      <c r="I109" s="108">
        <f>SUM(I107:I108)</f>
        <v>272485.0969</v>
      </c>
      <c r="J109" s="106">
        <f>(H109-10.24)*100/4.645</f>
        <v>34.863260769941974</v>
      </c>
    </row>
    <row r="110" spans="1:10" x14ac:dyDescent="0.2">
      <c r="A110" s="48"/>
      <c r="B110" s="117" t="s">
        <v>48</v>
      </c>
      <c r="C110" s="54">
        <v>-952</v>
      </c>
      <c r="D110" s="55"/>
      <c r="E110" s="56">
        <v>12.093999999999999</v>
      </c>
      <c r="F110" s="54">
        <f>C110*E110</f>
        <v>-11513.487999999999</v>
      </c>
      <c r="G110" s="118"/>
      <c r="H110" s="105">
        <v>12.093999999999999</v>
      </c>
      <c r="I110" s="108">
        <f>C110*H110</f>
        <v>-11513.487999999999</v>
      </c>
      <c r="J110" s="106"/>
    </row>
    <row r="111" spans="1:10" x14ac:dyDescent="0.2">
      <c r="A111" s="48"/>
      <c r="B111" s="119" t="s">
        <v>60</v>
      </c>
      <c r="C111" s="54">
        <f>SUM(C109:C110)</f>
        <v>22024.3</v>
      </c>
      <c r="D111" s="55"/>
      <c r="E111" s="56">
        <f>F111/C111</f>
        <v>11.776156740509347</v>
      </c>
      <c r="F111" s="54">
        <f>SUM(F109:F110)</f>
        <v>259361.60889999999</v>
      </c>
      <c r="G111" s="118">
        <f>(E111-10.24)*100/4.645</f>
        <v>33.071189246702829</v>
      </c>
      <c r="H111" s="105">
        <f>I111/C111</f>
        <v>11.849257815231358</v>
      </c>
      <c r="I111" s="108">
        <f>SUM(I109:I110)</f>
        <v>260971.60889999999</v>
      </c>
      <c r="J111" s="106">
        <f>(H111-10.24)*100/4.645</f>
        <v>34.644947583021697</v>
      </c>
    </row>
    <row r="112" spans="1:10" x14ac:dyDescent="0.2">
      <c r="A112" s="48"/>
      <c r="B112" s="117" t="s">
        <v>50</v>
      </c>
      <c r="C112" s="54">
        <v>-607</v>
      </c>
      <c r="D112" s="55"/>
      <c r="E112" s="56">
        <v>7.4169999999999998</v>
      </c>
      <c r="F112" s="48">
        <f>C112*E112</f>
        <v>-4502.1189999999997</v>
      </c>
      <c r="G112" s="118"/>
      <c r="H112" s="105">
        <v>7.4169999999999998</v>
      </c>
      <c r="I112" s="86">
        <f>C112*H112</f>
        <v>-4502.1189999999997</v>
      </c>
      <c r="J112" s="106"/>
    </row>
    <row r="113" spans="1:18" x14ac:dyDescent="0.2">
      <c r="A113" s="48"/>
      <c r="B113" s="119" t="s">
        <v>61</v>
      </c>
      <c r="C113" s="54">
        <f>SUM(C111:C112)</f>
        <v>21417.3</v>
      </c>
      <c r="D113" s="55"/>
      <c r="E113" s="56">
        <f>F113/C113</f>
        <v>11.899702105307391</v>
      </c>
      <c r="F113" s="54">
        <f>SUM(F111:F112)</f>
        <v>254859.48989999999</v>
      </c>
      <c r="G113" s="118">
        <f>(E113-10.24)*100/4.645</f>
        <v>35.730938757963202</v>
      </c>
      <c r="H113" s="105">
        <f>I113/C113</f>
        <v>11.974874979572588</v>
      </c>
      <c r="I113" s="108">
        <f>SUM(I111:I112)</f>
        <v>256469.48989999999</v>
      </c>
      <c r="J113" s="106">
        <f>(H113-10.24)*100/4.645</f>
        <v>37.349299883155822</v>
      </c>
    </row>
    <row r="114" spans="1:18" x14ac:dyDescent="0.2">
      <c r="A114" s="48"/>
      <c r="B114" s="117" t="s">
        <v>52</v>
      </c>
      <c r="C114" s="54">
        <v>-314</v>
      </c>
      <c r="D114" s="55"/>
      <c r="E114" s="56">
        <v>12.429</v>
      </c>
      <c r="F114" s="54">
        <f>C114*E114</f>
        <v>-3902.7060000000001</v>
      </c>
      <c r="G114" s="118"/>
      <c r="H114" s="105">
        <v>12.429</v>
      </c>
      <c r="I114" s="108">
        <f>C114*H114</f>
        <v>-3902.7060000000001</v>
      </c>
      <c r="J114" s="106"/>
    </row>
    <row r="115" spans="1:18" x14ac:dyDescent="0.2">
      <c r="A115" s="48"/>
      <c r="B115" s="119" t="s">
        <v>93</v>
      </c>
      <c r="C115" s="54">
        <f>SUM(C113:C114)</f>
        <v>21103.3</v>
      </c>
      <c r="D115" s="55"/>
      <c r="E115" s="56">
        <f>F115/C115</f>
        <v>11.891826581624674</v>
      </c>
      <c r="F115" s="54">
        <f>SUM(F113:F114)</f>
        <v>250956.78389999998</v>
      </c>
      <c r="G115" s="118">
        <f>(E115-10.24)*100/4.645</f>
        <v>35.561390347140446</v>
      </c>
      <c r="H115" s="105">
        <f>I115/C115</f>
        <v>11.968117967332123</v>
      </c>
      <c r="I115" s="108">
        <f>SUM(I113:I114)</f>
        <v>252566.78389999998</v>
      </c>
      <c r="J115" s="106">
        <f>(H115-10.24)*100/4.645</f>
        <v>37.203831374211482</v>
      </c>
    </row>
    <row r="116" spans="1:18" ht="13.5" thickBot="1" x14ac:dyDescent="0.25">
      <c r="A116" s="48"/>
      <c r="B116" s="117" t="s">
        <v>64</v>
      </c>
      <c r="C116" s="210">
        <v>-869</v>
      </c>
      <c r="D116" s="55"/>
      <c r="E116" s="209">
        <v>11.702999999999999</v>
      </c>
      <c r="F116" s="61">
        <f>C116*E116</f>
        <v>-10169.906999999999</v>
      </c>
      <c r="G116" s="118"/>
      <c r="H116" s="209">
        <v>11.702999999999999</v>
      </c>
      <c r="I116" s="97">
        <f>C116*H116</f>
        <v>-10169.906999999999</v>
      </c>
      <c r="J116" s="106"/>
    </row>
    <row r="117" spans="1:18" ht="13.5" thickBot="1" x14ac:dyDescent="0.25">
      <c r="A117" s="11">
        <v>5</v>
      </c>
      <c r="B117" s="120" t="s">
        <v>25</v>
      </c>
      <c r="C117" s="10">
        <f>SUM(C115:C116)</f>
        <v>20234.3</v>
      </c>
      <c r="D117" s="10" t="s">
        <v>7</v>
      </c>
      <c r="E117" s="72">
        <f>F117/C117</f>
        <v>11.89993609366274</v>
      </c>
      <c r="F117" s="59">
        <f>SUM(F115:F116)</f>
        <v>240786.87689999997</v>
      </c>
      <c r="G117" s="132">
        <f>(E117-10.24)*100/4.645</f>
        <v>35.735976182190306</v>
      </c>
      <c r="H117" s="92">
        <f>I117/C117</f>
        <v>11.979503956153659</v>
      </c>
      <c r="I117" s="83">
        <f>SUM(I115:I116)</f>
        <v>242396.87689999997</v>
      </c>
      <c r="J117" s="132">
        <f>(H117-10.24)*100/4.645</f>
        <v>37.448954922576071</v>
      </c>
    </row>
    <row r="118" spans="1:18" ht="13.5" thickBot="1" x14ac:dyDescent="0.25">
      <c r="B118" s="121"/>
      <c r="C118" s="121"/>
      <c r="D118" s="121"/>
      <c r="E118" s="121"/>
      <c r="F118" s="121"/>
      <c r="G118" s="121"/>
    </row>
    <row r="119" spans="1:18" ht="13.5" thickBot="1" x14ac:dyDescent="0.25">
      <c r="A119" s="146" t="s">
        <v>144</v>
      </c>
      <c r="B119" s="147"/>
      <c r="C119" s="147"/>
      <c r="D119" s="147"/>
      <c r="E119" s="147"/>
      <c r="F119" s="147"/>
      <c r="G119" s="147"/>
      <c r="H119" s="147"/>
      <c r="I119" s="147"/>
      <c r="J119" s="13"/>
      <c r="K119" s="13"/>
      <c r="L119" s="13"/>
      <c r="M119" s="13"/>
      <c r="N119" s="13"/>
      <c r="O119" s="13"/>
      <c r="P119" s="13"/>
      <c r="Q119" s="13"/>
      <c r="R119" s="148"/>
    </row>
    <row r="120" spans="1:18" x14ac:dyDescent="0.2">
      <c r="A120" s="155" t="s">
        <v>101</v>
      </c>
      <c r="B120" s="156"/>
      <c r="C120" s="157">
        <f>J65</f>
        <v>30.941511203065833</v>
      </c>
      <c r="D120" s="156">
        <f>J67</f>
        <v>35.013058185192946</v>
      </c>
      <c r="E120" s="157">
        <f>J69</f>
        <v>33.65516118666217</v>
      </c>
      <c r="F120" s="156">
        <f>J71</f>
        <v>35.754737450506106</v>
      </c>
      <c r="G120" s="157">
        <f>J73</f>
        <v>34.193184601341692</v>
      </c>
      <c r="H120" s="156">
        <f>J75</f>
        <v>35.745363413113225</v>
      </c>
      <c r="I120" s="157">
        <f>J77</f>
        <v>34.3939413865698</v>
      </c>
      <c r="J120" s="156">
        <f>J79</f>
        <v>35.556896187213219</v>
      </c>
      <c r="K120" s="157">
        <f>J81</f>
        <v>35.65139927247052</v>
      </c>
      <c r="L120" s="156">
        <f>J83</f>
        <v>34.492985345052247</v>
      </c>
      <c r="M120" s="157">
        <f>J85</f>
        <v>35.0699419291563</v>
      </c>
      <c r="N120" s="156">
        <f>J87</f>
        <v>34.953103361708287</v>
      </c>
      <c r="O120" s="157">
        <f>J89</f>
        <v>34.738683354928504</v>
      </c>
      <c r="P120" s="156">
        <f>J91</f>
        <v>37.445565886745221</v>
      </c>
      <c r="Q120" s="157">
        <f>J93</f>
        <v>37.301536562878589</v>
      </c>
      <c r="R120" s="14">
        <f>J95</f>
        <v>37.550843922968419</v>
      </c>
    </row>
    <row r="121" spans="1:18" x14ac:dyDescent="0.2">
      <c r="A121" s="149" t="s">
        <v>102</v>
      </c>
      <c r="B121" s="17"/>
      <c r="C121" s="158">
        <f>G65</f>
        <v>29.838934699896321</v>
      </c>
      <c r="D121" s="17">
        <f>G67</f>
        <v>33.839873316145855</v>
      </c>
      <c r="E121" s="158">
        <f>G69</f>
        <v>32.462888198299481</v>
      </c>
      <c r="F121" s="17">
        <f>G71</f>
        <v>34.524592764135356</v>
      </c>
      <c r="G121" s="158">
        <f>G73</f>
        <v>32.948238218572648</v>
      </c>
      <c r="H121" s="17">
        <f>G75</f>
        <v>34.471687463243576</v>
      </c>
      <c r="I121" s="158">
        <f>G77</f>
        <v>33.102468911540157</v>
      </c>
      <c r="J121" s="17">
        <f>G79</f>
        <v>34.242204512236519</v>
      </c>
      <c r="K121" s="158">
        <f>G81</f>
        <v>34.333157525463193</v>
      </c>
      <c r="L121" s="17">
        <f>G83</f>
        <v>33.106010169620667</v>
      </c>
      <c r="M121" s="158">
        <f>G85</f>
        <v>33.628877011182219</v>
      </c>
      <c r="N121" s="17">
        <f>G87</f>
        <v>33.44461778130556</v>
      </c>
      <c r="O121" s="158">
        <f>G89</f>
        <v>33.164996470909337</v>
      </c>
      <c r="P121" s="17">
        <f>G91</f>
        <v>35.827280321290083</v>
      </c>
      <c r="Q121" s="158">
        <f>G93</f>
        <v>35.659173360754487</v>
      </c>
      <c r="R121" s="18">
        <f>G95</f>
        <v>35.837949835577199</v>
      </c>
    </row>
    <row r="122" spans="1:18" ht="13.5" thickBot="1" x14ac:dyDescent="0.25">
      <c r="A122" s="151" t="s">
        <v>103</v>
      </c>
      <c r="B122" s="152"/>
      <c r="C122" s="159">
        <v>11202</v>
      </c>
      <c r="D122" s="152">
        <v>9310</v>
      </c>
      <c r="E122" s="159">
        <v>8837</v>
      </c>
      <c r="F122" s="152">
        <v>7942</v>
      </c>
      <c r="G122" s="159">
        <v>7607</v>
      </c>
      <c r="H122" s="152">
        <v>6979</v>
      </c>
      <c r="I122" s="159">
        <v>6604</v>
      </c>
      <c r="J122" s="152">
        <v>6130</v>
      </c>
      <c r="K122" s="159">
        <v>6059</v>
      </c>
      <c r="L122" s="152">
        <v>4756</v>
      </c>
      <c r="M122" s="159">
        <v>3818</v>
      </c>
      <c r="N122" s="152">
        <v>2743</v>
      </c>
      <c r="O122" s="159">
        <v>1791</v>
      </c>
      <c r="P122" s="153">
        <v>1184</v>
      </c>
      <c r="Q122" s="160">
        <v>870</v>
      </c>
      <c r="R122" s="154">
        <v>0</v>
      </c>
    </row>
    <row r="123" spans="1:18" x14ac:dyDescent="0.2">
      <c r="A123" s="149" t="s">
        <v>104</v>
      </c>
      <c r="B123" s="17"/>
      <c r="C123" s="158"/>
      <c r="D123" s="17"/>
      <c r="E123" s="158"/>
      <c r="F123" s="17"/>
      <c r="G123" s="158"/>
      <c r="H123" s="17"/>
      <c r="I123" s="158"/>
      <c r="J123" s="17">
        <f>J101</f>
        <v>35.550273277051637</v>
      </c>
      <c r="K123" s="158">
        <f>J103</f>
        <v>35.572914239008661</v>
      </c>
      <c r="L123" s="17">
        <f>J105</f>
        <v>34.410361563705152</v>
      </c>
      <c r="M123" s="158">
        <f>J107</f>
        <v>34.98411981132346</v>
      </c>
      <c r="N123" s="17">
        <f>J109</f>
        <v>34.863260769941974</v>
      </c>
      <c r="O123" s="158">
        <f>J111</f>
        <v>34.644947583021697</v>
      </c>
      <c r="P123" s="145">
        <f>J113</f>
        <v>37.349299883155822</v>
      </c>
      <c r="Q123" s="161">
        <f>J115</f>
        <v>37.203831374211482</v>
      </c>
      <c r="R123" s="150">
        <f>J117</f>
        <v>37.448954922576071</v>
      </c>
    </row>
    <row r="124" spans="1:18" x14ac:dyDescent="0.2">
      <c r="A124" s="149" t="s">
        <v>105</v>
      </c>
      <c r="B124" s="17"/>
      <c r="C124" s="158"/>
      <c r="D124" s="17"/>
      <c r="E124" s="158"/>
      <c r="F124" s="17"/>
      <c r="G124" s="158"/>
      <c r="H124" s="17"/>
      <c r="I124" s="158"/>
      <c r="J124" s="17">
        <f>G101</f>
        <v>34.232933361251689</v>
      </c>
      <c r="K124" s="158">
        <f>G103</f>
        <v>34.254622354061809</v>
      </c>
      <c r="L124" s="17">
        <f>G105</f>
        <v>33.023330885511371</v>
      </c>
      <c r="M124" s="158">
        <f>G107</f>
        <v>33.54299497704892</v>
      </c>
      <c r="N124" s="17">
        <f>G109</f>
        <v>33.354709535557504</v>
      </c>
      <c r="O124" s="158">
        <f>G111</f>
        <v>33.071189246702829</v>
      </c>
      <c r="P124" s="145">
        <f>G113</f>
        <v>35.730938757963202</v>
      </c>
      <c r="Q124" s="161">
        <f>G115</f>
        <v>35.561390347140446</v>
      </c>
      <c r="R124" s="150">
        <f>G117</f>
        <v>35.735976182190306</v>
      </c>
    </row>
    <row r="125" spans="1:18" ht="13.5" thickBot="1" x14ac:dyDescent="0.25">
      <c r="A125" s="151" t="s">
        <v>106</v>
      </c>
      <c r="B125" s="152"/>
      <c r="C125" s="159"/>
      <c r="D125" s="152"/>
      <c r="E125" s="159"/>
      <c r="F125" s="152"/>
      <c r="G125" s="159"/>
      <c r="H125" s="152"/>
      <c r="I125" s="159"/>
      <c r="J125" s="152">
        <v>6077</v>
      </c>
      <c r="K125" s="159">
        <v>6006</v>
      </c>
      <c r="L125" s="152">
        <v>4703</v>
      </c>
      <c r="M125" s="159">
        <v>3765</v>
      </c>
      <c r="N125" s="152">
        <v>2690</v>
      </c>
      <c r="O125" s="159">
        <v>1738</v>
      </c>
      <c r="P125" s="153">
        <v>1131</v>
      </c>
      <c r="Q125" s="160">
        <v>817</v>
      </c>
      <c r="R125" s="154">
        <v>0</v>
      </c>
    </row>
    <row r="186" spans="1:5" ht="13.5" thickBot="1" x14ac:dyDescent="0.25">
      <c r="B186" t="s">
        <v>157</v>
      </c>
    </row>
    <row r="187" spans="1:5" ht="13.5" thickBot="1" x14ac:dyDescent="0.25">
      <c r="A187" s="183" t="s">
        <v>0</v>
      </c>
      <c r="B187" s="41" t="s">
        <v>140</v>
      </c>
      <c r="C187" s="42" t="s">
        <v>2</v>
      </c>
      <c r="D187" s="41" t="s">
        <v>141</v>
      </c>
      <c r="E187" s="200" t="s">
        <v>142</v>
      </c>
    </row>
    <row r="188" spans="1:5" ht="13.5" thickBot="1" x14ac:dyDescent="0.25">
      <c r="A188" s="173">
        <v>1</v>
      </c>
      <c r="B188" s="184" t="s">
        <v>95</v>
      </c>
      <c r="C188" s="185">
        <v>140</v>
      </c>
      <c r="D188" s="186">
        <v>7.78</v>
      </c>
      <c r="E188" s="199"/>
    </row>
    <row r="189" spans="1:5" x14ac:dyDescent="0.2">
      <c r="A189" s="173">
        <v>2</v>
      </c>
      <c r="B189" s="184" t="s">
        <v>96</v>
      </c>
      <c r="C189" s="185">
        <v>15</v>
      </c>
      <c r="D189" s="186">
        <v>7.78</v>
      </c>
      <c r="E189" s="170"/>
    </row>
    <row r="190" spans="1:5" ht="13.5" thickBot="1" x14ac:dyDescent="0.25">
      <c r="A190" s="175"/>
      <c r="B190" s="187" t="s">
        <v>107</v>
      </c>
      <c r="C190" s="188">
        <v>84</v>
      </c>
      <c r="D190" s="189">
        <v>16.760000000000002</v>
      </c>
      <c r="E190" s="170"/>
    </row>
    <row r="191" spans="1:5" ht="13.5" thickBot="1" x14ac:dyDescent="0.25">
      <c r="A191" s="174">
        <v>3</v>
      </c>
      <c r="B191" s="184" t="s">
        <v>114</v>
      </c>
      <c r="C191" s="185">
        <v>318</v>
      </c>
      <c r="D191" s="186">
        <v>13.743</v>
      </c>
      <c r="E191" s="67"/>
    </row>
    <row r="192" spans="1:5" x14ac:dyDescent="0.2">
      <c r="A192" s="173">
        <v>4</v>
      </c>
      <c r="B192" s="184" t="s">
        <v>160</v>
      </c>
      <c r="C192" s="212">
        <v>48</v>
      </c>
      <c r="D192" s="185">
        <v>10.555</v>
      </c>
      <c r="E192" s="50"/>
    </row>
    <row r="193" spans="1:5" x14ac:dyDescent="0.2">
      <c r="A193" s="174"/>
      <c r="B193" s="191" t="s">
        <v>161</v>
      </c>
      <c r="C193" s="190">
        <v>48</v>
      </c>
      <c r="D193" s="6">
        <v>15.459</v>
      </c>
      <c r="E193" s="54"/>
    </row>
    <row r="194" spans="1:5" ht="13.5" thickBot="1" x14ac:dyDescent="0.25">
      <c r="A194" s="175"/>
      <c r="B194" s="193" t="s">
        <v>148</v>
      </c>
      <c r="C194" s="194">
        <v>196</v>
      </c>
      <c r="D194" s="188">
        <v>13.037000000000001</v>
      </c>
      <c r="E194" s="61"/>
    </row>
    <row r="195" spans="1:5" x14ac:dyDescent="0.2">
      <c r="A195" s="8">
        <v>5</v>
      </c>
      <c r="B195" s="191" t="s">
        <v>133</v>
      </c>
      <c r="C195" s="190">
        <v>25</v>
      </c>
      <c r="D195" s="6">
        <v>10.555</v>
      </c>
      <c r="E195" s="54"/>
    </row>
    <row r="196" spans="1:5" x14ac:dyDescent="0.2">
      <c r="A196" s="8"/>
      <c r="B196" s="191" t="s">
        <v>134</v>
      </c>
      <c r="C196" s="190">
        <v>25</v>
      </c>
      <c r="D196" s="6">
        <v>15.459</v>
      </c>
      <c r="E196" s="54"/>
    </row>
    <row r="197" spans="1:5" x14ac:dyDescent="0.2">
      <c r="A197" s="8"/>
      <c r="B197" s="191" t="s">
        <v>118</v>
      </c>
      <c r="C197" s="190">
        <v>102</v>
      </c>
      <c r="D197" s="6">
        <v>13.028</v>
      </c>
      <c r="E197" s="54"/>
    </row>
    <row r="198" spans="1:5" x14ac:dyDescent="0.2">
      <c r="A198" s="8"/>
      <c r="B198" s="192" t="s">
        <v>122</v>
      </c>
      <c r="C198" s="190">
        <v>52</v>
      </c>
      <c r="D198" s="6">
        <v>14.362</v>
      </c>
      <c r="E198" s="54"/>
    </row>
    <row r="199" spans="1:5" x14ac:dyDescent="0.2">
      <c r="A199" s="8"/>
      <c r="B199" s="191" t="s">
        <v>129</v>
      </c>
      <c r="C199" s="190">
        <v>36</v>
      </c>
      <c r="D199" s="6">
        <v>11.715</v>
      </c>
      <c r="E199" s="54"/>
    </row>
    <row r="200" spans="1:5" ht="13.5" thickBot="1" x14ac:dyDescent="0.25">
      <c r="A200" s="178"/>
      <c r="B200" s="191" t="s">
        <v>130</v>
      </c>
      <c r="C200" s="194">
        <v>106</v>
      </c>
      <c r="D200" s="188">
        <v>12.548</v>
      </c>
      <c r="E200" s="61"/>
    </row>
    <row r="201" spans="1:5" x14ac:dyDescent="0.2">
      <c r="A201" s="174">
        <v>6</v>
      </c>
      <c r="B201" s="184" t="s">
        <v>149</v>
      </c>
      <c r="C201" s="212">
        <v>54</v>
      </c>
      <c r="D201" s="185"/>
      <c r="E201" s="50"/>
    </row>
    <row r="202" spans="1:5" ht="13.5" thickBot="1" x14ac:dyDescent="0.25">
      <c r="A202" s="174"/>
      <c r="B202" s="191" t="s">
        <v>150</v>
      </c>
      <c r="C202" s="190">
        <v>149</v>
      </c>
      <c r="D202" s="6"/>
      <c r="E202" s="54"/>
    </row>
    <row r="203" spans="1:5" x14ac:dyDescent="0.2">
      <c r="A203" s="174"/>
      <c r="B203" s="216" t="s">
        <v>152</v>
      </c>
      <c r="C203" s="185">
        <v>70</v>
      </c>
      <c r="D203" s="212"/>
      <c r="E203" s="50"/>
    </row>
    <row r="204" spans="1:5" x14ac:dyDescent="0.2">
      <c r="A204" s="174"/>
      <c r="B204" s="217" t="s">
        <v>159</v>
      </c>
      <c r="C204" s="6">
        <v>50</v>
      </c>
      <c r="D204" s="190"/>
      <c r="E204" s="54"/>
    </row>
    <row r="205" spans="1:5" ht="13.5" thickBot="1" x14ac:dyDescent="0.25">
      <c r="A205" s="174"/>
      <c r="B205" s="218" t="s">
        <v>158</v>
      </c>
      <c r="C205" s="188">
        <v>52</v>
      </c>
      <c r="D205" s="194"/>
      <c r="E205" s="61"/>
    </row>
    <row r="206" spans="1:5" x14ac:dyDescent="0.2">
      <c r="A206" s="174"/>
      <c r="B206" s="191" t="s">
        <v>151</v>
      </c>
      <c r="C206" s="190">
        <v>52</v>
      </c>
      <c r="D206" s="6"/>
      <c r="E206" s="54"/>
    </row>
    <row r="207" spans="1:5" x14ac:dyDescent="0.2">
      <c r="A207" s="174"/>
      <c r="B207" s="191" t="s">
        <v>153</v>
      </c>
      <c r="C207" s="190">
        <v>110</v>
      </c>
      <c r="D207" s="6"/>
      <c r="E207" s="54"/>
    </row>
    <row r="208" spans="1:5" ht="13.5" thickBot="1" x14ac:dyDescent="0.25">
      <c r="A208" s="174"/>
      <c r="B208" s="193" t="s">
        <v>154</v>
      </c>
      <c r="C208" s="190">
        <v>185</v>
      </c>
      <c r="D208" s="188"/>
      <c r="E208" s="61"/>
    </row>
    <row r="209" spans="1:5" x14ac:dyDescent="0.2">
      <c r="A209" s="7">
        <v>7</v>
      </c>
      <c r="B209" s="184" t="s">
        <v>120</v>
      </c>
      <c r="C209" s="185">
        <v>522</v>
      </c>
      <c r="D209" s="186">
        <v>10.329000000000001</v>
      </c>
      <c r="E209" s="50"/>
    </row>
    <row r="210" spans="1:5" x14ac:dyDescent="0.2">
      <c r="A210" s="8"/>
      <c r="B210" s="191" t="s">
        <v>121</v>
      </c>
      <c r="C210" s="6">
        <v>522</v>
      </c>
      <c r="D210" s="195">
        <v>15.233000000000001</v>
      </c>
      <c r="E210" s="54"/>
    </row>
    <row r="211" spans="1:5" x14ac:dyDescent="0.2">
      <c r="A211" s="8"/>
      <c r="B211" s="191" t="s">
        <v>123</v>
      </c>
      <c r="C211" s="6">
        <v>576</v>
      </c>
      <c r="D211" s="195">
        <v>12.823</v>
      </c>
      <c r="E211" s="54"/>
    </row>
    <row r="212" spans="1:5" x14ac:dyDescent="0.2">
      <c r="A212" s="8"/>
      <c r="B212" s="191" t="s">
        <v>112</v>
      </c>
      <c r="C212" s="6">
        <v>526</v>
      </c>
      <c r="D212" s="195">
        <v>14.138</v>
      </c>
      <c r="E212" s="54"/>
    </row>
    <row r="213" spans="1:5" ht="13.5" thickBot="1" x14ac:dyDescent="0.25">
      <c r="A213" s="8"/>
      <c r="B213" s="191" t="s">
        <v>124</v>
      </c>
      <c r="C213" s="6">
        <v>510</v>
      </c>
      <c r="D213" s="195">
        <v>11.484</v>
      </c>
      <c r="E213" s="54"/>
    </row>
    <row r="214" spans="1:5" x14ac:dyDescent="0.2">
      <c r="A214" s="8"/>
      <c r="B214" s="216" t="s">
        <v>125</v>
      </c>
      <c r="C214" s="185">
        <v>362</v>
      </c>
      <c r="D214" s="212">
        <v>14.192</v>
      </c>
      <c r="E214" s="50"/>
    </row>
    <row r="215" spans="1:5" x14ac:dyDescent="0.2">
      <c r="A215" s="8"/>
      <c r="B215" s="217" t="s">
        <v>111</v>
      </c>
      <c r="C215" s="6">
        <v>210</v>
      </c>
      <c r="D215" s="190">
        <v>13.711</v>
      </c>
      <c r="E215" s="54"/>
    </row>
    <row r="216" spans="1:5" ht="13.5" thickBot="1" x14ac:dyDescent="0.25">
      <c r="A216" s="8"/>
      <c r="B216" s="218" t="s">
        <v>155</v>
      </c>
      <c r="C216" s="188">
        <v>412</v>
      </c>
      <c r="D216" s="194">
        <v>12.878</v>
      </c>
      <c r="E216" s="61"/>
    </row>
    <row r="217" spans="1:5" x14ac:dyDescent="0.2">
      <c r="A217" s="8"/>
      <c r="B217" s="211" t="s">
        <v>131</v>
      </c>
      <c r="C217" s="6">
        <v>453</v>
      </c>
      <c r="D217" s="6">
        <v>10.505000000000001</v>
      </c>
      <c r="E217" s="54"/>
    </row>
    <row r="218" spans="1:5" x14ac:dyDescent="0.2">
      <c r="A218" s="8"/>
      <c r="B218" s="211" t="s">
        <v>156</v>
      </c>
      <c r="C218" s="6">
        <v>453</v>
      </c>
      <c r="D218" s="6">
        <v>15.411</v>
      </c>
      <c r="E218" s="54"/>
    </row>
    <row r="219" spans="1:5" x14ac:dyDescent="0.2">
      <c r="A219" s="8"/>
      <c r="B219" s="211" t="s">
        <v>113</v>
      </c>
      <c r="C219" s="6">
        <v>942</v>
      </c>
      <c r="D219" s="6">
        <v>11.675000000000001</v>
      </c>
      <c r="E219" s="54"/>
    </row>
    <row r="220" spans="1:5" ht="13.5" thickBot="1" x14ac:dyDescent="0.25">
      <c r="A220" s="207"/>
      <c r="B220" s="214" t="s">
        <v>126</v>
      </c>
      <c r="C220" s="188">
        <v>932</v>
      </c>
      <c r="D220" s="188">
        <v>12.558999999999999</v>
      </c>
      <c r="E220" s="26"/>
    </row>
    <row r="221" spans="1:5" x14ac:dyDescent="0.2">
      <c r="A221" s="7">
        <v>8</v>
      </c>
      <c r="B221" s="211" t="s">
        <v>127</v>
      </c>
      <c r="C221" s="6">
        <v>1786</v>
      </c>
      <c r="D221" s="6">
        <v>11.336</v>
      </c>
      <c r="E221" s="25"/>
    </row>
    <row r="222" spans="1:5" ht="13.5" thickBot="1" x14ac:dyDescent="0.25">
      <c r="A222" s="207"/>
      <c r="B222" s="214" t="s">
        <v>128</v>
      </c>
      <c r="C222" s="188">
        <v>1856</v>
      </c>
      <c r="D222" s="188">
        <v>12.173</v>
      </c>
      <c r="E222" s="28"/>
    </row>
    <row r="223" spans="1:5" x14ac:dyDescent="0.2">
      <c r="A223" s="7">
        <v>9</v>
      </c>
      <c r="B223" s="176" t="s">
        <v>132</v>
      </c>
      <c r="C223" s="5" t="s">
        <v>139</v>
      </c>
      <c r="D223" s="179">
        <v>12.637</v>
      </c>
      <c r="E223" s="26"/>
    </row>
    <row r="224" spans="1:5" ht="13.5" thickBot="1" x14ac:dyDescent="0.25">
      <c r="A224" s="8"/>
      <c r="B224" s="177" t="s">
        <v>137</v>
      </c>
      <c r="C224" s="180" t="s">
        <v>138</v>
      </c>
      <c r="D224" s="181">
        <v>12.228</v>
      </c>
      <c r="E224" s="201" t="s">
        <v>143</v>
      </c>
    </row>
    <row r="225" spans="1:5" x14ac:dyDescent="0.2">
      <c r="A225" s="7">
        <v>10</v>
      </c>
      <c r="B225" s="211" t="s">
        <v>135</v>
      </c>
      <c r="C225" s="6">
        <v>2742</v>
      </c>
      <c r="D225" s="195">
        <v>12.941000000000001</v>
      </c>
      <c r="E225" s="25"/>
    </row>
    <row r="226" spans="1:5" ht="13.5" thickBot="1" x14ac:dyDescent="0.25">
      <c r="A226" s="8"/>
      <c r="B226" s="211" t="s">
        <v>136</v>
      </c>
      <c r="C226" s="6">
        <v>3350</v>
      </c>
      <c r="D226" s="195">
        <v>12.901999999999999</v>
      </c>
      <c r="E226" s="28"/>
    </row>
    <row r="227" spans="1:5" x14ac:dyDescent="0.2">
      <c r="A227" s="8"/>
      <c r="B227" s="213" t="s">
        <v>117</v>
      </c>
      <c r="C227" s="185">
        <v>3086</v>
      </c>
      <c r="D227" s="186">
        <v>12.904999999999999</v>
      </c>
      <c r="E227" s="26"/>
    </row>
    <row r="228" spans="1:5" ht="13.5" thickBot="1" x14ac:dyDescent="0.25">
      <c r="A228" s="178"/>
      <c r="B228" s="214" t="s">
        <v>116</v>
      </c>
      <c r="C228" s="188">
        <v>3836</v>
      </c>
      <c r="D228" s="189">
        <v>12.826000000000001</v>
      </c>
      <c r="E228" s="26"/>
    </row>
    <row r="229" spans="1:5" ht="13.5" thickBot="1" x14ac:dyDescent="0.25">
      <c r="A229" s="178">
        <v>11</v>
      </c>
      <c r="B229" s="196" t="s">
        <v>115</v>
      </c>
      <c r="C229" s="197">
        <v>3446</v>
      </c>
      <c r="D229" s="198">
        <v>11.906000000000001</v>
      </c>
      <c r="E229" s="182"/>
    </row>
    <row r="230" spans="1:5" ht="13.5" thickBot="1" x14ac:dyDescent="0.25">
      <c r="A230" s="215">
        <v>12</v>
      </c>
      <c r="B230" s="196" t="s">
        <v>119</v>
      </c>
      <c r="C230" s="197">
        <v>5141</v>
      </c>
      <c r="D230" s="198">
        <v>11.872999999999999</v>
      </c>
      <c r="E230" s="28"/>
    </row>
    <row r="231" spans="1:5" x14ac:dyDescent="0.2">
      <c r="A231" s="16"/>
      <c r="B231" s="117"/>
      <c r="C231" s="55"/>
      <c r="D231" s="55"/>
    </row>
    <row r="232" spans="1:5" x14ac:dyDescent="0.2">
      <c r="A232" s="16"/>
      <c r="B232" s="77"/>
      <c r="C232" s="55"/>
      <c r="D232" s="55"/>
    </row>
    <row r="233" spans="1:5" x14ac:dyDescent="0.2">
      <c r="A233" s="16"/>
      <c r="B233" s="77"/>
      <c r="C233" s="55"/>
      <c r="D233" s="55"/>
    </row>
    <row r="234" spans="1:5" x14ac:dyDescent="0.2">
      <c r="A234" s="16"/>
      <c r="B234" s="77"/>
      <c r="C234" s="55"/>
      <c r="D234" s="55"/>
    </row>
    <row r="235" spans="1:5" x14ac:dyDescent="0.2">
      <c r="A235" s="16"/>
      <c r="B235" s="117"/>
      <c r="C235" s="55"/>
      <c r="D235" s="55"/>
    </row>
    <row r="236" spans="1:5" x14ac:dyDescent="0.2">
      <c r="B236" s="77"/>
      <c r="C236" s="55"/>
      <c r="D236" s="55"/>
    </row>
    <row r="237" spans="1:5" x14ac:dyDescent="0.2">
      <c r="B237" s="77"/>
      <c r="C237" s="55"/>
      <c r="D237" s="55"/>
    </row>
    <row r="238" spans="1:5" x14ac:dyDescent="0.2">
      <c r="B238" s="77"/>
      <c r="C238" s="55"/>
      <c r="D238" s="55"/>
    </row>
    <row r="239" spans="1:5" x14ac:dyDescent="0.2">
      <c r="B239" s="77"/>
      <c r="C239" s="55"/>
      <c r="D239" s="55"/>
    </row>
    <row r="240" spans="1:5" x14ac:dyDescent="0.2">
      <c r="B240" s="77"/>
      <c r="C240" s="55"/>
      <c r="D240" s="55"/>
    </row>
    <row r="241" spans="2:4" x14ac:dyDescent="0.2">
      <c r="B241" s="77"/>
      <c r="C241" s="55"/>
      <c r="D241" s="55"/>
    </row>
    <row r="242" spans="2:4" x14ac:dyDescent="0.2">
      <c r="B242" s="16"/>
      <c r="C242" s="16"/>
      <c r="D242" s="16"/>
    </row>
    <row r="243" spans="2:4" x14ac:dyDescent="0.2">
      <c r="B243" s="16"/>
      <c r="C243" s="16"/>
      <c r="D243" s="16"/>
    </row>
    <row r="244" spans="2:4" x14ac:dyDescent="0.2">
      <c r="B244" s="16"/>
      <c r="C244" s="16"/>
      <c r="D244" s="16"/>
    </row>
    <row r="245" spans="2:4" x14ac:dyDescent="0.2">
      <c r="B245" s="16"/>
      <c r="C245" s="16"/>
      <c r="D245" s="16"/>
    </row>
    <row r="246" spans="2:4" x14ac:dyDescent="0.2">
      <c r="B246" s="16"/>
      <c r="C246" s="16"/>
      <c r="D246" s="16"/>
    </row>
    <row r="247" spans="2:4" x14ac:dyDescent="0.2">
      <c r="B247" s="16"/>
      <c r="C247" s="16"/>
      <c r="D247" s="16"/>
    </row>
    <row r="248" spans="2:4" x14ac:dyDescent="0.2">
      <c r="B248" s="16"/>
      <c r="C248" s="16"/>
      <c r="D248" s="16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SEVEN</cp:lastModifiedBy>
  <cp:lastPrinted>2014-03-07T05:10:37Z</cp:lastPrinted>
  <dcterms:created xsi:type="dcterms:W3CDTF">1996-10-08T23:32:33Z</dcterms:created>
  <dcterms:modified xsi:type="dcterms:W3CDTF">2014-03-07T05:12:05Z</dcterms:modified>
</cp:coreProperties>
</file>