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Screening_Summary" sheetId="2" state="visible" r:id="rId2"/>
    <sheet xmlns:r="http://schemas.openxmlformats.org/officeDocument/2006/relationships" name="Mass_Balance" sheetId="3" state="visible" r:id="rId3"/>
    <sheet xmlns:r="http://schemas.openxmlformats.org/officeDocument/2006/relationships" name="Activity_and_Slag" sheetId="4" state="visible" r:id="rId4"/>
    <sheet xmlns:r="http://schemas.openxmlformats.org/officeDocument/2006/relationships" name="CuFe2O4_DeepDive" sheetId="5" state="visible" r:id="rId5"/>
    <sheet xmlns:r="http://schemas.openxmlformats.org/officeDocument/2006/relationships" name="Normalization" sheetId="6" state="visible" r:id="rId6"/>
    <sheet xmlns:r="http://schemas.openxmlformats.org/officeDocument/2006/relationships" name="Screening_Table" sheetId="7" state="visible" r:id="rId7"/>
    <sheet xmlns:r="http://schemas.openxmlformats.org/officeDocument/2006/relationships" name="Activity_Corrected" sheetId="8" state="visible" r:id="rId8"/>
    <sheet xmlns:r="http://schemas.openxmlformats.org/officeDocument/2006/relationships" name="Ternary_Verdicts" sheetId="9" state="visible" r:id="rId9"/>
    <sheet xmlns:r="http://schemas.openxmlformats.org/officeDocument/2006/relationships" name="OX_Gibbs" sheetId="10" state="visible" r:id="rId10"/>
    <sheet xmlns:r="http://schemas.openxmlformats.org/officeDocument/2006/relationships" name="Ternary_Rxns" sheetId="11" state="visible" r:id="rId11"/>
    <sheet xmlns:r="http://schemas.openxmlformats.org/officeDocument/2006/relationships" name="dG_Top6" sheetId="12" state="visible" r:id="rId12"/>
    <sheet xmlns:r="http://schemas.openxmlformats.org/officeDocument/2006/relationships" name="CuFe2O4_Raw" sheetId="13" state="visible" r:id="rId13"/>
    <sheet xmlns:r="http://schemas.openxmlformats.org/officeDocument/2006/relationships" name="Cu_Activity" sheetId="14" state="visible" r:id="rId14"/>
    <sheet xmlns:r="http://schemas.openxmlformats.org/officeDocument/2006/relationships" name="Slag_Effects" sheetId="15" state="visible" r:id="rId15"/>
    <sheet xmlns:r="http://schemas.openxmlformats.org/officeDocument/2006/relationships" name="Phase_Map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9">
    <numFmt numFmtId="164" formatCode="0.0"/>
    <numFmt numFmtId="165" formatCode="0.0000"/>
    <numFmt numFmtId="166" formatCode="0.1"/>
    <numFmt numFmtId="167" formatCode="0.000"/>
    <numFmt numFmtId="168" formatCode="+0.0;-0.0"/>
    <numFmt numFmtId="169" formatCode="+0.0;-0.0;0.0"/>
    <numFmt numFmtId="170" formatCode="0.0000E+00"/>
    <numFmt numFmtId="171" formatCode="+0.00;-0.00;0.00"/>
    <numFmt numFmtId="172" formatCode="#,##0.0"/>
  </numFmts>
  <fonts count="20">
    <font>
      <name val="Calibri"/>
      <family val="2"/>
      <color theme="1"/>
      <sz val="11"/>
      <scheme val="minor"/>
    </font>
    <font>
      <b val="1"/>
      <color rgb="002F5496"/>
      <sz val="16"/>
    </font>
    <font>
      <color rgb="002F5496"/>
      <sz val="10"/>
    </font>
    <font>
      <b val="1"/>
      <color rgb="002F5496"/>
      <sz val="11"/>
    </font>
    <font>
      <color rgb="00333333"/>
      <sz val="10"/>
    </font>
    <font>
      <b val="1"/>
      <color rgb="00FFFFFF"/>
      <sz val="10"/>
    </font>
    <font>
      <sz val="10"/>
    </font>
    <font>
      <color rgb="00444444"/>
      <sz val="9"/>
    </font>
    <font>
      <sz val="9"/>
    </font>
    <font>
      <color rgb="000563C1"/>
      <sz val="9"/>
      <u val="single"/>
    </font>
    <font>
      <i val="1"/>
      <color rgb="00999999"/>
      <sz val="8"/>
    </font>
    <font>
      <i val="1"/>
      <color rgb="00666666"/>
      <sz val="9"/>
    </font>
    <font>
      <b val="1"/>
      <sz val="12"/>
    </font>
    <font>
      <b val="1"/>
      <color rgb="002F5496"/>
      <sz val="9"/>
    </font>
    <font>
      <b val="1"/>
      <color rgb="00000000"/>
      <sz val="11"/>
    </font>
    <font>
      <b val="1"/>
      <sz val="10"/>
    </font>
    <font>
      <b val="1"/>
      <color rgb="002F5496"/>
      <sz val="10"/>
    </font>
    <font>
      <b val="1"/>
      <sz val="11"/>
    </font>
    <font>
      <color rgb="00333333"/>
      <sz val="9"/>
    </font>
    <font>
      <b val="1"/>
      <color rgb="00CC0000"/>
      <sz val="10"/>
    </font>
  </fonts>
  <fills count="11">
    <fill>
      <patternFill/>
    </fill>
    <fill>
      <patternFill patternType="gray125"/>
    </fill>
    <fill>
      <patternFill patternType="solid">
        <fgColor rgb="00D6E4F0"/>
        <bgColor rgb="00D6E4F0"/>
      </patternFill>
    </fill>
    <fill>
      <patternFill patternType="solid">
        <fgColor rgb="00F2F2F2"/>
        <bgColor rgb="00F2F2F2"/>
      </patternFill>
    </fill>
    <fill>
      <patternFill patternType="solid">
        <fgColor rgb="00595959"/>
        <bgColor rgb="00595959"/>
      </patternFill>
    </fill>
    <fill>
      <patternFill patternType="solid">
        <fgColor rgb="00FFFFFF"/>
        <bgColor rgb="00FFFFFF"/>
      </patternFill>
    </fill>
    <fill>
      <patternFill patternType="solid">
        <fgColor rgb="004472C4"/>
        <bgColor rgb="004472C4"/>
      </patternFill>
    </fill>
    <fill>
      <patternFill patternType="solid">
        <fgColor rgb="0070AD47"/>
        <bgColor rgb="0070AD47"/>
      </patternFill>
    </fill>
    <fill>
      <patternFill patternType="solid">
        <fgColor rgb="00A5A5A5"/>
        <bgColor rgb="00A5A5A5"/>
      </patternFill>
    </fill>
    <fill>
      <patternFill patternType="solid">
        <fgColor rgb="00E0E0E0"/>
        <bgColor rgb="00E0E0E0"/>
      </patternFill>
    </fill>
    <fill>
      <patternFill patternType="solid">
        <fgColor rgb="00FFC000"/>
        <bgColor rgb="00FFC000"/>
      </patternFill>
    </fill>
  </fills>
  <borders count="11">
    <border>
      <left/>
      <right/>
      <top/>
      <bottom/>
      <diagonal/>
    </border>
    <border>
      <left style="medium"/>
      <right style="thin"/>
      <top style="medium"/>
      <bottom style="medium"/>
    </border>
    <border>
      <left style="thin"/>
      <right style="thin"/>
      <top style="medium"/>
      <bottom style="medium"/>
    </border>
    <border>
      <left style="thin"/>
      <right style="medium"/>
      <top style="medium"/>
      <bottom style="medium"/>
    </border>
    <border>
      <left style="medium"/>
      <right style="thin"/>
      <top style="thin"/>
      <bottom style="thin"/>
    </border>
    <border>
      <left style="thin"/>
      <right style="thin"/>
      <top style="thin"/>
      <bottom style="thin"/>
    </border>
    <border>
      <left style="thin"/>
      <right style="medium"/>
      <top style="thin"/>
      <bottom style="thin"/>
    </border>
    <border>
      <left style="medium"/>
      <right style="thin"/>
      <top style="thin"/>
      <bottom style="medium"/>
    </border>
    <border>
      <left style="thin"/>
      <right style="thin"/>
      <top style="thin"/>
      <bottom style="medium"/>
    </border>
    <border>
      <left style="thin"/>
      <right style="medium"/>
      <top style="thin"/>
      <bottom style="medium"/>
    </border>
    <border>
      <left style="medium">
        <color rgb="00B8860B"/>
      </left>
      <right style="medium">
        <color rgb="00B8860B"/>
      </right>
      <top style="medium">
        <color rgb="00B8860B"/>
      </top>
      <bottom style="medium">
        <color rgb="00B8860B"/>
      </bottom>
    </border>
  </borders>
  <cellStyleXfs count="1">
    <xf numFmtId="0" fontId="0" fillId="0" borderId="0"/>
  </cellStyleXfs>
  <cellXfs count="153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4" fillId="3" borderId="0" pivotButton="0" quotePrefix="0" xfId="0"/>
    <xf numFmtId="0" fontId="6" fillId="5" borderId="1" applyAlignment="1" pivotButton="0" quotePrefix="0" xfId="0">
      <alignment horizontal="center" wrapText="1"/>
    </xf>
    <xf numFmtId="0" fontId="5" fillId="4" borderId="2" applyAlignment="1" pivotButton="0" quotePrefix="0" xfId="0">
      <alignment horizontal="center" wrapText="1"/>
    </xf>
    <xf numFmtId="0" fontId="5" fillId="4" borderId="3" applyAlignment="1" pivotButton="0" quotePrefix="0" xfId="0">
      <alignment horizontal="center" wrapText="1"/>
    </xf>
    <xf numFmtId="0" fontId="0" fillId="0" borderId="4" pivotButton="0" quotePrefix="0" xfId="0"/>
    <xf numFmtId="0" fontId="5" fillId="6" borderId="5" applyAlignment="1" pivotButton="0" quotePrefix="0" xfId="0">
      <alignment horizontal="center"/>
    </xf>
    <xf numFmtId="0" fontId="6" fillId="0" borderId="5" pivotButton="0" quotePrefix="0" xfId="0"/>
    <xf numFmtId="0" fontId="7" fillId="0" borderId="6" pivotButton="0" quotePrefix="0" xfId="0"/>
    <xf numFmtId="0" fontId="5" fillId="7" borderId="5" applyAlignment="1" pivotButton="0" quotePrefix="0" xfId="0">
      <alignment horizontal="center"/>
    </xf>
    <xf numFmtId="0" fontId="5" fillId="8" borderId="5" applyAlignment="1" pivotButton="0" quotePrefix="0" xfId="0">
      <alignment horizontal="center"/>
    </xf>
    <xf numFmtId="0" fontId="0" fillId="0" borderId="7" pivotButton="0" quotePrefix="0" xfId="0"/>
    <xf numFmtId="0" fontId="5" fillId="8" borderId="8" applyAlignment="1" pivotButton="0" quotePrefix="0" xfId="0">
      <alignment horizontal="center"/>
    </xf>
    <xf numFmtId="0" fontId="6" fillId="0" borderId="8" pivotButton="0" quotePrefix="0" xfId="0"/>
    <xf numFmtId="0" fontId="7" fillId="0" borderId="9" pivotButton="0" quotePrefix="0" xfId="0"/>
    <xf numFmtId="0" fontId="0" fillId="5" borderId="4" pivotButton="0" quotePrefix="0" xfId="0"/>
    <xf numFmtId="0" fontId="8" fillId="5" borderId="5" pivotButton="0" quotePrefix="0" xfId="0"/>
    <xf numFmtId="0" fontId="9" fillId="5" borderId="6" pivotButton="0" quotePrefix="0" xfId="0"/>
    <xf numFmtId="0" fontId="0" fillId="9" borderId="4" pivotButton="0" quotePrefix="0" xfId="0"/>
    <xf numFmtId="0" fontId="8" fillId="9" borderId="5" pivotButton="0" quotePrefix="0" xfId="0"/>
    <xf numFmtId="0" fontId="9" fillId="9" borderId="6" pivotButton="0" quotePrefix="0" xfId="0"/>
    <xf numFmtId="0" fontId="0" fillId="9" borderId="7" pivotButton="0" quotePrefix="0" xfId="0"/>
    <xf numFmtId="0" fontId="8" fillId="9" borderId="8" pivotButton="0" quotePrefix="0" xfId="0"/>
    <xf numFmtId="0" fontId="9" fillId="9" borderId="9" pivotButton="0" quotePrefix="0" xfId="0"/>
    <xf numFmtId="0" fontId="7" fillId="3" borderId="0" pivotButton="0" quotePrefix="0" xfId="0"/>
    <xf numFmtId="0" fontId="10" fillId="3" borderId="0" pivotButton="0" quotePrefix="0" xfId="0"/>
    <xf numFmtId="0" fontId="13" fillId="0" borderId="0" applyAlignment="1" pivotButton="0" quotePrefix="0" xfId="0">
      <alignment horizontal="right"/>
    </xf>
    <xf numFmtId="0" fontId="14" fillId="10" borderId="10" pivotButton="0" quotePrefix="0" xfId="0"/>
    <xf numFmtId="0" fontId="11" fillId="3" borderId="0" pivotButton="0" quotePrefix="0" xfId="0"/>
    <xf numFmtId="0" fontId="5" fillId="4" borderId="1" applyAlignment="1" pivotButton="0" quotePrefix="0" xfId="0">
      <alignment horizontal="center"/>
    </xf>
    <xf numFmtId="0" fontId="5" fillId="4" borderId="2" applyAlignment="1" pivotButton="0" quotePrefix="0" xfId="0">
      <alignment horizontal="center"/>
    </xf>
    <xf numFmtId="0" fontId="5" fillId="4" borderId="3" applyAlignment="1" pivotButton="0" quotePrefix="0" xfId="0">
      <alignment horizontal="center"/>
    </xf>
    <xf numFmtId="0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applyAlignment="1" pivotButton="0" quotePrefix="0" xfId="0">
      <alignment horizontal="center"/>
    </xf>
    <xf numFmtId="0" fontId="0" fillId="9" borderId="4" applyAlignment="1" pivotButton="0" quotePrefix="0" xfId="0">
      <alignment horizontal="center"/>
    </xf>
    <xf numFmtId="0" fontId="0" fillId="9" borderId="5" applyAlignment="1" pivotButton="0" quotePrefix="0" xfId="0">
      <alignment horizontal="center"/>
    </xf>
    <xf numFmtId="0" fontId="0" fillId="9" borderId="6" applyAlignment="1" pivotButton="0" quotePrefix="0" xfId="0">
      <alignment horizontal="center"/>
    </xf>
    <xf numFmtId="0" fontId="0" fillId="5" borderId="7" applyAlignment="1" pivotButton="0" quotePrefix="0" xfId="0">
      <alignment horizontal="center"/>
    </xf>
    <xf numFmtId="0" fontId="0" fillId="5" borderId="8" applyAlignment="1" pivotButton="0" quotePrefix="0" xfId="0">
      <alignment horizontal="center"/>
    </xf>
    <xf numFmtId="0" fontId="0" fillId="5" borderId="9" applyAlignment="1" pivotButton="0" quotePrefix="0" xfId="0">
      <alignment horizontal="center"/>
    </xf>
    <xf numFmtId="0" fontId="12" fillId="3" borderId="0" pivotButton="0" quotePrefix="0" xfId="0"/>
    <xf numFmtId="0" fontId="0" fillId="9" borderId="7" applyAlignment="1" pivotButton="0" quotePrefix="0" xfId="0">
      <alignment horizontal="center"/>
    </xf>
    <xf numFmtId="0" fontId="0" fillId="9" borderId="8" applyAlignment="1" pivotButton="0" quotePrefix="0" xfId="0">
      <alignment horizontal="center"/>
    </xf>
    <xf numFmtId="0" fontId="0" fillId="9" borderId="9" applyAlignment="1" pivotButton="0" quotePrefix="0" xfId="0">
      <alignment horizontal="center"/>
    </xf>
    <xf numFmtId="0" fontId="5" fillId="4" borderId="0" applyAlignment="1" pivotButton="0" quotePrefix="0" xfId="0">
      <alignment horizontal="center" wrapText="1"/>
    </xf>
    <xf numFmtId="2" fontId="14" fillId="10" borderId="10" pivotButton="0" quotePrefix="0" xfId="0"/>
    <xf numFmtId="164" fontId="14" fillId="10" borderId="10" pivotButton="0" quotePrefix="0" xfId="0"/>
    <xf numFmtId="1" fontId="14" fillId="10" borderId="10" pivotButton="0" quotePrefix="0" xfId="0"/>
    <xf numFmtId="11" fontId="0" fillId="0" borderId="0" pivotButton="0" quotePrefix="0" xfId="0"/>
    <xf numFmtId="1" fontId="0" fillId="0" borderId="0" pivotButton="0" quotePrefix="0" xfId="0"/>
    <xf numFmtId="2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0" fontId="5" fillId="4" borderId="1" applyAlignment="1" pivotButton="0" quotePrefix="0" xfId="0">
      <alignment horizontal="center" wrapText="1"/>
    </xf>
    <xf numFmtId="0" fontId="0" fillId="5" borderId="5" pivotButton="0" quotePrefix="0" xfId="0"/>
    <xf numFmtId="164" fontId="0" fillId="5" borderId="5" pivotButton="0" quotePrefix="0" xfId="0"/>
    <xf numFmtId="2" fontId="0" fillId="5" borderId="5" pivotButton="0" quotePrefix="0" xfId="0"/>
    <xf numFmtId="2" fontId="0" fillId="5" borderId="6" pivotButton="0" quotePrefix="0" xfId="0"/>
    <xf numFmtId="0" fontId="0" fillId="9" borderId="5" pivotButton="0" quotePrefix="0" xfId="0"/>
    <xf numFmtId="164" fontId="0" fillId="9" borderId="5" pivotButton="0" quotePrefix="0" xfId="0"/>
    <xf numFmtId="2" fontId="0" fillId="9" borderId="5" pivotButton="0" quotePrefix="0" xfId="0"/>
    <xf numFmtId="2" fontId="0" fillId="9" borderId="6" pivotButton="0" quotePrefix="0" xfId="0"/>
    <xf numFmtId="0" fontId="0" fillId="5" borderId="7" pivotButton="0" quotePrefix="0" xfId="0"/>
    <xf numFmtId="0" fontId="0" fillId="5" borderId="8" pivotButton="0" quotePrefix="0" xfId="0"/>
    <xf numFmtId="164" fontId="0" fillId="5" borderId="8" pivotButton="0" quotePrefix="0" xfId="0"/>
    <xf numFmtId="2" fontId="0" fillId="5" borderId="8" pivotButton="0" quotePrefix="0" xfId="0"/>
    <xf numFmtId="2" fontId="0" fillId="5" borderId="9" pivotButton="0" quotePrefix="0" xfId="0"/>
    <xf numFmtId="0" fontId="11" fillId="0" borderId="0" pivotButton="0" quotePrefix="0" xfId="0"/>
    <xf numFmtId="11" fontId="0" fillId="5" borderId="5" pivotButton="0" quotePrefix="0" xfId="0"/>
    <xf numFmtId="166" fontId="0" fillId="5" borderId="5" pivotButton="0" quotePrefix="0" xfId="0"/>
    <xf numFmtId="11" fontId="0" fillId="9" borderId="5" pivotButton="0" quotePrefix="0" xfId="0"/>
    <xf numFmtId="166" fontId="0" fillId="9" borderId="5" pivotButton="0" quotePrefix="0" xfId="0"/>
    <xf numFmtId="11" fontId="0" fillId="9" borderId="8" pivotButton="0" quotePrefix="0" xfId="0"/>
    <xf numFmtId="164" fontId="0" fillId="9" borderId="8" pivotButton="0" quotePrefix="0" xfId="0"/>
    <xf numFmtId="166" fontId="0" fillId="9" borderId="8" pivotButton="0" quotePrefix="0" xfId="0"/>
    <xf numFmtId="2" fontId="0" fillId="9" borderId="9" pivotButton="0" quotePrefix="0" xfId="0"/>
    <xf numFmtId="0" fontId="16" fillId="0" borderId="0" pivotButton="0" quotePrefix="0" xfId="0"/>
    <xf numFmtId="0" fontId="6" fillId="5" borderId="1" pivotButton="0" quotePrefix="0" xfId="0"/>
    <xf numFmtId="0" fontId="0" fillId="5" borderId="2" pivotButton="0" quotePrefix="0" xfId="0"/>
    <xf numFmtId="0" fontId="14" fillId="5" borderId="2" pivotButton="0" quotePrefix="0" xfId="0"/>
    <xf numFmtId="0" fontId="0" fillId="5" borderId="3" pivotButton="0" quotePrefix="0" xfId="0"/>
    <xf numFmtId="0" fontId="0" fillId="9" borderId="6" pivotButton="0" quotePrefix="0" xfId="0"/>
    <xf numFmtId="0" fontId="0" fillId="5" borderId="6" pivotButton="0" quotePrefix="0" xfId="0"/>
    <xf numFmtId="165" fontId="0" fillId="9" borderId="5" pivotButton="0" quotePrefix="0" xfId="0"/>
    <xf numFmtId="165" fontId="0" fillId="5" borderId="5" pivotButton="0" quotePrefix="0" xfId="0"/>
    <xf numFmtId="167" fontId="0" fillId="5" borderId="5" pivotButton="0" quotePrefix="0" xfId="0"/>
    <xf numFmtId="0" fontId="15" fillId="9" borderId="4" pivotButton="0" quotePrefix="0" xfId="0"/>
    <xf numFmtId="167" fontId="15" fillId="9" borderId="5" pivotButton="0" quotePrefix="0" xfId="0"/>
    <xf numFmtId="0" fontId="0" fillId="5" borderId="9" pivotButton="0" quotePrefix="0" xfId="0"/>
    <xf numFmtId="165" fontId="14" fillId="5" borderId="5" pivotButton="0" quotePrefix="0" xfId="0"/>
    <xf numFmtId="164" fontId="14" fillId="9" borderId="5" pivotButton="0" quotePrefix="0" xfId="0"/>
    <xf numFmtId="0" fontId="14" fillId="9" borderId="5" pivotButton="0" quotePrefix="0" xfId="0"/>
    <xf numFmtId="0" fontId="0" fillId="9" borderId="8" pivotButton="0" quotePrefix="0" xfId="0"/>
    <xf numFmtId="168" fontId="0" fillId="9" borderId="8" pivotButton="0" quotePrefix="0" xfId="0"/>
    <xf numFmtId="0" fontId="0" fillId="9" borderId="9" pivotButton="0" quotePrefix="0" xfId="0"/>
    <xf numFmtId="0" fontId="17" fillId="3" borderId="0" pivotButton="0" quotePrefix="0" xfId="0"/>
    <xf numFmtId="169" fontId="0" fillId="5" borderId="5" applyAlignment="1" pivotButton="0" quotePrefix="0" xfId="0">
      <alignment horizontal="center"/>
    </xf>
    <xf numFmtId="169" fontId="0" fillId="5" borderId="6" applyAlignment="1" pivotButton="0" quotePrefix="0" xfId="0">
      <alignment horizontal="center"/>
    </xf>
    <xf numFmtId="169" fontId="0" fillId="9" borderId="5" applyAlignment="1" pivotButton="0" quotePrefix="0" xfId="0">
      <alignment horizontal="center"/>
    </xf>
    <xf numFmtId="169" fontId="0" fillId="9" borderId="6" applyAlignment="1" pivotButton="0" quotePrefix="0" xfId="0">
      <alignment horizontal="center"/>
    </xf>
    <xf numFmtId="169" fontId="0" fillId="5" borderId="8" applyAlignment="1" pivotButton="0" quotePrefix="0" xfId="0">
      <alignment horizontal="center"/>
    </xf>
    <xf numFmtId="169" fontId="0" fillId="5" borderId="9" applyAlignment="1" pivotButton="0" quotePrefix="0" xfId="0">
      <alignment horizontal="center"/>
    </xf>
    <xf numFmtId="164" fontId="0" fillId="5" borderId="4" applyAlignment="1" pivotButton="0" quotePrefix="0" xfId="0">
      <alignment horizontal="center"/>
    </xf>
    <xf numFmtId="165" fontId="0" fillId="5" borderId="5" applyAlignment="1" pivotButton="0" quotePrefix="0" xfId="0">
      <alignment horizontal="center"/>
    </xf>
    <xf numFmtId="168" fontId="0" fillId="5" borderId="5" applyAlignment="1" pivotButton="0" quotePrefix="0" xfId="0">
      <alignment horizontal="center"/>
    </xf>
    <xf numFmtId="164" fontId="0" fillId="9" borderId="4" applyAlignment="1" pivotButton="0" quotePrefix="0" xfId="0">
      <alignment horizontal="center"/>
    </xf>
    <xf numFmtId="165" fontId="0" fillId="9" borderId="5" applyAlignment="1" pivotButton="0" quotePrefix="0" xfId="0">
      <alignment horizontal="center"/>
    </xf>
    <xf numFmtId="168" fontId="0" fillId="9" borderId="5" applyAlignment="1" pivotButton="0" quotePrefix="0" xfId="0">
      <alignment horizontal="center"/>
    </xf>
    <xf numFmtId="164" fontId="0" fillId="5" borderId="7" applyAlignment="1" pivotButton="0" quotePrefix="0" xfId="0">
      <alignment horizontal="center"/>
    </xf>
    <xf numFmtId="165" fontId="0" fillId="5" borderId="8" applyAlignment="1" pivotButton="0" quotePrefix="0" xfId="0">
      <alignment horizontal="center"/>
    </xf>
    <xf numFmtId="168" fontId="0" fillId="5" borderId="8" applyAlignment="1" pivotButton="0" quotePrefix="0" xfId="0">
      <alignment horizontal="center"/>
    </xf>
    <xf numFmtId="164" fontId="0" fillId="5" borderId="5" applyAlignment="1" pivotButton="0" quotePrefix="0" xfId="0">
      <alignment horizontal="center"/>
    </xf>
    <xf numFmtId="170" fontId="0" fillId="5" borderId="5" applyAlignment="1" pivotButton="0" quotePrefix="0" xfId="0">
      <alignment horizontal="center"/>
    </xf>
    <xf numFmtId="171" fontId="0" fillId="5" borderId="6" applyAlignment="1" pivotButton="0" quotePrefix="0" xfId="0">
      <alignment horizontal="center"/>
    </xf>
    <xf numFmtId="164" fontId="0" fillId="9" borderId="5" applyAlignment="1" pivotButton="0" quotePrefix="0" xfId="0">
      <alignment horizontal="center"/>
    </xf>
    <xf numFmtId="170" fontId="0" fillId="9" borderId="5" applyAlignment="1" pivotButton="0" quotePrefix="0" xfId="0">
      <alignment horizontal="center"/>
    </xf>
    <xf numFmtId="171" fontId="0" fillId="9" borderId="6" applyAlignment="1" pivotButton="0" quotePrefix="0" xfId="0">
      <alignment horizontal="center"/>
    </xf>
    <xf numFmtId="164" fontId="0" fillId="9" borderId="8" applyAlignment="1" pivotButton="0" quotePrefix="0" xfId="0">
      <alignment horizontal="center"/>
    </xf>
    <xf numFmtId="170" fontId="0" fillId="9" borderId="8" applyAlignment="1" pivotButton="0" quotePrefix="0" xfId="0">
      <alignment horizontal="center"/>
    </xf>
    <xf numFmtId="171" fontId="0" fillId="9" borderId="9" applyAlignment="1" pivotButton="0" quotePrefix="0" xfId="0">
      <alignment horizontal="center"/>
    </xf>
    <xf numFmtId="2" fontId="0" fillId="5" borderId="5" applyAlignment="1" pivotButton="0" quotePrefix="0" xfId="0">
      <alignment horizontal="center"/>
    </xf>
    <xf numFmtId="171" fontId="0" fillId="5" borderId="5" applyAlignment="1" pivotButton="0" quotePrefix="0" xfId="0">
      <alignment horizontal="center"/>
    </xf>
    <xf numFmtId="164" fontId="0" fillId="5" borderId="6" applyAlignment="1" pivotButton="0" quotePrefix="0" xfId="0">
      <alignment horizontal="center"/>
    </xf>
    <xf numFmtId="2" fontId="0" fillId="9" borderId="5" applyAlignment="1" pivotButton="0" quotePrefix="0" xfId="0">
      <alignment horizontal="center"/>
    </xf>
    <xf numFmtId="171" fontId="0" fillId="9" borderId="5" applyAlignment="1" pivotButton="0" quotePrefix="0" xfId="0">
      <alignment horizontal="center"/>
    </xf>
    <xf numFmtId="164" fontId="0" fillId="9" borderId="6" applyAlignment="1" pivotButton="0" quotePrefix="0" xfId="0">
      <alignment horizontal="center"/>
    </xf>
    <xf numFmtId="0" fontId="15" fillId="9" borderId="7" applyAlignment="1" pivotButton="0" quotePrefix="0" xfId="0">
      <alignment horizontal="center"/>
    </xf>
    <xf numFmtId="171" fontId="0" fillId="9" borderId="8" applyAlignment="1" pivotButton="0" quotePrefix="0" xfId="0">
      <alignment horizontal="center"/>
    </xf>
    <xf numFmtId="164" fontId="0" fillId="9" borderId="9" applyAlignment="1" pivotButton="0" quotePrefix="0" xfId="0">
      <alignment horizontal="center"/>
    </xf>
    <xf numFmtId="0" fontId="18" fillId="0" borderId="0" pivotButton="0" quotePrefix="0" xfId="0"/>
    <xf numFmtId="0" fontId="0" fillId="5" borderId="5" applyAlignment="1" pivotButton="0" quotePrefix="0" xfId="0">
      <alignment horizontal="left" wrapText="1"/>
    </xf>
    <xf numFmtId="167" fontId="0" fillId="5" borderId="5" applyAlignment="1" pivotButton="0" quotePrefix="0" xfId="0">
      <alignment horizontal="center"/>
    </xf>
    <xf numFmtId="3" fontId="0" fillId="5" borderId="5" applyAlignment="1" pivotButton="0" quotePrefix="0" xfId="0">
      <alignment horizontal="center"/>
    </xf>
    <xf numFmtId="172" fontId="0" fillId="5" borderId="6" applyAlignment="1" pivotButton="0" quotePrefix="0" xfId="0">
      <alignment horizontal="center"/>
    </xf>
    <xf numFmtId="0" fontId="0" fillId="9" borderId="5" applyAlignment="1" pivotButton="0" quotePrefix="0" xfId="0">
      <alignment horizontal="left" wrapText="1"/>
    </xf>
    <xf numFmtId="167" fontId="0" fillId="9" borderId="5" applyAlignment="1" pivotButton="0" quotePrefix="0" xfId="0">
      <alignment horizontal="center"/>
    </xf>
    <xf numFmtId="3" fontId="0" fillId="9" borderId="5" applyAlignment="1" pivotButton="0" quotePrefix="0" xfId="0">
      <alignment horizontal="center"/>
    </xf>
    <xf numFmtId="172" fontId="0" fillId="9" borderId="6" applyAlignment="1" pivotButton="0" quotePrefix="0" xfId="0">
      <alignment horizontal="center"/>
    </xf>
    <xf numFmtId="0" fontId="0" fillId="5" borderId="8" applyAlignment="1" pivotButton="0" quotePrefix="0" xfId="0">
      <alignment horizontal="left" wrapText="1"/>
    </xf>
    <xf numFmtId="167" fontId="0" fillId="5" borderId="8" applyAlignment="1" pivotButton="0" quotePrefix="0" xfId="0">
      <alignment horizontal="center"/>
    </xf>
    <xf numFmtId="3" fontId="0" fillId="5" borderId="8" applyAlignment="1" pivotButton="0" quotePrefix="0" xfId="0">
      <alignment horizontal="center"/>
    </xf>
    <xf numFmtId="172" fontId="0" fillId="5" borderId="9" applyAlignment="1" pivotButton="0" quotePrefix="0" xfId="0">
      <alignment horizontal="center"/>
    </xf>
    <xf numFmtId="0" fontId="0" fillId="9" borderId="8" applyAlignment="1" pivotButton="0" quotePrefix="0" xfId="0">
      <alignment horizontal="left" wrapText="1"/>
    </xf>
    <xf numFmtId="172" fontId="0" fillId="5" borderId="5" pivotButton="0" quotePrefix="0" xfId="0"/>
    <xf numFmtId="172" fontId="0" fillId="9" borderId="5" pivotButton="0" quotePrefix="0" xfId="0"/>
    <xf numFmtId="172" fontId="0" fillId="9" borderId="8" pivotButton="0" quotePrefix="0" xfId="0"/>
    <xf numFmtId="0" fontId="19" fillId="5" borderId="5" applyAlignment="1" pivotButton="0" quotePrefix="0" xfId="0">
      <alignment horizontal="center"/>
    </xf>
    <xf numFmtId="0" fontId="19" fillId="9" borderId="5" applyAlignment="1" pivotButton="0" quotePrefix="0" xfId="0">
      <alignment horizontal="center"/>
    </xf>
  </cellXfs>
  <cellStyles count="1">
    <cellStyle name="Normal" xfId="0" builtinId="0" hidden="0"/>
  </cellStyles>
  <dxfs count="3">
    <dxf>
      <fill>
        <patternFill patternType="solid">
          <fgColor rgb="00FFFF00"/>
          <bgColor rgb="00FFFF00"/>
        </patternFill>
      </fill>
    </dxf>
    <dxf>
      <fill>
        <patternFill patternType="solid">
          <fgColor rgb="00FFC7CE"/>
          <bgColor rgb="00FFC7CE"/>
        </patternFill>
      </fill>
    </dxf>
    <dxf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ΔG_eff vs γ_Cu at 1800 K (X_Cu = 0.003)</a:t>
            </a:r>
          </a:p>
        </rich>
      </tx>
    </title>
    <plotArea>
      <lineChart>
        <grouping val="standard"/>
        <ser>
          <idx val="0"/>
          <order val="0"/>
          <tx>
            <strRef>
              <f>'Activity_and_Slag'!D24</f>
            </strRef>
          </tx>
          <spPr>
            <a:ln xmlns:a="http://schemas.openxmlformats.org/drawingml/2006/main" w="22000">
              <a:solidFill>
                <a:srgbClr val="0077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'Activity_and_Slag'!$A$25:$A$37</f>
            </numRef>
          </cat>
          <val>
            <numRef>
              <f>'Activity_and_Slag'!$D$25:$D$37</f>
            </numRef>
          </val>
        </ser>
        <ser>
          <idx val="1"/>
          <order val="1"/>
          <tx>
            <strRef>
              <f>'Activity_and_Slag'!E24</f>
            </strRef>
          </tx>
          <spPr>
            <a:ln xmlns:a="http://schemas.openxmlformats.org/drawingml/2006/main" w="22000">
              <a:solidFill>
                <a:srgbClr val="AA3377"/>
              </a:solidFill>
              <a:prstDash val="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'Activity_and_Slag'!$A$25:$A$37</f>
            </numRef>
          </cat>
          <val>
            <numRef>
              <f>'Activity_and_Slag'!$E$25:$E$37</f>
            </numRef>
          </val>
        </ser>
        <ser>
          <idx val="2"/>
          <order val="2"/>
          <tx>
            <strRef>
              <f>'Activity_and_Slag'!F24</f>
            </strRef>
          </tx>
          <spPr>
            <a:ln xmlns:a="http://schemas.openxmlformats.org/drawingml/2006/main" w="22000">
              <a:solidFill>
                <a:srgbClr val="EE337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'Activity_and_Slag'!$A$25:$A$37</f>
            </numRef>
          </cat>
          <val>
            <numRef>
              <f>'Activity_and_Slag'!$F$25:$F$37</f>
            </numRef>
          </val>
        </ser>
        <ser>
          <idx val="3"/>
          <order val="3"/>
          <tx>
            <strRef>
              <f>'Activity_and_Slag'!G24</f>
            </strRef>
          </tx>
          <spPr>
            <a:ln xmlns:a="http://schemas.openxmlformats.org/drawingml/2006/main" w="22000">
              <a:solidFill>
                <a:srgbClr val="CC6600"/>
              </a:solidFill>
              <a:prstDash val="dash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'Activity_and_Slag'!$A$25:$A$37</f>
            </numRef>
          </cat>
          <val>
            <numRef>
              <f>'Activity_and_Slag'!$G$25:$G$37</f>
            </numRef>
          </val>
        </ser>
        <ser>
          <idx val="4"/>
          <order val="4"/>
          <tx>
            <strRef>
              <f>'Activity_and_Slag'!H24</f>
            </strRef>
          </tx>
          <spPr>
            <a:ln xmlns:a="http://schemas.openxmlformats.org/drawingml/2006/main" w="22000">
              <a:solidFill>
                <a:srgbClr val="BBBBBB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'Activity_and_Slag'!$A$25:$A$37</f>
            </numRef>
          </cat>
          <val>
            <numRef>
              <f>'Activity_and_Slag'!$H$25:$H$37</f>
            </numRef>
          </val>
        </ser>
        <ser>
          <idx val="5"/>
          <order val="5"/>
          <tx>
            <strRef>
              <f>'Activity_and_Slag'!I24</f>
            </strRef>
          </tx>
          <spPr>
            <a:ln xmlns:a="http://schemas.openxmlformats.org/drawingml/2006/main" w="22000">
              <a:solidFill>
                <a:srgbClr val="EE7733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'Activity_and_Slag'!$A$25:$A$37</f>
            </numRef>
          </cat>
          <val>
            <numRef>
              <f>'Activity_and_Slag'!$I$25:$I$37</f>
            </numRef>
          </val>
        </ser>
        <ser>
          <idx val="6"/>
          <order val="6"/>
          <tx>
            <strRef>
              <f>'Activity_and_Slag'!J24</f>
            </strRef>
          </tx>
          <spPr>
            <a:ln xmlns:a="http://schemas.openxmlformats.org/drawingml/2006/main" w="22000">
              <a:solidFill>
                <a:srgbClr val="009988"/>
              </a:solidFill>
              <a:prstDash val="dash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'Activity_and_Slag'!$A$25:$A$37</f>
            </numRef>
          </cat>
          <val>
            <numRef>
              <f>'Activity_and_Slag'!$J$25:$J$37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Gridlines>
          <spPr>
            <a:ln xmlns:a="http://schemas.openxmlformats.org/drawingml/2006/main" w="6350">
              <a:solidFill>
                <a:srgbClr val="D0D0D0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γ_Cu (Raoultian activity coefficient)</a:t>
                </a:r>
              </a:p>
            </rich>
          </tx>
        </title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6350">
              <a:solidFill>
                <a:srgbClr val="D0D0D0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ΔG_eff (kJ/mol)</a:t>
                </a:r>
              </a:p>
            </rich>
          </tx>
        </title>
        <majorTickMark val="none"/>
        <minorTickMark val="none"/>
        <tickLblPos val="low"/>
        <crossAx val="10"/>
        <crossesAt val="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CuFe₂O₄ Reaction Decomposition</a:t>
            </a:r>
          </a:p>
        </rich>
      </tx>
    </title>
    <plotArea>
      <lineChart>
        <grouping val="standard"/>
        <ser>
          <idx val="0"/>
          <order val="0"/>
          <tx>
            <strRef>
              <f>'CuFe2O4_DeepDive'!C3</f>
            </strRef>
          </tx>
          <spPr>
            <a:ln xmlns:a="http://schemas.openxmlformats.org/drawingml/2006/main" w="22000">
              <a:solidFill>
                <a:srgbClr val="0077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'CuFe2O4_DeepDive'!$B$4:$B$26</f>
            </numRef>
          </cat>
          <val>
            <numRef>
              <f>'CuFe2O4_DeepDive'!$C$4:$C$26</f>
            </numRef>
          </val>
        </ser>
        <ser>
          <idx val="1"/>
          <order val="1"/>
          <tx>
            <strRef>
              <f>'CuFe2O4_DeepDive'!D3</f>
            </strRef>
          </tx>
          <spPr>
            <a:ln xmlns:a="http://schemas.openxmlformats.org/drawingml/2006/main" w="22000">
              <a:solidFill>
                <a:srgbClr val="AA3377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'CuFe2O4_DeepDive'!$B$4:$B$26</f>
            </numRef>
          </cat>
          <val>
            <numRef>
              <f>'CuFe2O4_DeepDive'!$D$4:$D$26</f>
            </numRef>
          </val>
        </ser>
        <ser>
          <idx val="2"/>
          <order val="2"/>
          <tx>
            <strRef>
              <f>'CuFe2O4_DeepDive'!E3</f>
            </strRef>
          </tx>
          <spPr>
            <a:ln xmlns:a="http://schemas.openxmlformats.org/drawingml/2006/main" w="22000">
              <a:solidFill>
                <a:srgbClr val="70AD47"/>
              </a:solidFill>
              <a:prstDash val="dash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'CuFe2O4_DeepDive'!$B$4:$B$26</f>
            </numRef>
          </cat>
          <val>
            <numRef>
              <f>'CuFe2O4_DeepDive'!$E$4:$E$26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Gridlines>
          <spPr>
            <a:ln xmlns:a="http://schemas.openxmlformats.org/drawingml/2006/main" w="6350">
              <a:solidFill>
                <a:srgbClr val="D0D0D0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Temperature (°C)</a:t>
                </a:r>
              </a:p>
            </rich>
          </tx>
        </title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6350">
              <a:solidFill>
                <a:srgbClr val="D0D0D0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ΔG (kJ/mol)</a:t>
                </a:r>
              </a:p>
            </rich>
          </tx>
        </title>
        <majorTickMark val="none"/>
        <minorTickMark val="none"/>
        <tickLblPos val="low"/>
        <crossAx val="10"/>
        <crossesAt val="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ΔG° per mol O₂ at 1800 K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'Normalization'!F7</f>
            </strRef>
          </tx>
          <spPr>
            <a:pattFill xmlns:a="http://schemas.openxmlformats.org/drawingml/2006/main" prst="pct90">
              <a:fgClr>
                <a:srgbClr val="0077BB"/>
              </a:fgClr>
              <a:bgClr>
                <a:srgbClr val="0077BB"/>
              </a:bgClr>
            </a:pattFill>
            <a:ln xmlns:a="http://schemas.openxmlformats.org/drawingml/2006/main" w="6350">
              <a:solidFill>
                <a:srgbClr val="005588"/>
              </a:solidFill>
              <a:prstDash val="solid"/>
            </a:ln>
          </spPr>
          <dLbls>
            <numFmt formatCode="#,##0"/>
            <dLblPos val="outEnd"/>
            <showLegendKey val="0"/>
            <showVal val="1"/>
            <showCatName val="0"/>
            <showSerName val="0"/>
          </dLbls>
          <cat>
            <numRef>
              <f>'Normalization'!$A$8:$A$24</f>
            </numRef>
          </cat>
          <val>
            <numRef>
              <f>'Normalization'!$F$8:$F$24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Gridlines>
          <spPr>
            <a:ln xmlns:a="http://schemas.openxmlformats.org/drawingml/2006/main" w="6350">
              <a:solidFill>
                <a:srgbClr val="D0D0D0"/>
              </a:solidFill>
              <a:prstDash val="solid"/>
            </a:ln>
          </spPr>
        </majorGridlines>
        <majorTickMark val="none"/>
        <minorTickMark val="none"/>
        <tickLblPos val="high"/>
        <crossAx val="100"/>
        <crosses val="max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6350">
              <a:solidFill>
                <a:srgbClr val="D0D0D0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kJ/mol O₂</a:t>
                </a:r>
              </a:p>
            </rich>
          </tx>
        </title>
        <majorTickMark val="none"/>
        <minorTickMark val="none"/>
        <tickLblPos val="low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46</row>
      <rowOff>0</rowOff>
    </from>
    <ext cx="5905500" cy="35147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73</row>
      <rowOff>0</rowOff>
    </from>
    <ext cx="6191250" cy="26098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94</row>
      <rowOff>0</rowOff>
    </from>
    <ext cx="6191250" cy="2543175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114</row>
      <rowOff>0</rowOff>
    </from>
    <ext cx="5905500" cy="3571875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38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28</row>
      <rowOff>0</rowOff>
    </from>
    <ext cx="792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7</col>
      <colOff>0</colOff>
      <row>6</row>
      <rowOff>0</rowOff>
    </from>
    <ext cx="10080000" cy="100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github.com/dimascad/honda-calphad/blob/main/simulations/tcpython/extract_oxide_gibbs.py" TargetMode="External" Id="rId1"/><Relationship Type="http://schemas.openxmlformats.org/officeDocument/2006/relationships/hyperlink" Target="https://github.com/dimascad/honda-calphad/blob/main/simulations/tcpython/extract_ternary_reactions.py" TargetMode="External" Id="rId2"/><Relationship Type="http://schemas.openxmlformats.org/officeDocument/2006/relationships/hyperlink" Target="https://github.com/dimascad/honda-calphad/blob/main/simulations/tcpython/dG_vs_T_top6.py" TargetMode="External" Id="rId3"/><Relationship Type="http://schemas.openxmlformats.org/officeDocument/2006/relationships/hyperlink" Target="https://github.com/dimascad/honda-calphad/blob/main/simulations/tcpython/cufe2o4_alternative_reaction.py" TargetMode="External" Id="rId4"/><Relationship Type="http://schemas.openxmlformats.org/officeDocument/2006/relationships/hyperlink" Target="https://github.com/dimascad/honda-calphad/blob/main/simulations/tcpython/cu_activity_vs_oxide.py" TargetMode="External" Id="rId5"/><Relationship Type="http://schemas.openxmlformats.org/officeDocument/2006/relationships/hyperlink" Target="https://github.com/dimascad/honda-calphad/blob/main/simulations/tcpython/slag_composition_effects.py" TargetMode="External" Id="rId6"/><Relationship Type="http://schemas.openxmlformats.org/officeDocument/2006/relationships/hyperlink" Target="https://github.com/dimascad/honda-calphad/blob/main/simulations/tcpython/ternary_phase_map_1800K.py" TargetMode="External" Id="rId7"/><Relationship Type="http://schemas.openxmlformats.org/officeDocument/2006/relationships/hyperlink" Target="https://github.com/dimascad/honda-calphad/blob/main/screening/compute_activity_corrected_dG.py" TargetMode="External" Id="rId8"/><Relationship Type="http://schemas.openxmlformats.org/officeDocument/2006/relationships/hyperlink" Target="https://github.com/dimascad/honda-calphad/blob/main/screening/build_combined_screening.py" TargetMode="External" Id="rId9"/><Relationship Type="http://schemas.openxmlformats.org/officeDocument/2006/relationships/hyperlink" Target="https://github.com/dimascad/honda-calphad/blob/main/screening/compute_ternary_dG.py" TargetMode="External" Id="rId10"/><Relationship Type="http://schemas.openxmlformats.org/officeDocument/2006/relationships/drawing" Target="/xl/drawings/drawing1.xml" Id="rId1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tabColor rgb="002F5496"/>
    <outlinePr summaryBelow="1" summaryRight="1"/>
    <pageSetUpPr/>
  </sheetPr>
  <dimension ref="A1:J14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" customWidth="1" min="1" max="1"/>
    <col width="30" customWidth="1" min="2" max="2"/>
    <col width="18" customWidth="1" min="3" max="3"/>
    <col width="18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3" customWidth="1" min="10" max="10"/>
  </cols>
  <sheetData>
    <row r="1">
      <c r="B1" s="1" t="inlineStr">
        <is>
          <t>Cu Removal from Recycled Steel — CALPHAD Screening Workbook</t>
        </is>
      </c>
    </row>
    <row r="2">
      <c r="B2" s="2" t="inlineStr">
        <is>
          <t>MSE 4381 Capstone | Honda R&amp;D Americas | TCOX14 Database | Spring 2026</t>
        </is>
      </c>
    </row>
    <row r="4">
      <c r="B4" s="3" t="inlineStr">
        <is>
          <t>PROJECT SUMMARY</t>
        </is>
      </c>
    </row>
    <row r="5">
      <c r="B5" s="4" t="inlineStr">
        <is>
          <t>Recycled steel contains 0.25-0.3% Cu from wiring and motors, causing hot shortness above 0.1%.</t>
        </is>
      </c>
    </row>
    <row r="6">
      <c r="B6" s="4" t="inlineStr">
        <is>
          <t>This workbook screens 17 ceramic oxides for Cu removal via ternary compound formation (Cu + MOx + O2 -&gt; CuMOy).</t>
        </is>
      </c>
    </row>
    <row r="7">
      <c r="B7" s="4" t="inlineStr">
        <is>
          <t>All 16 modeled ternary reactions are thermodynamically favorable (negative dG). Top candidates: CuFe2O4 (-112 kJ), Cu3V2O8 (-109 kJ), CuMn2O4 (-64 kJ).</t>
        </is>
      </c>
    </row>
    <row r="8">
      <c r="B8" s="4" t="inlineStr">
        <is>
          <t>At steelmaking temperatures (1800K), Cu capture occurs via dissolution into oxide slag, not crystalline compound formation.</t>
        </is>
      </c>
    </row>
    <row r="10">
      <c r="B10" s="3" t="inlineStr">
        <is>
          <t>HOW TO USE THIS WORKBOOK</t>
        </is>
      </c>
    </row>
    <row r="11">
      <c r="B11" s="4" t="inlineStr">
        <is>
          <t>Tabs are color-coded. Click any formula cell in a blue tab to trace it back to source data.</t>
        </is>
      </c>
    </row>
    <row r="13">
      <c r="A13" s="5" t="n"/>
      <c r="B13" s="6" t="inlineStr">
        <is>
          <t>Tab</t>
        </is>
      </c>
      <c r="C13" s="6" t="inlineStr">
        <is>
          <t>Purpose</t>
        </is>
      </c>
      <c r="D13" s="7" t="inlineStr">
        <is>
          <t>Key Contents</t>
        </is>
      </c>
    </row>
    <row r="14">
      <c r="A14" s="8" t="n"/>
      <c r="B14" s="9" t="inlineStr">
        <is>
          <t>Dashboard</t>
        </is>
      </c>
      <c r="C14" s="10" t="inlineStr">
        <is>
          <t>Analysis</t>
        </is>
      </c>
      <c r="D14" s="11" t="inlineStr">
        <is>
          <t>This tab. Project overview, navigation, key figures.</t>
        </is>
      </c>
    </row>
    <row r="15">
      <c r="A15" s="8" t="n"/>
      <c r="B15" s="9" t="inlineStr">
        <is>
          <t>Screening_Summary</t>
        </is>
      </c>
      <c r="C15" s="10" t="inlineStr">
        <is>
          <t>Analysis</t>
        </is>
      </c>
      <c r="D15" s="11" t="inlineStr">
        <is>
          <t>One row per oxide: binary verdict, ternary verdict, tier rank.</t>
        </is>
      </c>
    </row>
    <row r="16">
      <c r="A16" s="8" t="n"/>
      <c r="B16" s="9" t="inlineStr">
        <is>
          <t>Mass_Balance</t>
        </is>
      </c>
      <c r="C16" s="10" t="inlineStr">
        <is>
          <t>Analysis</t>
        </is>
      </c>
      <c r="D16" s="11" t="inlineStr">
        <is>
          <t>Experiment design: oxide dropdown, particle size sweep, contact time.</t>
        </is>
      </c>
    </row>
    <row r="17">
      <c r="A17" s="8" t="n"/>
      <c r="B17" s="9" t="inlineStr">
        <is>
          <t>Activity_and_Slag</t>
        </is>
      </c>
      <c r="C17" s="10" t="inlineStr">
        <is>
          <t>Analysis</t>
        </is>
      </c>
      <c r="D17" s="11" t="inlineStr">
        <is>
          <t>Dilute Cu penalty, gamma sensitivity, slag basicity effects.</t>
        </is>
      </c>
    </row>
    <row r="18">
      <c r="A18" s="8" t="n"/>
      <c r="B18" s="9" t="inlineStr">
        <is>
          <t>CuFe2O4_DeepDive</t>
        </is>
      </c>
      <c r="C18" s="10" t="inlineStr">
        <is>
          <t>Analysis</t>
        </is>
      </c>
      <c r="D18" s="11" t="inlineStr">
        <is>
          <t>Decompose CuFe2O4 reaction into Cu-capture vs Fe-oxidation.</t>
        </is>
      </c>
    </row>
    <row r="19">
      <c r="A19" s="8" t="n"/>
      <c r="B19" s="9" t="inlineStr">
        <is>
          <t>Normalization</t>
        </is>
      </c>
      <c r="C19" s="10" t="inlineStr">
        <is>
          <t>Analysis</t>
        </is>
      </c>
      <c r="D19" s="11" t="inlineStr">
        <is>
          <t>Full stoichiometry (17 binary + 18 ternary) + 2 worked examples.</t>
        </is>
      </c>
    </row>
    <row r="20">
      <c r="A20" s="8" t="n"/>
      <c r="B20" s="12" t="inlineStr">
        <is>
          <t>Screening_Table</t>
        </is>
      </c>
      <c r="C20" s="10" t="inlineStr">
        <is>
          <t>Results</t>
        </is>
      </c>
      <c r="D20" s="11" t="inlineStr">
        <is>
          <t>Binary oxide dG at 3 temperatures + physical properties.</t>
        </is>
      </c>
    </row>
    <row r="21">
      <c r="A21" s="8" t="n"/>
      <c r="B21" s="12" t="inlineStr">
        <is>
          <t>Activity_Corrected</t>
        </is>
      </c>
      <c r="C21" s="10" t="inlineStr">
        <is>
          <t>Results</t>
        </is>
      </c>
      <c r="D21" s="11" t="inlineStr">
        <is>
          <t>Activity-corrected dG for all products across temperature.</t>
        </is>
      </c>
    </row>
    <row r="22">
      <c r="A22" s="8" t="n"/>
      <c r="B22" s="13" t="inlineStr">
        <is>
          <t>Ternary_Verdicts</t>
        </is>
      </c>
      <c r="C22" s="10" t="inlineStr">
        <is>
          <t>Raw/Backing</t>
        </is>
      </c>
      <c r="D22" s="11" t="inlineStr">
        <is>
          <t>Ternary product dG + phase data (backing for Screening_Summary).</t>
        </is>
      </c>
    </row>
    <row r="23">
      <c r="A23" s="8" t="n"/>
      <c r="B23" s="13" t="inlineStr">
        <is>
          <t>OX_Gibbs</t>
        </is>
      </c>
      <c r="C23" s="10" t="inlineStr">
        <is>
          <t>Raw/Backing</t>
        </is>
      </c>
      <c r="D23" s="11" t="inlineStr">
        <is>
          <t>Oxide Gibbs energies (18 oxides, 500-2000K, TCOX14).</t>
        </is>
      </c>
    </row>
    <row r="24">
      <c r="A24" s="8" t="n"/>
      <c r="B24" s="13" t="inlineStr">
        <is>
          <t>Ternary_Rxns</t>
        </is>
      </c>
      <c r="C24" s="10" t="inlineStr">
        <is>
          <t>Raw/Backing</t>
        </is>
      </c>
      <c r="D24" s="11" t="inlineStr">
        <is>
          <t>Ternary reaction energies (16 systems x 23 temps).</t>
        </is>
      </c>
    </row>
    <row r="25">
      <c r="A25" s="8" t="n"/>
      <c r="B25" s="13" t="inlineStr">
        <is>
          <t>dG_Top6</t>
        </is>
      </c>
      <c r="C25" s="10" t="inlineStr">
        <is>
          <t>Raw/Backing</t>
        </is>
      </c>
      <c r="D25" s="11" t="inlineStr">
        <is>
          <t>Fine-resolution dG vs T for top 6 candidates (25K steps).</t>
        </is>
      </c>
    </row>
    <row r="26">
      <c r="A26" s="8" t="n"/>
      <c r="B26" s="13" t="inlineStr">
        <is>
          <t>CuFe2O4_Raw</t>
        </is>
      </c>
      <c r="C26" s="10" t="inlineStr">
        <is>
          <t>Raw/Backing</t>
        </is>
      </c>
      <c r="D26" s="11" t="inlineStr">
        <is>
          <t>CuFe2O4 formation: Cu-capture vs Fe-oxidation components.</t>
        </is>
      </c>
    </row>
    <row r="27">
      <c r="A27" s="8" t="n"/>
      <c r="B27" s="13" t="inlineStr">
        <is>
          <t>Cu_Activity</t>
        </is>
      </c>
      <c r="C27" s="10" t="inlineStr">
        <is>
          <t>Raw/Backing</t>
        </is>
      </c>
      <c r="D27" s="11" t="inlineStr">
        <is>
          <t>Cu activity sweep at 1800K (4 ternary systems).</t>
        </is>
      </c>
    </row>
    <row r="28">
      <c r="A28" s="8" t="n"/>
      <c r="B28" s="13" t="inlineStr">
        <is>
          <t>Slag_Effects</t>
        </is>
      </c>
      <c r="C28" s="10" t="inlineStr">
        <is>
          <t>Raw/Backing</t>
        </is>
      </c>
      <c r="D28" s="11" t="inlineStr">
        <is>
          <t>Slag basicity effects on a_Cu (2 quaternary systems).</t>
        </is>
      </c>
    </row>
    <row r="29">
      <c r="A29" s="14" t="n"/>
      <c r="B29" s="15" t="inlineStr">
        <is>
          <t>Phase_Map</t>
        </is>
      </c>
      <c r="C29" s="16" t="inlineStr">
        <is>
          <t>Raw/Backing</t>
        </is>
      </c>
      <c r="D29" s="17" t="inlineStr">
        <is>
          <t>20x20 ternary composition grid phase mapping at 1800K.</t>
        </is>
      </c>
    </row>
    <row r="31">
      <c r="B31" s="3" t="inlineStr">
        <is>
          <t>DATA PROVENANCE</t>
        </is>
      </c>
    </row>
    <row r="32">
      <c r="A32" s="5" t="n"/>
      <c r="B32" s="6" t="inlineStr">
        <is>
          <t>Source Tab</t>
        </is>
      </c>
      <c r="C32" s="6" t="inlineStr">
        <is>
          <t>Source CSV</t>
        </is>
      </c>
      <c r="D32" s="6" t="inlineStr">
        <is>
          <t>Database</t>
        </is>
      </c>
      <c r="E32" s="6" t="inlineStr">
        <is>
          <t>Date</t>
        </is>
      </c>
      <c r="F32" s="7" t="inlineStr">
        <is>
          <t>Generating Script</t>
        </is>
      </c>
    </row>
    <row r="33">
      <c r="A33" s="18" t="n"/>
      <c r="B33" s="19" t="inlineStr">
        <is>
          <t>OX_Gibbs</t>
        </is>
      </c>
      <c r="C33" s="19" t="inlineStr">
        <is>
          <t>oxide_gibbs_energies.csv</t>
        </is>
      </c>
      <c r="D33" s="19" t="inlineStr">
        <is>
          <t>TCOX14+SSUB3</t>
        </is>
      </c>
      <c r="E33" s="19" t="inlineStr">
        <is>
          <t>Mar 12</t>
        </is>
      </c>
      <c r="F33" s="20" t="inlineStr">
        <is>
          <t>extract_oxide_gibbs.py</t>
        </is>
      </c>
    </row>
    <row r="34">
      <c r="A34" s="21" t="n"/>
      <c r="B34" s="22" t="inlineStr">
        <is>
          <t>Ternary_Rxns</t>
        </is>
      </c>
      <c r="C34" s="22" t="inlineStr">
        <is>
          <t>ternary_reaction_energies.csv</t>
        </is>
      </c>
      <c r="D34" s="22" t="inlineStr">
        <is>
          <t>TCOX14</t>
        </is>
      </c>
      <c r="E34" s="22" t="inlineStr">
        <is>
          <t>Mar 13</t>
        </is>
      </c>
      <c r="F34" s="23" t="inlineStr">
        <is>
          <t>extract_ternary_reactions.py</t>
        </is>
      </c>
    </row>
    <row r="35">
      <c r="A35" s="18" t="n"/>
      <c r="B35" s="19" t="inlineStr">
        <is>
          <t>dG_Top6</t>
        </is>
      </c>
      <c r="C35" s="19" t="inlineStr">
        <is>
          <t>dG_vs_T_top6.csv</t>
        </is>
      </c>
      <c r="D35" s="19" t="inlineStr">
        <is>
          <t>TCOX14</t>
        </is>
      </c>
      <c r="E35" s="19" t="inlineStr">
        <is>
          <t>Mar 13</t>
        </is>
      </c>
      <c r="F35" s="20" t="inlineStr">
        <is>
          <t>dG_vs_T_top6.py</t>
        </is>
      </c>
    </row>
    <row r="36">
      <c r="A36" s="21" t="n"/>
      <c r="B36" s="22" t="inlineStr">
        <is>
          <t>CuFe2O4_Raw</t>
        </is>
      </c>
      <c r="C36" s="22" t="inlineStr">
        <is>
          <t>cufe2o4_alternative_reaction.csv</t>
        </is>
      </c>
      <c r="D36" s="22" t="inlineStr">
        <is>
          <t>TCOX14</t>
        </is>
      </c>
      <c r="E36" s="22" t="inlineStr">
        <is>
          <t>Mar 13</t>
        </is>
      </c>
      <c r="F36" s="23" t="inlineStr">
        <is>
          <t>cufe2o4_alternative_reaction.py</t>
        </is>
      </c>
    </row>
    <row r="37">
      <c r="A37" s="18" t="n"/>
      <c r="B37" s="19" t="inlineStr">
        <is>
          <t>Cu_Activity</t>
        </is>
      </c>
      <c r="C37" s="19" t="inlineStr">
        <is>
          <t>cu_activity_vs_oxide.csv</t>
        </is>
      </c>
      <c r="D37" s="19" t="inlineStr">
        <is>
          <t>TCOX14</t>
        </is>
      </c>
      <c r="E37" s="19" t="inlineStr">
        <is>
          <t>Mar 13</t>
        </is>
      </c>
      <c r="F37" s="20" t="inlineStr">
        <is>
          <t>cu_activity_vs_oxide.py</t>
        </is>
      </c>
    </row>
    <row r="38">
      <c r="A38" s="21" t="n"/>
      <c r="B38" s="22" t="inlineStr">
        <is>
          <t>Slag_Effects</t>
        </is>
      </c>
      <c r="C38" s="22" t="inlineStr">
        <is>
          <t>slag_composition_effects.csv</t>
        </is>
      </c>
      <c r="D38" s="22" t="inlineStr">
        <is>
          <t>TCOX14</t>
        </is>
      </c>
      <c r="E38" s="22" t="inlineStr">
        <is>
          <t>Mar 13</t>
        </is>
      </c>
      <c r="F38" s="23" t="inlineStr">
        <is>
          <t>slag_composition_effects.py</t>
        </is>
      </c>
    </row>
    <row r="39">
      <c r="A39" s="18" t="n"/>
      <c r="B39" s="19" t="inlineStr">
        <is>
          <t>Phase_Map</t>
        </is>
      </c>
      <c r="C39" s="19" t="inlineStr">
        <is>
          <t>ternary_phase_map_1800K.csv</t>
        </is>
      </c>
      <c r="D39" s="19" t="inlineStr">
        <is>
          <t>TCOX14</t>
        </is>
      </c>
      <c r="E39" s="19" t="inlineStr">
        <is>
          <t>Mar 13</t>
        </is>
      </c>
      <c r="F39" s="20" t="inlineStr">
        <is>
          <t>ternary_phase_map_1800K.py</t>
        </is>
      </c>
    </row>
    <row r="40">
      <c r="A40" s="21" t="n"/>
      <c r="B40" s="22" t="inlineStr">
        <is>
          <t>Activity_Corrected</t>
        </is>
      </c>
      <c r="C40" s="22" t="inlineStr">
        <is>
          <t>activity_corrected_dG.csv</t>
        </is>
      </c>
      <c r="D40" s="22" t="inlineStr">
        <is>
          <t>(derived)</t>
        </is>
      </c>
      <c r="E40" s="22" t="inlineStr">
        <is>
          <t>Mar 13</t>
        </is>
      </c>
      <c r="F40" s="23" t="inlineStr">
        <is>
          <t>compute_activity_corrected_dG.py</t>
        </is>
      </c>
    </row>
    <row r="41">
      <c r="A41" s="18" t="n"/>
      <c r="B41" s="19" t="inlineStr">
        <is>
          <t>Screening_Table</t>
        </is>
      </c>
      <c r="C41" s="19" t="inlineStr">
        <is>
          <t>screening_table.csv</t>
        </is>
      </c>
      <c r="D41" s="19" t="inlineStr">
        <is>
          <t>(derived)</t>
        </is>
      </c>
      <c r="E41" s="19" t="inlineStr">
        <is>
          <t>Mar 13</t>
        </is>
      </c>
      <c r="F41" s="20" t="inlineStr">
        <is>
          <t>build_combined_screening.py</t>
        </is>
      </c>
    </row>
    <row r="42">
      <c r="A42" s="24" t="n"/>
      <c r="B42" s="25" t="inlineStr">
        <is>
          <t>Ternary_Verdicts</t>
        </is>
      </c>
      <c r="C42" s="25" t="inlineStr">
        <is>
          <t>ternary_screening_results.csv</t>
        </is>
      </c>
      <c r="D42" s="25" t="inlineStr">
        <is>
          <t>(derived)</t>
        </is>
      </c>
      <c r="E42" s="25" t="inlineStr">
        <is>
          <t>Mar 13</t>
        </is>
      </c>
      <c r="F42" s="26" t="inlineStr">
        <is>
          <t>compute_ternary_dG.py</t>
        </is>
      </c>
    </row>
    <row r="45">
      <c r="B45" s="3" t="inlineStr">
        <is>
          <t>KEY FIGURES</t>
        </is>
      </c>
    </row>
    <row r="46">
      <c r="B46" s="27" t="inlineStr">
        <is>
          <t>Figure 1. Reaction driving force vs temperature for top 6 ternary Cu-capture candidates (25K resolution, TCOX14). Data: dG_Top6 tab.</t>
        </is>
      </c>
    </row>
    <row r="73">
      <c r="B73" s="27" t="inlineStr">
        <is>
          <t>Figure 2. Activity-corrected dG comparison: pure reference vs dilute Cu (X_Cu=0.003, gamma=8.5). Data: Activity_and_Slag tab.</t>
        </is>
      </c>
    </row>
    <row r="94">
      <c r="B94" s="27" t="inlineStr">
        <is>
          <t>Figure 3. CuFe2O4 reaction decomposition: total dG split into Cu-capture and Fe-oxidation contributions. Data: CuFe2O4_DeepDive tab.</t>
        </is>
      </c>
    </row>
    <row r="114">
      <c r="B114" s="27" t="inlineStr">
        <is>
          <t>Figure 4. Effect of slag basicity on Cu activity: MnO:SiO2 and Al2O3:SiO2 ratios at 1800K. Data: Slag_Effects tab.</t>
        </is>
      </c>
    </row>
    <row r="142">
      <c r="B142" s="28" t="inlineStr">
        <is>
          <t>Generated by build_unified_xlsx.py | All plots: matplotlib (colorblind-friendly palette per CLAUDE.md)</t>
        </is>
      </c>
    </row>
  </sheetData>
  <mergeCells count="16">
    <mergeCell ref="B7:J7"/>
    <mergeCell ref="B11:J11"/>
    <mergeCell ref="B142:J142"/>
    <mergeCell ref="B5:J5"/>
    <mergeCell ref="B114:J114"/>
    <mergeCell ref="B10:J10"/>
    <mergeCell ref="B45:J45"/>
    <mergeCell ref="B46:J46"/>
    <mergeCell ref="B94:J94"/>
    <mergeCell ref="B31:J31"/>
    <mergeCell ref="B1:J1"/>
    <mergeCell ref="B8:J8"/>
    <mergeCell ref="B4:J4"/>
    <mergeCell ref="B73:J73"/>
    <mergeCell ref="B6:J6"/>
    <mergeCell ref="B2:J2"/>
  </mergeCells>
  <hyperlinks>
    <hyperlink xmlns:r="http://schemas.openxmlformats.org/officeDocument/2006/relationships" ref="F33" r:id="rId1"/>
    <hyperlink xmlns:r="http://schemas.openxmlformats.org/officeDocument/2006/relationships" ref="F34" r:id="rId2"/>
    <hyperlink xmlns:r="http://schemas.openxmlformats.org/officeDocument/2006/relationships" ref="F35" r:id="rId3"/>
    <hyperlink xmlns:r="http://schemas.openxmlformats.org/officeDocument/2006/relationships" ref="F36" r:id="rId4"/>
    <hyperlink xmlns:r="http://schemas.openxmlformats.org/officeDocument/2006/relationships" ref="F37" r:id="rId5"/>
    <hyperlink xmlns:r="http://schemas.openxmlformats.org/officeDocument/2006/relationships" ref="F38" r:id="rId6"/>
    <hyperlink xmlns:r="http://schemas.openxmlformats.org/officeDocument/2006/relationships" ref="F39" r:id="rId7"/>
    <hyperlink xmlns:r="http://schemas.openxmlformats.org/officeDocument/2006/relationships" ref="F40" r:id="rId8"/>
    <hyperlink xmlns:r="http://schemas.openxmlformats.org/officeDocument/2006/relationships" ref="F41" r:id="rId9"/>
    <hyperlink xmlns:r="http://schemas.openxmlformats.org/officeDocument/2006/relationships" ref="F42" r:id="rId10"/>
  </hyperlinks>
  <pageMargins left="0.75" right="0.75" top="1" bottom="1" header="0.5" footer="0.5"/>
  <drawing xmlns:r="http://schemas.openxmlformats.org/officeDocument/2006/relationships" r:id="rId11"/>
</worksheet>
</file>

<file path=xl/worksheets/sheet2.xml><?xml version="1.0" encoding="utf-8"?>
<worksheet xmlns="http://schemas.openxmlformats.org/spreadsheetml/2006/main">
  <sheetPr>
    <tabColor rgb="004472C4"/>
    <outlinePr summaryBelow="1" summaryRight="1"/>
    <pageSetUpPr/>
  </sheetPr>
  <dimension ref="A1:N2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5" customWidth="1" min="1" max="1"/>
    <col width="22" customWidth="1" min="2" max="2"/>
    <col width="30" customWidth="1" min="3" max="3"/>
    <col width="23" customWidth="1" min="4" max="4"/>
    <col width="22" customWidth="1" min="5" max="5"/>
    <col width="32" customWidth="1" min="6" max="6"/>
    <col width="35" customWidth="1" min="7" max="7"/>
    <col width="23" customWidth="1" min="8" max="8"/>
    <col width="26" customWidth="1" min="9" max="9"/>
    <col width="35" customWidth="1" min="10" max="10"/>
    <col width="35" customWidth="1" min="11" max="11"/>
    <col width="10" customWidth="1" min="13" max="13"/>
    <col width="14" customWidth="1" min="14" max="14"/>
  </cols>
  <sheetData>
    <row r="1">
      <c r="A1" s="3" t="inlineStr">
        <is>
          <t>SCREENING SUMMARY — Binary oxide stability + ternary Cu-capture potential for 17 candidate oxides</t>
        </is>
      </c>
      <c r="M1" s="29" t="inlineStr">
        <is>
          <t>Highlight:</t>
        </is>
      </c>
      <c r="N1" s="30" t="inlineStr">
        <is>
          <t>(none)</t>
        </is>
      </c>
    </row>
    <row r="2">
      <c r="A2" s="31" t="inlineStr">
        <is>
          <t>All values reference the green/gray backing tabs. Click any formula cell to trace its source.</t>
        </is>
      </c>
    </row>
    <row r="3">
      <c r="A3" s="32" t="inlineStr">
        <is>
          <t>Oxide</t>
        </is>
      </c>
      <c r="B3" s="33" t="inlineStr">
        <is>
          <t>Formula</t>
        </is>
      </c>
      <c r="C3" s="33" t="inlineStr">
        <is>
          <t>Density (g/cm³)</t>
        </is>
      </c>
      <c r="D3" s="33" t="inlineStr">
        <is>
          <t>Melting Point (°C)</t>
        </is>
      </c>
      <c r="E3" s="33" t="inlineStr">
        <is>
          <t>Floats on Steel?</t>
        </is>
      </c>
      <c r="F3" s="33" t="inlineStr">
        <is>
          <t>ΔG_binary @ 1527°C (kJ/mol O₂)</t>
        </is>
      </c>
      <c r="G3" s="33" t="inlineStr">
        <is>
          <t>Binary Verdict</t>
        </is>
      </c>
      <c r="H3" s="33" t="inlineStr">
        <is>
          <t>Best Ternary Product</t>
        </is>
      </c>
      <c r="I3" s="33" t="inlineStr">
        <is>
          <t>ΔG_ternary @ 1527°C (kJ)</t>
        </is>
      </c>
      <c r="J3" s="33" t="inlineStr">
        <is>
          <t>Ternary Verdict</t>
        </is>
      </c>
      <c r="K3" s="34" t="inlineStr">
        <is>
          <t>Tier</t>
        </is>
      </c>
    </row>
    <row r="4">
      <c r="A4" s="35">
        <f>Screening_Table!A4</f>
        <v/>
      </c>
      <c r="B4" s="36">
        <f>Screening_Table!B4</f>
        <v/>
      </c>
      <c r="C4" s="36">
        <f>Screening_Table!C4</f>
        <v/>
      </c>
      <c r="D4" s="36">
        <f>Screening_Table!D4</f>
        <v/>
      </c>
      <c r="E4" s="36">
        <f>Screening_Table!E4</f>
        <v/>
      </c>
      <c r="F4" s="36">
        <f>Screening_Table!I4</f>
        <v/>
      </c>
      <c r="G4" s="36">
        <f>IF(ISNUMBER(F4),IF(F4&lt;0,"Cu REDUCES","STABLE"),"N/A")</f>
        <v/>
      </c>
      <c r="H4" s="36">
        <f>Ternary_Verdicts!A14</f>
        <v/>
      </c>
      <c r="I4" s="36">
        <f>Ternary_Verdicts!G14</f>
        <v/>
      </c>
      <c r="J4" s="36">
        <f>IF(ISNUMBER(I4),IF(I4&lt;0,"Cu CAPTURED","NO CAPTURE"),"N/A")</f>
        <v/>
      </c>
      <c r="K4" s="37">
        <f>IF(ISNUMBER(I4),IF(I4&lt;-50,"STRONG",IF(I4&lt;-25,"MODERATE","WEAK")),"N/A")</f>
        <v/>
      </c>
    </row>
    <row r="5">
      <c r="A5" s="38">
        <f>Screening_Table!A5</f>
        <v/>
      </c>
      <c r="B5" s="39">
        <f>Screening_Table!B5</f>
        <v/>
      </c>
      <c r="C5" s="39">
        <f>Screening_Table!C5</f>
        <v/>
      </c>
      <c r="D5" s="39">
        <f>Screening_Table!D5</f>
        <v/>
      </c>
      <c r="E5" s="39">
        <f>Screening_Table!E5</f>
        <v/>
      </c>
      <c r="F5" s="39">
        <f>Screening_Table!I5</f>
        <v/>
      </c>
      <c r="G5" s="39">
        <f>IF(ISNUMBER(F5),IF(F5&lt;0,"Cu REDUCES","STABLE"),"N/A")</f>
        <v/>
      </c>
      <c r="H5" s="39">
        <f>Ternary_Verdicts!A4</f>
        <v/>
      </c>
      <c r="I5" s="39">
        <f>Ternary_Verdicts!G4</f>
        <v/>
      </c>
      <c r="J5" s="39">
        <f>IF(ISNUMBER(I5),IF(I5&lt;0,"Cu CAPTURED","NO CAPTURE"),"N/A")</f>
        <v/>
      </c>
      <c r="K5" s="40">
        <f>IF(ISNUMBER(I5),IF(I5&lt;-50,"STRONG",IF(I5&lt;-25,"MODERATE","WEAK")),"N/A")</f>
        <v/>
      </c>
    </row>
    <row r="6">
      <c r="A6" s="35">
        <f>Screening_Table!A6</f>
        <v/>
      </c>
      <c r="B6" s="36">
        <f>Screening_Table!B6</f>
        <v/>
      </c>
      <c r="C6" s="36">
        <f>Screening_Table!C6</f>
        <v/>
      </c>
      <c r="D6" s="36">
        <f>Screening_Table!D6</f>
        <v/>
      </c>
      <c r="E6" s="36">
        <f>Screening_Table!E6</f>
        <v/>
      </c>
      <c r="F6" s="36">
        <f>Screening_Table!I6</f>
        <v/>
      </c>
      <c r="G6" s="36">
        <f>IF(ISNUMBER(F6),IF(F6&lt;0,"Cu REDUCES","STABLE"),"N/A")</f>
        <v/>
      </c>
      <c r="H6" s="36">
        <f>Ternary_Verdicts!A15</f>
        <v/>
      </c>
      <c r="I6" s="36">
        <f>Ternary_Verdicts!G15</f>
        <v/>
      </c>
      <c r="J6" s="36">
        <f>IF(ISNUMBER(I6),IF(I6&lt;0,"Cu CAPTURED","NO CAPTURE"),"N/A")</f>
        <v/>
      </c>
      <c r="K6" s="37">
        <f>IF(ISNUMBER(I6),IF(I6&lt;-50,"STRONG",IF(I6&lt;-25,"MODERATE","WEAK")),"N/A")</f>
        <v/>
      </c>
    </row>
    <row r="7">
      <c r="A7" s="38">
        <f>Screening_Table!A7</f>
        <v/>
      </c>
      <c r="B7" s="39">
        <f>Screening_Table!B7</f>
        <v/>
      </c>
      <c r="C7" s="39">
        <f>Screening_Table!C7</f>
        <v/>
      </c>
      <c r="D7" s="39">
        <f>Screening_Table!D7</f>
        <v/>
      </c>
      <c r="E7" s="39">
        <f>Screening_Table!E7</f>
        <v/>
      </c>
      <c r="F7" s="39">
        <f>Screening_Table!I7</f>
        <v/>
      </c>
      <c r="G7" s="39">
        <f>IF(ISNUMBER(F7),IF(F7&lt;0,"Cu REDUCES","STABLE"),"N/A")</f>
        <v/>
      </c>
      <c r="H7" s="39">
        <f>Ternary_Verdicts!A16</f>
        <v/>
      </c>
      <c r="I7" s="39">
        <f>Ternary_Verdicts!G16</f>
        <v/>
      </c>
      <c r="J7" s="39">
        <f>IF(ISNUMBER(I7),IF(I7&lt;0,"Cu CAPTURED","NO CAPTURE"),"N/A")</f>
        <v/>
      </c>
      <c r="K7" s="40">
        <f>IF(ISNUMBER(I7),IF(I7&lt;-50,"STRONG",IF(I7&lt;-25,"MODERATE","WEAK")),"N/A")</f>
        <v/>
      </c>
    </row>
    <row r="8">
      <c r="A8" s="35">
        <f>Screening_Table!A8</f>
        <v/>
      </c>
      <c r="B8" s="36">
        <f>Screening_Table!B8</f>
        <v/>
      </c>
      <c r="C8" s="36">
        <f>Screening_Table!C8</f>
        <v/>
      </c>
      <c r="D8" s="36">
        <f>Screening_Table!D8</f>
        <v/>
      </c>
      <c r="E8" s="36">
        <f>Screening_Table!E8</f>
        <v/>
      </c>
      <c r="F8" s="36">
        <f>Screening_Table!I8</f>
        <v/>
      </c>
      <c r="G8" s="36">
        <f>IF(ISNUMBER(F8),IF(F8&lt;0,"Cu REDUCES","STABLE"),"N/A")</f>
        <v/>
      </c>
      <c r="H8" s="36">
        <f>Ternary_Verdicts!A6</f>
        <v/>
      </c>
      <c r="I8" s="36">
        <f>Ternary_Verdicts!G6</f>
        <v/>
      </c>
      <c r="J8" s="36">
        <f>IF(ISNUMBER(I8),IF(I8&lt;0,"Cu CAPTURED","NO CAPTURE"),"N/A")</f>
        <v/>
      </c>
      <c r="K8" s="37">
        <f>IF(ISNUMBER(I8),IF(I8&lt;-50,"STRONG",IF(I8&lt;-25,"MODERATE","WEAK")),"N/A")</f>
        <v/>
      </c>
    </row>
    <row r="9">
      <c r="A9" s="38">
        <f>Screening_Table!A9</f>
        <v/>
      </c>
      <c r="B9" s="39">
        <f>Screening_Table!B9</f>
        <v/>
      </c>
      <c r="C9" s="39">
        <f>Screening_Table!C9</f>
        <v/>
      </c>
      <c r="D9" s="39">
        <f>Screening_Table!D9</f>
        <v/>
      </c>
      <c r="E9" s="39">
        <f>Screening_Table!E9</f>
        <v/>
      </c>
      <c r="F9" s="39">
        <f>Screening_Table!I9</f>
        <v/>
      </c>
      <c r="G9" s="39">
        <f>IF(ISNUMBER(F9),IF(F9&lt;0,"Cu REDUCES","STABLE"),"N/A")</f>
        <v/>
      </c>
      <c r="H9" s="39">
        <f>Ternary_Verdicts!A11</f>
        <v/>
      </c>
      <c r="I9" s="39">
        <f>Ternary_Verdicts!G11</f>
        <v/>
      </c>
      <c r="J9" s="39">
        <f>IF(ISNUMBER(I9),IF(I9&lt;0,"Cu CAPTURED","NO CAPTURE"),"N/A")</f>
        <v/>
      </c>
      <c r="K9" s="40">
        <f>IF(ISNUMBER(I9),IF(I9&lt;-50,"STRONG",IF(I9&lt;-25,"MODERATE","WEAK")),"N/A")</f>
        <v/>
      </c>
    </row>
    <row r="10">
      <c r="A10" s="35">
        <f>Screening_Table!A10</f>
        <v/>
      </c>
      <c r="B10" s="36">
        <f>Screening_Table!B10</f>
        <v/>
      </c>
      <c r="C10" s="36">
        <f>Screening_Table!C10</f>
        <v/>
      </c>
      <c r="D10" s="36">
        <f>Screening_Table!D10</f>
        <v/>
      </c>
      <c r="E10" s="36">
        <f>Screening_Table!E10</f>
        <v/>
      </c>
      <c r="F10" s="36">
        <f>Screening_Table!I10</f>
        <v/>
      </c>
      <c r="G10" s="36">
        <f>IF(ISNUMBER(F10),IF(F10&lt;0,"Cu REDUCES","STABLE"),"N/A")</f>
        <v/>
      </c>
      <c r="H10" s="36">
        <f>Ternary_Verdicts!A13</f>
        <v/>
      </c>
      <c r="I10" s="36">
        <f>Ternary_Verdicts!G13</f>
        <v/>
      </c>
      <c r="J10" s="36">
        <f>IF(ISNUMBER(I10),IF(I10&lt;0,"Cu CAPTURED","NO CAPTURE"),"N/A")</f>
        <v/>
      </c>
      <c r="K10" s="37">
        <f>IF(ISNUMBER(I10),IF(I10&lt;-50,"STRONG",IF(I10&lt;-25,"MODERATE","WEAK")),"N/A")</f>
        <v/>
      </c>
    </row>
    <row r="11">
      <c r="A11" s="38">
        <f>Screening_Table!A11</f>
        <v/>
      </c>
      <c r="B11" s="39">
        <f>Screening_Table!B11</f>
        <v/>
      </c>
      <c r="C11" s="39">
        <f>Screening_Table!C11</f>
        <v/>
      </c>
      <c r="D11" s="39">
        <f>Screening_Table!D11</f>
        <v/>
      </c>
      <c r="E11" s="39">
        <f>Screening_Table!E11</f>
        <v/>
      </c>
      <c r="F11" s="39">
        <f>Screening_Table!I11</f>
        <v/>
      </c>
      <c r="G11" s="39">
        <f>IF(ISNUMBER(F11),IF(F11&lt;0,"Cu REDUCES","STABLE"),"N/A")</f>
        <v/>
      </c>
      <c r="H11" s="39">
        <f>Ternary_Verdicts!A7</f>
        <v/>
      </c>
      <c r="I11" s="39">
        <f>Ternary_Verdicts!G7</f>
        <v/>
      </c>
      <c r="J11" s="39">
        <f>IF(ISNUMBER(I11),IF(I11&lt;0,"Cu CAPTURED","NO CAPTURE"),"N/A")</f>
        <v/>
      </c>
      <c r="K11" s="40">
        <f>IF(ISNUMBER(I11),IF(I11&lt;-50,"STRONG",IF(I11&lt;-25,"MODERATE","WEAK")),"N/A")</f>
        <v/>
      </c>
    </row>
    <row r="12">
      <c r="A12" s="35">
        <f>Screening_Table!A12</f>
        <v/>
      </c>
      <c r="B12" s="36">
        <f>Screening_Table!B12</f>
        <v/>
      </c>
      <c r="C12" s="36">
        <f>Screening_Table!C12</f>
        <v/>
      </c>
      <c r="D12" s="36">
        <f>Screening_Table!D12</f>
        <v/>
      </c>
      <c r="E12" s="36">
        <f>Screening_Table!E12</f>
        <v/>
      </c>
      <c r="F12" s="36">
        <f>Screening_Table!I12</f>
        <v/>
      </c>
      <c r="G12" s="36">
        <f>IF(ISNUMBER(F12),IF(F12&lt;0,"Cu REDUCES","STABLE"),"N/A")</f>
        <v/>
      </c>
      <c r="H12" s="36">
        <f>Ternary_Verdicts!A8</f>
        <v/>
      </c>
      <c r="I12" s="36">
        <f>Ternary_Verdicts!G8</f>
        <v/>
      </c>
      <c r="J12" s="36">
        <f>IF(ISNUMBER(I12),IF(I12&lt;0,"Cu CAPTURED","NO CAPTURE"),"N/A")</f>
        <v/>
      </c>
      <c r="K12" s="37">
        <f>IF(ISNUMBER(I12),IF(I12&lt;-50,"STRONG",IF(I12&lt;-25,"MODERATE","WEAK")),"N/A")</f>
        <v/>
      </c>
    </row>
    <row r="13">
      <c r="A13" s="38">
        <f>Screening_Table!A13</f>
        <v/>
      </c>
      <c r="B13" s="39">
        <f>Screening_Table!B13</f>
        <v/>
      </c>
      <c r="C13" s="39">
        <f>Screening_Table!C13</f>
        <v/>
      </c>
      <c r="D13" s="39">
        <f>Screening_Table!D13</f>
        <v/>
      </c>
      <c r="E13" s="39">
        <f>Screening_Table!E13</f>
        <v/>
      </c>
      <c r="F13" s="39">
        <f>Screening_Table!I13</f>
        <v/>
      </c>
      <c r="G13" s="39">
        <f>IF(ISNUMBER(F13),IF(F13&lt;0,"Cu REDUCES","STABLE"),"N/A")</f>
        <v/>
      </c>
      <c r="H13" s="39" t="inlineStr">
        <is>
          <t>No data</t>
        </is>
      </c>
      <c r="I13" s="39" t="inlineStr">
        <is>
          <t>N/A</t>
        </is>
      </c>
      <c r="J13" s="39" t="inlineStr">
        <is>
          <t>N/A</t>
        </is>
      </c>
      <c r="K13" s="40" t="inlineStr">
        <is>
          <t>N/A</t>
        </is>
      </c>
    </row>
    <row r="14">
      <c r="A14" s="35">
        <f>Screening_Table!A14</f>
        <v/>
      </c>
      <c r="B14" s="36">
        <f>Screening_Table!B14</f>
        <v/>
      </c>
      <c r="C14" s="36">
        <f>Screening_Table!C14</f>
        <v/>
      </c>
      <c r="D14" s="36">
        <f>Screening_Table!D14</f>
        <v/>
      </c>
      <c r="E14" s="36">
        <f>Screening_Table!E14</f>
        <v/>
      </c>
      <c r="F14" s="36">
        <f>Screening_Table!I14</f>
        <v/>
      </c>
      <c r="G14" s="36">
        <f>IF(ISNUMBER(F14),IF(F14&lt;0,"Cu REDUCES","STABLE"),"N/A")</f>
        <v/>
      </c>
      <c r="H14" s="36">
        <f>Ternary_Verdicts!A17</f>
        <v/>
      </c>
      <c r="I14" s="36">
        <f>Ternary_Verdicts!G17</f>
        <v/>
      </c>
      <c r="J14" s="36">
        <f>IF(ISNUMBER(I14),IF(I14&lt;0,"Cu CAPTURED","NO CAPTURE"),"N/A")</f>
        <v/>
      </c>
      <c r="K14" s="37">
        <f>IF(ISNUMBER(I14),IF(I14&lt;-50,"STRONG",IF(I14&lt;-25,"MODERATE","WEAK")),"N/A")</f>
        <v/>
      </c>
    </row>
    <row r="15">
      <c r="A15" s="38">
        <f>Screening_Table!A15</f>
        <v/>
      </c>
      <c r="B15" s="39">
        <f>Screening_Table!B15</f>
        <v/>
      </c>
      <c r="C15" s="39">
        <f>Screening_Table!C15</f>
        <v/>
      </c>
      <c r="D15" s="39">
        <f>Screening_Table!D15</f>
        <v/>
      </c>
      <c r="E15" s="39">
        <f>Screening_Table!E15</f>
        <v/>
      </c>
      <c r="F15" s="39">
        <f>Screening_Table!I15</f>
        <v/>
      </c>
      <c r="G15" s="39">
        <f>IF(ISNUMBER(F15),IF(F15&lt;0,"Cu REDUCES","STABLE"),"N/A")</f>
        <v/>
      </c>
      <c r="H15" s="39">
        <f>Ternary_Verdicts!A18</f>
        <v/>
      </c>
      <c r="I15" s="39">
        <f>Ternary_Verdicts!G18</f>
        <v/>
      </c>
      <c r="J15" s="39">
        <f>IF(ISNUMBER(I15),IF(I15&lt;0,"Cu CAPTURED","NO CAPTURE"),"N/A")</f>
        <v/>
      </c>
      <c r="K15" s="40">
        <f>IF(ISNUMBER(I15),IF(I15&lt;-50,"STRONG",IF(I15&lt;-25,"MODERATE","WEAK")),"N/A")</f>
        <v/>
      </c>
    </row>
    <row r="16">
      <c r="A16" s="35">
        <f>Screening_Table!A16</f>
        <v/>
      </c>
      <c r="B16" s="36">
        <f>Screening_Table!B16</f>
        <v/>
      </c>
      <c r="C16" s="36">
        <f>Screening_Table!C16</f>
        <v/>
      </c>
      <c r="D16" s="36">
        <f>Screening_Table!D16</f>
        <v/>
      </c>
      <c r="E16" s="36">
        <f>Screening_Table!E16</f>
        <v/>
      </c>
      <c r="F16" s="36">
        <f>Screening_Table!I16</f>
        <v/>
      </c>
      <c r="G16" s="36">
        <f>IF(ISNUMBER(F16),IF(F16&lt;0,"Cu REDUCES","STABLE"),"N/A")</f>
        <v/>
      </c>
      <c r="H16" s="36" t="inlineStr">
        <is>
          <t>No data</t>
        </is>
      </c>
      <c r="I16" s="36" t="inlineStr">
        <is>
          <t>N/A</t>
        </is>
      </c>
      <c r="J16" s="36" t="inlineStr">
        <is>
          <t>N/A</t>
        </is>
      </c>
      <c r="K16" s="37" t="inlineStr">
        <is>
          <t>N/A</t>
        </is>
      </c>
    </row>
    <row r="17">
      <c r="A17" s="38">
        <f>Screening_Table!A17</f>
        <v/>
      </c>
      <c r="B17" s="39">
        <f>Screening_Table!B17</f>
        <v/>
      </c>
      <c r="C17" s="39">
        <f>Screening_Table!C17</f>
        <v/>
      </c>
      <c r="D17" s="39">
        <f>Screening_Table!D17</f>
        <v/>
      </c>
      <c r="E17" s="39">
        <f>Screening_Table!E17</f>
        <v/>
      </c>
      <c r="F17" s="39">
        <f>Screening_Table!I17</f>
        <v/>
      </c>
      <c r="G17" s="39">
        <f>IF(ISNUMBER(F17),IF(F17&lt;0,"Cu REDUCES","STABLE"),"N/A")</f>
        <v/>
      </c>
      <c r="H17" s="39">
        <f>Ternary_Verdicts!A21</f>
        <v/>
      </c>
      <c r="I17" s="39">
        <f>Ternary_Verdicts!G21</f>
        <v/>
      </c>
      <c r="J17" s="39">
        <f>IF(ISNUMBER(I17),IF(I17&lt;0,"Cu CAPTURED","NO CAPTURE"),"N/A")</f>
        <v/>
      </c>
      <c r="K17" s="40">
        <f>IF(ISNUMBER(I17),IF(I17&lt;-50,"STRONG",IF(I17&lt;-25,"MODERATE","WEAK")),"N/A")</f>
        <v/>
      </c>
    </row>
    <row r="18">
      <c r="A18" s="35">
        <f>Screening_Table!A18</f>
        <v/>
      </c>
      <c r="B18" s="36">
        <f>Screening_Table!B18</f>
        <v/>
      </c>
      <c r="C18" s="36">
        <f>Screening_Table!C18</f>
        <v/>
      </c>
      <c r="D18" s="36">
        <f>Screening_Table!D18</f>
        <v/>
      </c>
      <c r="E18" s="36">
        <f>Screening_Table!E18</f>
        <v/>
      </c>
      <c r="F18" s="36">
        <f>Screening_Table!I18</f>
        <v/>
      </c>
      <c r="G18" s="36">
        <f>IF(ISNUMBER(F18),IF(F18&lt;0,"Cu REDUCES","STABLE"),"N/A")</f>
        <v/>
      </c>
      <c r="H18" s="36">
        <f>Ternary_Verdicts!A10</f>
        <v/>
      </c>
      <c r="I18" s="36">
        <f>Ternary_Verdicts!G10</f>
        <v/>
      </c>
      <c r="J18" s="36">
        <f>IF(ISNUMBER(I18),IF(I18&lt;0,"Cu CAPTURED","NO CAPTURE"),"N/A")</f>
        <v/>
      </c>
      <c r="K18" s="37">
        <f>IF(ISNUMBER(I18),IF(I18&lt;-50,"STRONG",IF(I18&lt;-25,"MODERATE","WEAK")),"N/A")</f>
        <v/>
      </c>
    </row>
    <row r="19">
      <c r="A19" s="38">
        <f>Screening_Table!A19</f>
        <v/>
      </c>
      <c r="B19" s="39">
        <f>Screening_Table!B19</f>
        <v/>
      </c>
      <c r="C19" s="39">
        <f>Screening_Table!C19</f>
        <v/>
      </c>
      <c r="D19" s="39">
        <f>Screening_Table!D19</f>
        <v/>
      </c>
      <c r="E19" s="39">
        <f>Screening_Table!E19</f>
        <v/>
      </c>
      <c r="F19" s="39">
        <f>Screening_Table!I19</f>
        <v/>
      </c>
      <c r="G19" s="39">
        <f>IF(ISNUMBER(F19),IF(F19&lt;0,"Cu REDUCES","STABLE"),"N/A")</f>
        <v/>
      </c>
      <c r="H19" s="39">
        <f>Ternary_Verdicts!A19</f>
        <v/>
      </c>
      <c r="I19" s="39">
        <f>Ternary_Verdicts!G19</f>
        <v/>
      </c>
      <c r="J19" s="39">
        <f>IF(ISNUMBER(I19),IF(I19&lt;0,"Cu CAPTURED","NO CAPTURE"),"N/A")</f>
        <v/>
      </c>
      <c r="K19" s="40">
        <f>IF(ISNUMBER(I19),IF(I19&lt;-50,"STRONG",IF(I19&lt;-25,"MODERATE","WEAK")),"N/A")</f>
        <v/>
      </c>
    </row>
    <row r="20">
      <c r="A20" s="41">
        <f>Screening_Table!A20</f>
        <v/>
      </c>
      <c r="B20" s="42">
        <f>Screening_Table!B20</f>
        <v/>
      </c>
      <c r="C20" s="42">
        <f>Screening_Table!C20</f>
        <v/>
      </c>
      <c r="D20" s="42">
        <f>Screening_Table!D20</f>
        <v/>
      </c>
      <c r="E20" s="42">
        <f>Screening_Table!E20</f>
        <v/>
      </c>
      <c r="F20" s="42">
        <f>Screening_Table!I20</f>
        <v/>
      </c>
      <c r="G20" s="42">
        <f>IF(ISNUMBER(F20),IF(F20&lt;0,"Cu REDUCES","STABLE"),"N/A")</f>
        <v/>
      </c>
      <c r="H20" s="42" t="inlineStr">
        <is>
          <t>No data</t>
        </is>
      </c>
      <c r="I20" s="42" t="inlineStr">
        <is>
          <t>N/A</t>
        </is>
      </c>
      <c r="J20" s="42" t="inlineStr">
        <is>
          <t>N/A</t>
        </is>
      </c>
      <c r="K20" s="43" t="inlineStr">
        <is>
          <t>N/A</t>
        </is>
      </c>
    </row>
    <row r="21"/>
    <row r="22">
      <c r="A22" s="44" t="inlineStr">
        <is>
          <t>TOP CANDIDATES</t>
        </is>
      </c>
    </row>
    <row r="23">
      <c r="A23" s="32" t="inlineStr">
        <is>
          <t>Product</t>
        </is>
      </c>
      <c r="B23" s="33" t="inlineStr">
        <is>
          <t>Parent Oxide</t>
        </is>
      </c>
      <c r="C23" s="33" t="inlineStr">
        <is>
          <t>Reaction</t>
        </is>
      </c>
      <c r="D23" s="33" t="inlineStr">
        <is>
          <t>ΔG @ 1527°C (kJ)</t>
        </is>
      </c>
      <c r="E23" s="33" t="inlineStr">
        <is>
          <t>Named Phase</t>
        </is>
      </c>
      <c r="F23" s="33" t="inlineStr">
        <is>
          <t>Mechanism</t>
        </is>
      </c>
      <c r="G23" s="34" t="inlineStr">
        <is>
          <t>Tier</t>
        </is>
      </c>
    </row>
    <row r="24">
      <c r="A24" s="35" t="inlineStr">
        <is>
          <t>CuFe₂O₄</t>
        </is>
      </c>
      <c r="B24" s="36" t="inlineStr">
        <is>
          <t>FeO</t>
        </is>
      </c>
      <c r="C24" s="36" t="inlineStr">
        <is>
          <t>Cu + 2FeO + O₂ → CuFe₂O₄</t>
        </is>
      </c>
      <c r="D24" s="36">
        <f>Ternary_Verdicts!G8</f>
        <v/>
      </c>
      <c r="E24" s="36" t="inlineStr">
        <is>
          <t>SPINEL#1 (to 1700K)</t>
        </is>
      </c>
      <c r="F24" s="36" t="inlineStr">
        <is>
          <t>Spinel trapping</t>
        </is>
      </c>
      <c r="G24" s="37" t="inlineStr">
        <is>
          <t>STRONG</t>
        </is>
      </c>
    </row>
    <row r="25">
      <c r="A25" s="38" t="inlineStr">
        <is>
          <t>Cu₃V₂O₈</t>
        </is>
      </c>
      <c r="B25" s="39" t="inlineStr">
        <is>
          <t>V₂O₅</t>
        </is>
      </c>
      <c r="C25" s="39" t="inlineStr">
        <is>
          <t>3Cu + V₂O₅ + 1.5O₂ → Cu₃V₂O₈</t>
        </is>
      </c>
      <c r="D25" s="39">
        <f>Ternary_Verdicts!G10</f>
        <v/>
      </c>
      <c r="E25" s="39" t="inlineStr">
        <is>
          <t>none (liquid)</t>
        </is>
      </c>
      <c r="F25" s="39" t="inlineStr">
        <is>
          <t>Vanadate slag dissolution</t>
        </is>
      </c>
      <c r="G25" s="40" t="inlineStr">
        <is>
          <t>STRONG</t>
        </is>
      </c>
    </row>
    <row r="26">
      <c r="A26" s="35" t="inlineStr">
        <is>
          <t>CuMn₂O₄</t>
        </is>
      </c>
      <c r="B26" s="36" t="inlineStr">
        <is>
          <t>MnO</t>
        </is>
      </c>
      <c r="C26" s="36" t="inlineStr">
        <is>
          <t>Cu + 2MnO + O₂ → CuMn₂O₄</t>
        </is>
      </c>
      <c r="D26" s="36">
        <f>Ternary_Verdicts!G7</f>
        <v/>
      </c>
      <c r="E26" s="36" t="inlineStr">
        <is>
          <t>SPINEL#1 (to 1700K)</t>
        </is>
      </c>
      <c r="F26" s="36" t="inlineStr">
        <is>
          <t>Spinel trapping</t>
        </is>
      </c>
      <c r="G26" s="37" t="inlineStr">
        <is>
          <t>STRONG</t>
        </is>
      </c>
    </row>
    <row r="27">
      <c r="A27" s="45" t="inlineStr">
        <is>
          <t>Cu₂SiO₄</t>
        </is>
      </c>
      <c r="B27" s="46" t="inlineStr">
        <is>
          <t>SiO₂</t>
        </is>
      </c>
      <c r="C27" s="46" t="inlineStr">
        <is>
          <t>2Cu + SiO₂ + O₂ → Cu₂SiO₄</t>
        </is>
      </c>
      <c r="D27" s="46">
        <f>Ternary_Verdicts!G13</f>
        <v/>
      </c>
      <c r="E27" s="46" t="inlineStr">
        <is>
          <t>none (liquid)</t>
        </is>
      </c>
      <c r="F27" s="46" t="inlineStr">
        <is>
          <t>Silicate slag dissolution</t>
        </is>
      </c>
      <c r="G27" s="47" t="inlineStr">
        <is>
          <t>STRONG</t>
        </is>
      </c>
    </row>
  </sheetData>
  <mergeCells count="3">
    <mergeCell ref="A2:K2"/>
    <mergeCell ref="A22:K22"/>
    <mergeCell ref="A1:K1"/>
  </mergeCells>
  <conditionalFormatting sqref="A4:K20">
    <cfRule type="expression" priority="1" dxfId="0">
      <formula>=$B4=$N$1</formula>
    </cfRule>
  </conditionalFormatting>
  <conditionalFormatting sqref="G4:G20">
    <cfRule type="cellIs" priority="2" operator="equal" dxfId="1">
      <formula>"Cu REDUCES"</formula>
    </cfRule>
    <cfRule type="cellIs" priority="3" operator="equal" dxfId="2">
      <formula>"Cu CAPTURED"</formula>
    </cfRule>
  </conditionalFormatting>
  <conditionalFormatting sqref="J4:J20">
    <cfRule type="cellIs" priority="4" operator="equal" dxfId="1">
      <formula>"Cu REDUCES"</formula>
    </cfRule>
    <cfRule type="cellIs" priority="5" operator="equal" dxfId="2">
      <formula>"Cu CAPTURED"</formula>
    </cfRule>
  </conditionalFormatting>
  <dataValidations count="1">
    <dataValidation sqref="N1" showDropDown="0" showInputMessage="0" showErrorMessage="0" allowBlank="1" promptTitle="Highlight Oxide" prompt="Select an oxide to highlight its row in yellow." type="list">
      <formula1>"(none),MgO,Al2O3,CaO,ZrO2,Cr2O3,TiO2,SiO2,MnO,FeO,CuO,NiO,CoO,PbO,B2O3,V2O5,La2O3,CeO2"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4472C4"/>
    <outlinePr summaryBelow="1" summaryRight="1"/>
    <pageSetUpPr/>
  </sheetPr>
  <dimension ref="A1:I4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30" customWidth="1" min="2" max="2"/>
    <col width="30" customWidth="1" min="3" max="3"/>
    <col width="30" customWidth="1" min="4" max="4"/>
    <col width="14" customWidth="1" min="5" max="5"/>
    <col width="30" customWidth="1" min="6" max="6"/>
    <col width="16" customWidth="1" min="7" max="7"/>
    <col width="30" customWidth="1" min="8" max="8"/>
    <col width="22" customWidth="1" min="9" max="9"/>
  </cols>
  <sheetData>
    <row r="1">
      <c r="A1" s="3" t="inlineStr">
        <is>
          <t>EXPERIMENT DESIGN — How much oxide, what particle size, how long?</t>
        </is>
      </c>
    </row>
    <row r="2">
      <c r="A2" s="31" t="inlineStr">
        <is>
          <t>Gold cells are editable. All results update automatically. Use the oxide dropdown (C15) to switch the particle sweep.</t>
        </is>
      </c>
    </row>
    <row r="3"/>
    <row r="4">
      <c r="A4" s="48" t="inlineStr">
        <is>
          <t>Parameter</t>
        </is>
      </c>
      <c r="B4" s="48" t="inlineStr">
        <is>
          <t>Symbol</t>
        </is>
      </c>
      <c r="C4" s="48" t="inlineStr">
        <is>
          <t>Value</t>
        </is>
      </c>
      <c r="D4" s="48" t="inlineStr">
        <is>
          <t>Unit / Note</t>
        </is>
      </c>
    </row>
    <row r="5">
      <c r="A5" t="inlineStr">
        <is>
          <t>Steel mass</t>
        </is>
      </c>
      <c r="B5" t="inlineStr">
        <is>
          <t>m_steel</t>
        </is>
      </c>
      <c r="C5" s="49" t="n">
        <v>0.5</v>
      </c>
      <c r="D5" t="inlineStr">
        <is>
          <t>kg (EDITABLE)</t>
        </is>
      </c>
    </row>
    <row r="6">
      <c r="A6" t="inlineStr">
        <is>
          <t>Initial Cu</t>
        </is>
      </c>
      <c r="B6" t="inlineStr">
        <is>
          <t>Cu_init</t>
        </is>
      </c>
      <c r="C6" s="49" t="n">
        <v>0.3</v>
      </c>
      <c r="D6" t="inlineStr">
        <is>
          <t>wt% (EDITABLE)</t>
        </is>
      </c>
    </row>
    <row r="7">
      <c r="A7" t="inlineStr">
        <is>
          <t>Target Cu</t>
        </is>
      </c>
      <c r="B7" t="inlineStr">
        <is>
          <t>Cu_target</t>
        </is>
      </c>
      <c r="C7" s="49" t="n">
        <v>0.1</v>
      </c>
      <c r="D7" t="inlineStr">
        <is>
          <t>wt% (EDITABLE)</t>
        </is>
      </c>
    </row>
    <row r="8">
      <c r="A8" t="inlineStr">
        <is>
          <t>Excess factor</t>
        </is>
      </c>
      <c r="B8" t="inlineStr">
        <is>
          <t>k_excess</t>
        </is>
      </c>
      <c r="C8" s="50" t="n">
        <v>3</v>
      </c>
      <c r="D8" t="inlineStr">
        <is>
          <t>× stoichiometric (EDITABLE)</t>
        </is>
      </c>
    </row>
    <row r="9">
      <c r="A9" t="inlineStr">
        <is>
          <t>Particle radius</t>
        </is>
      </c>
      <c r="B9" t="inlineStr">
        <is>
          <t>R</t>
        </is>
      </c>
      <c r="C9" s="51" t="n">
        <v>100</v>
      </c>
      <c r="D9" t="inlineStr">
        <is>
          <t>μm (EDITABLE)</t>
        </is>
      </c>
    </row>
    <row r="10">
      <c r="A10" t="inlineStr">
        <is>
          <t>D_Cu in liquid Fe</t>
        </is>
      </c>
      <c r="B10" t="inlineStr">
        <is>
          <t>D_Cu</t>
        </is>
      </c>
      <c r="C10" s="52" t="n">
        <v>9.630000000000001e-10</v>
      </c>
      <c r="D10" t="inlineStr">
        <is>
          <t>m²/s at 1800K (DICTRA)</t>
        </is>
      </c>
    </row>
    <row r="11">
      <c r="A11" t="inlineStr">
        <is>
          <t>Liquid steel density</t>
        </is>
      </c>
      <c r="B11" t="inlineStr">
        <is>
          <t>ρ_steel</t>
        </is>
      </c>
      <c r="C11" s="53" t="n">
        <v>7000</v>
      </c>
      <c r="D11" t="inlineStr">
        <is>
          <t>kg/m³</t>
        </is>
      </c>
    </row>
    <row r="12">
      <c r="A12" t="inlineStr">
        <is>
          <t>Cu to remove</t>
        </is>
      </c>
      <c r="B12" t="inlineStr">
        <is>
          <t>ΔCu</t>
        </is>
      </c>
      <c r="C12" s="54">
        <f>C5*1000*(C6-C7)/100</f>
        <v/>
      </c>
      <c r="D12" t="inlineStr">
        <is>
          <t>g  =  m_steel × 1000 × (Cu_init − Cu_target) / 100</t>
        </is>
      </c>
    </row>
    <row r="13">
      <c r="A13" t="inlineStr">
        <is>
          <t>Cu moles to remove</t>
        </is>
      </c>
      <c r="B13" t="inlineStr">
        <is>
          <t>n_Cu</t>
        </is>
      </c>
      <c r="C13" s="55">
        <f>C12/63.546</f>
        <v/>
      </c>
      <c r="D13" t="inlineStr">
        <is>
          <t>mol  =  ΔCu / MW_Cu (63.546 g/mol)</t>
        </is>
      </c>
    </row>
    <row r="14">
      <c r="A14" t="inlineStr">
        <is>
          <t>Diffusion time</t>
        </is>
      </c>
      <c r="B14" t="inlineStr">
        <is>
          <t>t_diff</t>
        </is>
      </c>
      <c r="C14" s="56">
        <f>(C9*1E-6)^2/(2*C10)</f>
        <v/>
      </c>
      <c r="D14" t="inlineStr">
        <is>
          <t>s  =  R² / (2 D_Cu)</t>
        </is>
      </c>
    </row>
    <row r="15">
      <c r="A15" t="inlineStr">
        <is>
          <t>Selected oxide</t>
        </is>
      </c>
      <c r="B15" t="inlineStr">
        <is>
          <t>oxide</t>
        </is>
      </c>
      <c r="C15" s="30" t="inlineStr">
        <is>
          <t>Fe₂O₃</t>
        </is>
      </c>
      <c r="D15" t="inlineStr">
        <is>
          <t>▼ SELECT FROM DROPDOWN → particle sweep updates</t>
        </is>
      </c>
    </row>
    <row r="16"/>
    <row r="17">
      <c r="A17" s="57" t="inlineStr">
        <is>
          <t>OXIDE COMPARISON TABLE</t>
        </is>
      </c>
    </row>
    <row r="18">
      <c r="A18" s="58" t="inlineStr">
        <is>
          <t>Oxide</t>
        </is>
      </c>
      <c r="B18" s="6" t="inlineStr">
        <is>
          <t>Product</t>
        </is>
      </c>
      <c r="C18" s="6" t="inlineStr">
        <is>
          <t>ΔG(1800K)</t>
        </is>
      </c>
      <c r="D18" s="6" t="inlineStr">
        <is>
          <t>MW_oxide</t>
        </is>
      </c>
      <c r="E18" s="6" t="inlineStr">
        <is>
          <t>ρ (kg/m³)</t>
        </is>
      </c>
      <c r="F18" s="6" t="inlineStr">
        <is>
          <t>Cu/mol oxide</t>
        </is>
      </c>
      <c r="G18" s="6" t="inlineStr">
        <is>
          <t>Stoich (g)</t>
        </is>
      </c>
      <c r="H18" s="6" t="inlineStr">
        <is>
          <t>Recommended (g)</t>
        </is>
      </c>
      <c r="I18" s="7" t="inlineStr">
        <is>
          <t>wt% of steel</t>
        </is>
      </c>
    </row>
    <row r="19">
      <c r="A19" s="18" t="inlineStr">
        <is>
          <t>Fe₂O₃</t>
        </is>
      </c>
      <c r="B19" s="59" t="inlineStr">
        <is>
          <t>CuFe₂O₄</t>
        </is>
      </c>
      <c r="C19" s="60" t="n">
        <v>-111.9</v>
      </c>
      <c r="D19" s="61" t="n">
        <v>159.69</v>
      </c>
      <c r="E19" s="59" t="n">
        <v>5240</v>
      </c>
      <c r="F19" s="59" t="n">
        <v>1</v>
      </c>
      <c r="G19" s="61">
        <f>$C$13/F19*D19</f>
        <v/>
      </c>
      <c r="H19" s="61">
        <f>G19*$C$8</f>
        <v/>
      </c>
      <c r="I19" s="62">
        <f>H19/($C$5*1000)*100</f>
        <v/>
      </c>
    </row>
    <row r="20">
      <c r="A20" s="21" t="inlineStr">
        <is>
          <t>V₂O₅</t>
        </is>
      </c>
      <c r="B20" s="63" t="inlineStr">
        <is>
          <t>Cu₃V₂O₈</t>
        </is>
      </c>
      <c r="C20" s="64" t="n">
        <v>-109.2</v>
      </c>
      <c r="D20" s="65" t="n">
        <v>181.88</v>
      </c>
      <c r="E20" s="63" t="n">
        <v>3357</v>
      </c>
      <c r="F20" s="63" t="n">
        <v>3</v>
      </c>
      <c r="G20" s="65">
        <f>$C$13/F20*D20</f>
        <v/>
      </c>
      <c r="H20" s="65">
        <f>G20*$C$8</f>
        <v/>
      </c>
      <c r="I20" s="66">
        <f>H20/($C$5*1000)*100</f>
        <v/>
      </c>
    </row>
    <row r="21">
      <c r="A21" s="18" t="inlineStr">
        <is>
          <t>MnO</t>
        </is>
      </c>
      <c r="B21" s="59" t="inlineStr">
        <is>
          <t>CuMn₂O₄</t>
        </is>
      </c>
      <c r="C21" s="60" t="n">
        <v>-63.5</v>
      </c>
      <c r="D21" s="61" t="n">
        <v>70.94</v>
      </c>
      <c r="E21" s="59" t="n">
        <v>5430</v>
      </c>
      <c r="F21" s="59" t="n">
        <v>0.5</v>
      </c>
      <c r="G21" s="61">
        <f>$C$13/F21*D21</f>
        <v/>
      </c>
      <c r="H21" s="61">
        <f>G21*$C$8</f>
        <v/>
      </c>
      <c r="I21" s="62">
        <f>H21/($C$5*1000)*100</f>
        <v/>
      </c>
    </row>
    <row r="22">
      <c r="A22" s="21" t="inlineStr">
        <is>
          <t>SiO₂</t>
        </is>
      </c>
      <c r="B22" s="63" t="inlineStr">
        <is>
          <t>Cu₂SiO₄</t>
        </is>
      </c>
      <c r="C22" s="64" t="n">
        <v>-50.2</v>
      </c>
      <c r="D22" s="65" t="n">
        <v>60.08</v>
      </c>
      <c r="E22" s="63" t="n">
        <v>2650</v>
      </c>
      <c r="F22" s="63" t="n">
        <v>2</v>
      </c>
      <c r="G22" s="65">
        <f>$C$13/F22*D22</f>
        <v/>
      </c>
      <c r="H22" s="65">
        <f>G22*$C$8</f>
        <v/>
      </c>
      <c r="I22" s="66">
        <f>H22/($C$5*1000)*100</f>
        <v/>
      </c>
    </row>
    <row r="23">
      <c r="A23" s="67" t="inlineStr">
        <is>
          <t>Al₂O₃</t>
        </is>
      </c>
      <c r="B23" s="68" t="inlineStr">
        <is>
          <t>CuAl₂O₄</t>
        </is>
      </c>
      <c r="C23" s="69" t="n">
        <v>-35.7</v>
      </c>
      <c r="D23" s="70" t="n">
        <v>101.96</v>
      </c>
      <c r="E23" s="68" t="n">
        <v>3950</v>
      </c>
      <c r="F23" s="68" t="n">
        <v>1</v>
      </c>
      <c r="G23" s="70">
        <f>$C$13/F23*D23</f>
        <v/>
      </c>
      <c r="H23" s="70">
        <f>G23*$C$8</f>
        <v/>
      </c>
      <c r="I23" s="71">
        <f>H23/($C$5*1000)*100</f>
        <v/>
      </c>
    </row>
    <row r="24"/>
    <row r="25">
      <c r="A25" s="57" t="inlineStr">
        <is>
          <t>PARTICLE SIZE SWEEP</t>
        </is>
      </c>
      <c r="D25" s="72">
        <f>"← for "&amp;C15&amp;" (change dropdown in C15 to switch)"</f>
        <v/>
      </c>
      <c r="G25" s="72" t="inlineStr">
        <is>
          <t>Selected ρ:</t>
        </is>
      </c>
      <c r="H25" s="53">
        <f>INDEX($E$19:$E$23,MATCH($C$15,$A$19:$A$23,0))</f>
        <v/>
      </c>
      <c r="I25" s="72" t="inlineStr">
        <is>
          <t>kg/m³</t>
        </is>
      </c>
    </row>
    <row r="26">
      <c r="A26" s="58" t="inlineStr">
        <is>
          <t>Radius (μm)</t>
        </is>
      </c>
      <c r="B26" s="6" t="inlineStr">
        <is>
          <t>N particles</t>
        </is>
      </c>
      <c r="C26" s="6" t="inlineStr">
        <is>
          <t>Surface area (cm²)</t>
        </is>
      </c>
      <c r="D26" s="6" t="inlineStr">
        <is>
          <t>t_diff (s)</t>
        </is>
      </c>
      <c r="E26" s="6" t="inlineStr">
        <is>
          <t>t_diff (min)</t>
        </is>
      </c>
      <c r="F26" s="7" t="inlineStr">
        <is>
          <t>Rec. mass (g)</t>
        </is>
      </c>
    </row>
    <row r="27">
      <c r="A27" s="18" t="n">
        <v>10</v>
      </c>
      <c r="B27" s="73">
        <f>F27/($H$25*4/3*PI()*(A27*1E-6)^3*1000)</f>
        <v/>
      </c>
      <c r="C27" s="60">
        <f>B27*4*PI()*(A27*1E-6)^2*1E4</f>
        <v/>
      </c>
      <c r="D27" s="60">
        <f>(A27*1E-6)^2/(2*$C$10)</f>
        <v/>
      </c>
      <c r="E27" s="74">
        <f>D27/60</f>
        <v/>
      </c>
      <c r="F27" s="62">
        <f>INDEX($H$19:$H$23,MATCH($C$15,$A$19:$A$23,0))</f>
        <v/>
      </c>
    </row>
    <row r="28">
      <c r="A28" s="21" t="n">
        <v>25</v>
      </c>
      <c r="B28" s="75">
        <f>F28/($H$25*4/3*PI()*(A28*1E-6)^3*1000)</f>
        <v/>
      </c>
      <c r="C28" s="64">
        <f>B28*4*PI()*(A28*1E-6)^2*1E4</f>
        <v/>
      </c>
      <c r="D28" s="64">
        <f>(A28*1E-6)^2/(2*$C$10)</f>
        <v/>
      </c>
      <c r="E28" s="76">
        <f>D28/60</f>
        <v/>
      </c>
      <c r="F28" s="66">
        <f>INDEX($H$19:$H$23,MATCH($C$15,$A$19:$A$23,0))</f>
        <v/>
      </c>
    </row>
    <row r="29">
      <c r="A29" s="18" t="n">
        <v>50</v>
      </c>
      <c r="B29" s="73">
        <f>F29/($H$25*4/3*PI()*(A29*1E-6)^3*1000)</f>
        <v/>
      </c>
      <c r="C29" s="60">
        <f>B29*4*PI()*(A29*1E-6)^2*1E4</f>
        <v/>
      </c>
      <c r="D29" s="60">
        <f>(A29*1E-6)^2/(2*$C$10)</f>
        <v/>
      </c>
      <c r="E29" s="74">
        <f>D29/60</f>
        <v/>
      </c>
      <c r="F29" s="62">
        <f>INDEX($H$19:$H$23,MATCH($C$15,$A$19:$A$23,0))</f>
        <v/>
      </c>
    </row>
    <row r="30">
      <c r="A30" s="21" t="n">
        <v>100</v>
      </c>
      <c r="B30" s="75">
        <f>F30/($H$25*4/3*PI()*(A30*1E-6)^3*1000)</f>
        <v/>
      </c>
      <c r="C30" s="64">
        <f>B30*4*PI()*(A30*1E-6)^2*1E4</f>
        <v/>
      </c>
      <c r="D30" s="64">
        <f>(A30*1E-6)^2/(2*$C$10)</f>
        <v/>
      </c>
      <c r="E30" s="76">
        <f>D30/60</f>
        <v/>
      </c>
      <c r="F30" s="66">
        <f>INDEX($H$19:$H$23,MATCH($C$15,$A$19:$A$23,0))</f>
        <v/>
      </c>
    </row>
    <row r="31">
      <c r="A31" s="18" t="n">
        <v>250</v>
      </c>
      <c r="B31" s="73">
        <f>F31/($H$25*4/3*PI()*(A31*1E-6)^3*1000)</f>
        <v/>
      </c>
      <c r="C31" s="60">
        <f>B31*4*PI()*(A31*1E-6)^2*1E4</f>
        <v/>
      </c>
      <c r="D31" s="60">
        <f>(A31*1E-6)^2/(2*$C$10)</f>
        <v/>
      </c>
      <c r="E31" s="74">
        <f>D31/60</f>
        <v/>
      </c>
      <c r="F31" s="62">
        <f>INDEX($H$19:$H$23,MATCH($C$15,$A$19:$A$23,0))</f>
        <v/>
      </c>
    </row>
    <row r="32">
      <c r="A32" s="24" t="n">
        <v>500</v>
      </c>
      <c r="B32" s="77">
        <f>F32/($H$25*4/3*PI()*(A32*1E-6)^3*1000)</f>
        <v/>
      </c>
      <c r="C32" s="78">
        <f>B32*4*PI()*(A32*1E-6)^2*1E4</f>
        <v/>
      </c>
      <c r="D32" s="78">
        <f>(A32*1E-6)^2/(2*$C$10)</f>
        <v/>
      </c>
      <c r="E32" s="79">
        <f>D32/60</f>
        <v/>
      </c>
      <c r="F32" s="80">
        <f>INDEX($H$19:$H$23,MATCH($C$15,$A$19:$A$23,0))</f>
        <v/>
      </c>
    </row>
    <row r="33"/>
    <row r="34">
      <c r="A34" s="81" t="inlineStr">
        <is>
          <t>KEY INSIGHT:</t>
        </is>
      </c>
    </row>
    <row r="35">
      <c r="A35" s="72" t="inlineStr">
        <is>
          <t>D_Cu = 9.63×10⁻¹⁰ m²/s means Cu reaches any 100μm particle in ~5 seconds. Diffusion is NOT the bottleneck; the chemical reaction at the particle surface is rate-limiting.</t>
        </is>
      </c>
    </row>
    <row r="36"/>
    <row r="37"/>
    <row r="38">
      <c r="A38" s="57" t="inlineStr">
        <is>
          <t>WHAT-IF: I HAVE THIS MUCH OXIDE</t>
        </is>
      </c>
    </row>
    <row r="39">
      <c r="A39" s="72" t="inlineStr">
        <is>
          <t>Enter the oxide mass you actually have. Formulas compute how much Cu it can remove.</t>
        </is>
      </c>
    </row>
    <row r="40"/>
    <row r="41">
      <c r="A41" s="82" t="inlineStr">
        <is>
          <t>Oxide mass available</t>
        </is>
      </c>
      <c r="B41" s="83" t="inlineStr">
        <is>
          <t>m_oxide</t>
        </is>
      </c>
      <c r="C41" s="84" t="n">
        <v>2</v>
      </c>
      <c r="D41" s="85" t="inlineStr">
        <is>
          <t>g (EDIT THIS → results update below)</t>
        </is>
      </c>
    </row>
    <row r="42">
      <c r="A42" s="21" t="inlineStr">
        <is>
          <t>MW of selected oxide</t>
        </is>
      </c>
      <c r="B42" s="63" t="n"/>
      <c r="C42" s="65">
        <f>INDEX($D$19:$D$23,MATCH($C$15,$A$19:$A$23,0))</f>
        <v/>
      </c>
      <c r="D42" s="86" t="inlineStr">
        <is>
          <t>g/mol</t>
        </is>
      </c>
    </row>
    <row r="43">
      <c r="A43" s="18" t="inlineStr">
        <is>
          <t>Cu captured per mol oxide</t>
        </is>
      </c>
      <c r="B43" s="59" t="n"/>
      <c r="C43" s="60">
        <f>INDEX($F$19:$F$23,MATCH($C$15,$A$19:$A$23,0))</f>
        <v/>
      </c>
      <c r="D43" s="87" t="inlineStr">
        <is>
          <t>mol Cu / mol oxide</t>
        </is>
      </c>
    </row>
    <row r="44">
      <c r="A44" s="21" t="inlineStr">
        <is>
          <t>Oxide moles available</t>
        </is>
      </c>
      <c r="B44" s="63" t="n"/>
      <c r="C44" s="88">
        <f>C41/C42</f>
        <v/>
      </c>
      <c r="D44" s="86" t="inlineStr">
        <is>
          <t>mol</t>
        </is>
      </c>
    </row>
    <row r="45">
      <c r="A45" s="18" t="inlineStr">
        <is>
          <t>Cu moles removable (stoich)</t>
        </is>
      </c>
      <c r="B45" s="59" t="n"/>
      <c r="C45" s="89">
        <f>C44*C43</f>
        <v/>
      </c>
      <c r="D45" s="87" t="inlineStr">
        <is>
          <t>mol Cu</t>
        </is>
      </c>
    </row>
    <row r="46">
      <c r="A46" s="21" t="inlineStr">
        <is>
          <t>Cu mass removable</t>
        </is>
      </c>
      <c r="B46" s="63" t="n"/>
      <c r="C46" s="65">
        <f>C45*63.546</f>
        <v/>
      </c>
      <c r="D46" s="86" t="inlineStr">
        <is>
          <t>g Cu</t>
        </is>
      </c>
    </row>
    <row r="47">
      <c r="A47" s="18" t="inlineStr">
        <is>
          <t>Cu reduction in wt%</t>
        </is>
      </c>
      <c r="B47" s="59" t="n"/>
      <c r="C47" s="90">
        <f>C46/($C$5*1000)*100</f>
        <v/>
      </c>
      <c r="D47" s="87" t="inlineStr">
        <is>
          <t>wt% Cu removed from steel</t>
        </is>
      </c>
    </row>
    <row r="48">
      <c r="A48" s="91" t="inlineStr">
        <is>
          <t>Final Cu (if stoich. complete)</t>
        </is>
      </c>
      <c r="B48" s="63" t="n"/>
      <c r="C48" s="92">
        <f>MAX(0,$C$6-C47)</f>
        <v/>
      </c>
      <c r="D48" s="86" t="inlineStr">
        <is>
          <t>wt% Cu remaining (assuming 100% conversion)</t>
        </is>
      </c>
    </row>
    <row r="49">
      <c r="A49" s="67" t="inlineStr">
        <is>
          <t>Excess ratio vs need</t>
        </is>
      </c>
      <c r="B49" s="68" t="n"/>
      <c r="C49" s="69">
        <f>IF($C$12&gt;0,C41/INDEX($G$19:$G$23,MATCH($C$15,$A$19:$A$23,0)),"N/A")</f>
        <v/>
      </c>
      <c r="D49" s="93" t="inlineStr">
        <is>
          <t>x stoichiometric (need &gt;= 1.0 for full removal)</t>
        </is>
      </c>
    </row>
  </sheetData>
  <mergeCells count="4">
    <mergeCell ref="A1:I1"/>
    <mergeCell ref="A35:I35"/>
    <mergeCell ref="A39:F39"/>
    <mergeCell ref="A2:I2"/>
  </mergeCells>
  <dataValidations count="1">
    <dataValidation sqref="C15" showDropDown="0" showInputMessage="0" showErrorMessage="0" allowBlank="0" errorTitle="Invalid oxide" error="Pick one of the 5 oxides." promptTitle="Oxide Selection" prompt="Select an oxide to analyze in the particle sweep below." type="list">
      <formula1>"Fe₂O₃,V₂O₅,MnO,SiO₂,Al₂O₃"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4472C4"/>
    <outlinePr summaryBelow="1" summaryRight="1"/>
    <pageSetUpPr/>
  </sheetPr>
  <dimension ref="A1:J9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9" customWidth="1" min="2" max="2"/>
    <col width="26" customWidth="1" min="3" max="3"/>
    <col width="30" customWidth="1" min="4" max="4"/>
    <col width="24" customWidth="1" min="5" max="5"/>
    <col width="18" customWidth="1" min="6" max="6"/>
    <col width="30" customWidth="1" min="7" max="7"/>
    <col width="18" customWidth="1" min="8" max="8"/>
    <col width="18" customWidth="1" min="9" max="9"/>
    <col width="18" customWidth="1" min="10" max="10"/>
  </cols>
  <sheetData>
    <row r="1">
      <c r="A1" s="3" t="inlineStr">
        <is>
          <t>ACTIVITY AND SLAG EFFECTS — What happens under real steelmaking conditions?</t>
        </is>
      </c>
    </row>
    <row r="2">
      <c r="A2" s="31" t="inlineStr">
        <is>
          <t>Section 1: Dilute Cu penalty (editable X_Cu and gamma_Cu). Section 2: Gamma sensitivity sweep. Section 3: Slag basicity effects from Slag_Effects tab.</t>
        </is>
      </c>
    </row>
    <row r="3"/>
    <row r="4">
      <c r="A4" s="58" t="inlineStr">
        <is>
          <t>Parameter</t>
        </is>
      </c>
      <c r="B4" s="6" t="inlineStr">
        <is>
          <t>Symbol</t>
        </is>
      </c>
      <c r="C4" s="6" t="inlineStr">
        <is>
          <t>Value</t>
        </is>
      </c>
      <c r="D4" s="7" t="inlineStr">
        <is>
          <t>Unit / Note</t>
        </is>
      </c>
    </row>
    <row r="5">
      <c r="A5" s="18" t="inlineStr">
        <is>
          <t>Cu mole fraction in steel</t>
        </is>
      </c>
      <c r="B5" s="59" t="inlineStr">
        <is>
          <t>X_Cu</t>
        </is>
      </c>
      <c r="C5" s="94" t="n">
        <v>0.003</v>
      </c>
      <c r="D5" s="87" t="inlineStr">
        <is>
          <t>~0.3 wt% Cu (EDITABLE)</t>
        </is>
      </c>
    </row>
    <row r="6">
      <c r="A6" s="21" t="inlineStr">
        <is>
          <t>Raoultian activity coefficient</t>
        </is>
      </c>
      <c r="B6" s="63" t="inlineStr">
        <is>
          <t>γ_Cu</t>
        </is>
      </c>
      <c r="C6" s="95" t="n">
        <v>8.5</v>
      </c>
      <c r="D6" s="86" t="inlineStr">
        <is>
          <t>Literature range: 5-13 (EDITABLE)</t>
        </is>
      </c>
    </row>
    <row r="7">
      <c r="A7" s="18" t="inlineStr">
        <is>
          <t>Cu activity in liquid Fe</t>
        </is>
      </c>
      <c r="B7" s="59" t="inlineStr">
        <is>
          <t>a_Cu</t>
        </is>
      </c>
      <c r="C7" s="89">
        <f>C5*C6</f>
        <v/>
      </c>
      <c r="D7" s="87" t="inlineStr">
        <is>
          <t>X_Cu × γ_Cu (formula in C7)</t>
        </is>
      </c>
    </row>
    <row r="8">
      <c r="A8" s="21" t="inlineStr">
        <is>
          <t>Temperature</t>
        </is>
      </c>
      <c r="B8" s="63" t="inlineStr">
        <is>
          <t>T</t>
        </is>
      </c>
      <c r="C8" s="96" t="n">
        <v>1800</v>
      </c>
      <c r="D8" s="86" t="inlineStr">
        <is>
          <t>K ▼ SELECT FROM DROPDOWN</t>
        </is>
      </c>
    </row>
    <row r="9">
      <c r="A9" s="18" t="inlineStr">
        <is>
          <t>Gas constant</t>
        </is>
      </c>
      <c r="B9" s="59" t="inlineStr">
        <is>
          <t>R</t>
        </is>
      </c>
      <c r="C9" s="90" t="n">
        <v>8.314</v>
      </c>
      <c r="D9" s="87" t="inlineStr">
        <is>
          <t>J/(mol·K)</t>
        </is>
      </c>
    </row>
    <row r="10">
      <c r="A10" s="24" t="inlineStr">
        <is>
          <t>Penalty per Cu atom consumed</t>
        </is>
      </c>
      <c r="B10" s="97" t="inlineStr">
        <is>
          <t>-RT·ln(a_Cu)</t>
        </is>
      </c>
      <c r="C10" s="98">
        <f>-C9*C8*LN(C7)/1000</f>
        <v/>
      </c>
      <c r="D10" s="99" t="inlineStr">
        <is>
          <t>kJ/mol (positive = less favorable)</t>
        </is>
      </c>
    </row>
    <row r="11"/>
    <row r="12">
      <c r="A12" s="100" t="inlineStr">
        <is>
          <t>ACTIVITY-CORRECTED ΔG AT 1800 K</t>
        </is>
      </c>
    </row>
    <row r="13">
      <c r="A13" s="32" t="inlineStr">
        <is>
          <t>Product</t>
        </is>
      </c>
      <c r="B13" s="33" t="inlineStr">
        <is>
          <t>Parent Oxide</t>
        </is>
      </c>
      <c r="C13" s="33" t="inlineStr">
        <is>
          <t>n_Cu</t>
        </is>
      </c>
      <c r="D13" s="33" t="inlineStr">
        <is>
          <t>ΔG° (kJ)</t>
        </is>
      </c>
      <c r="E13" s="33" t="inlineStr">
        <is>
          <t>Cu Penalty (kJ)</t>
        </is>
      </c>
      <c r="F13" s="33" t="inlineStr">
        <is>
          <t>ΔG_eff (kJ)</t>
        </is>
      </c>
      <c r="G13" s="33" t="inlineStr">
        <is>
          <t>Verdict</t>
        </is>
      </c>
      <c r="H13" s="34" t="inlineStr">
        <is>
          <t>ΔG per Cu (kJ)</t>
        </is>
      </c>
    </row>
    <row r="14">
      <c r="A14" s="35" t="inlineStr">
        <is>
          <t>CuFe2O4</t>
        </is>
      </c>
      <c r="B14" s="36" t="inlineStr">
        <is>
          <t>FeO</t>
        </is>
      </c>
      <c r="C14" s="36" t="n">
        <v>1</v>
      </c>
      <c r="D14" s="101">
        <f>Ternary_Rxns!N116</f>
        <v/>
      </c>
      <c r="E14" s="101">
        <f>C14*$C$10</f>
        <v/>
      </c>
      <c r="F14" s="101">
        <f>D14+E14</f>
        <v/>
      </c>
      <c r="G14" s="36">
        <f>IF(F14&lt;-10,"ROBUST",IF(F14&lt;0,"MARGINAL",IF(F14&lt;15,"UNCERTAIN","UNFAVORABLE")))</f>
        <v/>
      </c>
      <c r="H14" s="102">
        <f>D14/C14</f>
        <v/>
      </c>
    </row>
    <row r="15">
      <c r="A15" s="38" t="inlineStr">
        <is>
          <t>CuMn2O4</t>
        </is>
      </c>
      <c r="B15" s="39" t="inlineStr">
        <is>
          <t>MnO</t>
        </is>
      </c>
      <c r="C15" s="39" t="n">
        <v>1</v>
      </c>
      <c r="D15" s="103">
        <f>Ternary_Rxns!N93</f>
        <v/>
      </c>
      <c r="E15" s="103">
        <f>C15*$C$10</f>
        <v/>
      </c>
      <c r="F15" s="103">
        <f>D15+E15</f>
        <v/>
      </c>
      <c r="G15" s="39">
        <f>IF(F15&lt;-10,"ROBUST",IF(F15&lt;0,"MARGINAL",IF(F15&lt;15,"UNCERTAIN","UNFAVORABLE")))</f>
        <v/>
      </c>
      <c r="H15" s="104">
        <f>D15/C15</f>
        <v/>
      </c>
    </row>
    <row r="16">
      <c r="A16" s="35" t="inlineStr">
        <is>
          <t>CuB2O4</t>
        </is>
      </c>
      <c r="B16" s="36" t="inlineStr">
        <is>
          <t>B2O3</t>
        </is>
      </c>
      <c r="C16" s="36" t="n">
        <v>1</v>
      </c>
      <c r="D16" s="101">
        <f>Ternary_Rxns!N415</f>
        <v/>
      </c>
      <c r="E16" s="101">
        <f>C16*$C$10</f>
        <v/>
      </c>
      <c r="F16" s="101">
        <f>D16+E16</f>
        <v/>
      </c>
      <c r="G16" s="36">
        <f>IF(F16&lt;-10,"ROBUST",IF(F16&lt;0,"MARGINAL",IF(F16&lt;15,"UNCERTAIN","UNFAVORABLE")))</f>
        <v/>
      </c>
      <c r="H16" s="102">
        <f>D16/C16</f>
        <v/>
      </c>
    </row>
    <row r="17">
      <c r="A17" s="38" t="inlineStr">
        <is>
          <t>CuV2O6</t>
        </is>
      </c>
      <c r="B17" s="39" t="inlineStr">
        <is>
          <t>V2O5</t>
        </is>
      </c>
      <c r="C17" s="39" t="n">
        <v>1</v>
      </c>
      <c r="D17" s="103">
        <f>Ternary_Rxns!N139</f>
        <v/>
      </c>
      <c r="E17" s="103">
        <f>C17*$C$10</f>
        <v/>
      </c>
      <c r="F17" s="103">
        <f>D17+E17</f>
        <v/>
      </c>
      <c r="G17" s="39">
        <f>IF(F17&lt;-10,"ROBUST",IF(F17&lt;0,"MARGINAL",IF(F17&lt;15,"UNCERTAIN","UNFAVORABLE")))</f>
        <v/>
      </c>
      <c r="H17" s="104">
        <f>D17/C17</f>
        <v/>
      </c>
    </row>
    <row r="18">
      <c r="A18" s="35" t="inlineStr">
        <is>
          <t>CuAl2O4</t>
        </is>
      </c>
      <c r="B18" s="36" t="inlineStr">
        <is>
          <t>Al2O3</t>
        </is>
      </c>
      <c r="C18" s="36" t="n">
        <v>1</v>
      </c>
      <c r="D18" s="101">
        <f>Ternary_Rxns!N24</f>
        <v/>
      </c>
      <c r="E18" s="101">
        <f>C18*$C$10</f>
        <v/>
      </c>
      <c r="F18" s="101">
        <f>D18+E18</f>
        <v/>
      </c>
      <c r="G18" s="36">
        <f>IF(F18&lt;-10,"ROBUST",IF(F18&lt;0,"MARGINAL",IF(F18&lt;15,"UNCERTAIN","UNFAVORABLE")))</f>
        <v/>
      </c>
      <c r="H18" s="102">
        <f>D18/C18</f>
        <v/>
      </c>
    </row>
    <row r="19">
      <c r="A19" s="38" t="inlineStr">
        <is>
          <t>Cu3V2O8</t>
        </is>
      </c>
      <c r="B19" s="39" t="inlineStr">
        <is>
          <t>V2O5</t>
        </is>
      </c>
      <c r="C19" s="39" t="n">
        <v>3</v>
      </c>
      <c r="D19" s="103">
        <f>Ternary_Rxns!N162</f>
        <v/>
      </c>
      <c r="E19" s="103">
        <f>C19*$C$10</f>
        <v/>
      </c>
      <c r="F19" s="103">
        <f>D19+E19</f>
        <v/>
      </c>
      <c r="G19" s="39">
        <f>IF(F19&lt;-10,"ROBUST",IF(F19&lt;0,"MARGINAL",IF(F19&lt;15,"UNCERTAIN","UNFAVORABLE")))</f>
        <v/>
      </c>
      <c r="H19" s="104">
        <f>D19/C19</f>
        <v/>
      </c>
    </row>
    <row r="20">
      <c r="A20" s="41" t="inlineStr">
        <is>
          <t>Cu2SiO4</t>
        </is>
      </c>
      <c r="B20" s="42" t="inlineStr">
        <is>
          <t>SiO2</t>
        </is>
      </c>
      <c r="C20" s="42" t="n">
        <v>2</v>
      </c>
      <c r="D20" s="105">
        <f>Ternary_Rxns!N231</f>
        <v/>
      </c>
      <c r="E20" s="105">
        <f>C20*$C$10</f>
        <v/>
      </c>
      <c r="F20" s="105">
        <f>D20+E20</f>
        <v/>
      </c>
      <c r="G20" s="42">
        <f>IF(F20&lt;-10,"ROBUST",IF(F20&lt;0,"MARGINAL",IF(F20&lt;15,"UNCERTAIN","UNFAVORABLE")))</f>
        <v/>
      </c>
      <c r="H20" s="106">
        <f>D20/C20</f>
        <v/>
      </c>
    </row>
    <row r="21"/>
    <row r="22">
      <c r="A22" s="100" t="inlineStr">
        <is>
          <t>γ_Cu SENSITIVITY ANALYSIS</t>
        </is>
      </c>
    </row>
    <row r="23">
      <c r="A23" s="72" t="inlineStr">
        <is>
          <t>Change γ_Cu in cell C6 above to see all corrections update automatically.</t>
        </is>
      </c>
    </row>
    <row r="24">
      <c r="A24" s="32" t="inlineStr">
        <is>
          <t>γ_Cu</t>
        </is>
      </c>
      <c r="B24" s="33" t="inlineStr">
        <is>
          <t>a_Cu</t>
        </is>
      </c>
      <c r="C24" s="33" t="inlineStr">
        <is>
          <t>Penalty/Cu (kJ)</t>
        </is>
      </c>
      <c r="D24" s="33" t="inlineStr">
        <is>
          <t>ΔG_eff CuFe2O4</t>
        </is>
      </c>
      <c r="E24" s="33" t="inlineStr">
        <is>
          <t>ΔG_eff CuMn2O4</t>
        </is>
      </c>
      <c r="F24" s="33" t="inlineStr">
        <is>
          <t>ΔG_eff CuB2O4</t>
        </is>
      </c>
      <c r="G24" s="33" t="inlineStr">
        <is>
          <t>ΔG_eff CuV2O6</t>
        </is>
      </c>
      <c r="H24" s="33" t="inlineStr">
        <is>
          <t>ΔG_eff CuAl2O4</t>
        </is>
      </c>
      <c r="I24" s="33" t="inlineStr">
        <is>
          <t>ΔG_eff Cu3V2O8</t>
        </is>
      </c>
      <c r="J24" s="34" t="inlineStr">
        <is>
          <t>ΔG_eff Cu2SiO4</t>
        </is>
      </c>
    </row>
    <row r="25">
      <c r="A25" s="107" t="n">
        <v>3</v>
      </c>
      <c r="B25" s="108">
        <f>A25*$C$5</f>
        <v/>
      </c>
      <c r="C25" s="109">
        <f>-$C$9*$C$8*LN(B25)/1000</f>
        <v/>
      </c>
      <c r="D25" s="101">
        <f>$D$14+$C$14*C25</f>
        <v/>
      </c>
      <c r="E25" s="101">
        <f>$D$15+$C$15*C25</f>
        <v/>
      </c>
      <c r="F25" s="101">
        <f>$D$16+$C$16*C25</f>
        <v/>
      </c>
      <c r="G25" s="101">
        <f>$D$17+$C$17*C25</f>
        <v/>
      </c>
      <c r="H25" s="101">
        <f>$D$18+$C$18*C25</f>
        <v/>
      </c>
      <c r="I25" s="101">
        <f>$D$19+$C$19*C25</f>
        <v/>
      </c>
      <c r="J25" s="102">
        <f>$D$20+$C$20*C25</f>
        <v/>
      </c>
    </row>
    <row r="26">
      <c r="A26" s="110" t="n">
        <v>4</v>
      </c>
      <c r="B26" s="111">
        <f>A26*$C$5</f>
        <v/>
      </c>
      <c r="C26" s="112">
        <f>-$C$9*$C$8*LN(B26)/1000</f>
        <v/>
      </c>
      <c r="D26" s="103">
        <f>$D$14+$C$14*C26</f>
        <v/>
      </c>
      <c r="E26" s="103">
        <f>$D$15+$C$15*C26</f>
        <v/>
      </c>
      <c r="F26" s="103">
        <f>$D$16+$C$16*C26</f>
        <v/>
      </c>
      <c r="G26" s="103">
        <f>$D$17+$C$17*C26</f>
        <v/>
      </c>
      <c r="H26" s="103">
        <f>$D$18+$C$18*C26</f>
        <v/>
      </c>
      <c r="I26" s="103">
        <f>$D$19+$C$19*C26</f>
        <v/>
      </c>
      <c r="J26" s="104">
        <f>$D$20+$C$20*C26</f>
        <v/>
      </c>
    </row>
    <row r="27">
      <c r="A27" s="107" t="n">
        <v>5</v>
      </c>
      <c r="B27" s="108">
        <f>A27*$C$5</f>
        <v/>
      </c>
      <c r="C27" s="109">
        <f>-$C$9*$C$8*LN(B27)/1000</f>
        <v/>
      </c>
      <c r="D27" s="101">
        <f>$D$14+$C$14*C27</f>
        <v/>
      </c>
      <c r="E27" s="101">
        <f>$D$15+$C$15*C27</f>
        <v/>
      </c>
      <c r="F27" s="101">
        <f>$D$16+$C$16*C27</f>
        <v/>
      </c>
      <c r="G27" s="101">
        <f>$D$17+$C$17*C27</f>
        <v/>
      </c>
      <c r="H27" s="101">
        <f>$D$18+$C$18*C27</f>
        <v/>
      </c>
      <c r="I27" s="101">
        <f>$D$19+$C$19*C27</f>
        <v/>
      </c>
      <c r="J27" s="102">
        <f>$D$20+$C$20*C27</f>
        <v/>
      </c>
    </row>
    <row r="28">
      <c r="A28" s="110" t="n">
        <v>6</v>
      </c>
      <c r="B28" s="111">
        <f>A28*$C$5</f>
        <v/>
      </c>
      <c r="C28" s="112">
        <f>-$C$9*$C$8*LN(B28)/1000</f>
        <v/>
      </c>
      <c r="D28" s="103">
        <f>$D$14+$C$14*C28</f>
        <v/>
      </c>
      <c r="E28" s="103">
        <f>$D$15+$C$15*C28</f>
        <v/>
      </c>
      <c r="F28" s="103">
        <f>$D$16+$C$16*C28</f>
        <v/>
      </c>
      <c r="G28" s="103">
        <f>$D$17+$C$17*C28</f>
        <v/>
      </c>
      <c r="H28" s="103">
        <f>$D$18+$C$18*C28</f>
        <v/>
      </c>
      <c r="I28" s="103">
        <f>$D$19+$C$19*C28</f>
        <v/>
      </c>
      <c r="J28" s="104">
        <f>$D$20+$C$20*C28</f>
        <v/>
      </c>
    </row>
    <row r="29">
      <c r="A29" s="107" t="n">
        <v>7</v>
      </c>
      <c r="B29" s="108">
        <f>A29*$C$5</f>
        <v/>
      </c>
      <c r="C29" s="109">
        <f>-$C$9*$C$8*LN(B29)/1000</f>
        <v/>
      </c>
      <c r="D29" s="101">
        <f>$D$14+$C$14*C29</f>
        <v/>
      </c>
      <c r="E29" s="101">
        <f>$D$15+$C$15*C29</f>
        <v/>
      </c>
      <c r="F29" s="101">
        <f>$D$16+$C$16*C29</f>
        <v/>
      </c>
      <c r="G29" s="101">
        <f>$D$17+$C$17*C29</f>
        <v/>
      </c>
      <c r="H29" s="101">
        <f>$D$18+$C$18*C29</f>
        <v/>
      </c>
      <c r="I29" s="101">
        <f>$D$19+$C$19*C29</f>
        <v/>
      </c>
      <c r="J29" s="102">
        <f>$D$20+$C$20*C29</f>
        <v/>
      </c>
    </row>
    <row r="30">
      <c r="A30" s="110" t="n">
        <v>8</v>
      </c>
      <c r="B30" s="111">
        <f>A30*$C$5</f>
        <v/>
      </c>
      <c r="C30" s="112">
        <f>-$C$9*$C$8*LN(B30)/1000</f>
        <v/>
      </c>
      <c r="D30" s="103">
        <f>$D$14+$C$14*C30</f>
        <v/>
      </c>
      <c r="E30" s="103">
        <f>$D$15+$C$15*C30</f>
        <v/>
      </c>
      <c r="F30" s="103">
        <f>$D$16+$C$16*C30</f>
        <v/>
      </c>
      <c r="G30" s="103">
        <f>$D$17+$C$17*C30</f>
        <v/>
      </c>
      <c r="H30" s="103">
        <f>$D$18+$C$18*C30</f>
        <v/>
      </c>
      <c r="I30" s="103">
        <f>$D$19+$C$19*C30</f>
        <v/>
      </c>
      <c r="J30" s="104">
        <f>$D$20+$C$20*C30</f>
        <v/>
      </c>
    </row>
    <row r="31">
      <c r="A31" s="107" t="n">
        <v>8.5</v>
      </c>
      <c r="B31" s="108">
        <f>A31*$C$5</f>
        <v/>
      </c>
      <c r="C31" s="109">
        <f>-$C$9*$C$8*LN(B31)/1000</f>
        <v/>
      </c>
      <c r="D31" s="101">
        <f>$D$14+$C$14*C31</f>
        <v/>
      </c>
      <c r="E31" s="101">
        <f>$D$15+$C$15*C31</f>
        <v/>
      </c>
      <c r="F31" s="101">
        <f>$D$16+$C$16*C31</f>
        <v/>
      </c>
      <c r="G31" s="101">
        <f>$D$17+$C$17*C31</f>
        <v/>
      </c>
      <c r="H31" s="101">
        <f>$D$18+$C$18*C31</f>
        <v/>
      </c>
      <c r="I31" s="101">
        <f>$D$19+$C$19*C31</f>
        <v/>
      </c>
      <c r="J31" s="102">
        <f>$D$20+$C$20*C31</f>
        <v/>
      </c>
    </row>
    <row r="32">
      <c r="A32" s="110" t="n">
        <v>9</v>
      </c>
      <c r="B32" s="111">
        <f>A32*$C$5</f>
        <v/>
      </c>
      <c r="C32" s="112">
        <f>-$C$9*$C$8*LN(B32)/1000</f>
        <v/>
      </c>
      <c r="D32" s="103">
        <f>$D$14+$C$14*C32</f>
        <v/>
      </c>
      <c r="E32" s="103">
        <f>$D$15+$C$15*C32</f>
        <v/>
      </c>
      <c r="F32" s="103">
        <f>$D$16+$C$16*C32</f>
        <v/>
      </c>
      <c r="G32" s="103">
        <f>$D$17+$C$17*C32</f>
        <v/>
      </c>
      <c r="H32" s="103">
        <f>$D$18+$C$18*C32</f>
        <v/>
      </c>
      <c r="I32" s="103">
        <f>$D$19+$C$19*C32</f>
        <v/>
      </c>
      <c r="J32" s="104">
        <f>$D$20+$C$20*C32</f>
        <v/>
      </c>
    </row>
    <row r="33">
      <c r="A33" s="107" t="n">
        <v>10</v>
      </c>
      <c r="B33" s="108">
        <f>A33*$C$5</f>
        <v/>
      </c>
      <c r="C33" s="109">
        <f>-$C$9*$C$8*LN(B33)/1000</f>
        <v/>
      </c>
      <c r="D33" s="101">
        <f>$D$14+$C$14*C33</f>
        <v/>
      </c>
      <c r="E33" s="101">
        <f>$D$15+$C$15*C33</f>
        <v/>
      </c>
      <c r="F33" s="101">
        <f>$D$16+$C$16*C33</f>
        <v/>
      </c>
      <c r="G33" s="101">
        <f>$D$17+$C$17*C33</f>
        <v/>
      </c>
      <c r="H33" s="101">
        <f>$D$18+$C$18*C33</f>
        <v/>
      </c>
      <c r="I33" s="101">
        <f>$D$19+$C$19*C33</f>
        <v/>
      </c>
      <c r="J33" s="102">
        <f>$D$20+$C$20*C33</f>
        <v/>
      </c>
    </row>
    <row r="34">
      <c r="A34" s="110" t="n">
        <v>11</v>
      </c>
      <c r="B34" s="111">
        <f>A34*$C$5</f>
        <v/>
      </c>
      <c r="C34" s="112">
        <f>-$C$9*$C$8*LN(B34)/1000</f>
        <v/>
      </c>
      <c r="D34" s="103">
        <f>$D$14+$C$14*C34</f>
        <v/>
      </c>
      <c r="E34" s="103">
        <f>$D$15+$C$15*C34</f>
        <v/>
      </c>
      <c r="F34" s="103">
        <f>$D$16+$C$16*C34</f>
        <v/>
      </c>
      <c r="G34" s="103">
        <f>$D$17+$C$17*C34</f>
        <v/>
      </c>
      <c r="H34" s="103">
        <f>$D$18+$C$18*C34</f>
        <v/>
      </c>
      <c r="I34" s="103">
        <f>$D$19+$C$19*C34</f>
        <v/>
      </c>
      <c r="J34" s="104">
        <f>$D$20+$C$20*C34</f>
        <v/>
      </c>
    </row>
    <row r="35">
      <c r="A35" s="107" t="n">
        <v>12</v>
      </c>
      <c r="B35" s="108">
        <f>A35*$C$5</f>
        <v/>
      </c>
      <c r="C35" s="109">
        <f>-$C$9*$C$8*LN(B35)/1000</f>
        <v/>
      </c>
      <c r="D35" s="101">
        <f>$D$14+$C$14*C35</f>
        <v/>
      </c>
      <c r="E35" s="101">
        <f>$D$15+$C$15*C35</f>
        <v/>
      </c>
      <c r="F35" s="101">
        <f>$D$16+$C$16*C35</f>
        <v/>
      </c>
      <c r="G35" s="101">
        <f>$D$17+$C$17*C35</f>
        <v/>
      </c>
      <c r="H35" s="101">
        <f>$D$18+$C$18*C35</f>
        <v/>
      </c>
      <c r="I35" s="101">
        <f>$D$19+$C$19*C35</f>
        <v/>
      </c>
      <c r="J35" s="102">
        <f>$D$20+$C$20*C35</f>
        <v/>
      </c>
    </row>
    <row r="36">
      <c r="A36" s="110" t="n">
        <v>13</v>
      </c>
      <c r="B36" s="111">
        <f>A36*$C$5</f>
        <v/>
      </c>
      <c r="C36" s="112">
        <f>-$C$9*$C$8*LN(B36)/1000</f>
        <v/>
      </c>
      <c r="D36" s="103">
        <f>$D$14+$C$14*C36</f>
        <v/>
      </c>
      <c r="E36" s="103">
        <f>$D$15+$C$15*C36</f>
        <v/>
      </c>
      <c r="F36" s="103">
        <f>$D$16+$C$16*C36</f>
        <v/>
      </c>
      <c r="G36" s="103">
        <f>$D$17+$C$17*C36</f>
        <v/>
      </c>
      <c r="H36" s="103">
        <f>$D$18+$C$18*C36</f>
        <v/>
      </c>
      <c r="I36" s="103">
        <f>$D$19+$C$19*C36</f>
        <v/>
      </c>
      <c r="J36" s="104">
        <f>$D$20+$C$20*C36</f>
        <v/>
      </c>
    </row>
    <row r="37">
      <c r="A37" s="113" t="n">
        <v>15</v>
      </c>
      <c r="B37" s="114">
        <f>A37*$C$5</f>
        <v/>
      </c>
      <c r="C37" s="115">
        <f>-$C$9*$C$8*LN(B37)/1000</f>
        <v/>
      </c>
      <c r="D37" s="105">
        <f>$D$14+$C$14*C37</f>
        <v/>
      </c>
      <c r="E37" s="105">
        <f>$D$15+$C$15*C37</f>
        <v/>
      </c>
      <c r="F37" s="105">
        <f>$D$16+$C$16*C37</f>
        <v/>
      </c>
      <c r="G37" s="105">
        <f>$D$17+$C$17*C37</f>
        <v/>
      </c>
      <c r="H37" s="105">
        <f>$D$18+$C$18*C37</f>
        <v/>
      </c>
      <c r="I37" s="105">
        <f>$D$19+$C$19*C37</f>
        <v/>
      </c>
      <c r="J37" s="106">
        <f>$D$20+$C$20*C37</f>
        <v/>
      </c>
    </row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>
      <c r="A67" s="100" t="inlineStr">
        <is>
          <t>SLAG COMPOSITION EFFECTS ON Cu ACTIVITY</t>
        </is>
      </c>
    </row>
    <row r="68">
      <c r="A68" s="32" t="inlineStr">
        <is>
          <t>System</t>
        </is>
      </c>
      <c r="B68" s="33" t="inlineStr">
        <is>
          <t>Ratio Label</t>
        </is>
      </c>
      <c r="C68" s="33" t="inlineStr">
        <is>
          <t>Ratio Value</t>
        </is>
      </c>
      <c r="D68" s="33" t="inlineStr">
        <is>
          <t>a_Cu</t>
        </is>
      </c>
      <c r="E68" s="34" t="inlineStr">
        <is>
          <t>% Change from Baseline</t>
        </is>
      </c>
    </row>
    <row r="69">
      <c r="A69" s="35">
        <f>Slag_Effects!A4</f>
        <v/>
      </c>
      <c r="B69" s="36">
        <f>Slag_Effects!B4</f>
        <v/>
      </c>
      <c r="C69" s="116">
        <f>Slag_Effects!C4</f>
        <v/>
      </c>
      <c r="D69" s="117">
        <f>Slag_Effects!I4</f>
        <v/>
      </c>
      <c r="E69" s="118" t="n">
        <v>0</v>
      </c>
    </row>
    <row r="70">
      <c r="A70" s="38">
        <f>Slag_Effects!A5</f>
        <v/>
      </c>
      <c r="B70" s="39">
        <f>Slag_Effects!B5</f>
        <v/>
      </c>
      <c r="C70" s="119">
        <f>Slag_Effects!C5</f>
        <v/>
      </c>
      <c r="D70" s="120">
        <f>Slag_Effects!I5</f>
        <v/>
      </c>
      <c r="E70" s="121">
        <f>(D70-D$69)/D$69*100</f>
        <v/>
      </c>
    </row>
    <row r="71">
      <c r="A71" s="35">
        <f>Slag_Effects!A6</f>
        <v/>
      </c>
      <c r="B71" s="36">
        <f>Slag_Effects!B6</f>
        <v/>
      </c>
      <c r="C71" s="116">
        <f>Slag_Effects!C6</f>
        <v/>
      </c>
      <c r="D71" s="117">
        <f>Slag_Effects!I6</f>
        <v/>
      </c>
      <c r="E71" s="118">
        <f>(D71-D$69)/D$69*100</f>
        <v/>
      </c>
    </row>
    <row r="72">
      <c r="A72" s="38">
        <f>Slag_Effects!A7</f>
        <v/>
      </c>
      <c r="B72" s="39">
        <f>Slag_Effects!B7</f>
        <v/>
      </c>
      <c r="C72" s="119">
        <f>Slag_Effects!C7</f>
        <v/>
      </c>
      <c r="D72" s="120">
        <f>Slag_Effects!I7</f>
        <v/>
      </c>
      <c r="E72" s="121">
        <f>(D72-D$69)/D$69*100</f>
        <v/>
      </c>
    </row>
    <row r="73">
      <c r="A73" s="35">
        <f>Slag_Effects!A8</f>
        <v/>
      </c>
      <c r="B73" s="36">
        <f>Slag_Effects!B8</f>
        <v/>
      </c>
      <c r="C73" s="116">
        <f>Slag_Effects!C8</f>
        <v/>
      </c>
      <c r="D73" s="117">
        <f>Slag_Effects!I8</f>
        <v/>
      </c>
      <c r="E73" s="118">
        <f>(D73-D$69)/D$69*100</f>
        <v/>
      </c>
    </row>
    <row r="74">
      <c r="A74" s="38">
        <f>Slag_Effects!A9</f>
        <v/>
      </c>
      <c r="B74" s="39">
        <f>Slag_Effects!B9</f>
        <v/>
      </c>
      <c r="C74" s="119">
        <f>Slag_Effects!C9</f>
        <v/>
      </c>
      <c r="D74" s="120">
        <f>Slag_Effects!I9</f>
        <v/>
      </c>
      <c r="E74" s="121">
        <f>(D74-D$69)/D$69*100</f>
        <v/>
      </c>
    </row>
    <row r="75">
      <c r="A75" s="35">
        <f>Slag_Effects!A10</f>
        <v/>
      </c>
      <c r="B75" s="36">
        <f>Slag_Effects!B10</f>
        <v/>
      </c>
      <c r="C75" s="116">
        <f>Slag_Effects!C10</f>
        <v/>
      </c>
      <c r="D75" s="117">
        <f>Slag_Effects!I10</f>
        <v/>
      </c>
      <c r="E75" s="118">
        <f>(D75-D$69)/D$69*100</f>
        <v/>
      </c>
    </row>
    <row r="76">
      <c r="A76" s="38">
        <f>Slag_Effects!A11</f>
        <v/>
      </c>
      <c r="B76" s="39">
        <f>Slag_Effects!B11</f>
        <v/>
      </c>
      <c r="C76" s="119">
        <f>Slag_Effects!C11</f>
        <v/>
      </c>
      <c r="D76" s="120">
        <f>Slag_Effects!I11</f>
        <v/>
      </c>
      <c r="E76" s="121">
        <f>(D76-D$69)/D$69*100</f>
        <v/>
      </c>
    </row>
    <row r="77">
      <c r="A77" s="35">
        <f>Slag_Effects!A12</f>
        <v/>
      </c>
      <c r="B77" s="36">
        <f>Slag_Effects!B12</f>
        <v/>
      </c>
      <c r="C77" s="116">
        <f>Slag_Effects!C12</f>
        <v/>
      </c>
      <c r="D77" s="117">
        <f>Slag_Effects!I12</f>
        <v/>
      </c>
      <c r="E77" s="118">
        <f>(D77-D$69)/D$69*100</f>
        <v/>
      </c>
    </row>
    <row r="78">
      <c r="A78" s="38">
        <f>Slag_Effects!A13</f>
        <v/>
      </c>
      <c r="B78" s="39">
        <f>Slag_Effects!B13</f>
        <v/>
      </c>
      <c r="C78" s="119">
        <f>Slag_Effects!C13</f>
        <v/>
      </c>
      <c r="D78" s="120">
        <f>Slag_Effects!I13</f>
        <v/>
      </c>
      <c r="E78" s="121">
        <f>(D78-D$69)/D$69*100</f>
        <v/>
      </c>
    </row>
    <row r="79">
      <c r="A79" s="35">
        <f>Slag_Effects!A14</f>
        <v/>
      </c>
      <c r="B79" s="36">
        <f>Slag_Effects!B14</f>
        <v/>
      </c>
      <c r="C79" s="116">
        <f>Slag_Effects!C14</f>
        <v/>
      </c>
      <c r="D79" s="117">
        <f>Slag_Effects!I14</f>
        <v/>
      </c>
      <c r="E79" s="118">
        <f>(D79-D$69)/D$69*100</f>
        <v/>
      </c>
    </row>
    <row r="80">
      <c r="A80" s="38">
        <f>Slag_Effects!A15</f>
        <v/>
      </c>
      <c r="B80" s="39">
        <f>Slag_Effects!B15</f>
        <v/>
      </c>
      <c r="C80" s="119">
        <f>Slag_Effects!C15</f>
        <v/>
      </c>
      <c r="D80" s="120">
        <f>Slag_Effects!I15</f>
        <v/>
      </c>
      <c r="E80" s="121">
        <f>(D80-D$69)/D$69*100</f>
        <v/>
      </c>
    </row>
    <row r="81">
      <c r="A81" s="35">
        <f>Slag_Effects!A16</f>
        <v/>
      </c>
      <c r="B81" s="36">
        <f>Slag_Effects!B16</f>
        <v/>
      </c>
      <c r="C81" s="116">
        <f>Slag_Effects!C16</f>
        <v/>
      </c>
      <c r="D81" s="117">
        <f>Slag_Effects!I16</f>
        <v/>
      </c>
      <c r="E81" s="118">
        <f>(D81-D$69)/D$69*100</f>
        <v/>
      </c>
    </row>
    <row r="82">
      <c r="A82" s="38">
        <f>Slag_Effects!A17</f>
        <v/>
      </c>
      <c r="B82" s="39">
        <f>Slag_Effects!B17</f>
        <v/>
      </c>
      <c r="C82" s="119">
        <f>Slag_Effects!C17</f>
        <v/>
      </c>
      <c r="D82" s="120">
        <f>Slag_Effects!I17</f>
        <v/>
      </c>
      <c r="E82" s="121">
        <f>(D82-D$69)/D$69*100</f>
        <v/>
      </c>
    </row>
    <row r="83">
      <c r="A83" s="35">
        <f>Slag_Effects!A18</f>
        <v/>
      </c>
      <c r="B83" s="36">
        <f>Slag_Effects!B18</f>
        <v/>
      </c>
      <c r="C83" s="116">
        <f>Slag_Effects!C18</f>
        <v/>
      </c>
      <c r="D83" s="117">
        <f>Slag_Effects!I18</f>
        <v/>
      </c>
      <c r="E83" s="118">
        <f>(D83-D$69)/D$69*100</f>
        <v/>
      </c>
    </row>
    <row r="84">
      <c r="A84" s="38">
        <f>Slag_Effects!A19</f>
        <v/>
      </c>
      <c r="B84" s="39">
        <f>Slag_Effects!B19</f>
        <v/>
      </c>
      <c r="C84" s="119">
        <f>Slag_Effects!C19</f>
        <v/>
      </c>
      <c r="D84" s="120">
        <f>Slag_Effects!I19</f>
        <v/>
      </c>
      <c r="E84" s="121" t="n">
        <v>0</v>
      </c>
    </row>
    <row r="85">
      <c r="A85" s="35">
        <f>Slag_Effects!A20</f>
        <v/>
      </c>
      <c r="B85" s="36">
        <f>Slag_Effects!B20</f>
        <v/>
      </c>
      <c r="C85" s="116">
        <f>Slag_Effects!C20</f>
        <v/>
      </c>
      <c r="D85" s="117">
        <f>Slag_Effects!I20</f>
        <v/>
      </c>
      <c r="E85" s="118">
        <f>(D85-D$84)/D$84*100</f>
        <v/>
      </c>
    </row>
    <row r="86">
      <c r="A86" s="38">
        <f>Slag_Effects!A21</f>
        <v/>
      </c>
      <c r="B86" s="39">
        <f>Slag_Effects!B21</f>
        <v/>
      </c>
      <c r="C86" s="119">
        <f>Slag_Effects!C21</f>
        <v/>
      </c>
      <c r="D86" s="120">
        <f>Slag_Effects!I21</f>
        <v/>
      </c>
      <c r="E86" s="121">
        <f>(D86-D$84)/D$84*100</f>
        <v/>
      </c>
    </row>
    <row r="87">
      <c r="A87" s="35">
        <f>Slag_Effects!A22</f>
        <v/>
      </c>
      <c r="B87" s="36">
        <f>Slag_Effects!B22</f>
        <v/>
      </c>
      <c r="C87" s="116">
        <f>Slag_Effects!C22</f>
        <v/>
      </c>
      <c r="D87" s="117">
        <f>Slag_Effects!I22</f>
        <v/>
      </c>
      <c r="E87" s="118">
        <f>(D87-D$84)/D$84*100</f>
        <v/>
      </c>
    </row>
    <row r="88">
      <c r="A88" s="38">
        <f>Slag_Effects!A23</f>
        <v/>
      </c>
      <c r="B88" s="39">
        <f>Slag_Effects!B23</f>
        <v/>
      </c>
      <c r="C88" s="119">
        <f>Slag_Effects!C23</f>
        <v/>
      </c>
      <c r="D88" s="120">
        <f>Slag_Effects!I23</f>
        <v/>
      </c>
      <c r="E88" s="121">
        <f>(D88-D$84)/D$84*100</f>
        <v/>
      </c>
    </row>
    <row r="89">
      <c r="A89" s="35">
        <f>Slag_Effects!A24</f>
        <v/>
      </c>
      <c r="B89" s="36">
        <f>Slag_Effects!B24</f>
        <v/>
      </c>
      <c r="C89" s="116">
        <f>Slag_Effects!C24</f>
        <v/>
      </c>
      <c r="D89" s="117">
        <f>Slag_Effects!I24</f>
        <v/>
      </c>
      <c r="E89" s="118">
        <f>(D89-D$84)/D$84*100</f>
        <v/>
      </c>
    </row>
    <row r="90">
      <c r="A90" s="38">
        <f>Slag_Effects!A25</f>
        <v/>
      </c>
      <c r="B90" s="39">
        <f>Slag_Effects!B25</f>
        <v/>
      </c>
      <c r="C90" s="119">
        <f>Slag_Effects!C25</f>
        <v/>
      </c>
      <c r="D90" s="120">
        <f>Slag_Effects!I25</f>
        <v/>
      </c>
      <c r="E90" s="121">
        <f>(D90-D$84)/D$84*100</f>
        <v/>
      </c>
    </row>
    <row r="91">
      <c r="A91" s="35">
        <f>Slag_Effects!A26</f>
        <v/>
      </c>
      <c r="B91" s="36">
        <f>Slag_Effects!B26</f>
        <v/>
      </c>
      <c r="C91" s="116">
        <f>Slag_Effects!C26</f>
        <v/>
      </c>
      <c r="D91" s="117">
        <f>Slag_Effects!I26</f>
        <v/>
      </c>
      <c r="E91" s="118">
        <f>(D91-D$84)/D$84*100</f>
        <v/>
      </c>
    </row>
    <row r="92">
      <c r="A92" s="38">
        <f>Slag_Effects!A27</f>
        <v/>
      </c>
      <c r="B92" s="39">
        <f>Slag_Effects!B27</f>
        <v/>
      </c>
      <c r="C92" s="119">
        <f>Slag_Effects!C27</f>
        <v/>
      </c>
      <c r="D92" s="120">
        <f>Slag_Effects!I27</f>
        <v/>
      </c>
      <c r="E92" s="121">
        <f>(D92-D$84)/D$84*100</f>
        <v/>
      </c>
    </row>
    <row r="93">
      <c r="A93" s="35">
        <f>Slag_Effects!A28</f>
        <v/>
      </c>
      <c r="B93" s="36">
        <f>Slag_Effects!B28</f>
        <v/>
      </c>
      <c r="C93" s="116">
        <f>Slag_Effects!C28</f>
        <v/>
      </c>
      <c r="D93" s="117">
        <f>Slag_Effects!I28</f>
        <v/>
      </c>
      <c r="E93" s="118">
        <f>(D93-D$84)/D$84*100</f>
        <v/>
      </c>
    </row>
    <row r="94">
      <c r="A94" s="38">
        <f>Slag_Effects!A29</f>
        <v/>
      </c>
      <c r="B94" s="39">
        <f>Slag_Effects!B29</f>
        <v/>
      </c>
      <c r="C94" s="119">
        <f>Slag_Effects!C29</f>
        <v/>
      </c>
      <c r="D94" s="120">
        <f>Slag_Effects!I29</f>
        <v/>
      </c>
      <c r="E94" s="121">
        <f>(D94-D$84)/D$84*100</f>
        <v/>
      </c>
    </row>
    <row r="95">
      <c r="A95" s="35">
        <f>Slag_Effects!A30</f>
        <v/>
      </c>
      <c r="B95" s="36">
        <f>Slag_Effects!B30</f>
        <v/>
      </c>
      <c r="C95" s="116">
        <f>Slag_Effects!C30</f>
        <v/>
      </c>
      <c r="D95" s="117">
        <f>Slag_Effects!I30</f>
        <v/>
      </c>
      <c r="E95" s="118">
        <f>(D95-D$84)/D$84*100</f>
        <v/>
      </c>
    </row>
    <row r="96">
      <c r="A96" s="38">
        <f>Slag_Effects!A31</f>
        <v/>
      </c>
      <c r="B96" s="39">
        <f>Slag_Effects!B31</f>
        <v/>
      </c>
      <c r="C96" s="119">
        <f>Slag_Effects!C31</f>
        <v/>
      </c>
      <c r="D96" s="120">
        <f>Slag_Effects!I31</f>
        <v/>
      </c>
      <c r="E96" s="121">
        <f>(D96-D$84)/D$84*100</f>
        <v/>
      </c>
    </row>
    <row r="97">
      <c r="A97" s="35">
        <f>Slag_Effects!A32</f>
        <v/>
      </c>
      <c r="B97" s="36">
        <f>Slag_Effects!B32</f>
        <v/>
      </c>
      <c r="C97" s="116">
        <f>Slag_Effects!C32</f>
        <v/>
      </c>
      <c r="D97" s="117">
        <f>Slag_Effects!I32</f>
        <v/>
      </c>
      <c r="E97" s="118">
        <f>(D97-D$84)/D$84*100</f>
        <v/>
      </c>
    </row>
    <row r="98">
      <c r="A98" s="45">
        <f>Slag_Effects!A33</f>
        <v/>
      </c>
      <c r="B98" s="46">
        <f>Slag_Effects!B33</f>
        <v/>
      </c>
      <c r="C98" s="122">
        <f>Slag_Effects!C33</f>
        <v/>
      </c>
      <c r="D98" s="123">
        <f>Slag_Effects!I33</f>
        <v/>
      </c>
      <c r="E98" s="124">
        <f>(D98-D$84)/D$84*100</f>
        <v/>
      </c>
    </row>
  </sheetData>
  <mergeCells count="6">
    <mergeCell ref="A12:H12"/>
    <mergeCell ref="A2:H2"/>
    <mergeCell ref="A1:H1"/>
    <mergeCell ref="A23:H23"/>
    <mergeCell ref="A67:E67"/>
    <mergeCell ref="A22:H22"/>
  </mergeCells>
  <conditionalFormatting sqref="F14:F20">
    <cfRule type="cellIs" priority="1" operator="lessThan" dxfId="2">
      <formula>0</formula>
    </cfRule>
    <cfRule type="cellIs" priority="2" operator="greaterThanOrEqual" dxfId="1">
      <formula>0</formula>
    </cfRule>
  </conditionalFormatting>
  <conditionalFormatting sqref="D25:D37">
    <cfRule type="cellIs" priority="3" operator="lessThan" dxfId="2">
      <formula>0</formula>
    </cfRule>
    <cfRule type="cellIs" priority="4" operator="greaterThanOrEqual" dxfId="1">
      <formula>0</formula>
    </cfRule>
  </conditionalFormatting>
  <conditionalFormatting sqref="E25:E37">
    <cfRule type="cellIs" priority="5" operator="lessThan" dxfId="2">
      <formula>0</formula>
    </cfRule>
    <cfRule type="cellIs" priority="6" operator="greaterThanOrEqual" dxfId="1">
      <formula>0</formula>
    </cfRule>
  </conditionalFormatting>
  <conditionalFormatting sqref="F25:F37">
    <cfRule type="cellIs" priority="7" operator="lessThan" dxfId="2">
      <formula>0</formula>
    </cfRule>
    <cfRule type="cellIs" priority="8" operator="greaterThanOrEqual" dxfId="1">
      <formula>0</formula>
    </cfRule>
  </conditionalFormatting>
  <conditionalFormatting sqref="G25:G37">
    <cfRule type="cellIs" priority="9" operator="lessThan" dxfId="2">
      <formula>0</formula>
    </cfRule>
    <cfRule type="cellIs" priority="10" operator="greaterThanOrEqual" dxfId="1">
      <formula>0</formula>
    </cfRule>
  </conditionalFormatting>
  <conditionalFormatting sqref="H25:H37">
    <cfRule type="cellIs" priority="11" operator="lessThan" dxfId="2">
      <formula>0</formula>
    </cfRule>
    <cfRule type="cellIs" priority="12" operator="greaterThanOrEqual" dxfId="1">
      <formula>0</formula>
    </cfRule>
  </conditionalFormatting>
  <conditionalFormatting sqref="I25:I37">
    <cfRule type="cellIs" priority="13" operator="lessThan" dxfId="2">
      <formula>0</formula>
    </cfRule>
    <cfRule type="cellIs" priority="14" operator="greaterThanOrEqual" dxfId="1">
      <formula>0</formula>
    </cfRule>
  </conditionalFormatting>
  <conditionalFormatting sqref="J25:J37">
    <cfRule type="cellIs" priority="15" operator="lessThan" dxfId="2">
      <formula>0</formula>
    </cfRule>
    <cfRule type="cellIs" priority="16" operator="greaterThanOrEqual" dxfId="1">
      <formula>0</formula>
    </cfRule>
  </conditionalFormatting>
  <dataValidations count="1">
    <dataValidation sqref="C8" showDropDown="0" showInputMessage="0" showErrorMessage="0" allowBlank="0" promptTitle="Temperature" prompt="Select temperature. The penalty term -RT ln(a_Cu) updates automatically." type="list">
      <formula1>"1400,1500,1600,1700,1800,1900,2000"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004472C4"/>
    <outlinePr summaryBelow="1" summaryRight="1"/>
    <pageSetUpPr/>
  </sheetPr>
  <dimension ref="A1:G2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3" customWidth="1" min="2" max="2"/>
    <col width="18" customWidth="1" min="3" max="3"/>
    <col width="21" customWidth="1" min="4" max="4"/>
    <col width="22" customWidth="1" min="5" max="5"/>
    <col width="27" customWidth="1" min="6" max="6"/>
    <col width="18" customWidth="1" min="7" max="7"/>
  </cols>
  <sheetData>
    <row r="1">
      <c r="A1" s="3" t="inlineStr">
        <is>
          <t>CuFe2O4 DEEP DIVE — Decomposing the strongest candidate into Cu-capture vs Fe-oxidation</t>
        </is>
      </c>
    </row>
    <row r="2">
      <c r="A2" s="31" t="inlineStr">
        <is>
          <t>The total CuFe2O4 formation reaction (Cu + 2FeO + O2) is split into two contributions. Columns E-G are formulas referencing the CuFe2O4_Raw tab.</t>
        </is>
      </c>
    </row>
    <row r="3">
      <c r="A3" s="32" t="inlineStr">
        <is>
          <t>T (K)</t>
        </is>
      </c>
      <c r="B3" s="33" t="inlineStr">
        <is>
          <t>T (°C)</t>
        </is>
      </c>
      <c r="C3" s="33" t="inlineStr">
        <is>
          <t>dG_original (kJ)</t>
        </is>
      </c>
      <c r="D3" s="33" t="inlineStr">
        <is>
          <t>dG_alternative (kJ)</t>
        </is>
      </c>
      <c r="E3" s="33" t="inlineStr">
        <is>
          <t>dG_Fe_oxidation (kJ)</t>
        </is>
      </c>
      <c r="F3" s="33" t="inlineStr">
        <is>
          <t>Cu-capture (%)</t>
        </is>
      </c>
      <c r="G3" s="34" t="inlineStr">
        <is>
          <t>Fe-oxidation (%)</t>
        </is>
      </c>
    </row>
    <row r="4">
      <c r="A4" s="35">
        <f>CuFe2O4_Raw!A4</f>
        <v/>
      </c>
      <c r="B4" s="125">
        <f>A4-273.15</f>
        <v/>
      </c>
      <c r="C4" s="126">
        <f>CuFe2O4_Raw!L4</f>
        <v/>
      </c>
      <c r="D4" s="126">
        <f>CuFe2O4_Raw!J4</f>
        <v/>
      </c>
      <c r="E4" s="126">
        <f>C4-D4</f>
        <v/>
      </c>
      <c r="F4" s="116">
        <f>IF(C4&lt;&gt;0,D4/C4*100,0)</f>
        <v/>
      </c>
      <c r="G4" s="127">
        <f>100-F4</f>
        <v/>
      </c>
    </row>
    <row r="5">
      <c r="A5" s="38">
        <f>CuFe2O4_Raw!A5</f>
        <v/>
      </c>
      <c r="B5" s="128">
        <f>A5-273.15</f>
        <v/>
      </c>
      <c r="C5" s="129">
        <f>CuFe2O4_Raw!L5</f>
        <v/>
      </c>
      <c r="D5" s="129">
        <f>CuFe2O4_Raw!J5</f>
        <v/>
      </c>
      <c r="E5" s="129">
        <f>C5-D5</f>
        <v/>
      </c>
      <c r="F5" s="119">
        <f>IF(C5&lt;&gt;0,D5/C5*100,0)</f>
        <v/>
      </c>
      <c r="G5" s="130">
        <f>100-F5</f>
        <v/>
      </c>
    </row>
    <row r="6">
      <c r="A6" s="35">
        <f>CuFe2O4_Raw!A6</f>
        <v/>
      </c>
      <c r="B6" s="125">
        <f>A6-273.15</f>
        <v/>
      </c>
      <c r="C6" s="126">
        <f>CuFe2O4_Raw!L6</f>
        <v/>
      </c>
      <c r="D6" s="126">
        <f>CuFe2O4_Raw!J6</f>
        <v/>
      </c>
      <c r="E6" s="126">
        <f>C6-D6</f>
        <v/>
      </c>
      <c r="F6" s="116">
        <f>IF(C6&lt;&gt;0,D6/C6*100,0)</f>
        <v/>
      </c>
      <c r="G6" s="127">
        <f>100-F6</f>
        <v/>
      </c>
    </row>
    <row r="7">
      <c r="A7" s="38">
        <f>CuFe2O4_Raw!A7</f>
        <v/>
      </c>
      <c r="B7" s="128">
        <f>A7-273.15</f>
        <v/>
      </c>
      <c r="C7" s="129">
        <f>CuFe2O4_Raw!L7</f>
        <v/>
      </c>
      <c r="D7" s="129">
        <f>CuFe2O4_Raw!J7</f>
        <v/>
      </c>
      <c r="E7" s="129">
        <f>C7-D7</f>
        <v/>
      </c>
      <c r="F7" s="119">
        <f>IF(C7&lt;&gt;0,D7/C7*100,0)</f>
        <v/>
      </c>
      <c r="G7" s="130">
        <f>100-F7</f>
        <v/>
      </c>
    </row>
    <row r="8">
      <c r="A8" s="35">
        <f>CuFe2O4_Raw!A8</f>
        <v/>
      </c>
      <c r="B8" s="125">
        <f>A8-273.15</f>
        <v/>
      </c>
      <c r="C8" s="126">
        <f>CuFe2O4_Raw!L8</f>
        <v/>
      </c>
      <c r="D8" s="126">
        <f>CuFe2O4_Raw!J8</f>
        <v/>
      </c>
      <c r="E8" s="126">
        <f>C8-D8</f>
        <v/>
      </c>
      <c r="F8" s="116">
        <f>IF(C8&lt;&gt;0,D8/C8*100,0)</f>
        <v/>
      </c>
      <c r="G8" s="127">
        <f>100-F8</f>
        <v/>
      </c>
    </row>
    <row r="9">
      <c r="A9" s="38">
        <f>CuFe2O4_Raw!A9</f>
        <v/>
      </c>
      <c r="B9" s="128">
        <f>A9-273.15</f>
        <v/>
      </c>
      <c r="C9" s="129">
        <f>CuFe2O4_Raw!L9</f>
        <v/>
      </c>
      <c r="D9" s="129">
        <f>CuFe2O4_Raw!J9</f>
        <v/>
      </c>
      <c r="E9" s="129">
        <f>C9-D9</f>
        <v/>
      </c>
      <c r="F9" s="119">
        <f>IF(C9&lt;&gt;0,D9/C9*100,0)</f>
        <v/>
      </c>
      <c r="G9" s="130">
        <f>100-F9</f>
        <v/>
      </c>
    </row>
    <row r="10">
      <c r="A10" s="35">
        <f>CuFe2O4_Raw!A10</f>
        <v/>
      </c>
      <c r="B10" s="125">
        <f>A10-273.15</f>
        <v/>
      </c>
      <c r="C10" s="126">
        <f>CuFe2O4_Raw!L10</f>
        <v/>
      </c>
      <c r="D10" s="126">
        <f>CuFe2O4_Raw!J10</f>
        <v/>
      </c>
      <c r="E10" s="126">
        <f>C10-D10</f>
        <v/>
      </c>
      <c r="F10" s="116">
        <f>IF(C10&lt;&gt;0,D10/C10*100,0)</f>
        <v/>
      </c>
      <c r="G10" s="127">
        <f>100-F10</f>
        <v/>
      </c>
    </row>
    <row r="11">
      <c r="A11" s="38">
        <f>CuFe2O4_Raw!A11</f>
        <v/>
      </c>
      <c r="B11" s="128">
        <f>A11-273.15</f>
        <v/>
      </c>
      <c r="C11" s="129">
        <f>CuFe2O4_Raw!L11</f>
        <v/>
      </c>
      <c r="D11" s="129">
        <f>CuFe2O4_Raw!J11</f>
        <v/>
      </c>
      <c r="E11" s="129">
        <f>C11-D11</f>
        <v/>
      </c>
      <c r="F11" s="119">
        <f>IF(C11&lt;&gt;0,D11/C11*100,0)</f>
        <v/>
      </c>
      <c r="G11" s="130">
        <f>100-F11</f>
        <v/>
      </c>
    </row>
    <row r="12">
      <c r="A12" s="35">
        <f>CuFe2O4_Raw!A12</f>
        <v/>
      </c>
      <c r="B12" s="125">
        <f>A12-273.15</f>
        <v/>
      </c>
      <c r="C12" s="126">
        <f>CuFe2O4_Raw!L12</f>
        <v/>
      </c>
      <c r="D12" s="126">
        <f>CuFe2O4_Raw!J12</f>
        <v/>
      </c>
      <c r="E12" s="126">
        <f>C12-D12</f>
        <v/>
      </c>
      <c r="F12" s="116">
        <f>IF(C12&lt;&gt;0,D12/C12*100,0)</f>
        <v/>
      </c>
      <c r="G12" s="127">
        <f>100-F12</f>
        <v/>
      </c>
    </row>
    <row r="13">
      <c r="A13" s="38">
        <f>CuFe2O4_Raw!A13</f>
        <v/>
      </c>
      <c r="B13" s="128">
        <f>A13-273.15</f>
        <v/>
      </c>
      <c r="C13" s="129">
        <f>CuFe2O4_Raw!L13</f>
        <v/>
      </c>
      <c r="D13" s="129">
        <f>CuFe2O4_Raw!J13</f>
        <v/>
      </c>
      <c r="E13" s="129">
        <f>C13-D13</f>
        <v/>
      </c>
      <c r="F13" s="119">
        <f>IF(C13&lt;&gt;0,D13/C13*100,0)</f>
        <v/>
      </c>
      <c r="G13" s="130">
        <f>100-F13</f>
        <v/>
      </c>
    </row>
    <row r="14">
      <c r="A14" s="35">
        <f>CuFe2O4_Raw!A14</f>
        <v/>
      </c>
      <c r="B14" s="125">
        <f>A14-273.15</f>
        <v/>
      </c>
      <c r="C14" s="126">
        <f>CuFe2O4_Raw!L14</f>
        <v/>
      </c>
      <c r="D14" s="126">
        <f>CuFe2O4_Raw!J14</f>
        <v/>
      </c>
      <c r="E14" s="126">
        <f>C14-D14</f>
        <v/>
      </c>
      <c r="F14" s="116">
        <f>IF(C14&lt;&gt;0,D14/C14*100,0)</f>
        <v/>
      </c>
      <c r="G14" s="127">
        <f>100-F14</f>
        <v/>
      </c>
    </row>
    <row r="15">
      <c r="A15" s="38">
        <f>CuFe2O4_Raw!A15</f>
        <v/>
      </c>
      <c r="B15" s="128">
        <f>A15-273.15</f>
        <v/>
      </c>
      <c r="C15" s="129">
        <f>CuFe2O4_Raw!L15</f>
        <v/>
      </c>
      <c r="D15" s="129">
        <f>CuFe2O4_Raw!J15</f>
        <v/>
      </c>
      <c r="E15" s="129">
        <f>C15-D15</f>
        <v/>
      </c>
      <c r="F15" s="119">
        <f>IF(C15&lt;&gt;0,D15/C15*100,0)</f>
        <v/>
      </c>
      <c r="G15" s="130">
        <f>100-F15</f>
        <v/>
      </c>
    </row>
    <row r="16">
      <c r="A16" s="35">
        <f>CuFe2O4_Raw!A16</f>
        <v/>
      </c>
      <c r="B16" s="125">
        <f>A16-273.15</f>
        <v/>
      </c>
      <c r="C16" s="126">
        <f>CuFe2O4_Raw!L16</f>
        <v/>
      </c>
      <c r="D16" s="126">
        <f>CuFe2O4_Raw!J16</f>
        <v/>
      </c>
      <c r="E16" s="126">
        <f>C16-D16</f>
        <v/>
      </c>
      <c r="F16" s="116">
        <f>IF(C16&lt;&gt;0,D16/C16*100,0)</f>
        <v/>
      </c>
      <c r="G16" s="127">
        <f>100-F16</f>
        <v/>
      </c>
    </row>
    <row r="17">
      <c r="A17" s="38">
        <f>CuFe2O4_Raw!A17</f>
        <v/>
      </c>
      <c r="B17" s="128">
        <f>A17-273.15</f>
        <v/>
      </c>
      <c r="C17" s="129">
        <f>CuFe2O4_Raw!L17</f>
        <v/>
      </c>
      <c r="D17" s="129">
        <f>CuFe2O4_Raw!J17</f>
        <v/>
      </c>
      <c r="E17" s="129">
        <f>C17-D17</f>
        <v/>
      </c>
      <c r="F17" s="119">
        <f>IF(C17&lt;&gt;0,D17/C17*100,0)</f>
        <v/>
      </c>
      <c r="G17" s="130">
        <f>100-F17</f>
        <v/>
      </c>
    </row>
    <row r="18">
      <c r="A18" s="35">
        <f>CuFe2O4_Raw!A18</f>
        <v/>
      </c>
      <c r="B18" s="125">
        <f>A18-273.15</f>
        <v/>
      </c>
      <c r="C18" s="126">
        <f>CuFe2O4_Raw!L18</f>
        <v/>
      </c>
      <c r="D18" s="126">
        <f>CuFe2O4_Raw!J18</f>
        <v/>
      </c>
      <c r="E18" s="126">
        <f>C18-D18</f>
        <v/>
      </c>
      <c r="F18" s="116">
        <f>IF(C18&lt;&gt;0,D18/C18*100,0)</f>
        <v/>
      </c>
      <c r="G18" s="127">
        <f>100-F18</f>
        <v/>
      </c>
    </row>
    <row r="19">
      <c r="A19" s="38">
        <f>CuFe2O4_Raw!A19</f>
        <v/>
      </c>
      <c r="B19" s="128">
        <f>A19-273.15</f>
        <v/>
      </c>
      <c r="C19" s="129">
        <f>CuFe2O4_Raw!L19</f>
        <v/>
      </c>
      <c r="D19" s="129">
        <f>CuFe2O4_Raw!J19</f>
        <v/>
      </c>
      <c r="E19" s="129">
        <f>C19-D19</f>
        <v/>
      </c>
      <c r="F19" s="119">
        <f>IF(C19&lt;&gt;0,D19/C19*100,0)</f>
        <v/>
      </c>
      <c r="G19" s="130">
        <f>100-F19</f>
        <v/>
      </c>
    </row>
    <row r="20">
      <c r="A20" s="35">
        <f>CuFe2O4_Raw!A20</f>
        <v/>
      </c>
      <c r="B20" s="125">
        <f>A20-273.15</f>
        <v/>
      </c>
      <c r="C20" s="126">
        <f>CuFe2O4_Raw!L20</f>
        <v/>
      </c>
      <c r="D20" s="126">
        <f>CuFe2O4_Raw!J20</f>
        <v/>
      </c>
      <c r="E20" s="126">
        <f>C20-D20</f>
        <v/>
      </c>
      <c r="F20" s="116">
        <f>IF(C20&lt;&gt;0,D20/C20*100,0)</f>
        <v/>
      </c>
      <c r="G20" s="127">
        <f>100-F20</f>
        <v/>
      </c>
    </row>
    <row r="21">
      <c r="A21" s="38">
        <f>CuFe2O4_Raw!A21</f>
        <v/>
      </c>
      <c r="B21" s="128">
        <f>A21-273.15</f>
        <v/>
      </c>
      <c r="C21" s="129">
        <f>CuFe2O4_Raw!L21</f>
        <v/>
      </c>
      <c r="D21" s="129">
        <f>CuFe2O4_Raw!J21</f>
        <v/>
      </c>
      <c r="E21" s="129">
        <f>C21-D21</f>
        <v/>
      </c>
      <c r="F21" s="119">
        <f>IF(C21&lt;&gt;0,D21/C21*100,0)</f>
        <v/>
      </c>
      <c r="G21" s="130">
        <f>100-F21</f>
        <v/>
      </c>
    </row>
    <row r="22">
      <c r="A22" s="35">
        <f>CuFe2O4_Raw!A22</f>
        <v/>
      </c>
      <c r="B22" s="125">
        <f>A22-273.15</f>
        <v/>
      </c>
      <c r="C22" s="126">
        <f>CuFe2O4_Raw!L22</f>
        <v/>
      </c>
      <c r="D22" s="126">
        <f>CuFe2O4_Raw!J22</f>
        <v/>
      </c>
      <c r="E22" s="126">
        <f>C22-D22</f>
        <v/>
      </c>
      <c r="F22" s="116">
        <f>IF(C22&lt;&gt;0,D22/C22*100,0)</f>
        <v/>
      </c>
      <c r="G22" s="127">
        <f>100-F22</f>
        <v/>
      </c>
    </row>
    <row r="23">
      <c r="A23" s="38">
        <f>CuFe2O4_Raw!A23</f>
        <v/>
      </c>
      <c r="B23" s="128">
        <f>A23-273.15</f>
        <v/>
      </c>
      <c r="C23" s="129">
        <f>CuFe2O4_Raw!L23</f>
        <v/>
      </c>
      <c r="D23" s="129">
        <f>CuFe2O4_Raw!J23</f>
        <v/>
      </c>
      <c r="E23" s="129">
        <f>C23-D23</f>
        <v/>
      </c>
      <c r="F23" s="119">
        <f>IF(C23&lt;&gt;0,D23/C23*100,0)</f>
        <v/>
      </c>
      <c r="G23" s="130">
        <f>100-F23</f>
        <v/>
      </c>
    </row>
    <row r="24">
      <c r="A24" s="35">
        <f>CuFe2O4_Raw!A24</f>
        <v/>
      </c>
      <c r="B24" s="125">
        <f>A24-273.15</f>
        <v/>
      </c>
      <c r="C24" s="126">
        <f>CuFe2O4_Raw!L24</f>
        <v/>
      </c>
      <c r="D24" s="126">
        <f>CuFe2O4_Raw!J24</f>
        <v/>
      </c>
      <c r="E24" s="126">
        <f>C24-D24</f>
        <v/>
      </c>
      <c r="F24" s="116">
        <f>IF(C24&lt;&gt;0,D24/C24*100,0)</f>
        <v/>
      </c>
      <c r="G24" s="127">
        <f>100-F24</f>
        <v/>
      </c>
    </row>
    <row r="25">
      <c r="A25" s="38">
        <f>CuFe2O4_Raw!A25</f>
        <v/>
      </c>
      <c r="B25" s="128">
        <f>A25-273.15</f>
        <v/>
      </c>
      <c r="C25" s="129">
        <f>CuFe2O4_Raw!L25</f>
        <v/>
      </c>
      <c r="D25" s="129">
        <f>CuFe2O4_Raw!J25</f>
        <v/>
      </c>
      <c r="E25" s="129">
        <f>C25-D25</f>
        <v/>
      </c>
      <c r="F25" s="119">
        <f>IF(C25&lt;&gt;0,D25/C25*100,0)</f>
        <v/>
      </c>
      <c r="G25" s="130">
        <f>100-F25</f>
        <v/>
      </c>
    </row>
    <row r="26">
      <c r="A26" s="35">
        <f>CuFe2O4_Raw!A26</f>
        <v/>
      </c>
      <c r="B26" s="125">
        <f>A26-273.15</f>
        <v/>
      </c>
      <c r="C26" s="126">
        <f>CuFe2O4_Raw!L26</f>
        <v/>
      </c>
      <c r="D26" s="126">
        <f>CuFe2O4_Raw!J26</f>
        <v/>
      </c>
      <c r="E26" s="126">
        <f>C26-D26</f>
        <v/>
      </c>
      <c r="F26" s="116">
        <f>IF(C26&lt;&gt;0,D26/C26*100,0)</f>
        <v/>
      </c>
      <c r="G26" s="127">
        <f>100-F26</f>
        <v/>
      </c>
    </row>
    <row r="27">
      <c r="A27" s="131" t="inlineStr">
        <is>
          <t>AVERAGE</t>
        </is>
      </c>
      <c r="B27" s="46" t="n"/>
      <c r="C27" s="132">
        <f>AVERAGE(C4:C26)</f>
        <v/>
      </c>
      <c r="D27" s="132">
        <f>AVERAGE(D4:D26)</f>
        <v/>
      </c>
      <c r="E27" s="132">
        <f>AVERAGE(E4:E26)</f>
        <v/>
      </c>
      <c r="F27" s="122">
        <f>AVERAGE(F4:F26)</f>
        <v/>
      </c>
      <c r="G27" s="133">
        <f>AVERAGE(G4:G26)</f>
        <v/>
      </c>
    </row>
  </sheetData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4472C4"/>
    <outlinePr summaryBelow="1" summaryRight="1"/>
    <pageSetUpPr/>
  </sheetPr>
  <dimension ref="A1:I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38" customWidth="1" min="3" max="3"/>
    <col width="14" customWidth="1" min="4" max="4"/>
    <col width="22" customWidth="1" min="5" max="5"/>
    <col width="22" customWidth="1" min="6" max="6"/>
    <col width="10" customWidth="1" min="7" max="7"/>
    <col width="14" customWidth="1" min="8" max="8"/>
    <col width="14" customWidth="1" min="9" max="9"/>
  </cols>
  <sheetData>
    <row r="1">
      <c r="A1" s="3" t="inlineStr">
        <is>
          <t>NORMALIZATION — How TC-Python GM values become ΔGᶠ (kJ/mol O₂)</t>
        </is>
      </c>
    </row>
    <row r="2">
      <c r="A2" s="31" t="inlineStr">
        <is>
          <t>Section 1: Binary oxide stoichiometry (17 oxides). Section 2: Ternary product stoichiometry (18 products). Sections 3-4: Worked examples with traceable formulas.</t>
        </is>
      </c>
    </row>
    <row r="4">
      <c r="A4" s="100" t="inlineStr">
        <is>
          <t>SECTION 1: BINARY OXIDE NORMALIZATION</t>
        </is>
      </c>
    </row>
    <row r="5">
      <c r="A5" s="134" t="inlineStr">
        <is>
          <t>TC-Python reports GM = Gibbs energy per mole of ATOMS. Pipeline: GM × atoms/formula → G(oxide); then ΔGᶠ = G(oxide) − G(metals) − G(O₂); finally ΔGᶠ / n_O₂ → kJ/mol O₂ for Ellingham comparison.</t>
        </is>
      </c>
    </row>
    <row r="7">
      <c r="A7" s="32" t="inlineStr">
        <is>
          <t>Oxide</t>
        </is>
      </c>
      <c r="B7" s="33" t="inlineStr">
        <is>
          <t>Atoms/Formula</t>
        </is>
      </c>
      <c r="C7" s="33" t="inlineStr">
        <is>
          <t>Balanced Reaction</t>
        </is>
      </c>
      <c r="D7" s="33" t="inlineStr">
        <is>
          <t>oxide/O₂</t>
        </is>
      </c>
      <c r="E7" s="33" t="inlineStr">
        <is>
          <t>GM @ 1800 K (J/mol-at)</t>
        </is>
      </c>
      <c r="F7" s="34" t="inlineStr">
        <is>
          <t>ΔG per mol O₂ (kJ)</t>
        </is>
      </c>
    </row>
    <row r="8">
      <c r="A8" s="35" t="inlineStr">
        <is>
          <t>Cu2O</t>
        </is>
      </c>
      <c r="B8" s="36" t="n">
        <v>3</v>
      </c>
      <c r="C8" s="135" t="inlineStr">
        <is>
          <t>4Cu + O2 -&gt; 2Cu2O</t>
        </is>
      </c>
      <c r="D8" s="136" t="n">
        <v>2</v>
      </c>
      <c r="E8" s="137">
        <f>OX_Gibbs!C30</f>
        <v/>
      </c>
      <c r="F8" s="138">
        <f>OX_Gibbs!F30/1000</f>
        <v/>
      </c>
    </row>
    <row r="9">
      <c r="A9" s="38" t="inlineStr">
        <is>
          <t>Al2O3</t>
        </is>
      </c>
      <c r="B9" s="39" t="n">
        <v>5</v>
      </c>
      <c r="C9" s="139" t="inlineStr">
        <is>
          <t>4/3 Al + O2 -&gt; 2/3 Al2O3</t>
        </is>
      </c>
      <c r="D9" s="140" t="n">
        <v>0.667</v>
      </c>
      <c r="E9" s="141">
        <f>OX_Gibbs!O30</f>
        <v/>
      </c>
      <c r="F9" s="142">
        <f>OX_Gibbs!R30/1000</f>
        <v/>
      </c>
    </row>
    <row r="10">
      <c r="A10" s="35" t="inlineStr">
        <is>
          <t>MgO</t>
        </is>
      </c>
      <c r="B10" s="36" t="n">
        <v>2</v>
      </c>
      <c r="C10" s="135" t="inlineStr">
        <is>
          <t>2Mg + O2 -&gt; 2MgO</t>
        </is>
      </c>
      <c r="D10" s="136" t="n">
        <v>2</v>
      </c>
      <c r="E10" s="137">
        <f>OX_Gibbs!U30</f>
        <v/>
      </c>
      <c r="F10" s="138">
        <f>OX_Gibbs!X30/1000</f>
        <v/>
      </c>
    </row>
    <row r="11">
      <c r="A11" s="38" t="inlineStr">
        <is>
          <t>SiO2</t>
        </is>
      </c>
      <c r="B11" s="39" t="n">
        <v>3</v>
      </c>
      <c r="C11" s="139" t="inlineStr">
        <is>
          <t>Si + O2 -&gt; SiO2</t>
        </is>
      </c>
      <c r="D11" s="140" t="n">
        <v>1</v>
      </c>
      <c r="E11" s="141">
        <f>OX_Gibbs!AA30</f>
        <v/>
      </c>
      <c r="F11" s="142">
        <f>OX_Gibbs!AD30/1000</f>
        <v/>
      </c>
    </row>
    <row r="12">
      <c r="A12" s="35" t="inlineStr">
        <is>
          <t>TiO2</t>
        </is>
      </c>
      <c r="B12" s="36" t="n">
        <v>3</v>
      </c>
      <c r="C12" s="135" t="inlineStr">
        <is>
          <t>Ti + O2 -&gt; TiO2</t>
        </is>
      </c>
      <c r="D12" s="136" t="n">
        <v>1</v>
      </c>
      <c r="E12" s="137">
        <f>OX_Gibbs!AG30</f>
        <v/>
      </c>
      <c r="F12" s="138">
        <f>OX_Gibbs!AJ30/1000</f>
        <v/>
      </c>
    </row>
    <row r="13">
      <c r="A13" s="38" t="inlineStr">
        <is>
          <t>FeO</t>
        </is>
      </c>
      <c r="B13" s="39" t="n">
        <v>2</v>
      </c>
      <c r="C13" s="139" t="inlineStr">
        <is>
          <t>2Fe + O2 -&gt; 2FeO</t>
        </is>
      </c>
      <c r="D13" s="140" t="n">
        <v>2</v>
      </c>
      <c r="E13" s="141">
        <f>OX_Gibbs!AM30</f>
        <v/>
      </c>
      <c r="F13" s="142">
        <f>OX_Gibbs!AP30/1000</f>
        <v/>
      </c>
    </row>
    <row r="14">
      <c r="A14" s="35" t="inlineStr">
        <is>
          <t>CaO</t>
        </is>
      </c>
      <c r="B14" s="36" t="n">
        <v>2</v>
      </c>
      <c r="C14" s="135" t="inlineStr">
        <is>
          <t>2Ca + O2 -&gt; 2CaO</t>
        </is>
      </c>
      <c r="D14" s="136" t="n">
        <v>2</v>
      </c>
      <c r="E14" s="137">
        <f>OX_Gibbs!AS30</f>
        <v/>
      </c>
      <c r="F14" s="138">
        <f>OX_Gibbs!AV30/1000</f>
        <v/>
      </c>
    </row>
    <row r="15">
      <c r="A15" s="38" t="inlineStr">
        <is>
          <t>ZrO2</t>
        </is>
      </c>
      <c r="B15" s="39" t="n">
        <v>3</v>
      </c>
      <c r="C15" s="139" t="inlineStr">
        <is>
          <t>Zr + O2 -&gt; ZrO2</t>
        </is>
      </c>
      <c r="D15" s="140" t="n">
        <v>1</v>
      </c>
      <c r="E15" s="141">
        <f>OX_Gibbs!AY30</f>
        <v/>
      </c>
      <c r="F15" s="142">
        <f>OX_Gibbs!BB30/1000</f>
        <v/>
      </c>
    </row>
    <row r="16">
      <c r="A16" s="35" t="inlineStr">
        <is>
          <t>Cr2O3</t>
        </is>
      </c>
      <c r="B16" s="36" t="n">
        <v>5</v>
      </c>
      <c r="C16" s="135" t="inlineStr">
        <is>
          <t>4/3 Cr + O2 -&gt; 2/3 Cr2O3</t>
        </is>
      </c>
      <c r="D16" s="136" t="n">
        <v>0.667</v>
      </c>
      <c r="E16" s="137">
        <f>OX_Gibbs!BE30</f>
        <v/>
      </c>
      <c r="F16" s="138">
        <f>OX_Gibbs!BH30/1000</f>
        <v/>
      </c>
    </row>
    <row r="17">
      <c r="A17" s="38" t="inlineStr">
        <is>
          <t>MnO</t>
        </is>
      </c>
      <c r="B17" s="39" t="n">
        <v>2</v>
      </c>
      <c r="C17" s="139" t="inlineStr">
        <is>
          <t>2Mn + O2 -&gt; 2MnO</t>
        </is>
      </c>
      <c r="D17" s="140" t="n">
        <v>2</v>
      </c>
      <c r="E17" s="141">
        <f>OX_Gibbs!BK30</f>
        <v/>
      </c>
      <c r="F17" s="142">
        <f>OX_Gibbs!BN30/1000</f>
        <v/>
      </c>
    </row>
    <row r="18">
      <c r="A18" s="35" t="inlineStr">
        <is>
          <t>V2O5</t>
        </is>
      </c>
      <c r="B18" s="36" t="n">
        <v>7</v>
      </c>
      <c r="C18" s="135" t="inlineStr">
        <is>
          <t>4/5 V + O2 -&gt; 2/5 V2O5</t>
        </is>
      </c>
      <c r="D18" s="136" t="n">
        <v>0.4</v>
      </c>
      <c r="E18" s="137">
        <f>OX_Gibbs!CO30</f>
        <v/>
      </c>
      <c r="F18" s="138">
        <f>OX_Gibbs!CR30/1000</f>
        <v/>
      </c>
    </row>
    <row r="19">
      <c r="A19" s="38" t="inlineStr">
        <is>
          <t>B2O3</t>
        </is>
      </c>
      <c r="B19" s="39" t="n">
        <v>5</v>
      </c>
      <c r="C19" s="139" t="inlineStr">
        <is>
          <t>4/3 B + O2 -&gt; 2/3 B2O3</t>
        </is>
      </c>
      <c r="D19" s="140" t="n">
        <v>0.667</v>
      </c>
      <c r="E19" s="141">
        <f>OX_Gibbs!CI30</f>
        <v/>
      </c>
      <c r="F19" s="142">
        <f>OX_Gibbs!CL30/1000</f>
        <v/>
      </c>
    </row>
    <row r="20">
      <c r="A20" s="35" t="inlineStr">
        <is>
          <t>La2O3</t>
        </is>
      </c>
      <c r="B20" s="36" t="n">
        <v>5</v>
      </c>
      <c r="C20" s="135" t="inlineStr">
        <is>
          <t>4/3 La + O2 -&gt; 2/3 La2O3</t>
        </is>
      </c>
      <c r="D20" s="136" t="n">
        <v>0.667</v>
      </c>
      <c r="E20" s="137">
        <f>OX_Gibbs!CU30</f>
        <v/>
      </c>
      <c r="F20" s="138">
        <f>OX_Gibbs!CX30/1000</f>
        <v/>
      </c>
    </row>
    <row r="21">
      <c r="A21" s="38" t="inlineStr">
        <is>
          <t>CeO2</t>
        </is>
      </c>
      <c r="B21" s="39" t="n">
        <v>3</v>
      </c>
      <c r="C21" s="139" t="inlineStr">
        <is>
          <t>Ce + O2 -&gt; CeO2</t>
        </is>
      </c>
      <c r="D21" s="140" t="n">
        <v>1</v>
      </c>
      <c r="E21" s="141">
        <f>OX_Gibbs!DA30</f>
        <v/>
      </c>
      <c r="F21" s="142">
        <f>OX_Gibbs!DD30/1000</f>
        <v/>
      </c>
    </row>
    <row r="22">
      <c r="A22" s="35" t="inlineStr">
        <is>
          <t>NiO</t>
        </is>
      </c>
      <c r="B22" s="36" t="n">
        <v>2</v>
      </c>
      <c r="C22" s="135" t="inlineStr">
        <is>
          <t>2Ni + O2 -&gt; 2NiO</t>
        </is>
      </c>
      <c r="D22" s="136" t="n">
        <v>2</v>
      </c>
      <c r="E22" s="137">
        <f>OX_Gibbs!BQ30</f>
        <v/>
      </c>
      <c r="F22" s="138">
        <f>OX_Gibbs!BT30/1000</f>
        <v/>
      </c>
    </row>
    <row r="23">
      <c r="A23" s="38" t="inlineStr">
        <is>
          <t>CoO</t>
        </is>
      </c>
      <c r="B23" s="39" t="n">
        <v>2</v>
      </c>
      <c r="C23" s="139" t="inlineStr">
        <is>
          <t>2Co + O2 -&gt; 2CoO</t>
        </is>
      </c>
      <c r="D23" s="140" t="n">
        <v>2</v>
      </c>
      <c r="E23" s="141">
        <f>OX_Gibbs!BW30</f>
        <v/>
      </c>
      <c r="F23" s="142">
        <f>OX_Gibbs!BZ30/1000</f>
        <v/>
      </c>
    </row>
    <row r="24">
      <c r="A24" s="41" t="inlineStr">
        <is>
          <t>PbO</t>
        </is>
      </c>
      <c r="B24" s="42" t="n">
        <v>2</v>
      </c>
      <c r="C24" s="143" t="inlineStr">
        <is>
          <t>2Pb + O2 -&gt; 2PbO</t>
        </is>
      </c>
      <c r="D24" s="144" t="n">
        <v>2</v>
      </c>
      <c r="E24" s="145">
        <f>OX_Gibbs!CC30</f>
        <v/>
      </c>
      <c r="F24" s="146">
        <f>OX_Gibbs!CF30/1000</f>
        <v/>
      </c>
    </row>
    <row r="26">
      <c r="A26" s="100" t="inlineStr">
        <is>
          <t>SECTION 2: TERNARY PRODUCT STOICHIOMETRY</t>
        </is>
      </c>
    </row>
    <row r="27">
      <c r="A27" s="134" t="inlineStr">
        <is>
          <t>Ternary reaction: Cu + MOₓ + O₂ → CuMOᵧ. If ΔG &lt; 0 the oxide captures copper into a ternary compound (or slag dissolution at steelmaking T).</t>
        </is>
      </c>
    </row>
    <row r="29">
      <c r="A29" s="32" t="inlineStr">
        <is>
          <t>Product</t>
        </is>
      </c>
      <c r="B29" s="33" t="inlineStr">
        <is>
          <t>Name</t>
        </is>
      </c>
      <c r="C29" s="33" t="inlineStr">
        <is>
          <t>Reaction</t>
        </is>
      </c>
      <c r="D29" s="33" t="inlineStr">
        <is>
          <t>Parent Oxide</t>
        </is>
      </c>
      <c r="E29" s="33" t="inlineStr">
        <is>
          <t>n_Cu</t>
        </is>
      </c>
      <c r="F29" s="33" t="inlineStr">
        <is>
          <t>n_oxide</t>
        </is>
      </c>
      <c r="G29" s="33" t="inlineStr">
        <is>
          <t>n_O₂</t>
        </is>
      </c>
      <c r="H29" s="33" t="inlineStr">
        <is>
          <t>Product Atoms</t>
        </is>
      </c>
      <c r="I29" s="34" t="inlineStr">
        <is>
          <t>Category</t>
        </is>
      </c>
    </row>
    <row r="30">
      <c r="A30" s="35" t="inlineStr">
        <is>
          <t>CuAl2O4</t>
        </is>
      </c>
      <c r="B30" s="36" t="inlineStr">
        <is>
          <t>Cu aluminate spinel</t>
        </is>
      </c>
      <c r="C30" s="135" t="inlineStr">
        <is>
          <t>Cu + Al2O3 + 0.5O2 -&gt; CuAl2O4</t>
        </is>
      </c>
      <c r="D30" s="36" t="inlineStr">
        <is>
          <t>Al2O3</t>
        </is>
      </c>
      <c r="E30" s="36" t="n">
        <v>1</v>
      </c>
      <c r="F30" s="36" t="n">
        <v>1</v>
      </c>
      <c r="G30" s="36" t="n">
        <v>0.5</v>
      </c>
      <c r="H30" s="36" t="n">
        <v>7</v>
      </c>
      <c r="I30" s="37" t="inlineStr">
        <is>
          <t>Spinel</t>
        </is>
      </c>
    </row>
    <row r="31">
      <c r="A31" s="38" t="inlineStr">
        <is>
          <t>CuAlO2</t>
        </is>
      </c>
      <c r="B31" s="39" t="inlineStr">
        <is>
          <t>Delafossite</t>
        </is>
      </c>
      <c r="C31" s="139" t="inlineStr">
        <is>
          <t>Cu + 0.5Al2O3 + 0.25O2 -&gt; CuAlO2</t>
        </is>
      </c>
      <c r="D31" s="39" t="inlineStr">
        <is>
          <t>Al2O3</t>
        </is>
      </c>
      <c r="E31" s="39" t="n">
        <v>1</v>
      </c>
      <c r="F31" s="39" t="n">
        <v>0.5</v>
      </c>
      <c r="G31" s="39" t="n">
        <v>0.25</v>
      </c>
      <c r="H31" s="39" t="n">
        <v>4</v>
      </c>
      <c r="I31" s="40" t="inlineStr">
        <is>
          <t>Delafossite</t>
        </is>
      </c>
    </row>
    <row r="32">
      <c r="A32" s="35" t="inlineStr">
        <is>
          <t>CuCr2O4</t>
        </is>
      </c>
      <c r="B32" s="36" t="inlineStr">
        <is>
          <t>Cu chromite spinel</t>
        </is>
      </c>
      <c r="C32" s="135" t="inlineStr">
        <is>
          <t>Cu + Cr2O3 + 0.5O2 -&gt; CuCr2O4</t>
        </is>
      </c>
      <c r="D32" s="36" t="inlineStr">
        <is>
          <t>Cr2O3</t>
        </is>
      </c>
      <c r="E32" s="36" t="n">
        <v>1</v>
      </c>
      <c r="F32" s="36" t="n">
        <v>1</v>
      </c>
      <c r="G32" s="36" t="n">
        <v>0.5</v>
      </c>
      <c r="H32" s="36" t="n">
        <v>7</v>
      </c>
      <c r="I32" s="37" t="inlineStr">
        <is>
          <t>Spinel</t>
        </is>
      </c>
    </row>
    <row r="33">
      <c r="A33" s="38" t="inlineStr">
        <is>
          <t>CuMn2O4</t>
        </is>
      </c>
      <c r="B33" s="39" t="inlineStr">
        <is>
          <t>Cu manganite spinel</t>
        </is>
      </c>
      <c r="C33" s="139" t="inlineStr">
        <is>
          <t>Cu + 2MnO + O2 -&gt; CuMn2O4</t>
        </is>
      </c>
      <c r="D33" s="39" t="inlineStr">
        <is>
          <t>MnO</t>
        </is>
      </c>
      <c r="E33" s="39" t="n">
        <v>1</v>
      </c>
      <c r="F33" s="39" t="n">
        <v>2</v>
      </c>
      <c r="G33" s="39" t="n">
        <v>1</v>
      </c>
      <c r="H33" s="39" t="n">
        <v>7</v>
      </c>
      <c r="I33" s="40" t="inlineStr">
        <is>
          <t>Spinel</t>
        </is>
      </c>
    </row>
    <row r="34">
      <c r="A34" s="35" t="inlineStr">
        <is>
          <t>CuFe2O4</t>
        </is>
      </c>
      <c r="B34" s="36" t="inlineStr">
        <is>
          <t>Cu ferrite spinel</t>
        </is>
      </c>
      <c r="C34" s="135" t="inlineStr">
        <is>
          <t>Cu + 2FeO + O2 -&gt; CuFe2O4</t>
        </is>
      </c>
      <c r="D34" s="36" t="inlineStr">
        <is>
          <t>FeO</t>
        </is>
      </c>
      <c r="E34" s="36" t="n">
        <v>1</v>
      </c>
      <c r="F34" s="36" t="n">
        <v>2</v>
      </c>
      <c r="G34" s="36" t="n">
        <v>1</v>
      </c>
      <c r="H34" s="36" t="n">
        <v>7</v>
      </c>
      <c r="I34" s="37" t="inlineStr">
        <is>
          <t>Spinel</t>
        </is>
      </c>
    </row>
    <row r="35">
      <c r="A35" s="38" t="inlineStr">
        <is>
          <t>CuCo2O4</t>
        </is>
      </c>
      <c r="B35" s="39" t="inlineStr">
        <is>
          <t>Cu cobaltite spinel</t>
        </is>
      </c>
      <c r="C35" s="139" t="inlineStr">
        <is>
          <t>Cu + 2CoO + O2 -&gt; CuCo2O4</t>
        </is>
      </c>
      <c r="D35" s="39" t="inlineStr">
        <is>
          <t>CoO</t>
        </is>
      </c>
      <c r="E35" s="39" t="n">
        <v>1</v>
      </c>
      <c r="F35" s="39" t="n">
        <v>2</v>
      </c>
      <c r="G35" s="39" t="n">
        <v>1</v>
      </c>
      <c r="H35" s="39" t="n">
        <v>7</v>
      </c>
      <c r="I35" s="40" t="inlineStr">
        <is>
          <t>Spinel</t>
        </is>
      </c>
    </row>
    <row r="36">
      <c r="A36" s="35" t="inlineStr">
        <is>
          <t>CuV2O6</t>
        </is>
      </c>
      <c r="B36" s="36" t="inlineStr">
        <is>
          <t>Copper vanadate</t>
        </is>
      </c>
      <c r="C36" s="135" t="inlineStr">
        <is>
          <t>Cu + V2O5 + 0.5O2 -&gt; CuV2O6</t>
        </is>
      </c>
      <c r="D36" s="36" t="inlineStr">
        <is>
          <t>V2O5</t>
        </is>
      </c>
      <c r="E36" s="36" t="n">
        <v>1</v>
      </c>
      <c r="F36" s="36" t="n">
        <v>1</v>
      </c>
      <c r="G36" s="36" t="n">
        <v>0.5</v>
      </c>
      <c r="H36" s="36" t="n">
        <v>9</v>
      </c>
      <c r="I36" s="37" t="inlineStr">
        <is>
          <t>Vanadate</t>
        </is>
      </c>
    </row>
    <row r="37">
      <c r="A37" s="38" t="inlineStr">
        <is>
          <t>Cu3V2O8</t>
        </is>
      </c>
      <c r="B37" s="39" t="inlineStr">
        <is>
          <t>Cu orthovanadate</t>
        </is>
      </c>
      <c r="C37" s="139" t="inlineStr">
        <is>
          <t>3Cu + V2O5 + 1.5O2 -&gt; Cu3V2O8</t>
        </is>
      </c>
      <c r="D37" s="39" t="inlineStr">
        <is>
          <t>V2O5</t>
        </is>
      </c>
      <c r="E37" s="39" t="n">
        <v>3</v>
      </c>
      <c r="F37" s="39" t="n">
        <v>1</v>
      </c>
      <c r="G37" s="39" t="n">
        <v>1.5</v>
      </c>
      <c r="H37" s="39" t="n">
        <v>13</v>
      </c>
      <c r="I37" s="40" t="inlineStr">
        <is>
          <t>Vanadate</t>
        </is>
      </c>
    </row>
    <row r="38">
      <c r="A38" s="35" t="inlineStr">
        <is>
          <t>CuTiO3</t>
        </is>
      </c>
      <c r="B38" s="36" t="inlineStr">
        <is>
          <t>Copper titanate</t>
        </is>
      </c>
      <c r="C38" s="135" t="inlineStr">
        <is>
          <t>Cu + TiO2 + 0.5O2 -&gt; CuTiO3</t>
        </is>
      </c>
      <c r="D38" s="36" t="inlineStr">
        <is>
          <t>TiO2</t>
        </is>
      </c>
      <c r="E38" s="36" t="n">
        <v>1</v>
      </c>
      <c r="F38" s="36" t="n">
        <v>1</v>
      </c>
      <c r="G38" s="36" t="n">
        <v>0.5</v>
      </c>
      <c r="H38" s="36" t="n">
        <v>5</v>
      </c>
      <c r="I38" s="37" t="inlineStr">
        <is>
          <t>Titanate</t>
        </is>
      </c>
    </row>
    <row r="39">
      <c r="A39" s="38" t="inlineStr">
        <is>
          <t>CuSiO3</t>
        </is>
      </c>
      <c r="B39" s="39" t="inlineStr">
        <is>
          <t>Cu metasilicate</t>
        </is>
      </c>
      <c r="C39" s="139" t="inlineStr">
        <is>
          <t>Cu + SiO2 + 0.5O2 -&gt; CuSiO3</t>
        </is>
      </c>
      <c r="D39" s="39" t="inlineStr">
        <is>
          <t>SiO2</t>
        </is>
      </c>
      <c r="E39" s="39" t="n">
        <v>1</v>
      </c>
      <c r="F39" s="39" t="n">
        <v>1</v>
      </c>
      <c r="G39" s="39" t="n">
        <v>0.5</v>
      </c>
      <c r="H39" s="39" t="n">
        <v>5</v>
      </c>
      <c r="I39" s="40" t="inlineStr">
        <is>
          <t>Silicate</t>
        </is>
      </c>
    </row>
    <row r="40">
      <c r="A40" s="35" t="inlineStr">
        <is>
          <t>Cu2SiO4</t>
        </is>
      </c>
      <c r="B40" s="36" t="inlineStr">
        <is>
          <t>Cu orthosilicate</t>
        </is>
      </c>
      <c r="C40" s="135" t="inlineStr">
        <is>
          <t>2Cu + SiO2 + O2 -&gt; Cu2SiO4</t>
        </is>
      </c>
      <c r="D40" s="36" t="inlineStr">
        <is>
          <t>SiO2</t>
        </is>
      </c>
      <c r="E40" s="36" t="n">
        <v>2</v>
      </c>
      <c r="F40" s="36" t="n">
        <v>1</v>
      </c>
      <c r="G40" s="36" t="n">
        <v>1</v>
      </c>
      <c r="H40" s="36" t="n">
        <v>7</v>
      </c>
      <c r="I40" s="37" t="inlineStr">
        <is>
          <t>Silicate</t>
        </is>
      </c>
    </row>
    <row r="41">
      <c r="A41" s="38" t="inlineStr">
        <is>
          <t>CuMgO2</t>
        </is>
      </c>
      <c r="B41" s="39" t="inlineStr">
        <is>
          <t>Cu magnesioxide (hyp)</t>
        </is>
      </c>
      <c r="C41" s="139" t="inlineStr">
        <is>
          <t>Cu + MgO + 0.5O2 -&gt; CuMgO2</t>
        </is>
      </c>
      <c r="D41" s="39" t="inlineStr">
        <is>
          <t>MgO</t>
        </is>
      </c>
      <c r="E41" s="39" t="n">
        <v>1</v>
      </c>
      <c r="F41" s="39" t="n">
        <v>1</v>
      </c>
      <c r="G41" s="39" t="n">
        <v>0.5</v>
      </c>
      <c r="H41" s="39" t="n">
        <v>4</v>
      </c>
      <c r="I41" s="40" t="inlineStr">
        <is>
          <t>Hypothetical</t>
        </is>
      </c>
    </row>
    <row r="42">
      <c r="A42" s="35" t="inlineStr">
        <is>
          <t>CuCaO2</t>
        </is>
      </c>
      <c r="B42" s="36" t="inlineStr">
        <is>
          <t>Cu calcioxide (hyp)</t>
        </is>
      </c>
      <c r="C42" s="135" t="inlineStr">
        <is>
          <t>Cu + CaO + 0.5O2 -&gt; CuCaO2</t>
        </is>
      </c>
      <c r="D42" s="36" t="inlineStr">
        <is>
          <t>CaO</t>
        </is>
      </c>
      <c r="E42" s="36" t="n">
        <v>1</v>
      </c>
      <c r="F42" s="36" t="n">
        <v>1</v>
      </c>
      <c r="G42" s="36" t="n">
        <v>0.5</v>
      </c>
      <c r="H42" s="36" t="n">
        <v>4</v>
      </c>
      <c r="I42" s="37" t="inlineStr">
        <is>
          <t>Hypothetical</t>
        </is>
      </c>
    </row>
    <row r="43">
      <c r="A43" s="38" t="inlineStr">
        <is>
          <t>CuZrO3</t>
        </is>
      </c>
      <c r="B43" s="39" t="inlineStr">
        <is>
          <t>Cu zirconate (hyp)</t>
        </is>
      </c>
      <c r="C43" s="139" t="inlineStr">
        <is>
          <t>Cu + ZrO2 + 0.5O2 -&gt; CuZrO3</t>
        </is>
      </c>
      <c r="D43" s="39" t="inlineStr">
        <is>
          <t>ZrO2</t>
        </is>
      </c>
      <c r="E43" s="39" t="n">
        <v>1</v>
      </c>
      <c r="F43" s="39" t="n">
        <v>1</v>
      </c>
      <c r="G43" s="39" t="n">
        <v>0.5</v>
      </c>
      <c r="H43" s="39" t="n">
        <v>5</v>
      </c>
      <c r="I43" s="40" t="inlineStr">
        <is>
          <t>Hypothetical</t>
        </is>
      </c>
    </row>
    <row r="44">
      <c r="A44" s="35" t="inlineStr">
        <is>
          <t>CuNiO2</t>
        </is>
      </c>
      <c r="B44" s="36" t="inlineStr">
        <is>
          <t>Copper nickelate</t>
        </is>
      </c>
      <c r="C44" s="135" t="inlineStr">
        <is>
          <t>Cu + NiO + 0.5O2 -&gt; CuNiO2</t>
        </is>
      </c>
      <c r="D44" s="36" t="inlineStr">
        <is>
          <t>NiO</t>
        </is>
      </c>
      <c r="E44" s="36" t="n">
        <v>1</v>
      </c>
      <c r="F44" s="36" t="n">
        <v>1</v>
      </c>
      <c r="G44" s="36" t="n">
        <v>0.5</v>
      </c>
      <c r="H44" s="36" t="n">
        <v>4</v>
      </c>
      <c r="I44" s="37" t="inlineStr">
        <is>
          <t>Compound</t>
        </is>
      </c>
    </row>
    <row r="45">
      <c r="A45" s="38" t="inlineStr">
        <is>
          <t>CuLaO2</t>
        </is>
      </c>
      <c r="B45" s="39" t="inlineStr">
        <is>
          <t>Cu lanthanum oxide</t>
        </is>
      </c>
      <c r="C45" s="139" t="inlineStr">
        <is>
          <t>Cu + 0.5La2O3 + 0.25O2 -&gt; CuLaO2</t>
        </is>
      </c>
      <c r="D45" s="39" t="inlineStr">
        <is>
          <t>La2O3</t>
        </is>
      </c>
      <c r="E45" s="39" t="n">
        <v>1</v>
      </c>
      <c r="F45" s="39" t="n">
        <v>0.5</v>
      </c>
      <c r="G45" s="39" t="n">
        <v>0.25</v>
      </c>
      <c r="H45" s="39" t="n">
        <v>4</v>
      </c>
      <c r="I45" s="40" t="inlineStr">
        <is>
          <t>Compound</t>
        </is>
      </c>
    </row>
    <row r="46">
      <c r="A46" s="35" t="inlineStr">
        <is>
          <t>CuCeO3</t>
        </is>
      </c>
      <c r="B46" s="36" t="inlineStr">
        <is>
          <t>Cu cerate (hyp)</t>
        </is>
      </c>
      <c r="C46" s="135" t="inlineStr">
        <is>
          <t>Cu + CeO2 + 0.5O2 -&gt; CuCeO3</t>
        </is>
      </c>
      <c r="D46" s="36" t="inlineStr">
        <is>
          <t>CeO2</t>
        </is>
      </c>
      <c r="E46" s="36" t="n">
        <v>1</v>
      </c>
      <c r="F46" s="36" t="n">
        <v>1</v>
      </c>
      <c r="G46" s="36" t="n">
        <v>0.5</v>
      </c>
      <c r="H46" s="36" t="n">
        <v>5</v>
      </c>
      <c r="I46" s="37" t="inlineStr">
        <is>
          <t>Hypothetical</t>
        </is>
      </c>
    </row>
    <row r="47">
      <c r="A47" s="45" t="inlineStr">
        <is>
          <t>CuB2O4</t>
        </is>
      </c>
      <c r="B47" s="46" t="inlineStr">
        <is>
          <t>Copper borate</t>
        </is>
      </c>
      <c r="C47" s="147" t="inlineStr">
        <is>
          <t>Cu + B2O3 + 0.5O2 -&gt; CuB2O4</t>
        </is>
      </c>
      <c r="D47" s="46" t="inlineStr">
        <is>
          <t>B2O3</t>
        </is>
      </c>
      <c r="E47" s="46" t="n">
        <v>1</v>
      </c>
      <c r="F47" s="46" t="n">
        <v>1</v>
      </c>
      <c r="G47" s="46" t="n">
        <v>0.5</v>
      </c>
      <c r="H47" s="46" t="n">
        <v>7</v>
      </c>
      <c r="I47" s="47" t="inlineStr">
        <is>
          <t>Borate</t>
        </is>
      </c>
    </row>
    <row r="49">
      <c r="A49" s="100" t="inlineStr">
        <is>
          <t>SECTION 3: WORKED EXAMPLE — Al₂O₃ (corundum)</t>
        </is>
      </c>
    </row>
    <row r="50">
      <c r="A50" s="134" t="inlineStr">
        <is>
          <t>2Al + 1.5 O₂ → Al₂O₃. Every cell traces to OX_Gibbs or CuFe2O4_Raw.</t>
        </is>
      </c>
    </row>
    <row r="52">
      <c r="A52" s="58" t="inlineStr">
        <is>
          <t>Step</t>
        </is>
      </c>
      <c r="B52" s="6" t="inlineStr">
        <is>
          <t>Description</t>
        </is>
      </c>
      <c r="C52" s="6" t="inlineStr">
        <is>
          <t>Value</t>
        </is>
      </c>
      <c r="D52" s="7" t="inlineStr">
        <is>
          <t>Unit</t>
        </is>
      </c>
    </row>
    <row r="53">
      <c r="A53" s="18" t="inlineStr">
        <is>
          <t>1</t>
        </is>
      </c>
      <c r="B53" s="59" t="inlineStr">
        <is>
          <t>GM per atom from TC-Python</t>
        </is>
      </c>
      <c r="C53" s="148">
        <f>OX_Gibbs!O30</f>
        <v/>
      </c>
      <c r="D53" s="87" t="inlineStr">
        <is>
          <t>J/mol-atoms</t>
        </is>
      </c>
    </row>
    <row r="54">
      <c r="A54" s="21" t="inlineStr">
        <is>
          <t>2</t>
        </is>
      </c>
      <c r="B54" s="63" t="inlineStr">
        <is>
          <t>Atoms per formula unit (Al₂O₃ = 5)</t>
        </is>
      </c>
      <c r="C54" s="63" t="n">
        <v>5</v>
      </c>
      <c r="D54" s="86" t="inlineStr">
        <is>
          <t>atoms</t>
        </is>
      </c>
    </row>
    <row r="55">
      <c r="A55" s="18" t="inlineStr">
        <is>
          <t>3</t>
        </is>
      </c>
      <c r="B55" s="59" t="inlineStr">
        <is>
          <t>G per formula unit = GM × atoms/formula</t>
        </is>
      </c>
      <c r="C55" s="148">
        <f>C53*C54</f>
        <v/>
      </c>
      <c r="D55" s="87" t="inlineStr">
        <is>
          <t>J/mol</t>
        </is>
      </c>
    </row>
    <row r="56">
      <c r="A56" s="21" t="inlineStr">
        <is>
          <t>4</t>
        </is>
      </c>
      <c r="B56" s="63" t="inlineStr">
        <is>
          <t>G of pure Al metal reference</t>
        </is>
      </c>
      <c r="C56" s="149">
        <f>OX_Gibbs!Q30</f>
        <v/>
      </c>
      <c r="D56" s="86" t="inlineStr">
        <is>
          <t>J/mol</t>
        </is>
      </c>
    </row>
    <row r="57">
      <c r="A57" s="18" t="inlineStr">
        <is>
          <t>5</t>
        </is>
      </c>
      <c r="B57" s="59" t="inlineStr">
        <is>
          <t>G of O₂ gas reference (from CuFe2O4_Raw)</t>
        </is>
      </c>
      <c r="C57" s="148">
        <f>CuFe2O4_Raw!H24</f>
        <v/>
      </c>
      <c r="D57" s="87" t="inlineStr">
        <is>
          <t>J/mol</t>
        </is>
      </c>
    </row>
    <row r="58">
      <c r="A58" s="21" t="inlineStr">
        <is>
          <t>6</t>
        </is>
      </c>
      <c r="B58" s="63" t="inlineStr">
        <is>
          <t>ΔGᶠ = G(oxide) − 2·G(metal) − 1.5·G(O₂)</t>
        </is>
      </c>
      <c r="C58" s="149">
        <f>C55-2*C56-1.5*C57</f>
        <v/>
      </c>
      <c r="D58" s="86" t="inlineStr">
        <is>
          <t>J/mol</t>
        </is>
      </c>
    </row>
    <row r="59">
      <c r="A59" s="18" t="inlineStr">
        <is>
          <t>7</t>
        </is>
      </c>
      <c r="B59" s="59" t="inlineStr">
        <is>
          <t>ΔGᶠ per mol O₂ = ΔGᶠ / 1.5 / 1000</t>
        </is>
      </c>
      <c r="C59" s="148">
        <f>C58/1.5/1000</f>
        <v/>
      </c>
      <c r="D59" s="87" t="inlineStr">
        <is>
          <t>kJ/mol O₂</t>
        </is>
      </c>
    </row>
    <row r="60">
      <c r="A60" s="24" t="inlineStr">
        <is>
          <t>8</t>
        </is>
      </c>
      <c r="B60" s="97" t="inlineStr">
        <is>
          <t>TC-Python pre-computed (verification)</t>
        </is>
      </c>
      <c r="C60" s="150">
        <f>OX_Gibbs!R30/1000</f>
        <v/>
      </c>
      <c r="D60" s="99" t="inlineStr">
        <is>
          <t>kJ/mol O₂</t>
        </is>
      </c>
    </row>
    <row r="62">
      <c r="A62" s="100" t="inlineStr">
        <is>
          <t>SECTION 4: WORKED EXAMPLE — Cu₂O (cuprite)</t>
        </is>
      </c>
    </row>
    <row r="63">
      <c r="A63" s="134" t="inlineStr">
        <is>
          <t>4Cu + O₂ → 2Cu₂O. This is the reference oxide — all screening compares against Cu₂O.</t>
        </is>
      </c>
    </row>
    <row r="65">
      <c r="A65" s="58" t="inlineStr">
        <is>
          <t>Step</t>
        </is>
      </c>
      <c r="B65" s="6" t="inlineStr">
        <is>
          <t>Description</t>
        </is>
      </c>
      <c r="C65" s="6" t="inlineStr">
        <is>
          <t>Value</t>
        </is>
      </c>
      <c r="D65" s="7" t="inlineStr">
        <is>
          <t>Unit</t>
        </is>
      </c>
    </row>
    <row r="66">
      <c r="A66" s="18" t="inlineStr">
        <is>
          <t>1</t>
        </is>
      </c>
      <c r="B66" s="59" t="inlineStr">
        <is>
          <t>GM per atom from TC-Python</t>
        </is>
      </c>
      <c r="C66" s="148">
        <f>OX_Gibbs!C30</f>
        <v/>
      </c>
      <c r="D66" s="87" t="inlineStr">
        <is>
          <t>J/mol-atoms</t>
        </is>
      </c>
    </row>
    <row r="67">
      <c r="A67" s="21" t="inlineStr">
        <is>
          <t>2</t>
        </is>
      </c>
      <c r="B67" s="63" t="inlineStr">
        <is>
          <t>Atoms per formula unit (Cu₂O = 3)</t>
        </is>
      </c>
      <c r="C67" s="63" t="n">
        <v>3</v>
      </c>
      <c r="D67" s="86" t="inlineStr">
        <is>
          <t>atoms</t>
        </is>
      </c>
    </row>
    <row r="68">
      <c r="A68" s="18" t="inlineStr">
        <is>
          <t>3</t>
        </is>
      </c>
      <c r="B68" s="59" t="inlineStr">
        <is>
          <t>G per formula unit = GM × atoms/formula</t>
        </is>
      </c>
      <c r="C68" s="148">
        <f>C66*C67</f>
        <v/>
      </c>
      <c r="D68" s="87" t="inlineStr">
        <is>
          <t>J/mol</t>
        </is>
      </c>
    </row>
    <row r="69">
      <c r="A69" s="21" t="inlineStr">
        <is>
          <t>4</t>
        </is>
      </c>
      <c r="B69" s="63" t="inlineStr">
        <is>
          <t>G of pure Cu metal reference</t>
        </is>
      </c>
      <c r="C69" s="149">
        <f>OX_Gibbs!E30</f>
        <v/>
      </c>
      <c r="D69" s="86" t="inlineStr">
        <is>
          <t>J/mol</t>
        </is>
      </c>
    </row>
    <row r="70">
      <c r="A70" s="18" t="inlineStr">
        <is>
          <t>5</t>
        </is>
      </c>
      <c r="B70" s="59" t="inlineStr">
        <is>
          <t>G of O₂ gas reference (from CuFe2O4_Raw)</t>
        </is>
      </c>
      <c r="C70" s="148">
        <f>CuFe2O4_Raw!H24</f>
        <v/>
      </c>
      <c r="D70" s="87" t="inlineStr">
        <is>
          <t>J/mol</t>
        </is>
      </c>
    </row>
    <row r="71">
      <c r="A71" s="21" t="inlineStr">
        <is>
          <t>6</t>
        </is>
      </c>
      <c r="B71" s="63" t="inlineStr">
        <is>
          <t>ΔGᶠ = G(oxide) − 2·G(metal) − 0.5·G(O₂)</t>
        </is>
      </c>
      <c r="C71" s="149">
        <f>C68-2*C69-0.5*C70</f>
        <v/>
      </c>
      <c r="D71" s="86" t="inlineStr">
        <is>
          <t>J/mol</t>
        </is>
      </c>
    </row>
    <row r="72">
      <c r="A72" s="18" t="inlineStr">
        <is>
          <t>7</t>
        </is>
      </c>
      <c r="B72" s="59" t="inlineStr">
        <is>
          <t>ΔGᶠ per mol O₂ = ΔGᶠ / 0.5 / 1000</t>
        </is>
      </c>
      <c r="C72" s="148">
        <f>C71/0.5/1000</f>
        <v/>
      </c>
      <c r="D72" s="87" t="inlineStr">
        <is>
          <t>kJ/mol O₂</t>
        </is>
      </c>
    </row>
    <row r="73">
      <c r="A73" s="24" t="inlineStr">
        <is>
          <t>8</t>
        </is>
      </c>
      <c r="B73" s="97" t="inlineStr">
        <is>
          <t>TC-Python pre-computed (verification)</t>
        </is>
      </c>
      <c r="C73" s="150">
        <f>OX_Gibbs!F30/1000</f>
        <v/>
      </c>
      <c r="D73" s="99" t="inlineStr">
        <is>
          <t>kJ/mol O₂</t>
        </is>
      </c>
    </row>
  </sheetData>
  <mergeCells count="10">
    <mergeCell ref="A50:E50"/>
    <mergeCell ref="A2:I2"/>
    <mergeCell ref="A62:E62"/>
    <mergeCell ref="A5:I5"/>
    <mergeCell ref="A1:I1"/>
    <mergeCell ref="A49:E49"/>
    <mergeCell ref="A63:E63"/>
    <mergeCell ref="A27:I27"/>
    <mergeCell ref="A4:I4"/>
    <mergeCell ref="A26:I26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70AD47"/>
    <outlinePr summaryBelow="1" summaryRight="1"/>
    <pageSetUpPr/>
  </sheetPr>
  <dimension ref="A1:L2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17" customWidth="1" min="3" max="3"/>
    <col width="20" customWidth="1" min="4" max="4"/>
    <col width="18" customWidth="1" min="5" max="5"/>
    <col width="18" customWidth="1" min="6" max="6"/>
    <col width="28" customWidth="1" min="7" max="7"/>
    <col width="29" customWidth="1" min="8" max="8"/>
    <col width="29" customWidth="1" min="9" max="9"/>
    <col width="30" customWidth="1" min="10" max="10"/>
    <col width="30" customWidth="1" min="11" max="11"/>
    <col width="21" customWidth="1" min="12" max="12"/>
  </cols>
  <sheetData>
    <row r="1">
      <c r="A1" s="3" t="inlineStr">
        <is>
          <t>BINARY SCREENING TABLE — One row per candidate oxide</t>
        </is>
      </c>
    </row>
    <row r="2">
      <c r="A2" s="31" t="inlineStr">
        <is>
          <t>ΔG_rxn from TC-Python TCOX14 at three temperatures. Column K = toxicity hazard. RED = HIGH hazard — additional safety review required before experimental use.</t>
        </is>
      </c>
    </row>
    <row r="3">
      <c r="A3" s="32" t="inlineStr">
        <is>
          <t>Oxide</t>
        </is>
      </c>
      <c r="B3" s="33" t="inlineStr">
        <is>
          <t>Formula</t>
        </is>
      </c>
      <c r="C3" s="33" t="inlineStr">
        <is>
          <t>Density (g/cm³)</t>
        </is>
      </c>
      <c r="D3" s="33" t="inlineStr">
        <is>
          <t>Melting Point (°C)</t>
        </is>
      </c>
      <c r="E3" s="33" t="inlineStr">
        <is>
          <t>Floats on Steel?</t>
        </is>
      </c>
      <c r="F3" s="33" t="inlineStr">
        <is>
          <t>Solid at 1527°C?</t>
        </is>
      </c>
      <c r="G3" s="33" t="inlineStr">
        <is>
          <t>ΔG_rxn @ 727°C (kJ/mol O₂)</t>
        </is>
      </c>
      <c r="H3" s="33" t="inlineStr">
        <is>
          <t>ΔG_rxn @ 1227°C (kJ/mol O₂)</t>
        </is>
      </c>
      <c r="I3" s="33" t="inlineStr">
        <is>
          <t>ΔG_rxn @ 1527°C (kJ/mol O₂)</t>
        </is>
      </c>
      <c r="J3" s="33" t="inlineStr">
        <is>
          <t>Cu Can Reduce?</t>
        </is>
      </c>
      <c r="K3" s="33" t="inlineStr">
        <is>
          <t>Toxicity</t>
        </is>
      </c>
      <c r="L3" s="34" t="inlineStr">
        <is>
          <t>Cost / Availability</t>
        </is>
      </c>
    </row>
    <row r="4">
      <c r="A4" s="35" t="inlineStr">
        <is>
          <t>MgO</t>
        </is>
      </c>
      <c r="B4" s="36" t="inlineStr">
        <is>
          <t>MgO</t>
        </is>
      </c>
      <c r="C4" s="36" t="n">
        <v>3.58</v>
      </c>
      <c r="D4" s="36" t="n">
        <v>2852</v>
      </c>
      <c r="E4" s="36" t="inlineStr">
        <is>
          <t>Yes</t>
        </is>
      </c>
      <c r="F4" s="36" t="inlineStr">
        <is>
          <t>Yes</t>
        </is>
      </c>
      <c r="G4" s="36" t="n">
        <v>796</v>
      </c>
      <c r="H4" s="36" t="n">
        <v>736.5</v>
      </c>
      <c r="I4" s="36" t="n">
        <v>642.9</v>
      </c>
      <c r="J4" s="36" t="inlineStr">
        <is>
          <t>No</t>
        </is>
      </c>
      <c r="K4" s="36" t="inlineStr">
        <is>
          <t>Low</t>
        </is>
      </c>
      <c r="L4" s="37" t="inlineStr">
        <is>
          <t>$0.0003/g</t>
        </is>
      </c>
    </row>
    <row r="5">
      <c r="A5" s="38" t="inlineStr">
        <is>
          <t>Al₂O₃</t>
        </is>
      </c>
      <c r="B5" s="39" t="inlineStr">
        <is>
          <t>Al2O3</t>
        </is>
      </c>
      <c r="C5" s="39" t="n">
        <v>3.95</v>
      </c>
      <c r="D5" s="39" t="n">
        <v>2072</v>
      </c>
      <c r="E5" s="39" t="inlineStr">
        <is>
          <t>Yes</t>
        </is>
      </c>
      <c r="F5" s="39" t="inlineStr">
        <is>
          <t>Yes</t>
        </is>
      </c>
      <c r="G5" s="39" t="n">
        <v>716.7</v>
      </c>
      <c r="H5" s="39" t="n">
        <v>682.7</v>
      </c>
      <c r="I5" s="39" t="n">
        <v>644.8</v>
      </c>
      <c r="J5" s="39" t="inlineStr">
        <is>
          <t>No</t>
        </is>
      </c>
      <c r="K5" s="39" t="inlineStr">
        <is>
          <t>Low</t>
        </is>
      </c>
      <c r="L5" s="40" t="inlineStr">
        <is>
          <t>$0.0005/g</t>
        </is>
      </c>
    </row>
    <row r="6">
      <c r="A6" s="35" t="inlineStr">
        <is>
          <t>CaO</t>
        </is>
      </c>
      <c r="B6" s="36" t="inlineStr">
        <is>
          <t>CaO</t>
        </is>
      </c>
      <c r="C6" s="36" t="n">
        <v>3.34</v>
      </c>
      <c r="D6" s="36" t="n">
        <v>2613</v>
      </c>
      <c r="E6" s="36" t="inlineStr">
        <is>
          <t>Yes</t>
        </is>
      </c>
      <c r="F6" s="36" t="inlineStr">
        <is>
          <t>Yes</t>
        </is>
      </c>
      <c r="G6" s="36" t="n">
        <v>870.2</v>
      </c>
      <c r="H6" s="36" t="n">
        <v>836.4</v>
      </c>
      <c r="I6" s="36" t="n">
        <v>791.3</v>
      </c>
      <c r="J6" s="36" t="inlineStr">
        <is>
          <t>No</t>
        </is>
      </c>
      <c r="K6" s="36" t="inlineStr">
        <is>
          <t>Low</t>
        </is>
      </c>
      <c r="L6" s="37" t="inlineStr">
        <is>
          <t>$0.0002/g</t>
        </is>
      </c>
    </row>
    <row r="7">
      <c r="A7" s="38" t="inlineStr">
        <is>
          <t>ZrO₂</t>
        </is>
      </c>
      <c r="B7" s="39" t="inlineStr">
        <is>
          <t>ZrO2</t>
        </is>
      </c>
      <c r="C7" s="39" t="n">
        <v>5.68</v>
      </c>
      <c r="D7" s="39" t="n">
        <v>2715</v>
      </c>
      <c r="E7" s="39" t="inlineStr">
        <is>
          <t>Yes</t>
        </is>
      </c>
      <c r="F7" s="39" t="inlineStr">
        <is>
          <t>Yes</t>
        </is>
      </c>
      <c r="G7" s="39" t="n">
        <v>718.6</v>
      </c>
      <c r="H7" s="39" t="n">
        <v>702.1</v>
      </c>
      <c r="I7" s="39" t="n">
        <v>675.7</v>
      </c>
      <c r="J7" s="39" t="inlineStr">
        <is>
          <t>No</t>
        </is>
      </c>
      <c r="K7" s="39" t="inlineStr">
        <is>
          <t>Low</t>
        </is>
      </c>
      <c r="L7" s="40" t="inlineStr">
        <is>
          <t>$0.035/g</t>
        </is>
      </c>
    </row>
    <row r="8">
      <c r="A8" s="35" t="inlineStr">
        <is>
          <t>Cr₂O₃</t>
        </is>
      </c>
      <c r="B8" s="36" t="inlineStr">
        <is>
          <t>Cr2O3</t>
        </is>
      </c>
      <c r="C8" s="36" t="n">
        <v>5.22</v>
      </c>
      <c r="D8" s="36" t="n">
        <v>2435</v>
      </c>
      <c r="E8" s="36" t="inlineStr">
        <is>
          <t>Yes</t>
        </is>
      </c>
      <c r="F8" s="36" t="inlineStr">
        <is>
          <t>Yes</t>
        </is>
      </c>
      <c r="G8" s="36" t="n">
        <v>385.7</v>
      </c>
      <c r="H8" s="36" t="n">
        <v>377.8</v>
      </c>
      <c r="I8" s="36" t="n">
        <v>354.8</v>
      </c>
      <c r="J8" s="36" t="inlineStr">
        <is>
          <t>No</t>
        </is>
      </c>
      <c r="K8" s="36" t="inlineStr">
        <is>
          <t>Moderate — Cr(VI) risk if oxidized</t>
        </is>
      </c>
      <c r="L8" s="37" t="inlineStr">
        <is>
          <t>$0.005/g</t>
        </is>
      </c>
    </row>
    <row r="9">
      <c r="A9" s="38" t="inlineStr">
        <is>
          <t>TiO₂</t>
        </is>
      </c>
      <c r="B9" s="39" t="inlineStr">
        <is>
          <t>TiO2</t>
        </is>
      </c>
      <c r="C9" s="39" t="n">
        <v>4.23</v>
      </c>
      <c r="D9" s="39" t="n">
        <v>1843</v>
      </c>
      <c r="E9" s="39" t="inlineStr">
        <is>
          <t>Yes</t>
        </is>
      </c>
      <c r="F9" s="39" t="inlineStr">
        <is>
          <t>Yes</t>
        </is>
      </c>
      <c r="G9" s="39" t="n">
        <v>569.4</v>
      </c>
      <c r="H9" s="39" t="n">
        <v>556.7</v>
      </c>
      <c r="I9" s="39" t="n">
        <v>531.3</v>
      </c>
      <c r="J9" s="39" t="inlineStr">
        <is>
          <t>No</t>
        </is>
      </c>
      <c r="K9" s="39" t="inlineStr">
        <is>
          <t>Low</t>
        </is>
      </c>
      <c r="L9" s="40" t="inlineStr">
        <is>
          <t>$0.003/g</t>
        </is>
      </c>
    </row>
    <row r="10">
      <c r="A10" s="35" t="inlineStr">
        <is>
          <t>SiO₂</t>
        </is>
      </c>
      <c r="B10" s="36" t="inlineStr">
        <is>
          <t>SiO2</t>
        </is>
      </c>
      <c r="C10" s="36" t="n">
        <v>2.65</v>
      </c>
      <c r="D10" s="36" t="n">
        <v>1713</v>
      </c>
      <c r="E10" s="36" t="inlineStr">
        <is>
          <t>Yes</t>
        </is>
      </c>
      <c r="F10" s="36" t="inlineStr">
        <is>
          <t>Yes</t>
        </is>
      </c>
      <c r="G10" s="36" t="n">
        <v>539.4</v>
      </c>
      <c r="H10" s="36" t="n">
        <v>529.4</v>
      </c>
      <c r="I10" s="36" t="n">
        <v>502.7</v>
      </c>
      <c r="J10" s="36" t="inlineStr">
        <is>
          <t>No</t>
        </is>
      </c>
      <c r="K10" s="36" t="inlineStr">
        <is>
          <t>Low (crystalline = inhalation hazard)</t>
        </is>
      </c>
      <c r="L10" s="37" t="inlineStr">
        <is>
          <t>$0.00005/g</t>
        </is>
      </c>
    </row>
    <row r="11">
      <c r="A11" s="38" t="inlineStr">
        <is>
          <t>MnO</t>
        </is>
      </c>
      <c r="B11" s="39" t="inlineStr">
        <is>
          <t>MnO</t>
        </is>
      </c>
      <c r="C11" s="39" t="n">
        <v>5.43</v>
      </c>
      <c r="D11" s="39" t="n">
        <v>1842</v>
      </c>
      <c r="E11" s="39" t="inlineStr">
        <is>
          <t>Yes</t>
        </is>
      </c>
      <c r="F11" s="39" t="inlineStr">
        <is>
          <t>Yes</t>
        </is>
      </c>
      <c r="G11" s="39" t="n">
        <v>434.1</v>
      </c>
      <c r="H11" s="39" t="n">
        <v>433.9</v>
      </c>
      <c r="I11" s="39" t="n">
        <v>408.9</v>
      </c>
      <c r="J11" s="39" t="inlineStr">
        <is>
          <t>No</t>
        </is>
      </c>
      <c r="K11" s="39" t="inlineStr">
        <is>
          <t>Low</t>
        </is>
      </c>
      <c r="L11" s="40" t="inlineStr">
        <is>
          <t>$0.005/g</t>
        </is>
      </c>
    </row>
    <row r="12">
      <c r="A12" s="35" t="inlineStr">
        <is>
          <t>FeO</t>
        </is>
      </c>
      <c r="B12" s="36" t="inlineStr">
        <is>
          <t>FeO</t>
        </is>
      </c>
      <c r="C12" s="36" t="n">
        <v>5.74</v>
      </c>
      <c r="D12" s="36" t="n">
        <v>1377</v>
      </c>
      <c r="E12" s="36" t="inlineStr">
        <is>
          <t>Yes</t>
        </is>
      </c>
      <c r="F12" s="36" t="inlineStr">
        <is>
          <t>No — LIQUID</t>
        </is>
      </c>
      <c r="G12" s="36" t="n">
        <v>220.4</v>
      </c>
      <c r="H12" s="36" t="n">
        <v>230.7</v>
      </c>
      <c r="I12" s="36" t="n">
        <v>213.8</v>
      </c>
      <c r="J12" s="36" t="inlineStr">
        <is>
          <t>No</t>
        </is>
      </c>
      <c r="K12" s="36" t="inlineStr">
        <is>
          <t>Low</t>
        </is>
      </c>
      <c r="L12" s="37" t="inlineStr">
        <is>
          <t>$0.0009/g</t>
        </is>
      </c>
    </row>
    <row r="13">
      <c r="A13" s="38" t="inlineStr">
        <is>
          <t>CuO</t>
        </is>
      </c>
      <c r="B13" s="39" t="inlineStr">
        <is>
          <t>CuO</t>
        </is>
      </c>
      <c r="C13" s="39" t="n">
        <v>6.31</v>
      </c>
      <c r="D13" s="39" t="n">
        <v>1326</v>
      </c>
      <c r="E13" s="39" t="inlineStr">
        <is>
          <t>Yes</t>
        </is>
      </c>
      <c r="F13" s="39" t="inlineStr">
        <is>
          <t>No — LIQUID</t>
        </is>
      </c>
      <c r="G13" s="39" t="n">
        <v>-58.8</v>
      </c>
      <c r="H13" s="39" t="n">
        <v>-51.7</v>
      </c>
      <c r="I13" s="39" t="n">
        <v>-41</v>
      </c>
      <c r="J13" s="39" t="inlineStr">
        <is>
          <t>Trivially yes (Cu self-oxidation)</t>
        </is>
      </c>
      <c r="K13" s="39" t="inlineStr">
        <is>
          <t>Moderate — aquatic toxin</t>
        </is>
      </c>
      <c r="L13" s="40" t="inlineStr">
        <is>
          <t>$0.008/g</t>
        </is>
      </c>
    </row>
    <row r="14">
      <c r="A14" s="35" t="inlineStr">
        <is>
          <t>NiO</t>
        </is>
      </c>
      <c r="B14" s="36" t="inlineStr">
        <is>
          <t>NiO</t>
        </is>
      </c>
      <c r="C14" s="36" t="n">
        <v>6.67</v>
      </c>
      <c r="D14" s="36" t="n">
        <v>1955</v>
      </c>
      <c r="E14" s="36" t="inlineStr">
        <is>
          <t>Yes</t>
        </is>
      </c>
      <c r="F14" s="36" t="inlineStr">
        <is>
          <t>Yes</t>
        </is>
      </c>
      <c r="G14" s="36" t="n">
        <v>107.5</v>
      </c>
      <c r="H14" s="36" t="n">
        <v>99.5</v>
      </c>
      <c r="I14" s="36" t="n">
        <v>76</v>
      </c>
      <c r="J14" s="36" t="inlineStr">
        <is>
          <t>No</t>
        </is>
      </c>
      <c r="K14" s="151" t="inlineStr">
        <is>
          <t>HIGH — IARC Group 1 carcinogen (inhalation)</t>
        </is>
      </c>
      <c r="L14" s="37" t="inlineStr">
        <is>
          <t>$0.016/g</t>
        </is>
      </c>
    </row>
    <row r="15">
      <c r="A15" s="38" t="inlineStr">
        <is>
          <t>CoO</t>
        </is>
      </c>
      <c r="B15" s="39" t="inlineStr">
        <is>
          <t>CoO</t>
        </is>
      </c>
      <c r="C15" s="39" t="n">
        <v>6.44</v>
      </c>
      <c r="D15" s="39" t="n">
        <v>1830</v>
      </c>
      <c r="E15" s="39" t="inlineStr">
        <is>
          <t>Yes</t>
        </is>
      </c>
      <c r="F15" s="39" t="inlineStr">
        <is>
          <t>Yes</t>
        </is>
      </c>
      <c r="G15" s="39" t="n">
        <v>134.9</v>
      </c>
      <c r="H15" s="39" t="n">
        <v>141.3</v>
      </c>
      <c r="I15" s="39" t="n">
        <v>126.6</v>
      </c>
      <c r="J15" s="39" t="inlineStr">
        <is>
          <t>No</t>
        </is>
      </c>
      <c r="K15" s="152" t="inlineStr">
        <is>
          <t>HIGH — Carc. 1B, reproductive toxin</t>
        </is>
      </c>
      <c r="L15" s="40" t="inlineStr">
        <is>
          <t>$0.018/g</t>
        </is>
      </c>
    </row>
    <row r="16">
      <c r="A16" s="35" t="inlineStr">
        <is>
          <t>PbO</t>
        </is>
      </c>
      <c r="B16" s="36" t="inlineStr">
        <is>
          <t>PbO</t>
        </is>
      </c>
      <c r="C16" s="36" t="n">
        <v>9.529999999999999</v>
      </c>
      <c r="D16" s="36" t="n">
        <v>888</v>
      </c>
      <c r="E16" s="36" t="inlineStr">
        <is>
          <t>No</t>
        </is>
      </c>
      <c r="F16" s="36" t="inlineStr">
        <is>
          <t>No — LIQUID</t>
        </is>
      </c>
      <c r="G16" s="36" t="n">
        <v>-34.7</v>
      </c>
      <c r="H16" s="36" t="n">
        <v>81</v>
      </c>
      <c r="I16" s="36" t="n">
        <v>136.2</v>
      </c>
      <c r="J16" s="36" t="inlineStr">
        <is>
          <t>No</t>
        </is>
      </c>
      <c r="K16" s="151" t="inlineStr">
        <is>
          <t>HIGH — Repr. 1A, cumulative neurotoxin</t>
        </is>
      </c>
      <c r="L16" s="37" t="inlineStr">
        <is>
          <t>$0.004/g</t>
        </is>
      </c>
    </row>
    <row r="17">
      <c r="A17" s="38" t="inlineStr">
        <is>
          <t>B₂O₃</t>
        </is>
      </c>
      <c r="B17" s="39" t="inlineStr">
        <is>
          <t>B2O3</t>
        </is>
      </c>
      <c r="C17" s="39" t="n">
        <v>2.55</v>
      </c>
      <c r="D17" s="39" t="n">
        <v>450</v>
      </c>
      <c r="E17" s="39" t="inlineStr">
        <is>
          <t>Yes</t>
        </is>
      </c>
      <c r="F17" s="39" t="inlineStr">
        <is>
          <t>No — LIQUID</t>
        </is>
      </c>
      <c r="G17" s="39" t="inlineStr">
        <is>
          <t>No data at this T</t>
        </is>
      </c>
      <c r="H17" s="39" t="inlineStr">
        <is>
          <t>No data at this T</t>
        </is>
      </c>
      <c r="I17" s="39" t="n">
        <v>481.1</v>
      </c>
      <c r="J17" s="39" t="inlineStr">
        <is>
          <t>No</t>
        </is>
      </c>
      <c r="K17" s="39" t="inlineStr">
        <is>
          <t>Moderate — Repr. 1B reproductive toxicant</t>
        </is>
      </c>
      <c r="L17" s="40" t="inlineStr">
        <is>
          <t>$0.003/g</t>
        </is>
      </c>
    </row>
    <row r="18">
      <c r="A18" s="35" t="inlineStr">
        <is>
          <t>V₂O₅</t>
        </is>
      </c>
      <c r="B18" s="36" t="inlineStr">
        <is>
          <t>V2O5</t>
        </is>
      </c>
      <c r="C18" s="36" t="n">
        <v>3.36</v>
      </c>
      <c r="D18" s="36" t="n">
        <v>690</v>
      </c>
      <c r="E18" s="36" t="inlineStr">
        <is>
          <t>Yes</t>
        </is>
      </c>
      <c r="F18" s="36" t="inlineStr">
        <is>
          <t>No — LIQUID</t>
        </is>
      </c>
      <c r="G18" s="36" t="n">
        <v>257.2</v>
      </c>
      <c r="H18" s="36" t="n">
        <v>267</v>
      </c>
      <c r="I18" s="36" t="n">
        <v>259.4</v>
      </c>
      <c r="J18" s="36" t="inlineStr">
        <is>
          <t>No</t>
        </is>
      </c>
      <c r="K18" s="151" t="inlineStr">
        <is>
          <t>HIGH — Carc. 1B, mutagenic, acute toxic</t>
        </is>
      </c>
      <c r="L18" s="37" t="inlineStr">
        <is>
          <t>$0.011/g</t>
        </is>
      </c>
    </row>
    <row r="19">
      <c r="A19" s="38" t="inlineStr">
        <is>
          <t>La₂O₃</t>
        </is>
      </c>
      <c r="B19" s="39" t="inlineStr">
        <is>
          <t>La2O3</t>
        </is>
      </c>
      <c r="C19" s="39" t="n">
        <v>6.51</v>
      </c>
      <c r="D19" s="39" t="n">
        <v>2315</v>
      </c>
      <c r="E19" s="39" t="inlineStr">
        <is>
          <t>Yes</t>
        </is>
      </c>
      <c r="F19" s="39" t="inlineStr">
        <is>
          <t>Yes</t>
        </is>
      </c>
      <c r="G19" s="39" t="n">
        <v>813</v>
      </c>
      <c r="H19" s="39" t="n">
        <v>795.2</v>
      </c>
      <c r="I19" s="39" t="n">
        <v>766.3</v>
      </c>
      <c r="J19" s="39" t="inlineStr">
        <is>
          <t>No</t>
        </is>
      </c>
      <c r="K19" s="39" t="inlineStr">
        <is>
          <t>Low-Moderate — mild pulmonary risk</t>
        </is>
      </c>
      <c r="L19" s="40" t="inlineStr">
        <is>
          <t>$0.010/g</t>
        </is>
      </c>
    </row>
    <row r="20">
      <c r="A20" s="41" t="inlineStr">
        <is>
          <t>CeO₂</t>
        </is>
      </c>
      <c r="B20" s="42" t="inlineStr">
        <is>
          <t>CeO2</t>
        </is>
      </c>
      <c r="C20" s="42" t="n">
        <v>7.22</v>
      </c>
      <c r="D20" s="42" t="n">
        <v>2400</v>
      </c>
      <c r="E20" s="42" t="inlineStr">
        <is>
          <t>No</t>
        </is>
      </c>
      <c r="F20" s="42" t="inlineStr">
        <is>
          <t>Yes</t>
        </is>
      </c>
      <c r="G20" s="42" t="n">
        <v>997.2</v>
      </c>
      <c r="H20" s="42" t="n">
        <v>1156.3</v>
      </c>
      <c r="I20" s="42" t="n">
        <v>1240.7</v>
      </c>
      <c r="J20" s="42" t="inlineStr">
        <is>
          <t>No</t>
        </is>
      </c>
      <c r="K20" s="42" t="inlineStr">
        <is>
          <t>Low</t>
        </is>
      </c>
      <c r="L20" s="43" t="inlineStr">
        <is>
          <t>$0.006/g</t>
        </is>
      </c>
    </row>
  </sheetData>
  <mergeCells count="2">
    <mergeCell ref="A1:J1"/>
    <mergeCell ref="A2:J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70AD47"/>
    <outlinePr summaryBelow="1" summaryRight="1"/>
    <pageSetUpPr/>
  </sheetPr>
  <dimension ref="A1:M28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8" customWidth="1" min="3" max="3"/>
    <col width="9" customWidth="1" min="4" max="4"/>
    <col width="12" customWidth="1" min="5" max="5"/>
    <col width="18" customWidth="1" min="6" max="6"/>
    <col width="22" customWidth="1" min="7" max="7"/>
    <col width="26" customWidth="1" min="8" max="8"/>
    <col width="25" customWidth="1" min="9" max="9"/>
    <col width="8" customWidth="1" min="10" max="10"/>
    <col width="8" customWidth="1" min="11" max="11"/>
    <col width="8" customWidth="1" min="12" max="12"/>
    <col width="19" customWidth="1" min="13" max="13"/>
  </cols>
  <sheetData>
    <row r="1">
      <c r="A1" s="3" t="inlineStr">
        <is>
          <t>ACTIVITY-CORRECTED ΔG — Accounting for dilute Cu in liquid Fe</t>
        </is>
      </c>
    </row>
    <row r="2">
      <c r="A2" s="31" t="inlineStr">
        <is>
          <t>Pre-computed at X_Cu=0.003, γ_Cu=8.5. Column M verdict is a live formula. See Activity_and_Slag tab for interactive version with editable parameter cells.</t>
        </is>
      </c>
    </row>
    <row r="3">
      <c r="A3" s="32" t="inlineStr">
        <is>
          <t>product</t>
        </is>
      </c>
      <c r="B3" s="33" t="inlineStr">
        <is>
          <t>parent_oxide</t>
        </is>
      </c>
      <c r="C3" s="33" t="inlineStr">
        <is>
          <t>T_K</t>
        </is>
      </c>
      <c r="D3" s="33" t="inlineStr">
        <is>
          <t>T_C</t>
        </is>
      </c>
      <c r="E3" s="33" t="inlineStr">
        <is>
          <t>dG_pure_kJ</t>
        </is>
      </c>
      <c r="F3" s="33" t="inlineStr">
        <is>
          <t>Cu_correction_kJ</t>
        </is>
      </c>
      <c r="G3" s="33" t="inlineStr">
        <is>
          <t>O2_correction_air_kJ</t>
        </is>
      </c>
      <c r="H3" s="33" t="inlineStr">
        <is>
          <t>dG_corrected_pO2_1atm_kJ</t>
        </is>
      </c>
      <c r="I3" s="33" t="inlineStr">
        <is>
          <t>dG_corrected_pO2_air_kJ</t>
        </is>
      </c>
      <c r="J3" s="33" t="inlineStr">
        <is>
          <t>a_Cu</t>
        </is>
      </c>
      <c r="K3" s="33" t="inlineStr">
        <is>
          <t>n_Cu</t>
        </is>
      </c>
      <c r="L3" s="33" t="inlineStr">
        <is>
          <t>n_O2</t>
        </is>
      </c>
      <c r="M3" s="34" t="inlineStr">
        <is>
          <t>verdict_corrected</t>
        </is>
      </c>
    </row>
    <row r="4">
      <c r="A4" s="35" t="inlineStr">
        <is>
          <t>CuFe2O4</t>
        </is>
      </c>
      <c r="B4" s="36" t="inlineStr">
        <is>
          <t>FeO</t>
        </is>
      </c>
      <c r="C4" s="36" t="n">
        <v>800</v>
      </c>
      <c r="D4" s="36" t="n">
        <v>526.85</v>
      </c>
      <c r="E4" s="36" t="n">
        <v>-271.03</v>
      </c>
      <c r="F4" s="36" t="n">
        <v>24.4</v>
      </c>
      <c r="G4" s="36" t="n">
        <v>10.38</v>
      </c>
      <c r="H4" s="36" t="n">
        <v>-246.63</v>
      </c>
      <c r="I4" s="36" t="n">
        <v>-236.25</v>
      </c>
      <c r="J4" s="36" t="n">
        <v>0.0255</v>
      </c>
      <c r="K4" s="36" t="n">
        <v>1</v>
      </c>
      <c r="L4" s="36" t="n">
        <v>1</v>
      </c>
      <c r="M4" s="37">
        <f>IF(H4&lt;-10,"ROBUST",IF(H4&lt;0,"MARGINAL",IF(H4&lt;15,"UNCERTAIN","UNFAVORABLE")))</f>
        <v/>
      </c>
    </row>
    <row r="5">
      <c r="A5" s="38" t="inlineStr">
        <is>
          <t>CuFe2O4</t>
        </is>
      </c>
      <c r="B5" s="39" t="inlineStr">
        <is>
          <t>FeO</t>
        </is>
      </c>
      <c r="C5" s="39" t="n">
        <v>825</v>
      </c>
      <c r="D5" s="39" t="n">
        <v>551.85</v>
      </c>
      <c r="E5" s="39" t="n">
        <v>-267.09</v>
      </c>
      <c r="F5" s="39" t="n">
        <v>25.17</v>
      </c>
      <c r="G5" s="39" t="n">
        <v>10.7</v>
      </c>
      <c r="H5" s="39" t="n">
        <v>-241.93</v>
      </c>
      <c r="I5" s="39" t="n">
        <v>-231.22</v>
      </c>
      <c r="J5" s="39" t="n">
        <v>0.0255</v>
      </c>
      <c r="K5" s="39" t="n">
        <v>1</v>
      </c>
      <c r="L5" s="39" t="n">
        <v>1</v>
      </c>
      <c r="M5" s="40">
        <f>IF(H5&lt;-10,"ROBUST",IF(H5&lt;0,"MARGINAL",IF(H5&lt;15,"UNCERTAIN","UNFAVORABLE")))</f>
        <v/>
      </c>
    </row>
    <row r="6">
      <c r="A6" s="35" t="inlineStr">
        <is>
          <t>CuFe2O4</t>
        </is>
      </c>
      <c r="B6" s="36" t="inlineStr">
        <is>
          <t>FeO</t>
        </is>
      </c>
      <c r="C6" s="36" t="n">
        <v>850</v>
      </c>
      <c r="D6" s="36" t="n">
        <v>576.85</v>
      </c>
      <c r="E6" s="36" t="n">
        <v>-262.71</v>
      </c>
      <c r="F6" s="36" t="n">
        <v>25.93</v>
      </c>
      <c r="G6" s="36" t="n">
        <v>11.03</v>
      </c>
      <c r="H6" s="36" t="n">
        <v>-236.79</v>
      </c>
      <c r="I6" s="36" t="n">
        <v>-225.76</v>
      </c>
      <c r="J6" s="36" t="n">
        <v>0.0255</v>
      </c>
      <c r="K6" s="36" t="n">
        <v>1</v>
      </c>
      <c r="L6" s="36" t="n">
        <v>1</v>
      </c>
      <c r="M6" s="37">
        <f>IF(H6&lt;-10,"ROBUST",IF(H6&lt;0,"MARGINAL",IF(H6&lt;15,"UNCERTAIN","UNFAVORABLE")))</f>
        <v/>
      </c>
    </row>
    <row r="7">
      <c r="A7" s="38" t="inlineStr">
        <is>
          <t>CuFe2O4</t>
        </is>
      </c>
      <c r="B7" s="39" t="inlineStr">
        <is>
          <t>FeO</t>
        </is>
      </c>
      <c r="C7" s="39" t="n">
        <v>875</v>
      </c>
      <c r="D7" s="39" t="n">
        <v>601.85</v>
      </c>
      <c r="E7" s="39" t="n">
        <v>-258.17</v>
      </c>
      <c r="F7" s="39" t="n">
        <v>26.69</v>
      </c>
      <c r="G7" s="39" t="n">
        <v>11.35</v>
      </c>
      <c r="H7" s="39" t="n">
        <v>-231.48</v>
      </c>
      <c r="I7" s="39" t="n">
        <v>-220.12</v>
      </c>
      <c r="J7" s="39" t="n">
        <v>0.0255</v>
      </c>
      <c r="K7" s="39" t="n">
        <v>1</v>
      </c>
      <c r="L7" s="39" t="n">
        <v>1</v>
      </c>
      <c r="M7" s="40">
        <f>IF(H7&lt;-10,"ROBUST",IF(H7&lt;0,"MARGINAL",IF(H7&lt;15,"UNCERTAIN","UNFAVORABLE")))</f>
        <v/>
      </c>
    </row>
    <row r="8">
      <c r="A8" s="35" t="inlineStr">
        <is>
          <t>CuFe2O4</t>
        </is>
      </c>
      <c r="B8" s="36" t="inlineStr">
        <is>
          <t>FeO</t>
        </is>
      </c>
      <c r="C8" s="36" t="n">
        <v>900</v>
      </c>
      <c r="D8" s="36" t="n">
        <v>626.85</v>
      </c>
      <c r="E8" s="36" t="n">
        <v>-253.64</v>
      </c>
      <c r="F8" s="36" t="n">
        <v>27.45</v>
      </c>
      <c r="G8" s="36" t="n">
        <v>11.68</v>
      </c>
      <c r="H8" s="36" t="n">
        <v>-226.18</v>
      </c>
      <c r="I8" s="36" t="n">
        <v>-214.51</v>
      </c>
      <c r="J8" s="36" t="n">
        <v>0.0255</v>
      </c>
      <c r="K8" s="36" t="n">
        <v>1</v>
      </c>
      <c r="L8" s="36" t="n">
        <v>1</v>
      </c>
      <c r="M8" s="37">
        <f>IF(H8&lt;-10,"ROBUST",IF(H8&lt;0,"MARGINAL",IF(H8&lt;15,"UNCERTAIN","UNFAVORABLE")))</f>
        <v/>
      </c>
    </row>
    <row r="9">
      <c r="A9" s="38" t="inlineStr">
        <is>
          <t>CuFe2O4</t>
        </is>
      </c>
      <c r="B9" s="39" t="inlineStr">
        <is>
          <t>FeO</t>
        </is>
      </c>
      <c r="C9" s="39" t="n">
        <v>925</v>
      </c>
      <c r="D9" s="39" t="n">
        <v>651.85</v>
      </c>
      <c r="E9" s="39" t="n">
        <v>-249.13</v>
      </c>
      <c r="F9" s="39" t="n">
        <v>28.22</v>
      </c>
      <c r="G9" s="39" t="n">
        <v>12</v>
      </c>
      <c r="H9" s="39" t="n">
        <v>-220.91</v>
      </c>
      <c r="I9" s="39" t="n">
        <v>-208.91</v>
      </c>
      <c r="J9" s="39" t="n">
        <v>0.0255</v>
      </c>
      <c r="K9" s="39" t="n">
        <v>1</v>
      </c>
      <c r="L9" s="39" t="n">
        <v>1</v>
      </c>
      <c r="M9" s="40">
        <f>IF(H9&lt;-10,"ROBUST",IF(H9&lt;0,"MARGINAL",IF(H9&lt;15,"UNCERTAIN","UNFAVORABLE")))</f>
        <v/>
      </c>
    </row>
    <row r="10">
      <c r="A10" s="35" t="inlineStr">
        <is>
          <t>CuFe2O4</t>
        </is>
      </c>
      <c r="B10" s="36" t="inlineStr">
        <is>
          <t>FeO</t>
        </is>
      </c>
      <c r="C10" s="36" t="n">
        <v>950</v>
      </c>
      <c r="D10" s="36" t="n">
        <v>676.85</v>
      </c>
      <c r="E10" s="36" t="n">
        <v>-244.63</v>
      </c>
      <c r="F10" s="36" t="n">
        <v>28.98</v>
      </c>
      <c r="G10" s="36" t="n">
        <v>12.33</v>
      </c>
      <c r="H10" s="36" t="n">
        <v>-215.65</v>
      </c>
      <c r="I10" s="36" t="n">
        <v>-203.33</v>
      </c>
      <c r="J10" s="36" t="n">
        <v>0.0255</v>
      </c>
      <c r="K10" s="36" t="n">
        <v>1</v>
      </c>
      <c r="L10" s="36" t="n">
        <v>1</v>
      </c>
      <c r="M10" s="37">
        <f>IF(H10&lt;-10,"ROBUST",IF(H10&lt;0,"MARGINAL",IF(H10&lt;15,"UNCERTAIN","UNFAVORABLE")))</f>
        <v/>
      </c>
    </row>
    <row r="11">
      <c r="A11" s="38" t="inlineStr">
        <is>
          <t>CuFe2O4</t>
        </is>
      </c>
      <c r="B11" s="39" t="inlineStr">
        <is>
          <t>FeO</t>
        </is>
      </c>
      <c r="C11" s="39" t="n">
        <v>975</v>
      </c>
      <c r="D11" s="39" t="n">
        <v>701.85</v>
      </c>
      <c r="E11" s="39" t="n">
        <v>-240.16</v>
      </c>
      <c r="F11" s="39" t="n">
        <v>29.74</v>
      </c>
      <c r="G11" s="39" t="n">
        <v>12.65</v>
      </c>
      <c r="H11" s="39" t="n">
        <v>-210.41</v>
      </c>
      <c r="I11" s="39" t="n">
        <v>-197.76</v>
      </c>
      <c r="J11" s="39" t="n">
        <v>0.0255</v>
      </c>
      <c r="K11" s="39" t="n">
        <v>1</v>
      </c>
      <c r="L11" s="39" t="n">
        <v>1</v>
      </c>
      <c r="M11" s="40">
        <f>IF(H11&lt;-10,"ROBUST",IF(H11&lt;0,"MARGINAL",IF(H11&lt;15,"UNCERTAIN","UNFAVORABLE")))</f>
        <v/>
      </c>
    </row>
    <row r="12">
      <c r="A12" s="35" t="inlineStr">
        <is>
          <t>CuFe2O4</t>
        </is>
      </c>
      <c r="B12" s="36" t="inlineStr">
        <is>
          <t>FeO</t>
        </is>
      </c>
      <c r="C12" s="36" t="n">
        <v>1000</v>
      </c>
      <c r="D12" s="36" t="n">
        <v>726.85</v>
      </c>
      <c r="E12" s="36" t="n">
        <v>-235.69</v>
      </c>
      <c r="F12" s="36" t="n">
        <v>30.5</v>
      </c>
      <c r="G12" s="36" t="n">
        <v>12.98</v>
      </c>
      <c r="H12" s="36" t="n">
        <v>-205.19</v>
      </c>
      <c r="I12" s="36" t="n">
        <v>-192.21</v>
      </c>
      <c r="J12" s="36" t="n">
        <v>0.0255</v>
      </c>
      <c r="K12" s="36" t="n">
        <v>1</v>
      </c>
      <c r="L12" s="36" t="n">
        <v>1</v>
      </c>
      <c r="M12" s="37">
        <f>IF(H12&lt;-10,"ROBUST",IF(H12&lt;0,"MARGINAL",IF(H12&lt;15,"UNCERTAIN","UNFAVORABLE")))</f>
        <v/>
      </c>
    </row>
    <row r="13">
      <c r="A13" s="38" t="inlineStr">
        <is>
          <t>CuFe2O4</t>
        </is>
      </c>
      <c r="B13" s="39" t="inlineStr">
        <is>
          <t>FeO</t>
        </is>
      </c>
      <c r="C13" s="39" t="n">
        <v>1025</v>
      </c>
      <c r="D13" s="39" t="n">
        <v>751.85</v>
      </c>
      <c r="E13" s="39" t="n">
        <v>-231.25</v>
      </c>
      <c r="F13" s="39" t="n">
        <v>31.27</v>
      </c>
      <c r="G13" s="39" t="n">
        <v>13.3</v>
      </c>
      <c r="H13" s="39" t="n">
        <v>-199.98</v>
      </c>
      <c r="I13" s="39" t="n">
        <v>-186.68</v>
      </c>
      <c r="J13" s="39" t="n">
        <v>0.0255</v>
      </c>
      <c r="K13" s="39" t="n">
        <v>1</v>
      </c>
      <c r="L13" s="39" t="n">
        <v>1</v>
      </c>
      <c r="M13" s="40">
        <f>IF(H13&lt;-10,"ROBUST",IF(H13&lt;0,"MARGINAL",IF(H13&lt;15,"UNCERTAIN","UNFAVORABLE")))</f>
        <v/>
      </c>
    </row>
    <row r="14">
      <c r="A14" s="35" t="inlineStr">
        <is>
          <t>CuFe2O4</t>
        </is>
      </c>
      <c r="B14" s="36" t="inlineStr">
        <is>
          <t>FeO</t>
        </is>
      </c>
      <c r="C14" s="36" t="n">
        <v>1050</v>
      </c>
      <c r="D14" s="36" t="n">
        <v>776.85</v>
      </c>
      <c r="E14" s="36" t="n">
        <v>-226.81</v>
      </c>
      <c r="F14" s="36" t="n">
        <v>32.03</v>
      </c>
      <c r="G14" s="36" t="n">
        <v>13.62</v>
      </c>
      <c r="H14" s="36" t="n">
        <v>-194.78</v>
      </c>
      <c r="I14" s="36" t="n">
        <v>-181.16</v>
      </c>
      <c r="J14" s="36" t="n">
        <v>0.0255</v>
      </c>
      <c r="K14" s="36" t="n">
        <v>1</v>
      </c>
      <c r="L14" s="36" t="n">
        <v>1</v>
      </c>
      <c r="M14" s="37">
        <f>IF(H14&lt;-10,"ROBUST",IF(H14&lt;0,"MARGINAL",IF(H14&lt;15,"UNCERTAIN","UNFAVORABLE")))</f>
        <v/>
      </c>
    </row>
    <row r="15">
      <c r="A15" s="38" t="inlineStr">
        <is>
          <t>CuFe2O4</t>
        </is>
      </c>
      <c r="B15" s="39" t="inlineStr">
        <is>
          <t>FeO</t>
        </is>
      </c>
      <c r="C15" s="39" t="n">
        <v>1075</v>
      </c>
      <c r="D15" s="39" t="n">
        <v>801.85</v>
      </c>
      <c r="E15" s="39" t="n">
        <v>-222.39</v>
      </c>
      <c r="F15" s="39" t="n">
        <v>32.79</v>
      </c>
      <c r="G15" s="39" t="n">
        <v>13.95</v>
      </c>
      <c r="H15" s="39" t="n">
        <v>-189.6</v>
      </c>
      <c r="I15" s="39" t="n">
        <v>-175.65</v>
      </c>
      <c r="J15" s="39" t="n">
        <v>0.0255</v>
      </c>
      <c r="K15" s="39" t="n">
        <v>1</v>
      </c>
      <c r="L15" s="39" t="n">
        <v>1</v>
      </c>
      <c r="M15" s="40">
        <f>IF(H15&lt;-10,"ROBUST",IF(H15&lt;0,"MARGINAL",IF(H15&lt;15,"UNCERTAIN","UNFAVORABLE")))</f>
        <v/>
      </c>
    </row>
    <row r="16">
      <c r="A16" s="35" t="inlineStr">
        <is>
          <t>CuFe2O4</t>
        </is>
      </c>
      <c r="B16" s="36" t="inlineStr">
        <is>
          <t>FeO</t>
        </is>
      </c>
      <c r="C16" s="36" t="n">
        <v>1100</v>
      </c>
      <c r="D16" s="36" t="n">
        <v>826.85</v>
      </c>
      <c r="E16" s="36" t="n">
        <v>-217.99</v>
      </c>
      <c r="F16" s="36" t="n">
        <v>33.56</v>
      </c>
      <c r="G16" s="36" t="n">
        <v>14.27</v>
      </c>
      <c r="H16" s="36" t="n">
        <v>-184.43</v>
      </c>
      <c r="I16" s="36" t="n">
        <v>-170.16</v>
      </c>
      <c r="J16" s="36" t="n">
        <v>0.0255</v>
      </c>
      <c r="K16" s="36" t="n">
        <v>1</v>
      </c>
      <c r="L16" s="36" t="n">
        <v>1</v>
      </c>
      <c r="M16" s="37">
        <f>IF(H16&lt;-10,"ROBUST",IF(H16&lt;0,"MARGINAL",IF(H16&lt;15,"UNCERTAIN","UNFAVORABLE")))</f>
        <v/>
      </c>
    </row>
    <row r="17">
      <c r="A17" s="38" t="inlineStr">
        <is>
          <t>CuFe2O4</t>
        </is>
      </c>
      <c r="B17" s="39" t="inlineStr">
        <is>
          <t>FeO</t>
        </is>
      </c>
      <c r="C17" s="39" t="n">
        <v>1125</v>
      </c>
      <c r="D17" s="39" t="n">
        <v>851.85</v>
      </c>
      <c r="E17" s="39" t="n">
        <v>-213.6</v>
      </c>
      <c r="F17" s="39" t="n">
        <v>34.32</v>
      </c>
      <c r="G17" s="39" t="n">
        <v>14.6</v>
      </c>
      <c r="H17" s="39" t="n">
        <v>-179.28</v>
      </c>
      <c r="I17" s="39" t="n">
        <v>-164.69</v>
      </c>
      <c r="J17" s="39" t="n">
        <v>0.0255</v>
      </c>
      <c r="K17" s="39" t="n">
        <v>1</v>
      </c>
      <c r="L17" s="39" t="n">
        <v>1</v>
      </c>
      <c r="M17" s="40">
        <f>IF(H17&lt;-10,"ROBUST",IF(H17&lt;0,"MARGINAL",IF(H17&lt;15,"UNCERTAIN","UNFAVORABLE")))</f>
        <v/>
      </c>
    </row>
    <row r="18">
      <c r="A18" s="35" t="inlineStr">
        <is>
          <t>CuFe2O4</t>
        </is>
      </c>
      <c r="B18" s="36" t="inlineStr">
        <is>
          <t>FeO</t>
        </is>
      </c>
      <c r="C18" s="36" t="n">
        <v>1150</v>
      </c>
      <c r="D18" s="36" t="n">
        <v>876.85</v>
      </c>
      <c r="E18" s="36" t="n">
        <v>-209.22</v>
      </c>
      <c r="F18" s="36" t="n">
        <v>35.08</v>
      </c>
      <c r="G18" s="36" t="n">
        <v>14.92</v>
      </c>
      <c r="H18" s="36" t="n">
        <v>-174.14</v>
      </c>
      <c r="I18" s="36" t="n">
        <v>-159.22</v>
      </c>
      <c r="J18" s="36" t="n">
        <v>0.0255</v>
      </c>
      <c r="K18" s="36" t="n">
        <v>1</v>
      </c>
      <c r="L18" s="36" t="n">
        <v>1</v>
      </c>
      <c r="M18" s="37">
        <f>IF(H18&lt;-10,"ROBUST",IF(H18&lt;0,"MARGINAL",IF(H18&lt;15,"UNCERTAIN","UNFAVORABLE")))</f>
        <v/>
      </c>
    </row>
    <row r="19">
      <c r="A19" s="38" t="inlineStr">
        <is>
          <t>CuFe2O4</t>
        </is>
      </c>
      <c r="B19" s="39" t="inlineStr">
        <is>
          <t>FeO</t>
        </is>
      </c>
      <c r="C19" s="39" t="n">
        <v>1175</v>
      </c>
      <c r="D19" s="39" t="n">
        <v>901.85</v>
      </c>
      <c r="E19" s="39" t="n">
        <v>-204.86</v>
      </c>
      <c r="F19" s="39" t="n">
        <v>35.84</v>
      </c>
      <c r="G19" s="39" t="n">
        <v>15.25</v>
      </c>
      <c r="H19" s="39" t="n">
        <v>-169.02</v>
      </c>
      <c r="I19" s="39" t="n">
        <v>-153.77</v>
      </c>
      <c r="J19" s="39" t="n">
        <v>0.0255</v>
      </c>
      <c r="K19" s="39" t="n">
        <v>1</v>
      </c>
      <c r="L19" s="39" t="n">
        <v>1</v>
      </c>
      <c r="M19" s="40">
        <f>IF(H19&lt;-10,"ROBUST",IF(H19&lt;0,"MARGINAL",IF(H19&lt;15,"UNCERTAIN","UNFAVORABLE")))</f>
        <v/>
      </c>
    </row>
    <row r="20">
      <c r="A20" s="35" t="inlineStr">
        <is>
          <t>CuFe2O4</t>
        </is>
      </c>
      <c r="B20" s="36" t="inlineStr">
        <is>
          <t>FeO</t>
        </is>
      </c>
      <c r="C20" s="36" t="n">
        <v>1200</v>
      </c>
      <c r="D20" s="36" t="n">
        <v>926.85</v>
      </c>
      <c r="E20" s="36" t="n">
        <v>-200.51</v>
      </c>
      <c r="F20" s="36" t="n">
        <v>36.61</v>
      </c>
      <c r="G20" s="36" t="n">
        <v>15.57</v>
      </c>
      <c r="H20" s="36" t="n">
        <v>-163.91</v>
      </c>
      <c r="I20" s="36" t="n">
        <v>-148.34</v>
      </c>
      <c r="J20" s="36" t="n">
        <v>0.0255</v>
      </c>
      <c r="K20" s="36" t="n">
        <v>1</v>
      </c>
      <c r="L20" s="36" t="n">
        <v>1</v>
      </c>
      <c r="M20" s="37">
        <f>IF(H20&lt;-10,"ROBUST",IF(H20&lt;0,"MARGINAL",IF(H20&lt;15,"UNCERTAIN","UNFAVORABLE")))</f>
        <v/>
      </c>
    </row>
    <row r="21">
      <c r="A21" s="38" t="inlineStr">
        <is>
          <t>CuFe2O4</t>
        </is>
      </c>
      <c r="B21" s="39" t="inlineStr">
        <is>
          <t>FeO</t>
        </is>
      </c>
      <c r="C21" s="39" t="n">
        <v>1225</v>
      </c>
      <c r="D21" s="39" t="n">
        <v>951.85</v>
      </c>
      <c r="E21" s="39" t="n">
        <v>-196.18</v>
      </c>
      <c r="F21" s="39" t="n">
        <v>37.37</v>
      </c>
      <c r="G21" s="39" t="n">
        <v>15.89</v>
      </c>
      <c r="H21" s="39" t="n">
        <v>-158.81</v>
      </c>
      <c r="I21" s="39" t="n">
        <v>-142.92</v>
      </c>
      <c r="J21" s="39" t="n">
        <v>0.0255</v>
      </c>
      <c r="K21" s="39" t="n">
        <v>1</v>
      </c>
      <c r="L21" s="39" t="n">
        <v>1</v>
      </c>
      <c r="M21" s="40">
        <f>IF(H21&lt;-10,"ROBUST",IF(H21&lt;0,"MARGINAL",IF(H21&lt;15,"UNCERTAIN","UNFAVORABLE")))</f>
        <v/>
      </c>
    </row>
    <row r="22">
      <c r="A22" s="35" t="inlineStr">
        <is>
          <t>CuFe2O4</t>
        </is>
      </c>
      <c r="B22" s="36" t="inlineStr">
        <is>
          <t>FeO</t>
        </is>
      </c>
      <c r="C22" s="36" t="n">
        <v>1250</v>
      </c>
      <c r="D22" s="36" t="n">
        <v>976.85</v>
      </c>
      <c r="E22" s="36" t="n">
        <v>-191.86</v>
      </c>
      <c r="F22" s="36" t="n">
        <v>38.13</v>
      </c>
      <c r="G22" s="36" t="n">
        <v>16.22</v>
      </c>
      <c r="H22" s="36" t="n">
        <v>-153.73</v>
      </c>
      <c r="I22" s="36" t="n">
        <v>-137.51</v>
      </c>
      <c r="J22" s="36" t="n">
        <v>0.0255</v>
      </c>
      <c r="K22" s="36" t="n">
        <v>1</v>
      </c>
      <c r="L22" s="36" t="n">
        <v>1</v>
      </c>
      <c r="M22" s="37">
        <f>IF(H22&lt;-10,"ROBUST",IF(H22&lt;0,"MARGINAL",IF(H22&lt;15,"UNCERTAIN","UNFAVORABLE")))</f>
        <v/>
      </c>
    </row>
    <row r="23">
      <c r="A23" s="38" t="inlineStr">
        <is>
          <t>CuFe2O4</t>
        </is>
      </c>
      <c r="B23" s="39" t="inlineStr">
        <is>
          <t>FeO</t>
        </is>
      </c>
      <c r="C23" s="39" t="n">
        <v>1275</v>
      </c>
      <c r="D23" s="39" t="n">
        <v>1001.85</v>
      </c>
      <c r="E23" s="39" t="n">
        <v>-187.55</v>
      </c>
      <c r="F23" s="39" t="n">
        <v>38.89</v>
      </c>
      <c r="G23" s="39" t="n">
        <v>16.54</v>
      </c>
      <c r="H23" s="39" t="n">
        <v>-148.66</v>
      </c>
      <c r="I23" s="39" t="n">
        <v>-132.11</v>
      </c>
      <c r="J23" s="39" t="n">
        <v>0.0255</v>
      </c>
      <c r="K23" s="39" t="n">
        <v>1</v>
      </c>
      <c r="L23" s="39" t="n">
        <v>1</v>
      </c>
      <c r="M23" s="40">
        <f>IF(H23&lt;-10,"ROBUST",IF(H23&lt;0,"MARGINAL",IF(H23&lt;15,"UNCERTAIN","UNFAVORABLE")))</f>
        <v/>
      </c>
    </row>
    <row r="24">
      <c r="A24" s="35" t="inlineStr">
        <is>
          <t>CuFe2O4</t>
        </is>
      </c>
      <c r="B24" s="36" t="inlineStr">
        <is>
          <t>FeO</t>
        </is>
      </c>
      <c r="C24" s="36" t="n">
        <v>1300</v>
      </c>
      <c r="D24" s="36" t="n">
        <v>1026.85</v>
      </c>
      <c r="E24" s="36" t="n">
        <v>-183.26</v>
      </c>
      <c r="F24" s="36" t="n">
        <v>39.66</v>
      </c>
      <c r="G24" s="36" t="n">
        <v>16.87</v>
      </c>
      <c r="H24" s="36" t="n">
        <v>-143.6</v>
      </c>
      <c r="I24" s="36" t="n">
        <v>-126.74</v>
      </c>
      <c r="J24" s="36" t="n">
        <v>0.0255</v>
      </c>
      <c r="K24" s="36" t="n">
        <v>1</v>
      </c>
      <c r="L24" s="36" t="n">
        <v>1</v>
      </c>
      <c r="M24" s="37">
        <f>IF(H24&lt;-10,"ROBUST",IF(H24&lt;0,"MARGINAL",IF(H24&lt;15,"UNCERTAIN","UNFAVORABLE")))</f>
        <v/>
      </c>
    </row>
    <row r="25">
      <c r="A25" s="38" t="inlineStr">
        <is>
          <t>CuFe2O4</t>
        </is>
      </c>
      <c r="B25" s="39" t="inlineStr">
        <is>
          <t>FeO</t>
        </is>
      </c>
      <c r="C25" s="39" t="n">
        <v>1325</v>
      </c>
      <c r="D25" s="39" t="n">
        <v>1051.85</v>
      </c>
      <c r="E25" s="39" t="n">
        <v>-178.98</v>
      </c>
      <c r="F25" s="39" t="n">
        <v>40.42</v>
      </c>
      <c r="G25" s="39" t="n">
        <v>17.19</v>
      </c>
      <c r="H25" s="39" t="n">
        <v>-138.56</v>
      </c>
      <c r="I25" s="39" t="n">
        <v>-121.37</v>
      </c>
      <c r="J25" s="39" t="n">
        <v>0.0255</v>
      </c>
      <c r="K25" s="39" t="n">
        <v>1</v>
      </c>
      <c r="L25" s="39" t="n">
        <v>1</v>
      </c>
      <c r="M25" s="40">
        <f>IF(H25&lt;-10,"ROBUST",IF(H25&lt;0,"MARGINAL",IF(H25&lt;15,"UNCERTAIN","UNFAVORABLE")))</f>
        <v/>
      </c>
    </row>
    <row r="26">
      <c r="A26" s="35" t="inlineStr">
        <is>
          <t>CuFe2O4</t>
        </is>
      </c>
      <c r="B26" s="36" t="inlineStr">
        <is>
          <t>FeO</t>
        </is>
      </c>
      <c r="C26" s="36" t="n">
        <v>1350</v>
      </c>
      <c r="D26" s="36" t="n">
        <v>1076.85</v>
      </c>
      <c r="E26" s="36" t="n">
        <v>-174.72</v>
      </c>
      <c r="F26" s="36" t="n">
        <v>41.18</v>
      </c>
      <c r="G26" s="36" t="n">
        <v>17.52</v>
      </c>
      <c r="H26" s="36" t="n">
        <v>-133.54</v>
      </c>
      <c r="I26" s="36" t="n">
        <v>-116.02</v>
      </c>
      <c r="J26" s="36" t="n">
        <v>0.0255</v>
      </c>
      <c r="K26" s="36" t="n">
        <v>1</v>
      </c>
      <c r="L26" s="36" t="n">
        <v>1</v>
      </c>
      <c r="M26" s="37">
        <f>IF(H26&lt;-10,"ROBUST",IF(H26&lt;0,"MARGINAL",IF(H26&lt;15,"UNCERTAIN","UNFAVORABLE")))</f>
        <v/>
      </c>
    </row>
    <row r="27">
      <c r="A27" s="38" t="inlineStr">
        <is>
          <t>CuFe2O4</t>
        </is>
      </c>
      <c r="B27" s="39" t="inlineStr">
        <is>
          <t>FeO</t>
        </is>
      </c>
      <c r="C27" s="39" t="n">
        <v>1375</v>
      </c>
      <c r="D27" s="39" t="n">
        <v>1101.85</v>
      </c>
      <c r="E27" s="39" t="n">
        <v>-170.36</v>
      </c>
      <c r="F27" s="39" t="n">
        <v>41.94</v>
      </c>
      <c r="G27" s="39" t="n">
        <v>17.84</v>
      </c>
      <c r="H27" s="39" t="n">
        <v>-128.42</v>
      </c>
      <c r="I27" s="39" t="n">
        <v>-110.58</v>
      </c>
      <c r="J27" s="39" t="n">
        <v>0.0255</v>
      </c>
      <c r="K27" s="39" t="n">
        <v>1</v>
      </c>
      <c r="L27" s="39" t="n">
        <v>1</v>
      </c>
      <c r="M27" s="40">
        <f>IF(H27&lt;-10,"ROBUST",IF(H27&lt;0,"MARGINAL",IF(H27&lt;15,"UNCERTAIN","UNFAVORABLE")))</f>
        <v/>
      </c>
    </row>
    <row r="28">
      <c r="A28" s="35" t="inlineStr">
        <is>
          <t>CuFe2O4</t>
        </is>
      </c>
      <c r="B28" s="36" t="inlineStr">
        <is>
          <t>FeO</t>
        </is>
      </c>
      <c r="C28" s="36" t="n">
        <v>1400</v>
      </c>
      <c r="D28" s="36" t="n">
        <v>1126.85</v>
      </c>
      <c r="E28" s="36" t="n">
        <v>-166.01</v>
      </c>
      <c r="F28" s="36" t="n">
        <v>42.71</v>
      </c>
      <c r="G28" s="36" t="n">
        <v>18.17</v>
      </c>
      <c r="H28" s="36" t="n">
        <v>-123.3</v>
      </c>
      <c r="I28" s="36" t="n">
        <v>-105.14</v>
      </c>
      <c r="J28" s="36" t="n">
        <v>0.0255</v>
      </c>
      <c r="K28" s="36" t="n">
        <v>1</v>
      </c>
      <c r="L28" s="36" t="n">
        <v>1</v>
      </c>
      <c r="M28" s="37">
        <f>IF(H28&lt;-10,"ROBUST",IF(H28&lt;0,"MARGINAL",IF(H28&lt;15,"UNCERTAIN","UNFAVORABLE")))</f>
        <v/>
      </c>
    </row>
    <row r="29">
      <c r="A29" s="38" t="inlineStr">
        <is>
          <t>CuFe2O4</t>
        </is>
      </c>
      <c r="B29" s="39" t="inlineStr">
        <is>
          <t>FeO</t>
        </is>
      </c>
      <c r="C29" s="39" t="n">
        <v>1425</v>
      </c>
      <c r="D29" s="39" t="n">
        <v>1151.85</v>
      </c>
      <c r="E29" s="39" t="n">
        <v>-161.74</v>
      </c>
      <c r="F29" s="39" t="n">
        <v>43.47</v>
      </c>
      <c r="G29" s="39" t="n">
        <v>18.49</v>
      </c>
      <c r="H29" s="39" t="n">
        <v>-118.27</v>
      </c>
      <c r="I29" s="39" t="n">
        <v>-99.78</v>
      </c>
      <c r="J29" s="39" t="n">
        <v>0.0255</v>
      </c>
      <c r="K29" s="39" t="n">
        <v>1</v>
      </c>
      <c r="L29" s="39" t="n">
        <v>1</v>
      </c>
      <c r="M29" s="40">
        <f>IF(H29&lt;-10,"ROBUST",IF(H29&lt;0,"MARGINAL",IF(H29&lt;15,"UNCERTAIN","UNFAVORABLE")))</f>
        <v/>
      </c>
    </row>
    <row r="30">
      <c r="A30" s="35" t="inlineStr">
        <is>
          <t>CuFe2O4</t>
        </is>
      </c>
      <c r="B30" s="36" t="inlineStr">
        <is>
          <t>FeO</t>
        </is>
      </c>
      <c r="C30" s="36" t="n">
        <v>1450</v>
      </c>
      <c r="D30" s="36" t="n">
        <v>1176.85</v>
      </c>
      <c r="E30" s="36" t="n">
        <v>-157.56</v>
      </c>
      <c r="F30" s="36" t="n">
        <v>44.23</v>
      </c>
      <c r="G30" s="36" t="n">
        <v>18.81</v>
      </c>
      <c r="H30" s="36" t="n">
        <v>-113.33</v>
      </c>
      <c r="I30" s="36" t="n">
        <v>-94.52</v>
      </c>
      <c r="J30" s="36" t="n">
        <v>0.0255</v>
      </c>
      <c r="K30" s="36" t="n">
        <v>1</v>
      </c>
      <c r="L30" s="36" t="n">
        <v>1</v>
      </c>
      <c r="M30" s="37">
        <f>IF(H30&lt;-10,"ROBUST",IF(H30&lt;0,"MARGINAL",IF(H30&lt;15,"UNCERTAIN","UNFAVORABLE")))</f>
        <v/>
      </c>
    </row>
    <row r="31">
      <c r="A31" s="38" t="inlineStr">
        <is>
          <t>CuFe2O4</t>
        </is>
      </c>
      <c r="B31" s="39" t="inlineStr">
        <is>
          <t>FeO</t>
        </is>
      </c>
      <c r="C31" s="39" t="n">
        <v>1475</v>
      </c>
      <c r="D31" s="39" t="n">
        <v>1201.85</v>
      </c>
      <c r="E31" s="39" t="n">
        <v>-153.52</v>
      </c>
      <c r="F31" s="39" t="n">
        <v>44.99</v>
      </c>
      <c r="G31" s="39" t="n">
        <v>19.14</v>
      </c>
      <c r="H31" s="39" t="n">
        <v>-108.52</v>
      </c>
      <c r="I31" s="39" t="n">
        <v>-89.38</v>
      </c>
      <c r="J31" s="39" t="n">
        <v>0.0255</v>
      </c>
      <c r="K31" s="39" t="n">
        <v>1</v>
      </c>
      <c r="L31" s="39" t="n">
        <v>1</v>
      </c>
      <c r="M31" s="40">
        <f>IF(H31&lt;-10,"ROBUST",IF(H31&lt;0,"MARGINAL",IF(H31&lt;15,"UNCERTAIN","UNFAVORABLE")))</f>
        <v/>
      </c>
    </row>
    <row r="32">
      <c r="A32" s="35" t="inlineStr">
        <is>
          <t>CuFe2O4</t>
        </is>
      </c>
      <c r="B32" s="36" t="inlineStr">
        <is>
          <t>FeO</t>
        </is>
      </c>
      <c r="C32" s="36" t="n">
        <v>1500</v>
      </c>
      <c r="D32" s="36" t="n">
        <v>1226.85</v>
      </c>
      <c r="E32" s="36" t="n">
        <v>-149.61</v>
      </c>
      <c r="F32" s="36" t="n">
        <v>45.76</v>
      </c>
      <c r="G32" s="36" t="n">
        <v>19.46</v>
      </c>
      <c r="H32" s="36" t="n">
        <v>-103.85</v>
      </c>
      <c r="I32" s="36" t="n">
        <v>-84.39</v>
      </c>
      <c r="J32" s="36" t="n">
        <v>0.0255</v>
      </c>
      <c r="K32" s="36" t="n">
        <v>1</v>
      </c>
      <c r="L32" s="36" t="n">
        <v>1</v>
      </c>
      <c r="M32" s="37">
        <f>IF(H32&lt;-10,"ROBUST",IF(H32&lt;0,"MARGINAL",IF(H32&lt;15,"UNCERTAIN","UNFAVORABLE")))</f>
        <v/>
      </c>
    </row>
    <row r="33">
      <c r="A33" s="38" t="inlineStr">
        <is>
          <t>CuFe2O4</t>
        </is>
      </c>
      <c r="B33" s="39" t="inlineStr">
        <is>
          <t>FeO</t>
        </is>
      </c>
      <c r="C33" s="39" t="n">
        <v>1525</v>
      </c>
      <c r="D33" s="39" t="n">
        <v>1251.85</v>
      </c>
      <c r="E33" s="39" t="n">
        <v>-145.84</v>
      </c>
      <c r="F33" s="39" t="n">
        <v>46.52</v>
      </c>
      <c r="G33" s="39" t="n">
        <v>19.79</v>
      </c>
      <c r="H33" s="39" t="n">
        <v>-99.31999999999999</v>
      </c>
      <c r="I33" s="39" t="n">
        <v>-79.54000000000001</v>
      </c>
      <c r="J33" s="39" t="n">
        <v>0.0255</v>
      </c>
      <c r="K33" s="39" t="n">
        <v>1</v>
      </c>
      <c r="L33" s="39" t="n">
        <v>1</v>
      </c>
      <c r="M33" s="40">
        <f>IF(H33&lt;-10,"ROBUST",IF(H33&lt;0,"MARGINAL",IF(H33&lt;15,"UNCERTAIN","UNFAVORABLE")))</f>
        <v/>
      </c>
    </row>
    <row r="34">
      <c r="A34" s="35" t="inlineStr">
        <is>
          <t>CuFe2O4</t>
        </is>
      </c>
      <c r="B34" s="36" t="inlineStr">
        <is>
          <t>FeO</t>
        </is>
      </c>
      <c r="C34" s="36" t="n">
        <v>1550</v>
      </c>
      <c r="D34" s="36" t="n">
        <v>1276.85</v>
      </c>
      <c r="E34" s="36" t="n">
        <v>-142.23</v>
      </c>
      <c r="F34" s="36" t="n">
        <v>47.28</v>
      </c>
      <c r="G34" s="36" t="n">
        <v>20.11</v>
      </c>
      <c r="H34" s="36" t="n">
        <v>-94.95</v>
      </c>
      <c r="I34" s="36" t="n">
        <v>-74.84</v>
      </c>
      <c r="J34" s="36" t="n">
        <v>0.0255</v>
      </c>
      <c r="K34" s="36" t="n">
        <v>1</v>
      </c>
      <c r="L34" s="36" t="n">
        <v>1</v>
      </c>
      <c r="M34" s="37">
        <f>IF(H34&lt;-10,"ROBUST",IF(H34&lt;0,"MARGINAL",IF(H34&lt;15,"UNCERTAIN","UNFAVORABLE")))</f>
        <v/>
      </c>
    </row>
    <row r="35">
      <c r="A35" s="38" t="inlineStr">
        <is>
          <t>CuFe2O4</t>
        </is>
      </c>
      <c r="B35" s="39" t="inlineStr">
        <is>
          <t>FeO</t>
        </is>
      </c>
      <c r="C35" s="39" t="n">
        <v>1575</v>
      </c>
      <c r="D35" s="39" t="n">
        <v>1301.85</v>
      </c>
      <c r="E35" s="39" t="n">
        <v>-138.79</v>
      </c>
      <c r="F35" s="39" t="n">
        <v>48.04</v>
      </c>
      <c r="G35" s="39" t="n">
        <v>20.44</v>
      </c>
      <c r="H35" s="39" t="n">
        <v>-90.73999999999999</v>
      </c>
      <c r="I35" s="39" t="n">
        <v>-70.31</v>
      </c>
      <c r="J35" s="39" t="n">
        <v>0.0255</v>
      </c>
      <c r="K35" s="39" t="n">
        <v>1</v>
      </c>
      <c r="L35" s="39" t="n">
        <v>1</v>
      </c>
      <c r="M35" s="40">
        <f>IF(H35&lt;-10,"ROBUST",IF(H35&lt;0,"MARGINAL",IF(H35&lt;15,"UNCERTAIN","UNFAVORABLE")))</f>
        <v/>
      </c>
    </row>
    <row r="36">
      <c r="A36" s="35" t="inlineStr">
        <is>
          <t>CuFe2O4</t>
        </is>
      </c>
      <c r="B36" s="36" t="inlineStr">
        <is>
          <t>FeO</t>
        </is>
      </c>
      <c r="C36" s="36" t="n">
        <v>1600</v>
      </c>
      <c r="D36" s="36" t="n">
        <v>1326.85</v>
      </c>
      <c r="E36" s="36" t="n">
        <v>-135.51</v>
      </c>
      <c r="F36" s="36" t="n">
        <v>48.81</v>
      </c>
      <c r="G36" s="36" t="n">
        <v>20.76</v>
      </c>
      <c r="H36" s="36" t="n">
        <v>-86.7</v>
      </c>
      <c r="I36" s="36" t="n">
        <v>-65.94</v>
      </c>
      <c r="J36" s="36" t="n">
        <v>0.0255</v>
      </c>
      <c r="K36" s="36" t="n">
        <v>1</v>
      </c>
      <c r="L36" s="36" t="n">
        <v>1</v>
      </c>
      <c r="M36" s="37">
        <f>IF(H36&lt;-10,"ROBUST",IF(H36&lt;0,"MARGINAL",IF(H36&lt;15,"UNCERTAIN","UNFAVORABLE")))</f>
        <v/>
      </c>
    </row>
    <row r="37">
      <c r="A37" s="38" t="inlineStr">
        <is>
          <t>CuFe2O4</t>
        </is>
      </c>
      <c r="B37" s="39" t="inlineStr">
        <is>
          <t>FeO</t>
        </is>
      </c>
      <c r="C37" s="39" t="n">
        <v>1625</v>
      </c>
      <c r="D37" s="39" t="n">
        <v>1351.85</v>
      </c>
      <c r="E37" s="39" t="n">
        <v>-132.41</v>
      </c>
      <c r="F37" s="39" t="n">
        <v>49.57</v>
      </c>
      <c r="G37" s="39" t="n">
        <v>21.08</v>
      </c>
      <c r="H37" s="39" t="n">
        <v>-82.84</v>
      </c>
      <c r="I37" s="39" t="n">
        <v>-61.76</v>
      </c>
      <c r="J37" s="39" t="n">
        <v>0.0255</v>
      </c>
      <c r="K37" s="39" t="n">
        <v>1</v>
      </c>
      <c r="L37" s="39" t="n">
        <v>1</v>
      </c>
      <c r="M37" s="40">
        <f>IF(H37&lt;-10,"ROBUST",IF(H37&lt;0,"MARGINAL",IF(H37&lt;15,"UNCERTAIN","UNFAVORABLE")))</f>
        <v/>
      </c>
    </row>
    <row r="38">
      <c r="A38" s="35" t="inlineStr">
        <is>
          <t>CuFe2O4</t>
        </is>
      </c>
      <c r="B38" s="36" t="inlineStr">
        <is>
          <t>FeO</t>
        </is>
      </c>
      <c r="C38" s="36" t="n">
        <v>1650</v>
      </c>
      <c r="D38" s="36" t="n">
        <v>1376.85</v>
      </c>
      <c r="E38" s="36" t="n">
        <v>-129.29</v>
      </c>
      <c r="F38" s="36" t="n">
        <v>50.33</v>
      </c>
      <c r="G38" s="36" t="n">
        <v>21.41</v>
      </c>
      <c r="H38" s="36" t="n">
        <v>-78.95999999999999</v>
      </c>
      <c r="I38" s="36" t="n">
        <v>-57.55</v>
      </c>
      <c r="J38" s="36" t="n">
        <v>0.0255</v>
      </c>
      <c r="K38" s="36" t="n">
        <v>1</v>
      </c>
      <c r="L38" s="36" t="n">
        <v>1</v>
      </c>
      <c r="M38" s="37">
        <f>IF(H38&lt;-10,"ROBUST",IF(H38&lt;0,"MARGINAL",IF(H38&lt;15,"UNCERTAIN","UNFAVORABLE")))</f>
        <v/>
      </c>
    </row>
    <row r="39">
      <c r="A39" s="38" t="inlineStr">
        <is>
          <t>CuFe2O4</t>
        </is>
      </c>
      <c r="B39" s="39" t="inlineStr">
        <is>
          <t>FeO</t>
        </is>
      </c>
      <c r="C39" s="39" t="n">
        <v>1675</v>
      </c>
      <c r="D39" s="39" t="n">
        <v>1401.85</v>
      </c>
      <c r="E39" s="39" t="n">
        <v>-125.64</v>
      </c>
      <c r="F39" s="39" t="n">
        <v>51.1</v>
      </c>
      <c r="G39" s="39" t="n">
        <v>21.73</v>
      </c>
      <c r="H39" s="39" t="n">
        <v>-74.55</v>
      </c>
      <c r="I39" s="39" t="n">
        <v>-52.81</v>
      </c>
      <c r="J39" s="39" t="n">
        <v>0.0255</v>
      </c>
      <c r="K39" s="39" t="n">
        <v>1</v>
      </c>
      <c r="L39" s="39" t="n">
        <v>1</v>
      </c>
      <c r="M39" s="40">
        <f>IF(H39&lt;-10,"ROBUST",IF(H39&lt;0,"MARGINAL",IF(H39&lt;15,"UNCERTAIN","UNFAVORABLE")))</f>
        <v/>
      </c>
    </row>
    <row r="40">
      <c r="A40" s="35" t="inlineStr">
        <is>
          <t>CuFe2O4</t>
        </is>
      </c>
      <c r="B40" s="36" t="inlineStr">
        <is>
          <t>FeO</t>
        </is>
      </c>
      <c r="C40" s="36" t="n">
        <v>1700</v>
      </c>
      <c r="D40" s="36" t="n">
        <v>1426.85</v>
      </c>
      <c r="E40" s="36" t="n">
        <v>-122.29</v>
      </c>
      <c r="F40" s="36" t="n">
        <v>51.86</v>
      </c>
      <c r="G40" s="36" t="n">
        <v>22.06</v>
      </c>
      <c r="H40" s="36" t="n">
        <v>-70.43000000000001</v>
      </c>
      <c r="I40" s="36" t="n">
        <v>-48.37</v>
      </c>
      <c r="J40" s="36" t="n">
        <v>0.0255</v>
      </c>
      <c r="K40" s="36" t="n">
        <v>1</v>
      </c>
      <c r="L40" s="36" t="n">
        <v>1</v>
      </c>
      <c r="M40" s="37">
        <f>IF(H40&lt;-10,"ROBUST",IF(H40&lt;0,"MARGINAL",IF(H40&lt;15,"UNCERTAIN","UNFAVORABLE")))</f>
        <v/>
      </c>
    </row>
    <row r="41">
      <c r="A41" s="38" t="inlineStr">
        <is>
          <t>CuFe2O4</t>
        </is>
      </c>
      <c r="B41" s="39" t="inlineStr">
        <is>
          <t>FeO</t>
        </is>
      </c>
      <c r="C41" s="39" t="n">
        <v>1725</v>
      </c>
      <c r="D41" s="39" t="n">
        <v>1451.85</v>
      </c>
      <c r="E41" s="39" t="n">
        <v>-119.33</v>
      </c>
      <c r="F41" s="39" t="n">
        <v>52.62</v>
      </c>
      <c r="G41" s="39" t="n">
        <v>22.38</v>
      </c>
      <c r="H41" s="39" t="n">
        <v>-66.70999999999999</v>
      </c>
      <c r="I41" s="39" t="n">
        <v>-44.33</v>
      </c>
      <c r="J41" s="39" t="n">
        <v>0.0255</v>
      </c>
      <c r="K41" s="39" t="n">
        <v>1</v>
      </c>
      <c r="L41" s="39" t="n">
        <v>1</v>
      </c>
      <c r="M41" s="40">
        <f>IF(H41&lt;-10,"ROBUST",IF(H41&lt;0,"MARGINAL",IF(H41&lt;15,"UNCERTAIN","UNFAVORABLE")))</f>
        <v/>
      </c>
    </row>
    <row r="42">
      <c r="A42" s="35" t="inlineStr">
        <is>
          <t>CuFe2O4</t>
        </is>
      </c>
      <c r="B42" s="36" t="inlineStr">
        <is>
          <t>FeO</t>
        </is>
      </c>
      <c r="C42" s="36" t="n">
        <v>1750</v>
      </c>
      <c r="D42" s="36" t="n">
        <v>1476.85</v>
      </c>
      <c r="E42" s="36" t="n">
        <v>-116.78</v>
      </c>
      <c r="F42" s="36" t="n">
        <v>53.38</v>
      </c>
      <c r="G42" s="36" t="n">
        <v>22.71</v>
      </c>
      <c r="H42" s="36" t="n">
        <v>-63.39</v>
      </c>
      <c r="I42" s="36" t="n">
        <v>-40.69</v>
      </c>
      <c r="J42" s="36" t="n">
        <v>0.0255</v>
      </c>
      <c r="K42" s="36" t="n">
        <v>1</v>
      </c>
      <c r="L42" s="36" t="n">
        <v>1</v>
      </c>
      <c r="M42" s="37">
        <f>IF(H42&lt;-10,"ROBUST",IF(H42&lt;0,"MARGINAL",IF(H42&lt;15,"UNCERTAIN","UNFAVORABLE")))</f>
        <v/>
      </c>
    </row>
    <row r="43">
      <c r="A43" s="38" t="inlineStr">
        <is>
          <t>CuFe2O4</t>
        </is>
      </c>
      <c r="B43" s="39" t="inlineStr">
        <is>
          <t>FeO</t>
        </is>
      </c>
      <c r="C43" s="39" t="n">
        <v>1775</v>
      </c>
      <c r="D43" s="39" t="n">
        <v>1501.85</v>
      </c>
      <c r="E43" s="39" t="n">
        <v>-114.3</v>
      </c>
      <c r="F43" s="39" t="n">
        <v>54.15</v>
      </c>
      <c r="G43" s="39" t="n">
        <v>23.03</v>
      </c>
      <c r="H43" s="39" t="n">
        <v>-60.16</v>
      </c>
      <c r="I43" s="39" t="n">
        <v>-37.13</v>
      </c>
      <c r="J43" s="39" t="n">
        <v>0.0255</v>
      </c>
      <c r="K43" s="39" t="n">
        <v>1</v>
      </c>
      <c r="L43" s="39" t="n">
        <v>1</v>
      </c>
      <c r="M43" s="40">
        <f>IF(H43&lt;-10,"ROBUST",IF(H43&lt;0,"MARGINAL",IF(H43&lt;15,"UNCERTAIN","UNFAVORABLE")))</f>
        <v/>
      </c>
    </row>
    <row r="44">
      <c r="A44" s="35" t="inlineStr">
        <is>
          <t>CuFe2O4</t>
        </is>
      </c>
      <c r="B44" s="36" t="inlineStr">
        <is>
          <t>FeO</t>
        </is>
      </c>
      <c r="C44" s="36" t="n">
        <v>1800</v>
      </c>
      <c r="D44" s="36" t="n">
        <v>1526.85</v>
      </c>
      <c r="E44" s="36" t="n">
        <v>-111.88</v>
      </c>
      <c r="F44" s="36" t="n">
        <v>54.91</v>
      </c>
      <c r="G44" s="36" t="n">
        <v>23.36</v>
      </c>
      <c r="H44" s="36" t="n">
        <v>-56.97</v>
      </c>
      <c r="I44" s="36" t="n">
        <v>-33.62</v>
      </c>
      <c r="J44" s="36" t="n">
        <v>0.0255</v>
      </c>
      <c r="K44" s="36" t="n">
        <v>1</v>
      </c>
      <c r="L44" s="36" t="n">
        <v>1</v>
      </c>
      <c r="M44" s="37">
        <f>IF(H44&lt;-10,"ROBUST",IF(H44&lt;0,"MARGINAL",IF(H44&lt;15,"UNCERTAIN","UNFAVORABLE")))</f>
        <v/>
      </c>
    </row>
    <row r="45">
      <c r="A45" s="38" t="inlineStr">
        <is>
          <t>CuFe2O4</t>
        </is>
      </c>
      <c r="B45" s="39" t="inlineStr">
        <is>
          <t>FeO</t>
        </is>
      </c>
      <c r="C45" s="39" t="n">
        <v>1825</v>
      </c>
      <c r="D45" s="39" t="n">
        <v>1551.85</v>
      </c>
      <c r="E45" s="39" t="n">
        <v>-109.5</v>
      </c>
      <c r="F45" s="39" t="n">
        <v>55.67</v>
      </c>
      <c r="G45" s="39" t="n">
        <v>23.68</v>
      </c>
      <c r="H45" s="39" t="n">
        <v>-53.83</v>
      </c>
      <c r="I45" s="39" t="n">
        <v>-30.15</v>
      </c>
      <c r="J45" s="39" t="n">
        <v>0.0255</v>
      </c>
      <c r="K45" s="39" t="n">
        <v>1</v>
      </c>
      <c r="L45" s="39" t="n">
        <v>1</v>
      </c>
      <c r="M45" s="40">
        <f>IF(H45&lt;-10,"ROBUST",IF(H45&lt;0,"MARGINAL",IF(H45&lt;15,"UNCERTAIN","UNFAVORABLE")))</f>
        <v/>
      </c>
    </row>
    <row r="46">
      <c r="A46" s="35" t="inlineStr">
        <is>
          <t>CuFe2O4</t>
        </is>
      </c>
      <c r="B46" s="36" t="inlineStr">
        <is>
          <t>FeO</t>
        </is>
      </c>
      <c r="C46" s="36" t="n">
        <v>1850</v>
      </c>
      <c r="D46" s="36" t="n">
        <v>1576.85</v>
      </c>
      <c r="E46" s="36" t="n">
        <v>-107.18</v>
      </c>
      <c r="F46" s="36" t="n">
        <v>56.43</v>
      </c>
      <c r="G46" s="36" t="n">
        <v>24</v>
      </c>
      <c r="H46" s="36" t="n">
        <v>-50.75</v>
      </c>
      <c r="I46" s="36" t="n">
        <v>-26.74</v>
      </c>
      <c r="J46" s="36" t="n">
        <v>0.0255</v>
      </c>
      <c r="K46" s="36" t="n">
        <v>1</v>
      </c>
      <c r="L46" s="36" t="n">
        <v>1</v>
      </c>
      <c r="M46" s="37">
        <f>IF(H46&lt;-10,"ROBUST",IF(H46&lt;0,"MARGINAL",IF(H46&lt;15,"UNCERTAIN","UNFAVORABLE")))</f>
        <v/>
      </c>
    </row>
    <row r="47">
      <c r="A47" s="38" t="inlineStr">
        <is>
          <t>CuFe2O4</t>
        </is>
      </c>
      <c r="B47" s="39" t="inlineStr">
        <is>
          <t>FeO</t>
        </is>
      </c>
      <c r="C47" s="39" t="n">
        <v>1875</v>
      </c>
      <c r="D47" s="39" t="n">
        <v>1601.85</v>
      </c>
      <c r="E47" s="39" t="n">
        <v>-104.91</v>
      </c>
      <c r="F47" s="39" t="n">
        <v>57.2</v>
      </c>
      <c r="G47" s="39" t="n">
        <v>24.33</v>
      </c>
      <c r="H47" s="39" t="n">
        <v>-47.71</v>
      </c>
      <c r="I47" s="39" t="n">
        <v>-23.38</v>
      </c>
      <c r="J47" s="39" t="n">
        <v>0.0255</v>
      </c>
      <c r="K47" s="39" t="n">
        <v>1</v>
      </c>
      <c r="L47" s="39" t="n">
        <v>1</v>
      </c>
      <c r="M47" s="40">
        <f>IF(H47&lt;-10,"ROBUST",IF(H47&lt;0,"MARGINAL",IF(H47&lt;15,"UNCERTAIN","UNFAVORABLE")))</f>
        <v/>
      </c>
    </row>
    <row r="48">
      <c r="A48" s="35" t="inlineStr">
        <is>
          <t>CuFe2O4</t>
        </is>
      </c>
      <c r="B48" s="36" t="inlineStr">
        <is>
          <t>FeO</t>
        </is>
      </c>
      <c r="C48" s="36" t="n">
        <v>1900</v>
      </c>
      <c r="D48" s="36" t="n">
        <v>1626.85</v>
      </c>
      <c r="E48" s="36" t="n">
        <v>-102.69</v>
      </c>
      <c r="F48" s="36" t="n">
        <v>57.96</v>
      </c>
      <c r="G48" s="36" t="n">
        <v>24.65</v>
      </c>
      <c r="H48" s="36" t="n">
        <v>-44.73</v>
      </c>
      <c r="I48" s="36" t="n">
        <v>-20.08</v>
      </c>
      <c r="J48" s="36" t="n">
        <v>0.0255</v>
      </c>
      <c r="K48" s="36" t="n">
        <v>1</v>
      </c>
      <c r="L48" s="36" t="n">
        <v>1</v>
      </c>
      <c r="M48" s="37">
        <f>IF(H48&lt;-10,"ROBUST",IF(H48&lt;0,"MARGINAL",IF(H48&lt;15,"UNCERTAIN","UNFAVORABLE")))</f>
        <v/>
      </c>
    </row>
    <row r="49">
      <c r="A49" s="38" t="inlineStr">
        <is>
          <t>CuMn2O4</t>
        </is>
      </c>
      <c r="B49" s="39" t="inlineStr">
        <is>
          <t>MnO</t>
        </is>
      </c>
      <c r="C49" s="39" t="n">
        <v>800</v>
      </c>
      <c r="D49" s="39" t="n">
        <v>526.85</v>
      </c>
      <c r="E49" s="39" t="n">
        <v>-197.66</v>
      </c>
      <c r="F49" s="39" t="n">
        <v>24.4</v>
      </c>
      <c r="G49" s="39" t="n">
        <v>10.38</v>
      </c>
      <c r="H49" s="39" t="n">
        <v>-173.25</v>
      </c>
      <c r="I49" s="39" t="n">
        <v>-162.87</v>
      </c>
      <c r="J49" s="39" t="n">
        <v>0.0255</v>
      </c>
      <c r="K49" s="39" t="n">
        <v>1</v>
      </c>
      <c r="L49" s="39" t="n">
        <v>1</v>
      </c>
      <c r="M49" s="40">
        <f>IF(H49&lt;-10,"ROBUST",IF(H49&lt;0,"MARGINAL",IF(H49&lt;15,"UNCERTAIN","UNFAVORABLE")))</f>
        <v/>
      </c>
    </row>
    <row r="50">
      <c r="A50" s="35" t="inlineStr">
        <is>
          <t>CuMn2O4</t>
        </is>
      </c>
      <c r="B50" s="36" t="inlineStr">
        <is>
          <t>MnO</t>
        </is>
      </c>
      <c r="C50" s="36" t="n">
        <v>825</v>
      </c>
      <c r="D50" s="36" t="n">
        <v>551.85</v>
      </c>
      <c r="E50" s="36" t="n">
        <v>-193.1</v>
      </c>
      <c r="F50" s="36" t="n">
        <v>25.17</v>
      </c>
      <c r="G50" s="36" t="n">
        <v>10.7</v>
      </c>
      <c r="H50" s="36" t="n">
        <v>-167.93</v>
      </c>
      <c r="I50" s="36" t="n">
        <v>-157.23</v>
      </c>
      <c r="J50" s="36" t="n">
        <v>0.0255</v>
      </c>
      <c r="K50" s="36" t="n">
        <v>1</v>
      </c>
      <c r="L50" s="36" t="n">
        <v>1</v>
      </c>
      <c r="M50" s="37">
        <f>IF(H50&lt;-10,"ROBUST",IF(H50&lt;0,"MARGINAL",IF(H50&lt;15,"UNCERTAIN","UNFAVORABLE")))</f>
        <v/>
      </c>
    </row>
    <row r="51">
      <c r="A51" s="38" t="inlineStr">
        <is>
          <t>CuMn2O4</t>
        </is>
      </c>
      <c r="B51" s="39" t="inlineStr">
        <is>
          <t>MnO</t>
        </is>
      </c>
      <c r="C51" s="39" t="n">
        <v>850</v>
      </c>
      <c r="D51" s="39" t="n">
        <v>576.85</v>
      </c>
      <c r="E51" s="39" t="n">
        <v>-188.56</v>
      </c>
      <c r="F51" s="39" t="n">
        <v>25.93</v>
      </c>
      <c r="G51" s="39" t="n">
        <v>11.03</v>
      </c>
      <c r="H51" s="39" t="n">
        <v>-162.63</v>
      </c>
      <c r="I51" s="39" t="n">
        <v>-151.6</v>
      </c>
      <c r="J51" s="39" t="n">
        <v>0.0255</v>
      </c>
      <c r="K51" s="39" t="n">
        <v>1</v>
      </c>
      <c r="L51" s="39" t="n">
        <v>1</v>
      </c>
      <c r="M51" s="40">
        <f>IF(H51&lt;-10,"ROBUST",IF(H51&lt;0,"MARGINAL",IF(H51&lt;15,"UNCERTAIN","UNFAVORABLE")))</f>
        <v/>
      </c>
    </row>
    <row r="52">
      <c r="A52" s="35" t="inlineStr">
        <is>
          <t>CuMn2O4</t>
        </is>
      </c>
      <c r="B52" s="36" t="inlineStr">
        <is>
          <t>MnO</t>
        </is>
      </c>
      <c r="C52" s="36" t="n">
        <v>875</v>
      </c>
      <c r="D52" s="36" t="n">
        <v>601.85</v>
      </c>
      <c r="E52" s="36" t="n">
        <v>-184.05</v>
      </c>
      <c r="F52" s="36" t="n">
        <v>26.69</v>
      </c>
      <c r="G52" s="36" t="n">
        <v>11.35</v>
      </c>
      <c r="H52" s="36" t="n">
        <v>-157.36</v>
      </c>
      <c r="I52" s="36" t="n">
        <v>-146.01</v>
      </c>
      <c r="J52" s="36" t="n">
        <v>0.0255</v>
      </c>
      <c r="K52" s="36" t="n">
        <v>1</v>
      </c>
      <c r="L52" s="36" t="n">
        <v>1</v>
      </c>
      <c r="M52" s="37">
        <f>IF(H52&lt;-10,"ROBUST",IF(H52&lt;0,"MARGINAL",IF(H52&lt;15,"UNCERTAIN","UNFAVORABLE")))</f>
        <v/>
      </c>
    </row>
    <row r="53">
      <c r="A53" s="38" t="inlineStr">
        <is>
          <t>CuMn2O4</t>
        </is>
      </c>
      <c r="B53" s="39" t="inlineStr">
        <is>
          <t>MnO</t>
        </is>
      </c>
      <c r="C53" s="39" t="n">
        <v>900</v>
      </c>
      <c r="D53" s="39" t="n">
        <v>626.85</v>
      </c>
      <c r="E53" s="39" t="n">
        <v>-179.56</v>
      </c>
      <c r="F53" s="39" t="n">
        <v>27.45</v>
      </c>
      <c r="G53" s="39" t="n">
        <v>11.68</v>
      </c>
      <c r="H53" s="39" t="n">
        <v>-152.11</v>
      </c>
      <c r="I53" s="39" t="n">
        <v>-140.43</v>
      </c>
      <c r="J53" s="39" t="n">
        <v>0.0255</v>
      </c>
      <c r="K53" s="39" t="n">
        <v>1</v>
      </c>
      <c r="L53" s="39" t="n">
        <v>1</v>
      </c>
      <c r="M53" s="40">
        <f>IF(H53&lt;-10,"ROBUST",IF(H53&lt;0,"MARGINAL",IF(H53&lt;15,"UNCERTAIN","UNFAVORABLE")))</f>
        <v/>
      </c>
    </row>
    <row r="54">
      <c r="A54" s="35" t="inlineStr">
        <is>
          <t>CuMn2O4</t>
        </is>
      </c>
      <c r="B54" s="36" t="inlineStr">
        <is>
          <t>MnO</t>
        </is>
      </c>
      <c r="C54" s="36" t="n">
        <v>925</v>
      </c>
      <c r="D54" s="36" t="n">
        <v>651.85</v>
      </c>
      <c r="E54" s="36" t="n">
        <v>-175.1</v>
      </c>
      <c r="F54" s="36" t="n">
        <v>28.22</v>
      </c>
      <c r="G54" s="36" t="n">
        <v>12</v>
      </c>
      <c r="H54" s="36" t="n">
        <v>-146.88</v>
      </c>
      <c r="I54" s="36" t="n">
        <v>-134.88</v>
      </c>
      <c r="J54" s="36" t="n">
        <v>0.0255</v>
      </c>
      <c r="K54" s="36" t="n">
        <v>1</v>
      </c>
      <c r="L54" s="36" t="n">
        <v>1</v>
      </c>
      <c r="M54" s="37">
        <f>IF(H54&lt;-10,"ROBUST",IF(H54&lt;0,"MARGINAL",IF(H54&lt;15,"UNCERTAIN","UNFAVORABLE")))</f>
        <v/>
      </c>
    </row>
    <row r="55">
      <c r="A55" s="38" t="inlineStr">
        <is>
          <t>CuMn2O4</t>
        </is>
      </c>
      <c r="B55" s="39" t="inlineStr">
        <is>
          <t>MnO</t>
        </is>
      </c>
      <c r="C55" s="39" t="n">
        <v>950</v>
      </c>
      <c r="D55" s="39" t="n">
        <v>676.85</v>
      </c>
      <c r="E55" s="39" t="n">
        <v>-170.66</v>
      </c>
      <c r="F55" s="39" t="n">
        <v>28.98</v>
      </c>
      <c r="G55" s="39" t="n">
        <v>12.33</v>
      </c>
      <c r="H55" s="39" t="n">
        <v>-141.68</v>
      </c>
      <c r="I55" s="39" t="n">
        <v>-129.35</v>
      </c>
      <c r="J55" s="39" t="n">
        <v>0.0255</v>
      </c>
      <c r="K55" s="39" t="n">
        <v>1</v>
      </c>
      <c r="L55" s="39" t="n">
        <v>1</v>
      </c>
      <c r="M55" s="40">
        <f>IF(H55&lt;-10,"ROBUST",IF(H55&lt;0,"MARGINAL",IF(H55&lt;15,"UNCERTAIN","UNFAVORABLE")))</f>
        <v/>
      </c>
    </row>
    <row r="56">
      <c r="A56" s="35" t="inlineStr">
        <is>
          <t>CuMn2O4</t>
        </is>
      </c>
      <c r="B56" s="36" t="inlineStr">
        <is>
          <t>MnO</t>
        </is>
      </c>
      <c r="C56" s="36" t="n">
        <v>975</v>
      </c>
      <c r="D56" s="36" t="n">
        <v>701.85</v>
      </c>
      <c r="E56" s="36" t="n">
        <v>-166.23</v>
      </c>
      <c r="F56" s="36" t="n">
        <v>29.74</v>
      </c>
      <c r="G56" s="36" t="n">
        <v>12.65</v>
      </c>
      <c r="H56" s="36" t="n">
        <v>-136.49</v>
      </c>
      <c r="I56" s="36" t="n">
        <v>-123.84</v>
      </c>
      <c r="J56" s="36" t="n">
        <v>0.0255</v>
      </c>
      <c r="K56" s="36" t="n">
        <v>1</v>
      </c>
      <c r="L56" s="36" t="n">
        <v>1</v>
      </c>
      <c r="M56" s="37">
        <f>IF(H56&lt;-10,"ROBUST",IF(H56&lt;0,"MARGINAL",IF(H56&lt;15,"UNCERTAIN","UNFAVORABLE")))</f>
        <v/>
      </c>
    </row>
    <row r="57">
      <c r="A57" s="38" t="inlineStr">
        <is>
          <t>CuMn2O4</t>
        </is>
      </c>
      <c r="B57" s="39" t="inlineStr">
        <is>
          <t>MnO</t>
        </is>
      </c>
      <c r="C57" s="39" t="n">
        <v>1000</v>
      </c>
      <c r="D57" s="39" t="n">
        <v>726.85</v>
      </c>
      <c r="E57" s="39" t="n">
        <v>-161.83</v>
      </c>
      <c r="F57" s="39" t="n">
        <v>30.5</v>
      </c>
      <c r="G57" s="39" t="n">
        <v>12.98</v>
      </c>
      <c r="H57" s="39" t="n">
        <v>-131.33</v>
      </c>
      <c r="I57" s="39" t="n">
        <v>-118.35</v>
      </c>
      <c r="J57" s="39" t="n">
        <v>0.0255</v>
      </c>
      <c r="K57" s="39" t="n">
        <v>1</v>
      </c>
      <c r="L57" s="39" t="n">
        <v>1</v>
      </c>
      <c r="M57" s="40">
        <f>IF(H57&lt;-10,"ROBUST",IF(H57&lt;0,"MARGINAL",IF(H57&lt;15,"UNCERTAIN","UNFAVORABLE")))</f>
        <v/>
      </c>
    </row>
    <row r="58">
      <c r="A58" s="35" t="inlineStr">
        <is>
          <t>CuMn2O4</t>
        </is>
      </c>
      <c r="B58" s="36" t="inlineStr">
        <is>
          <t>MnO</t>
        </is>
      </c>
      <c r="C58" s="36" t="n">
        <v>1025</v>
      </c>
      <c r="D58" s="36" t="n">
        <v>751.85</v>
      </c>
      <c r="E58" s="36" t="n">
        <v>-157.45</v>
      </c>
      <c r="F58" s="36" t="n">
        <v>31.27</v>
      </c>
      <c r="G58" s="36" t="n">
        <v>13.3</v>
      </c>
      <c r="H58" s="36" t="n">
        <v>-126.19</v>
      </c>
      <c r="I58" s="36" t="n">
        <v>-112.89</v>
      </c>
      <c r="J58" s="36" t="n">
        <v>0.0255</v>
      </c>
      <c r="K58" s="36" t="n">
        <v>1</v>
      </c>
      <c r="L58" s="36" t="n">
        <v>1</v>
      </c>
      <c r="M58" s="37">
        <f>IF(H58&lt;-10,"ROBUST",IF(H58&lt;0,"MARGINAL",IF(H58&lt;15,"UNCERTAIN","UNFAVORABLE")))</f>
        <v/>
      </c>
    </row>
    <row r="59">
      <c r="A59" s="38" t="inlineStr">
        <is>
          <t>CuMn2O4</t>
        </is>
      </c>
      <c r="B59" s="39" t="inlineStr">
        <is>
          <t>MnO</t>
        </is>
      </c>
      <c r="C59" s="39" t="n">
        <v>1050</v>
      </c>
      <c r="D59" s="39" t="n">
        <v>776.85</v>
      </c>
      <c r="E59" s="39" t="n">
        <v>-153.09</v>
      </c>
      <c r="F59" s="39" t="n">
        <v>32.03</v>
      </c>
      <c r="G59" s="39" t="n">
        <v>13.62</v>
      </c>
      <c r="H59" s="39" t="n">
        <v>-121.06</v>
      </c>
      <c r="I59" s="39" t="n">
        <v>-107.44</v>
      </c>
      <c r="J59" s="39" t="n">
        <v>0.0255</v>
      </c>
      <c r="K59" s="39" t="n">
        <v>1</v>
      </c>
      <c r="L59" s="39" t="n">
        <v>1</v>
      </c>
      <c r="M59" s="40">
        <f>IF(H59&lt;-10,"ROBUST",IF(H59&lt;0,"MARGINAL",IF(H59&lt;15,"UNCERTAIN","UNFAVORABLE")))</f>
        <v/>
      </c>
    </row>
    <row r="60">
      <c r="A60" s="35" t="inlineStr">
        <is>
          <t>CuMn2O4</t>
        </is>
      </c>
      <c r="B60" s="36" t="inlineStr">
        <is>
          <t>MnO</t>
        </is>
      </c>
      <c r="C60" s="36" t="n">
        <v>1075</v>
      </c>
      <c r="D60" s="36" t="n">
        <v>801.85</v>
      </c>
      <c r="E60" s="36" t="n">
        <v>-148.75</v>
      </c>
      <c r="F60" s="36" t="n">
        <v>32.79</v>
      </c>
      <c r="G60" s="36" t="n">
        <v>13.95</v>
      </c>
      <c r="H60" s="36" t="n">
        <v>-115.96</v>
      </c>
      <c r="I60" s="36" t="n">
        <v>-102.01</v>
      </c>
      <c r="J60" s="36" t="n">
        <v>0.0255</v>
      </c>
      <c r="K60" s="36" t="n">
        <v>1</v>
      </c>
      <c r="L60" s="36" t="n">
        <v>1</v>
      </c>
      <c r="M60" s="37">
        <f>IF(H60&lt;-10,"ROBUST",IF(H60&lt;0,"MARGINAL",IF(H60&lt;15,"UNCERTAIN","UNFAVORABLE")))</f>
        <v/>
      </c>
    </row>
    <row r="61">
      <c r="A61" s="38" t="inlineStr">
        <is>
          <t>CuMn2O4</t>
        </is>
      </c>
      <c r="B61" s="39" t="inlineStr">
        <is>
          <t>MnO</t>
        </is>
      </c>
      <c r="C61" s="39" t="n">
        <v>1100</v>
      </c>
      <c r="D61" s="39" t="n">
        <v>826.85</v>
      </c>
      <c r="E61" s="39" t="n">
        <v>-144.43</v>
      </c>
      <c r="F61" s="39" t="n">
        <v>33.56</v>
      </c>
      <c r="G61" s="39" t="n">
        <v>14.27</v>
      </c>
      <c r="H61" s="39" t="n">
        <v>-110.88</v>
      </c>
      <c r="I61" s="39" t="n">
        <v>-96.59999999999999</v>
      </c>
      <c r="J61" s="39" t="n">
        <v>0.0255</v>
      </c>
      <c r="K61" s="39" t="n">
        <v>1</v>
      </c>
      <c r="L61" s="39" t="n">
        <v>1</v>
      </c>
      <c r="M61" s="40">
        <f>IF(H61&lt;-10,"ROBUST",IF(H61&lt;0,"MARGINAL",IF(H61&lt;15,"UNCERTAIN","UNFAVORABLE")))</f>
        <v/>
      </c>
    </row>
    <row r="62">
      <c r="A62" s="35" t="inlineStr">
        <is>
          <t>CuMn2O4</t>
        </is>
      </c>
      <c r="B62" s="36" t="inlineStr">
        <is>
          <t>MnO</t>
        </is>
      </c>
      <c r="C62" s="36" t="n">
        <v>1125</v>
      </c>
      <c r="D62" s="36" t="n">
        <v>851.85</v>
      </c>
      <c r="E62" s="36" t="n">
        <v>-140.13</v>
      </c>
      <c r="F62" s="36" t="n">
        <v>34.32</v>
      </c>
      <c r="G62" s="36" t="n">
        <v>14.6</v>
      </c>
      <c r="H62" s="36" t="n">
        <v>-105.81</v>
      </c>
      <c r="I62" s="36" t="n">
        <v>-91.20999999999999</v>
      </c>
      <c r="J62" s="36" t="n">
        <v>0.0255</v>
      </c>
      <c r="K62" s="36" t="n">
        <v>1</v>
      </c>
      <c r="L62" s="36" t="n">
        <v>1</v>
      </c>
      <c r="M62" s="37">
        <f>IF(H62&lt;-10,"ROBUST",IF(H62&lt;0,"MARGINAL",IF(H62&lt;15,"UNCERTAIN","UNFAVORABLE")))</f>
        <v/>
      </c>
    </row>
    <row r="63">
      <c r="A63" s="38" t="inlineStr">
        <is>
          <t>CuMn2O4</t>
        </is>
      </c>
      <c r="B63" s="39" t="inlineStr">
        <is>
          <t>MnO</t>
        </is>
      </c>
      <c r="C63" s="39" t="n">
        <v>1150</v>
      </c>
      <c r="D63" s="39" t="n">
        <v>876.85</v>
      </c>
      <c r="E63" s="39" t="n">
        <v>-135.85</v>
      </c>
      <c r="F63" s="39" t="n">
        <v>35.08</v>
      </c>
      <c r="G63" s="39" t="n">
        <v>14.92</v>
      </c>
      <c r="H63" s="39" t="n">
        <v>-100.77</v>
      </c>
      <c r="I63" s="39" t="n">
        <v>-85.84</v>
      </c>
      <c r="J63" s="39" t="n">
        <v>0.0255</v>
      </c>
      <c r="K63" s="39" t="n">
        <v>1</v>
      </c>
      <c r="L63" s="39" t="n">
        <v>1</v>
      </c>
      <c r="M63" s="40">
        <f>IF(H63&lt;-10,"ROBUST",IF(H63&lt;0,"MARGINAL",IF(H63&lt;15,"UNCERTAIN","UNFAVORABLE")))</f>
        <v/>
      </c>
    </row>
    <row r="64">
      <c r="A64" s="35" t="inlineStr">
        <is>
          <t>CuMn2O4</t>
        </is>
      </c>
      <c r="B64" s="36" t="inlineStr">
        <is>
          <t>MnO</t>
        </is>
      </c>
      <c r="C64" s="36" t="n">
        <v>1175</v>
      </c>
      <c r="D64" s="36" t="n">
        <v>901.85</v>
      </c>
      <c r="E64" s="36" t="n">
        <v>-131.58</v>
      </c>
      <c r="F64" s="36" t="n">
        <v>35.84</v>
      </c>
      <c r="G64" s="36" t="n">
        <v>15.25</v>
      </c>
      <c r="H64" s="36" t="n">
        <v>-95.73999999999999</v>
      </c>
      <c r="I64" s="36" t="n">
        <v>-80.48999999999999</v>
      </c>
      <c r="J64" s="36" t="n">
        <v>0.0255</v>
      </c>
      <c r="K64" s="36" t="n">
        <v>1</v>
      </c>
      <c r="L64" s="36" t="n">
        <v>1</v>
      </c>
      <c r="M64" s="37">
        <f>IF(H64&lt;-10,"ROBUST",IF(H64&lt;0,"MARGINAL",IF(H64&lt;15,"UNCERTAIN","UNFAVORABLE")))</f>
        <v/>
      </c>
    </row>
    <row r="65">
      <c r="A65" s="38" t="inlineStr">
        <is>
          <t>CuMn2O4</t>
        </is>
      </c>
      <c r="B65" s="39" t="inlineStr">
        <is>
          <t>MnO</t>
        </is>
      </c>
      <c r="C65" s="39" t="n">
        <v>1200</v>
      </c>
      <c r="D65" s="39" t="n">
        <v>926.85</v>
      </c>
      <c r="E65" s="39" t="n">
        <v>-127.33</v>
      </c>
      <c r="F65" s="39" t="n">
        <v>36.61</v>
      </c>
      <c r="G65" s="39" t="n">
        <v>15.57</v>
      </c>
      <c r="H65" s="39" t="n">
        <v>-90.72</v>
      </c>
      <c r="I65" s="39" t="n">
        <v>-75.15000000000001</v>
      </c>
      <c r="J65" s="39" t="n">
        <v>0.0255</v>
      </c>
      <c r="K65" s="39" t="n">
        <v>1</v>
      </c>
      <c r="L65" s="39" t="n">
        <v>1</v>
      </c>
      <c r="M65" s="40">
        <f>IF(H65&lt;-10,"ROBUST",IF(H65&lt;0,"MARGINAL",IF(H65&lt;15,"UNCERTAIN","UNFAVORABLE")))</f>
        <v/>
      </c>
    </row>
    <row r="66">
      <c r="A66" s="35" t="inlineStr">
        <is>
          <t>CuMn2O4</t>
        </is>
      </c>
      <c r="B66" s="36" t="inlineStr">
        <is>
          <t>MnO</t>
        </is>
      </c>
      <c r="C66" s="36" t="n">
        <v>1225</v>
      </c>
      <c r="D66" s="36" t="n">
        <v>951.85</v>
      </c>
      <c r="E66" s="36" t="n">
        <v>-123.1</v>
      </c>
      <c r="F66" s="36" t="n">
        <v>37.37</v>
      </c>
      <c r="G66" s="36" t="n">
        <v>15.89</v>
      </c>
      <c r="H66" s="36" t="n">
        <v>-85.73</v>
      </c>
      <c r="I66" s="36" t="n">
        <v>-69.84</v>
      </c>
      <c r="J66" s="36" t="n">
        <v>0.0255</v>
      </c>
      <c r="K66" s="36" t="n">
        <v>1</v>
      </c>
      <c r="L66" s="36" t="n">
        <v>1</v>
      </c>
      <c r="M66" s="37">
        <f>IF(H66&lt;-10,"ROBUST",IF(H66&lt;0,"MARGINAL",IF(H66&lt;15,"UNCERTAIN","UNFAVORABLE")))</f>
        <v/>
      </c>
    </row>
    <row r="67">
      <c r="A67" s="38" t="inlineStr">
        <is>
          <t>CuMn2O4</t>
        </is>
      </c>
      <c r="B67" s="39" t="inlineStr">
        <is>
          <t>MnO</t>
        </is>
      </c>
      <c r="C67" s="39" t="n">
        <v>1250</v>
      </c>
      <c r="D67" s="39" t="n">
        <v>976.85</v>
      </c>
      <c r="E67" s="39" t="n">
        <v>-118.88</v>
      </c>
      <c r="F67" s="39" t="n">
        <v>38.13</v>
      </c>
      <c r="G67" s="39" t="n">
        <v>16.22</v>
      </c>
      <c r="H67" s="39" t="n">
        <v>-80.75</v>
      </c>
      <c r="I67" s="39" t="n">
        <v>-64.53</v>
      </c>
      <c r="J67" s="39" t="n">
        <v>0.0255</v>
      </c>
      <c r="K67" s="39" t="n">
        <v>1</v>
      </c>
      <c r="L67" s="39" t="n">
        <v>1</v>
      </c>
      <c r="M67" s="40">
        <f>IF(H67&lt;-10,"ROBUST",IF(H67&lt;0,"MARGINAL",IF(H67&lt;15,"UNCERTAIN","UNFAVORABLE")))</f>
        <v/>
      </c>
    </row>
    <row r="68">
      <c r="A68" s="35" t="inlineStr">
        <is>
          <t>CuMn2O4</t>
        </is>
      </c>
      <c r="B68" s="36" t="inlineStr">
        <is>
          <t>MnO</t>
        </is>
      </c>
      <c r="C68" s="36" t="n">
        <v>1275</v>
      </c>
      <c r="D68" s="36" t="n">
        <v>1001.85</v>
      </c>
      <c r="E68" s="36" t="n">
        <v>-114.68</v>
      </c>
      <c r="F68" s="36" t="n">
        <v>38.89</v>
      </c>
      <c r="G68" s="36" t="n">
        <v>16.54</v>
      </c>
      <c r="H68" s="36" t="n">
        <v>-75.79000000000001</v>
      </c>
      <c r="I68" s="36" t="n">
        <v>-59.25</v>
      </c>
      <c r="J68" s="36" t="n">
        <v>0.0255</v>
      </c>
      <c r="K68" s="36" t="n">
        <v>1</v>
      </c>
      <c r="L68" s="36" t="n">
        <v>1</v>
      </c>
      <c r="M68" s="37">
        <f>IF(H68&lt;-10,"ROBUST",IF(H68&lt;0,"MARGINAL",IF(H68&lt;15,"UNCERTAIN","UNFAVORABLE")))</f>
        <v/>
      </c>
    </row>
    <row r="69">
      <c r="A69" s="38" t="inlineStr">
        <is>
          <t>CuMn2O4</t>
        </is>
      </c>
      <c r="B69" s="39" t="inlineStr">
        <is>
          <t>MnO</t>
        </is>
      </c>
      <c r="C69" s="39" t="n">
        <v>1300</v>
      </c>
      <c r="D69" s="39" t="n">
        <v>1026.85</v>
      </c>
      <c r="E69" s="39" t="n">
        <v>-110.5</v>
      </c>
      <c r="F69" s="39" t="n">
        <v>39.66</v>
      </c>
      <c r="G69" s="39" t="n">
        <v>16.87</v>
      </c>
      <c r="H69" s="39" t="n">
        <v>-70.84999999999999</v>
      </c>
      <c r="I69" s="39" t="n">
        <v>-53.98</v>
      </c>
      <c r="J69" s="39" t="n">
        <v>0.0255</v>
      </c>
      <c r="K69" s="39" t="n">
        <v>1</v>
      </c>
      <c r="L69" s="39" t="n">
        <v>1</v>
      </c>
      <c r="M69" s="40">
        <f>IF(H69&lt;-10,"ROBUST",IF(H69&lt;0,"MARGINAL",IF(H69&lt;15,"UNCERTAIN","UNFAVORABLE")))</f>
        <v/>
      </c>
    </row>
    <row r="70">
      <c r="A70" s="35" t="inlineStr">
        <is>
          <t>CuMn2O4</t>
        </is>
      </c>
      <c r="B70" s="36" t="inlineStr">
        <is>
          <t>MnO</t>
        </is>
      </c>
      <c r="C70" s="36" t="n">
        <v>1325</v>
      </c>
      <c r="D70" s="36" t="n">
        <v>1051.85</v>
      </c>
      <c r="E70" s="36" t="n">
        <v>-106.33</v>
      </c>
      <c r="F70" s="36" t="n">
        <v>40.42</v>
      </c>
      <c r="G70" s="36" t="n">
        <v>17.19</v>
      </c>
      <c r="H70" s="36" t="n">
        <v>-65.92</v>
      </c>
      <c r="I70" s="36" t="n">
        <v>-48.72</v>
      </c>
      <c r="J70" s="36" t="n">
        <v>0.0255</v>
      </c>
      <c r="K70" s="36" t="n">
        <v>1</v>
      </c>
      <c r="L70" s="36" t="n">
        <v>1</v>
      </c>
      <c r="M70" s="37">
        <f>IF(H70&lt;-10,"ROBUST",IF(H70&lt;0,"MARGINAL",IF(H70&lt;15,"UNCERTAIN","UNFAVORABLE")))</f>
        <v/>
      </c>
    </row>
    <row r="71">
      <c r="A71" s="38" t="inlineStr">
        <is>
          <t>CuMn2O4</t>
        </is>
      </c>
      <c r="B71" s="39" t="inlineStr">
        <is>
          <t>MnO</t>
        </is>
      </c>
      <c r="C71" s="39" t="n">
        <v>1350</v>
      </c>
      <c r="D71" s="39" t="n">
        <v>1076.85</v>
      </c>
      <c r="E71" s="39" t="n">
        <v>-102.18</v>
      </c>
      <c r="F71" s="39" t="n">
        <v>41.18</v>
      </c>
      <c r="G71" s="39" t="n">
        <v>17.52</v>
      </c>
      <c r="H71" s="39" t="n">
        <v>-61</v>
      </c>
      <c r="I71" s="39" t="n">
        <v>-43.48</v>
      </c>
      <c r="J71" s="39" t="n">
        <v>0.0255</v>
      </c>
      <c r="K71" s="39" t="n">
        <v>1</v>
      </c>
      <c r="L71" s="39" t="n">
        <v>1</v>
      </c>
      <c r="M71" s="40">
        <f>IF(H71&lt;-10,"ROBUST",IF(H71&lt;0,"MARGINAL",IF(H71&lt;15,"UNCERTAIN","UNFAVORABLE")))</f>
        <v/>
      </c>
    </row>
    <row r="72">
      <c r="A72" s="35" t="inlineStr">
        <is>
          <t>CuMn2O4</t>
        </is>
      </c>
      <c r="B72" s="36" t="inlineStr">
        <is>
          <t>MnO</t>
        </is>
      </c>
      <c r="C72" s="36" t="n">
        <v>1375</v>
      </c>
      <c r="D72" s="36" t="n">
        <v>1101.85</v>
      </c>
      <c r="E72" s="36" t="n">
        <v>-97.88</v>
      </c>
      <c r="F72" s="36" t="n">
        <v>41.94</v>
      </c>
      <c r="G72" s="36" t="n">
        <v>17.84</v>
      </c>
      <c r="H72" s="36" t="n">
        <v>-55.93</v>
      </c>
      <c r="I72" s="36" t="n">
        <v>-38.09</v>
      </c>
      <c r="J72" s="36" t="n">
        <v>0.0255</v>
      </c>
      <c r="K72" s="36" t="n">
        <v>1</v>
      </c>
      <c r="L72" s="36" t="n">
        <v>1</v>
      </c>
      <c r="M72" s="37">
        <f>IF(H72&lt;-10,"ROBUST",IF(H72&lt;0,"MARGINAL",IF(H72&lt;15,"UNCERTAIN","UNFAVORABLE")))</f>
        <v/>
      </c>
    </row>
    <row r="73">
      <c r="A73" s="38" t="inlineStr">
        <is>
          <t>CuMn2O4</t>
        </is>
      </c>
      <c r="B73" s="39" t="inlineStr">
        <is>
          <t>MnO</t>
        </is>
      </c>
      <c r="C73" s="39" t="n">
        <v>1400</v>
      </c>
      <c r="D73" s="39" t="n">
        <v>1126.85</v>
      </c>
      <c r="E73" s="39" t="n">
        <v>-93.63</v>
      </c>
      <c r="F73" s="39" t="n">
        <v>42.71</v>
      </c>
      <c r="G73" s="39" t="n">
        <v>18.17</v>
      </c>
      <c r="H73" s="39" t="n">
        <v>-50.93</v>
      </c>
      <c r="I73" s="39" t="n">
        <v>-32.76</v>
      </c>
      <c r="J73" s="39" t="n">
        <v>0.0255</v>
      </c>
      <c r="K73" s="39" t="n">
        <v>1</v>
      </c>
      <c r="L73" s="39" t="n">
        <v>1</v>
      </c>
      <c r="M73" s="40">
        <f>IF(H73&lt;-10,"ROBUST",IF(H73&lt;0,"MARGINAL",IF(H73&lt;15,"UNCERTAIN","UNFAVORABLE")))</f>
        <v/>
      </c>
    </row>
    <row r="74">
      <c r="A74" s="35" t="inlineStr">
        <is>
          <t>CuMn2O4</t>
        </is>
      </c>
      <c r="B74" s="36" t="inlineStr">
        <is>
          <t>MnO</t>
        </is>
      </c>
      <c r="C74" s="36" t="n">
        <v>1425</v>
      </c>
      <c r="D74" s="36" t="n">
        <v>1151.85</v>
      </c>
      <c r="E74" s="36" t="n">
        <v>-89.61</v>
      </c>
      <c r="F74" s="36" t="n">
        <v>43.47</v>
      </c>
      <c r="G74" s="36" t="n">
        <v>18.49</v>
      </c>
      <c r="H74" s="36" t="n">
        <v>-46.14</v>
      </c>
      <c r="I74" s="36" t="n">
        <v>-27.65</v>
      </c>
      <c r="J74" s="36" t="n">
        <v>0.0255</v>
      </c>
      <c r="K74" s="36" t="n">
        <v>1</v>
      </c>
      <c r="L74" s="36" t="n">
        <v>1</v>
      </c>
      <c r="M74" s="37">
        <f>IF(H74&lt;-10,"ROBUST",IF(H74&lt;0,"MARGINAL",IF(H74&lt;15,"UNCERTAIN","UNFAVORABLE")))</f>
        <v/>
      </c>
    </row>
    <row r="75">
      <c r="A75" s="38" t="inlineStr">
        <is>
          <t>CuMn2O4</t>
        </is>
      </c>
      <c r="B75" s="39" t="inlineStr">
        <is>
          <t>MnO</t>
        </is>
      </c>
      <c r="C75" s="39" t="n">
        <v>1450</v>
      </c>
      <c r="D75" s="39" t="n">
        <v>1176.85</v>
      </c>
      <c r="E75" s="39" t="n">
        <v>-85.84</v>
      </c>
      <c r="F75" s="39" t="n">
        <v>44.23</v>
      </c>
      <c r="G75" s="39" t="n">
        <v>18.81</v>
      </c>
      <c r="H75" s="39" t="n">
        <v>-41.6</v>
      </c>
      <c r="I75" s="39" t="n">
        <v>-22.79</v>
      </c>
      <c r="J75" s="39" t="n">
        <v>0.0255</v>
      </c>
      <c r="K75" s="39" t="n">
        <v>1</v>
      </c>
      <c r="L75" s="39" t="n">
        <v>1</v>
      </c>
      <c r="M75" s="40">
        <f>IF(H75&lt;-10,"ROBUST",IF(H75&lt;0,"MARGINAL",IF(H75&lt;15,"UNCERTAIN","UNFAVORABLE")))</f>
        <v/>
      </c>
    </row>
    <row r="76">
      <c r="A76" s="35" t="inlineStr">
        <is>
          <t>CuMn2O4</t>
        </is>
      </c>
      <c r="B76" s="36" t="inlineStr">
        <is>
          <t>MnO</t>
        </is>
      </c>
      <c r="C76" s="36" t="n">
        <v>1475</v>
      </c>
      <c r="D76" s="36" t="n">
        <v>1201.85</v>
      </c>
      <c r="E76" s="36" t="n">
        <v>-82.34999999999999</v>
      </c>
      <c r="F76" s="36" t="n">
        <v>44.99</v>
      </c>
      <c r="G76" s="36" t="n">
        <v>19.14</v>
      </c>
      <c r="H76" s="36" t="n">
        <v>-37.36</v>
      </c>
      <c r="I76" s="36" t="n">
        <v>-18.22</v>
      </c>
      <c r="J76" s="36" t="n">
        <v>0.0255</v>
      </c>
      <c r="K76" s="36" t="n">
        <v>1</v>
      </c>
      <c r="L76" s="36" t="n">
        <v>1</v>
      </c>
      <c r="M76" s="37">
        <f>IF(H76&lt;-10,"ROBUST",IF(H76&lt;0,"MARGINAL",IF(H76&lt;15,"UNCERTAIN","UNFAVORABLE")))</f>
        <v/>
      </c>
    </row>
    <row r="77">
      <c r="A77" s="38" t="inlineStr">
        <is>
          <t>CuMn2O4</t>
        </is>
      </c>
      <c r="B77" s="39" t="inlineStr">
        <is>
          <t>MnO</t>
        </is>
      </c>
      <c r="C77" s="39" t="n">
        <v>1500</v>
      </c>
      <c r="D77" s="39" t="n">
        <v>1226.85</v>
      </c>
      <c r="E77" s="39" t="n">
        <v>-79.19</v>
      </c>
      <c r="F77" s="39" t="n">
        <v>45.76</v>
      </c>
      <c r="G77" s="39" t="n">
        <v>19.46</v>
      </c>
      <c r="H77" s="39" t="n">
        <v>-33.43</v>
      </c>
      <c r="I77" s="39" t="n">
        <v>-13.97</v>
      </c>
      <c r="J77" s="39" t="n">
        <v>0.0255</v>
      </c>
      <c r="K77" s="39" t="n">
        <v>1</v>
      </c>
      <c r="L77" s="39" t="n">
        <v>1</v>
      </c>
      <c r="M77" s="40">
        <f>IF(H77&lt;-10,"ROBUST",IF(H77&lt;0,"MARGINAL",IF(H77&lt;15,"UNCERTAIN","UNFAVORABLE")))</f>
        <v/>
      </c>
    </row>
    <row r="78">
      <c r="A78" s="35" t="inlineStr">
        <is>
          <t>CuMn2O4</t>
        </is>
      </c>
      <c r="B78" s="36" t="inlineStr">
        <is>
          <t>MnO</t>
        </is>
      </c>
      <c r="C78" s="36" t="n">
        <v>1525</v>
      </c>
      <c r="D78" s="36" t="n">
        <v>1251.85</v>
      </c>
      <c r="E78" s="36" t="n">
        <v>-76.34999999999999</v>
      </c>
      <c r="F78" s="36" t="n">
        <v>46.52</v>
      </c>
      <c r="G78" s="36" t="n">
        <v>19.79</v>
      </c>
      <c r="H78" s="36" t="n">
        <v>-29.84</v>
      </c>
      <c r="I78" s="36" t="n">
        <v>-10.05</v>
      </c>
      <c r="J78" s="36" t="n">
        <v>0.0255</v>
      </c>
      <c r="K78" s="36" t="n">
        <v>1</v>
      </c>
      <c r="L78" s="36" t="n">
        <v>1</v>
      </c>
      <c r="M78" s="37">
        <f>IF(H78&lt;-10,"ROBUST",IF(H78&lt;0,"MARGINAL",IF(H78&lt;15,"UNCERTAIN","UNFAVORABLE")))</f>
        <v/>
      </c>
    </row>
    <row r="79">
      <c r="A79" s="38" t="inlineStr">
        <is>
          <t>CuMn2O4</t>
        </is>
      </c>
      <c r="B79" s="39" t="inlineStr">
        <is>
          <t>MnO</t>
        </is>
      </c>
      <c r="C79" s="39" t="n">
        <v>1550</v>
      </c>
      <c r="D79" s="39" t="n">
        <v>1276.85</v>
      </c>
      <c r="E79" s="39" t="n">
        <v>-73.84999999999999</v>
      </c>
      <c r="F79" s="39" t="n">
        <v>47.28</v>
      </c>
      <c r="G79" s="39" t="n">
        <v>20.11</v>
      </c>
      <c r="H79" s="39" t="n">
        <v>-26.57</v>
      </c>
      <c r="I79" s="39" t="n">
        <v>-6.46</v>
      </c>
      <c r="J79" s="39" t="n">
        <v>0.0255</v>
      </c>
      <c r="K79" s="39" t="n">
        <v>1</v>
      </c>
      <c r="L79" s="39" t="n">
        <v>1</v>
      </c>
      <c r="M79" s="40">
        <f>IF(H79&lt;-10,"ROBUST",IF(H79&lt;0,"MARGINAL",IF(H79&lt;15,"UNCERTAIN","UNFAVORABLE")))</f>
        <v/>
      </c>
    </row>
    <row r="80">
      <c r="A80" s="35" t="inlineStr">
        <is>
          <t>CuMn2O4</t>
        </is>
      </c>
      <c r="B80" s="36" t="inlineStr">
        <is>
          <t>MnO</t>
        </is>
      </c>
      <c r="C80" s="36" t="n">
        <v>1575</v>
      </c>
      <c r="D80" s="36" t="n">
        <v>1301.85</v>
      </c>
      <c r="E80" s="36" t="n">
        <v>-71.65000000000001</v>
      </c>
      <c r="F80" s="36" t="n">
        <v>48.04</v>
      </c>
      <c r="G80" s="36" t="n">
        <v>20.44</v>
      </c>
      <c r="H80" s="36" t="n">
        <v>-23.6</v>
      </c>
      <c r="I80" s="36" t="n">
        <v>-3.17</v>
      </c>
      <c r="J80" s="36" t="n">
        <v>0.0255</v>
      </c>
      <c r="K80" s="36" t="n">
        <v>1</v>
      </c>
      <c r="L80" s="36" t="n">
        <v>1</v>
      </c>
      <c r="M80" s="37">
        <f>IF(H80&lt;-10,"ROBUST",IF(H80&lt;0,"MARGINAL",IF(H80&lt;15,"UNCERTAIN","UNFAVORABLE")))</f>
        <v/>
      </c>
    </row>
    <row r="81">
      <c r="A81" s="38" t="inlineStr">
        <is>
          <t>CuMn2O4</t>
        </is>
      </c>
      <c r="B81" s="39" t="inlineStr">
        <is>
          <t>MnO</t>
        </is>
      </c>
      <c r="C81" s="39" t="n">
        <v>1600</v>
      </c>
      <c r="D81" s="39" t="n">
        <v>1326.85</v>
      </c>
      <c r="E81" s="39" t="n">
        <v>-69.73</v>
      </c>
      <c r="F81" s="39" t="n">
        <v>48.81</v>
      </c>
      <c r="G81" s="39" t="n">
        <v>20.76</v>
      </c>
      <c r="H81" s="39" t="n">
        <v>-20.92</v>
      </c>
      <c r="I81" s="39" t="n">
        <v>-0.16</v>
      </c>
      <c r="J81" s="39" t="n">
        <v>0.0255</v>
      </c>
      <c r="K81" s="39" t="n">
        <v>1</v>
      </c>
      <c r="L81" s="39" t="n">
        <v>1</v>
      </c>
      <c r="M81" s="40">
        <f>IF(H81&lt;-10,"ROBUST",IF(H81&lt;0,"MARGINAL",IF(H81&lt;15,"UNCERTAIN","UNFAVORABLE")))</f>
        <v/>
      </c>
    </row>
    <row r="82">
      <c r="A82" s="35" t="inlineStr">
        <is>
          <t>CuMn2O4</t>
        </is>
      </c>
      <c r="B82" s="36" t="inlineStr">
        <is>
          <t>MnO</t>
        </is>
      </c>
      <c r="C82" s="36" t="n">
        <v>1625</v>
      </c>
      <c r="D82" s="36" t="n">
        <v>1351.85</v>
      </c>
      <c r="E82" s="36" t="n">
        <v>-68.06999999999999</v>
      </c>
      <c r="F82" s="36" t="n">
        <v>49.57</v>
      </c>
      <c r="G82" s="36" t="n">
        <v>21.08</v>
      </c>
      <c r="H82" s="36" t="n">
        <v>-18.5</v>
      </c>
      <c r="I82" s="36" t="n">
        <v>2.58</v>
      </c>
      <c r="J82" s="36" t="n">
        <v>0.0255</v>
      </c>
      <c r="K82" s="36" t="n">
        <v>1</v>
      </c>
      <c r="L82" s="36" t="n">
        <v>1</v>
      </c>
      <c r="M82" s="37">
        <f>IF(H82&lt;-10,"ROBUST",IF(H82&lt;0,"MARGINAL",IF(H82&lt;15,"UNCERTAIN","UNFAVORABLE")))</f>
        <v/>
      </c>
    </row>
    <row r="83">
      <c r="A83" s="38" t="inlineStr">
        <is>
          <t>CuMn2O4</t>
        </is>
      </c>
      <c r="B83" s="39" t="inlineStr">
        <is>
          <t>MnO</t>
        </is>
      </c>
      <c r="C83" s="39" t="n">
        <v>1650</v>
      </c>
      <c r="D83" s="39" t="n">
        <v>1376.85</v>
      </c>
      <c r="E83" s="39" t="n">
        <v>-66.69</v>
      </c>
      <c r="F83" s="39" t="n">
        <v>50.33</v>
      </c>
      <c r="G83" s="39" t="n">
        <v>21.41</v>
      </c>
      <c r="H83" s="39" t="n">
        <v>-16.35</v>
      </c>
      <c r="I83" s="39" t="n">
        <v>5.05</v>
      </c>
      <c r="J83" s="39" t="n">
        <v>0.0255</v>
      </c>
      <c r="K83" s="39" t="n">
        <v>1</v>
      </c>
      <c r="L83" s="39" t="n">
        <v>1</v>
      </c>
      <c r="M83" s="40">
        <f>IF(H83&lt;-10,"ROBUST",IF(H83&lt;0,"MARGINAL",IF(H83&lt;15,"UNCERTAIN","UNFAVORABLE")))</f>
        <v/>
      </c>
    </row>
    <row r="84">
      <c r="A84" s="35" t="inlineStr">
        <is>
          <t>CuMn2O4</t>
        </is>
      </c>
      <c r="B84" s="36" t="inlineStr">
        <is>
          <t>MnO</t>
        </is>
      </c>
      <c r="C84" s="36" t="n">
        <v>1675</v>
      </c>
      <c r="D84" s="36" t="n">
        <v>1401.85</v>
      </c>
      <c r="E84" s="36" t="n">
        <v>-65.59</v>
      </c>
      <c r="F84" s="36" t="n">
        <v>51.1</v>
      </c>
      <c r="G84" s="36" t="n">
        <v>21.73</v>
      </c>
      <c r="H84" s="36" t="n">
        <v>-14.49</v>
      </c>
      <c r="I84" s="36" t="n">
        <v>7.24</v>
      </c>
      <c r="J84" s="36" t="n">
        <v>0.0255</v>
      </c>
      <c r="K84" s="36" t="n">
        <v>1</v>
      </c>
      <c r="L84" s="36" t="n">
        <v>1</v>
      </c>
      <c r="M84" s="37">
        <f>IF(H84&lt;-10,"ROBUST",IF(H84&lt;0,"MARGINAL",IF(H84&lt;15,"UNCERTAIN","UNFAVORABLE")))</f>
        <v/>
      </c>
    </row>
    <row r="85">
      <c r="A85" s="38" t="inlineStr">
        <is>
          <t>CuMn2O4</t>
        </is>
      </c>
      <c r="B85" s="39" t="inlineStr">
        <is>
          <t>MnO</t>
        </is>
      </c>
      <c r="C85" s="39" t="n">
        <v>1700</v>
      </c>
      <c r="D85" s="39" t="n">
        <v>1426.85</v>
      </c>
      <c r="E85" s="39" t="n">
        <v>-64.81</v>
      </c>
      <c r="F85" s="39" t="n">
        <v>51.86</v>
      </c>
      <c r="G85" s="39" t="n">
        <v>22.06</v>
      </c>
      <c r="H85" s="39" t="n">
        <v>-12.96</v>
      </c>
      <c r="I85" s="39" t="n">
        <v>9.1</v>
      </c>
      <c r="J85" s="39" t="n">
        <v>0.0255</v>
      </c>
      <c r="K85" s="39" t="n">
        <v>1</v>
      </c>
      <c r="L85" s="39" t="n">
        <v>1</v>
      </c>
      <c r="M85" s="40">
        <f>IF(H85&lt;-10,"ROBUST",IF(H85&lt;0,"MARGINAL",IF(H85&lt;15,"UNCERTAIN","UNFAVORABLE")))</f>
        <v/>
      </c>
    </row>
    <row r="86">
      <c r="A86" s="35" t="inlineStr">
        <is>
          <t>CuMn2O4</t>
        </is>
      </c>
      <c r="B86" s="36" t="inlineStr">
        <is>
          <t>MnO</t>
        </is>
      </c>
      <c r="C86" s="36" t="n">
        <v>1725</v>
      </c>
      <c r="D86" s="36" t="n">
        <v>1451.85</v>
      </c>
      <c r="E86" s="36" t="n">
        <v>-64.43000000000001</v>
      </c>
      <c r="F86" s="36" t="n">
        <v>52.62</v>
      </c>
      <c r="G86" s="36" t="n">
        <v>22.38</v>
      </c>
      <c r="H86" s="36" t="n">
        <v>-11.81</v>
      </c>
      <c r="I86" s="36" t="n">
        <v>10.57</v>
      </c>
      <c r="J86" s="36" t="n">
        <v>0.0255</v>
      </c>
      <c r="K86" s="36" t="n">
        <v>1</v>
      </c>
      <c r="L86" s="36" t="n">
        <v>1</v>
      </c>
      <c r="M86" s="37">
        <f>IF(H86&lt;-10,"ROBUST",IF(H86&lt;0,"MARGINAL",IF(H86&lt;15,"UNCERTAIN","UNFAVORABLE")))</f>
        <v/>
      </c>
    </row>
    <row r="87">
      <c r="A87" s="38" t="inlineStr">
        <is>
          <t>CuMn2O4</t>
        </is>
      </c>
      <c r="B87" s="39" t="inlineStr">
        <is>
          <t>MnO</t>
        </is>
      </c>
      <c r="C87" s="39" t="n">
        <v>1750</v>
      </c>
      <c r="D87" s="39" t="n">
        <v>1476.85</v>
      </c>
      <c r="E87" s="39" t="n">
        <v>-64.40000000000001</v>
      </c>
      <c r="F87" s="39" t="n">
        <v>53.38</v>
      </c>
      <c r="G87" s="39" t="n">
        <v>22.71</v>
      </c>
      <c r="H87" s="39" t="n">
        <v>-11.01</v>
      </c>
      <c r="I87" s="39" t="n">
        <v>11.69</v>
      </c>
      <c r="J87" s="39" t="n">
        <v>0.0255</v>
      </c>
      <c r="K87" s="39" t="n">
        <v>1</v>
      </c>
      <c r="L87" s="39" t="n">
        <v>1</v>
      </c>
      <c r="M87" s="40">
        <f>IF(H87&lt;-10,"ROBUST",IF(H87&lt;0,"MARGINAL",IF(H87&lt;15,"UNCERTAIN","UNFAVORABLE")))</f>
        <v/>
      </c>
    </row>
    <row r="88">
      <c r="A88" s="35" t="inlineStr">
        <is>
          <t>CuMn2O4</t>
        </is>
      </c>
      <c r="B88" s="36" t="inlineStr">
        <is>
          <t>MnO</t>
        </is>
      </c>
      <c r="C88" s="36" t="n">
        <v>1775</v>
      </c>
      <c r="D88" s="36" t="n">
        <v>1501.85</v>
      </c>
      <c r="E88" s="36" t="n">
        <v>-64.41</v>
      </c>
      <c r="F88" s="36" t="n">
        <v>54.15</v>
      </c>
      <c r="G88" s="36" t="n">
        <v>23.03</v>
      </c>
      <c r="H88" s="36" t="n">
        <v>-10.26</v>
      </c>
      <c r="I88" s="36" t="n">
        <v>12.77</v>
      </c>
      <c r="J88" s="36" t="n">
        <v>0.0255</v>
      </c>
      <c r="K88" s="36" t="n">
        <v>1</v>
      </c>
      <c r="L88" s="36" t="n">
        <v>1</v>
      </c>
      <c r="M88" s="37">
        <f>IF(H88&lt;-10,"ROBUST",IF(H88&lt;0,"MARGINAL",IF(H88&lt;15,"UNCERTAIN","UNFAVORABLE")))</f>
        <v/>
      </c>
    </row>
    <row r="89">
      <c r="A89" s="38" t="inlineStr">
        <is>
          <t>CuMn2O4</t>
        </is>
      </c>
      <c r="B89" s="39" t="inlineStr">
        <is>
          <t>MnO</t>
        </is>
      </c>
      <c r="C89" s="39" t="n">
        <v>1800</v>
      </c>
      <c r="D89" s="39" t="n">
        <v>1526.85</v>
      </c>
      <c r="E89" s="39" t="n">
        <v>-64.44</v>
      </c>
      <c r="F89" s="39" t="n">
        <v>54.91</v>
      </c>
      <c r="G89" s="39" t="n">
        <v>23.36</v>
      </c>
      <c r="H89" s="39" t="n">
        <v>-9.529999999999999</v>
      </c>
      <c r="I89" s="39" t="n">
        <v>13.82</v>
      </c>
      <c r="J89" s="39" t="n">
        <v>0.0255</v>
      </c>
      <c r="K89" s="39" t="n">
        <v>1</v>
      </c>
      <c r="L89" s="39" t="n">
        <v>1</v>
      </c>
      <c r="M89" s="40">
        <f>IF(H89&lt;-10,"ROBUST",IF(H89&lt;0,"MARGINAL",IF(H89&lt;15,"UNCERTAIN","UNFAVORABLE")))</f>
        <v/>
      </c>
    </row>
    <row r="90">
      <c r="A90" s="35" t="inlineStr">
        <is>
          <t>CuMn2O4</t>
        </is>
      </c>
      <c r="B90" s="36" t="inlineStr">
        <is>
          <t>MnO</t>
        </is>
      </c>
      <c r="C90" s="36" t="n">
        <v>1825</v>
      </c>
      <c r="D90" s="36" t="n">
        <v>1551.85</v>
      </c>
      <c r="E90" s="36" t="n">
        <v>-64.5</v>
      </c>
      <c r="F90" s="36" t="n">
        <v>55.67</v>
      </c>
      <c r="G90" s="36" t="n">
        <v>23.68</v>
      </c>
      <c r="H90" s="36" t="n">
        <v>-8.83</v>
      </c>
      <c r="I90" s="36" t="n">
        <v>14.85</v>
      </c>
      <c r="J90" s="36" t="n">
        <v>0.0255</v>
      </c>
      <c r="K90" s="36" t="n">
        <v>1</v>
      </c>
      <c r="L90" s="36" t="n">
        <v>1</v>
      </c>
      <c r="M90" s="37">
        <f>IF(H90&lt;-10,"ROBUST",IF(H90&lt;0,"MARGINAL",IF(H90&lt;15,"UNCERTAIN","UNFAVORABLE")))</f>
        <v/>
      </c>
    </row>
    <row r="91">
      <c r="A91" s="38" t="inlineStr">
        <is>
          <t>CuMn2O4</t>
        </is>
      </c>
      <c r="B91" s="39" t="inlineStr">
        <is>
          <t>MnO</t>
        </is>
      </c>
      <c r="C91" s="39" t="n">
        <v>1850</v>
      </c>
      <c r="D91" s="39" t="n">
        <v>1576.85</v>
      </c>
      <c r="E91" s="39" t="n">
        <v>-64.58</v>
      </c>
      <c r="F91" s="39" t="n">
        <v>56.43</v>
      </c>
      <c r="G91" s="39" t="n">
        <v>24</v>
      </c>
      <c r="H91" s="39" t="n">
        <v>-8.15</v>
      </c>
      <c r="I91" s="39" t="n">
        <v>15.85</v>
      </c>
      <c r="J91" s="39" t="n">
        <v>0.0255</v>
      </c>
      <c r="K91" s="39" t="n">
        <v>1</v>
      </c>
      <c r="L91" s="39" t="n">
        <v>1</v>
      </c>
      <c r="M91" s="40">
        <f>IF(H91&lt;-10,"ROBUST",IF(H91&lt;0,"MARGINAL",IF(H91&lt;15,"UNCERTAIN","UNFAVORABLE")))</f>
        <v/>
      </c>
    </row>
    <row r="92">
      <c r="A92" s="35" t="inlineStr">
        <is>
          <t>CuMn2O4</t>
        </is>
      </c>
      <c r="B92" s="36" t="inlineStr">
        <is>
          <t>MnO</t>
        </is>
      </c>
      <c r="C92" s="36" t="n">
        <v>1875</v>
      </c>
      <c r="D92" s="36" t="n">
        <v>1601.85</v>
      </c>
      <c r="E92" s="36" t="n">
        <v>-64.69</v>
      </c>
      <c r="F92" s="36" t="n">
        <v>57.2</v>
      </c>
      <c r="G92" s="36" t="n">
        <v>24.33</v>
      </c>
      <c r="H92" s="36" t="n">
        <v>-7.49</v>
      </c>
      <c r="I92" s="36" t="n">
        <v>16.84</v>
      </c>
      <c r="J92" s="36" t="n">
        <v>0.0255</v>
      </c>
      <c r="K92" s="36" t="n">
        <v>1</v>
      </c>
      <c r="L92" s="36" t="n">
        <v>1</v>
      </c>
      <c r="M92" s="37">
        <f>IF(H92&lt;-10,"ROBUST",IF(H92&lt;0,"MARGINAL",IF(H92&lt;15,"UNCERTAIN","UNFAVORABLE")))</f>
        <v/>
      </c>
    </row>
    <row r="93">
      <c r="A93" s="38" t="inlineStr">
        <is>
          <t>CuMn2O4</t>
        </is>
      </c>
      <c r="B93" s="39" t="inlineStr">
        <is>
          <t>MnO</t>
        </is>
      </c>
      <c r="C93" s="39" t="n">
        <v>1900</v>
      </c>
      <c r="D93" s="39" t="n">
        <v>1626.85</v>
      </c>
      <c r="E93" s="39" t="n">
        <v>-64.81</v>
      </c>
      <c r="F93" s="39" t="n">
        <v>57.96</v>
      </c>
      <c r="G93" s="39" t="n">
        <v>24.65</v>
      </c>
      <c r="H93" s="39" t="n">
        <v>-6.86</v>
      </c>
      <c r="I93" s="39" t="n">
        <v>17.8</v>
      </c>
      <c r="J93" s="39" t="n">
        <v>0.0255</v>
      </c>
      <c r="K93" s="39" t="n">
        <v>1</v>
      </c>
      <c r="L93" s="39" t="n">
        <v>1</v>
      </c>
      <c r="M93" s="40">
        <f>IF(H93&lt;-10,"ROBUST",IF(H93&lt;0,"MARGINAL",IF(H93&lt;15,"UNCERTAIN","UNFAVORABLE")))</f>
        <v/>
      </c>
    </row>
    <row r="94">
      <c r="A94" s="35" t="inlineStr">
        <is>
          <t>CuV2O6</t>
        </is>
      </c>
      <c r="B94" s="36" t="inlineStr">
        <is>
          <t>V2O5</t>
        </is>
      </c>
      <c r="C94" s="36" t="n">
        <v>800</v>
      </c>
      <c r="D94" s="36" t="n">
        <v>526.85</v>
      </c>
      <c r="E94" s="36" t="n">
        <v>-83.29000000000001</v>
      </c>
      <c r="F94" s="36" t="n">
        <v>24.4</v>
      </c>
      <c r="G94" s="36" t="n">
        <v>5.19</v>
      </c>
      <c r="H94" s="36" t="n">
        <v>-58.88</v>
      </c>
      <c r="I94" s="36" t="n">
        <v>-53.69</v>
      </c>
      <c r="J94" s="36" t="n">
        <v>0.0255</v>
      </c>
      <c r="K94" s="36" t="n">
        <v>1</v>
      </c>
      <c r="L94" s="36" t="n">
        <v>0.5</v>
      </c>
      <c r="M94" s="37">
        <f>IF(H94&lt;-10,"ROBUST",IF(H94&lt;0,"MARGINAL",IF(H94&lt;15,"UNCERTAIN","UNFAVORABLE")))</f>
        <v/>
      </c>
    </row>
    <row r="95">
      <c r="A95" s="38" t="inlineStr">
        <is>
          <t>CuV2O6</t>
        </is>
      </c>
      <c r="B95" s="39" t="inlineStr">
        <is>
          <t>V2O5</t>
        </is>
      </c>
      <c r="C95" s="39" t="n">
        <v>850</v>
      </c>
      <c r="D95" s="39" t="n">
        <v>576.85</v>
      </c>
      <c r="E95" s="39" t="n">
        <v>-79.01000000000001</v>
      </c>
      <c r="F95" s="39" t="n">
        <v>25.93</v>
      </c>
      <c r="G95" s="39" t="n">
        <v>5.51</v>
      </c>
      <c r="H95" s="39" t="n">
        <v>-53.08</v>
      </c>
      <c r="I95" s="39" t="n">
        <v>-47.57</v>
      </c>
      <c r="J95" s="39" t="n">
        <v>0.0255</v>
      </c>
      <c r="K95" s="39" t="n">
        <v>1</v>
      </c>
      <c r="L95" s="39" t="n">
        <v>0.5</v>
      </c>
      <c r="M95" s="40">
        <f>IF(H95&lt;-10,"ROBUST",IF(H95&lt;0,"MARGINAL",IF(H95&lt;15,"UNCERTAIN","UNFAVORABLE")))</f>
        <v/>
      </c>
    </row>
    <row r="96">
      <c r="A96" s="35" t="inlineStr">
        <is>
          <t>CuV2O6</t>
        </is>
      </c>
      <c r="B96" s="36" t="inlineStr">
        <is>
          <t>V2O5</t>
        </is>
      </c>
      <c r="C96" s="36" t="n">
        <v>900</v>
      </c>
      <c r="D96" s="36" t="n">
        <v>626.85</v>
      </c>
      <c r="E96" s="36" t="n">
        <v>-74.77</v>
      </c>
      <c r="F96" s="36" t="n">
        <v>27.45</v>
      </c>
      <c r="G96" s="36" t="n">
        <v>5.84</v>
      </c>
      <c r="H96" s="36" t="n">
        <v>-47.31</v>
      </c>
      <c r="I96" s="36" t="n">
        <v>-41.47</v>
      </c>
      <c r="J96" s="36" t="n">
        <v>0.0255</v>
      </c>
      <c r="K96" s="36" t="n">
        <v>1</v>
      </c>
      <c r="L96" s="36" t="n">
        <v>0.5</v>
      </c>
      <c r="M96" s="37">
        <f>IF(H96&lt;-10,"ROBUST",IF(H96&lt;0,"MARGINAL",IF(H96&lt;15,"UNCERTAIN","UNFAVORABLE")))</f>
        <v/>
      </c>
    </row>
    <row r="97">
      <c r="A97" s="38" t="inlineStr">
        <is>
          <t>CuV2O6</t>
        </is>
      </c>
      <c r="B97" s="39" t="inlineStr">
        <is>
          <t>V2O5</t>
        </is>
      </c>
      <c r="C97" s="39" t="n">
        <v>950</v>
      </c>
      <c r="D97" s="39" t="n">
        <v>676.85</v>
      </c>
      <c r="E97" s="39" t="n">
        <v>-70.54000000000001</v>
      </c>
      <c r="F97" s="39" t="n">
        <v>28.98</v>
      </c>
      <c r="G97" s="39" t="n">
        <v>6.16</v>
      </c>
      <c r="H97" s="39" t="n">
        <v>-41.57</v>
      </c>
      <c r="I97" s="39" t="n">
        <v>-35.4</v>
      </c>
      <c r="J97" s="39" t="n">
        <v>0.0255</v>
      </c>
      <c r="K97" s="39" t="n">
        <v>1</v>
      </c>
      <c r="L97" s="39" t="n">
        <v>0.5</v>
      </c>
      <c r="M97" s="40">
        <f>IF(H97&lt;-10,"ROBUST",IF(H97&lt;0,"MARGINAL",IF(H97&lt;15,"UNCERTAIN","UNFAVORABLE")))</f>
        <v/>
      </c>
    </row>
    <row r="98">
      <c r="A98" s="35" t="inlineStr">
        <is>
          <t>CuV2O6</t>
        </is>
      </c>
      <c r="B98" s="36" t="inlineStr">
        <is>
          <t>V2O5</t>
        </is>
      </c>
      <c r="C98" s="36" t="n">
        <v>1000</v>
      </c>
      <c r="D98" s="36" t="n">
        <v>726.85</v>
      </c>
      <c r="E98" s="36" t="n">
        <v>-66.67</v>
      </c>
      <c r="F98" s="36" t="n">
        <v>30.5</v>
      </c>
      <c r="G98" s="36" t="n">
        <v>6.49</v>
      </c>
      <c r="H98" s="36" t="n">
        <v>-36.17</v>
      </c>
      <c r="I98" s="36" t="n">
        <v>-29.68</v>
      </c>
      <c r="J98" s="36" t="n">
        <v>0.0255</v>
      </c>
      <c r="K98" s="36" t="n">
        <v>1</v>
      </c>
      <c r="L98" s="36" t="n">
        <v>0.5</v>
      </c>
      <c r="M98" s="37">
        <f>IF(H98&lt;-10,"ROBUST",IF(H98&lt;0,"MARGINAL",IF(H98&lt;15,"UNCERTAIN","UNFAVORABLE")))</f>
        <v/>
      </c>
    </row>
    <row r="99">
      <c r="A99" s="38" t="inlineStr">
        <is>
          <t>CuV2O6</t>
        </is>
      </c>
      <c r="B99" s="39" t="inlineStr">
        <is>
          <t>V2O5</t>
        </is>
      </c>
      <c r="C99" s="39" t="n">
        <v>1100</v>
      </c>
      <c r="D99" s="39" t="n">
        <v>826.85</v>
      </c>
      <c r="E99" s="39" t="n">
        <v>-59.1</v>
      </c>
      <c r="F99" s="39" t="n">
        <v>33.56</v>
      </c>
      <c r="G99" s="39" t="n">
        <v>7.14</v>
      </c>
      <c r="H99" s="39" t="n">
        <v>-25.55</v>
      </c>
      <c r="I99" s="39" t="n">
        <v>-18.41</v>
      </c>
      <c r="J99" s="39" t="n">
        <v>0.0255</v>
      </c>
      <c r="K99" s="39" t="n">
        <v>1</v>
      </c>
      <c r="L99" s="39" t="n">
        <v>0.5</v>
      </c>
      <c r="M99" s="40">
        <f>IF(H99&lt;-10,"ROBUST",IF(H99&lt;0,"MARGINAL",IF(H99&lt;15,"UNCERTAIN","UNFAVORABLE")))</f>
        <v/>
      </c>
    </row>
    <row r="100">
      <c r="A100" s="35" t="inlineStr">
        <is>
          <t>CuV2O6</t>
        </is>
      </c>
      <c r="B100" s="36" t="inlineStr">
        <is>
          <t>V2O5</t>
        </is>
      </c>
      <c r="C100" s="36" t="n">
        <v>1150</v>
      </c>
      <c r="D100" s="36" t="n">
        <v>876.85</v>
      </c>
      <c r="E100" s="36" t="n">
        <v>-55.81</v>
      </c>
      <c r="F100" s="36" t="n">
        <v>35.08</v>
      </c>
      <c r="G100" s="36" t="n">
        <v>7.46</v>
      </c>
      <c r="H100" s="36" t="n">
        <v>-20.73</v>
      </c>
      <c r="I100" s="36" t="n">
        <v>-13.27</v>
      </c>
      <c r="J100" s="36" t="n">
        <v>0.0255</v>
      </c>
      <c r="K100" s="36" t="n">
        <v>1</v>
      </c>
      <c r="L100" s="36" t="n">
        <v>0.5</v>
      </c>
      <c r="M100" s="37">
        <f>IF(H100&lt;-10,"ROBUST",IF(H100&lt;0,"MARGINAL",IF(H100&lt;15,"UNCERTAIN","UNFAVORABLE")))</f>
        <v/>
      </c>
    </row>
    <row r="101">
      <c r="A101" s="38" t="inlineStr">
        <is>
          <t>CuV2O6</t>
        </is>
      </c>
      <c r="B101" s="39" t="inlineStr">
        <is>
          <t>V2O5</t>
        </is>
      </c>
      <c r="C101" s="39" t="n">
        <v>1200</v>
      </c>
      <c r="D101" s="39" t="n">
        <v>926.85</v>
      </c>
      <c r="E101" s="39" t="n">
        <v>-53.23</v>
      </c>
      <c r="F101" s="39" t="n">
        <v>36.61</v>
      </c>
      <c r="G101" s="39" t="n">
        <v>7.79</v>
      </c>
      <c r="H101" s="39" t="n">
        <v>-16.62</v>
      </c>
      <c r="I101" s="39" t="n">
        <v>-8.84</v>
      </c>
      <c r="J101" s="39" t="n">
        <v>0.0255</v>
      </c>
      <c r="K101" s="39" t="n">
        <v>1</v>
      </c>
      <c r="L101" s="39" t="n">
        <v>0.5</v>
      </c>
      <c r="M101" s="40">
        <f>IF(H101&lt;-10,"ROBUST",IF(H101&lt;0,"MARGINAL",IF(H101&lt;15,"UNCERTAIN","UNFAVORABLE")))</f>
        <v/>
      </c>
    </row>
    <row r="102">
      <c r="A102" s="35" t="inlineStr">
        <is>
          <t>CuV2O6</t>
        </is>
      </c>
      <c r="B102" s="36" t="inlineStr">
        <is>
          <t>V2O5</t>
        </is>
      </c>
      <c r="C102" s="36" t="n">
        <v>1250</v>
      </c>
      <c r="D102" s="36" t="n">
        <v>976.85</v>
      </c>
      <c r="E102" s="36" t="n">
        <v>-52.09</v>
      </c>
      <c r="F102" s="36" t="n">
        <v>38.13</v>
      </c>
      <c r="G102" s="36" t="n">
        <v>8.109999999999999</v>
      </c>
      <c r="H102" s="36" t="n">
        <v>-13.96</v>
      </c>
      <c r="I102" s="36" t="n">
        <v>-5.85</v>
      </c>
      <c r="J102" s="36" t="n">
        <v>0.0255</v>
      </c>
      <c r="K102" s="36" t="n">
        <v>1</v>
      </c>
      <c r="L102" s="36" t="n">
        <v>0.5</v>
      </c>
      <c r="M102" s="37">
        <f>IF(H102&lt;-10,"ROBUST",IF(H102&lt;0,"MARGINAL",IF(H102&lt;15,"UNCERTAIN","UNFAVORABLE")))</f>
        <v/>
      </c>
    </row>
    <row r="103">
      <c r="A103" s="38" t="inlineStr">
        <is>
          <t>CuV2O6</t>
        </is>
      </c>
      <c r="B103" s="39" t="inlineStr">
        <is>
          <t>V2O5</t>
        </is>
      </c>
      <c r="C103" s="39" t="n">
        <v>1350</v>
      </c>
      <c r="D103" s="39" t="n">
        <v>1076.85</v>
      </c>
      <c r="E103" s="39" t="n">
        <v>-51.62</v>
      </c>
      <c r="F103" s="39" t="n">
        <v>41.18</v>
      </c>
      <c r="G103" s="39" t="n">
        <v>8.76</v>
      </c>
      <c r="H103" s="39" t="n">
        <v>-10.44</v>
      </c>
      <c r="I103" s="39" t="n">
        <v>-1.68</v>
      </c>
      <c r="J103" s="39" t="n">
        <v>0.0255</v>
      </c>
      <c r="K103" s="39" t="n">
        <v>1</v>
      </c>
      <c r="L103" s="39" t="n">
        <v>0.5</v>
      </c>
      <c r="M103" s="40">
        <f>IF(H103&lt;-10,"ROBUST",IF(H103&lt;0,"MARGINAL",IF(H103&lt;15,"UNCERTAIN","UNFAVORABLE")))</f>
        <v/>
      </c>
    </row>
    <row r="104">
      <c r="A104" s="35" t="inlineStr">
        <is>
          <t>CuV2O6</t>
        </is>
      </c>
      <c r="B104" s="36" t="inlineStr">
        <is>
          <t>V2O5</t>
        </is>
      </c>
      <c r="C104" s="36" t="n">
        <v>1400</v>
      </c>
      <c r="D104" s="36" t="n">
        <v>1126.85</v>
      </c>
      <c r="E104" s="36" t="n">
        <v>-50.97</v>
      </c>
      <c r="F104" s="36" t="n">
        <v>42.71</v>
      </c>
      <c r="G104" s="36" t="n">
        <v>9.08</v>
      </c>
      <c r="H104" s="36" t="n">
        <v>-8.26</v>
      </c>
      <c r="I104" s="36" t="n">
        <v>0.82</v>
      </c>
      <c r="J104" s="36" t="n">
        <v>0.0255</v>
      </c>
      <c r="K104" s="36" t="n">
        <v>1</v>
      </c>
      <c r="L104" s="36" t="n">
        <v>0.5</v>
      </c>
      <c r="M104" s="37">
        <f>IF(H104&lt;-10,"ROBUST",IF(H104&lt;0,"MARGINAL",IF(H104&lt;15,"UNCERTAIN","UNFAVORABLE")))</f>
        <v/>
      </c>
    </row>
    <row r="105">
      <c r="A105" s="38" t="inlineStr">
        <is>
          <t>CuV2O6</t>
        </is>
      </c>
      <c r="B105" s="39" t="inlineStr">
        <is>
          <t>V2O5</t>
        </is>
      </c>
      <c r="C105" s="39" t="n">
        <v>1450</v>
      </c>
      <c r="D105" s="39" t="n">
        <v>1176.85</v>
      </c>
      <c r="E105" s="39" t="n">
        <v>-50.24</v>
      </c>
      <c r="F105" s="39" t="n">
        <v>44.23</v>
      </c>
      <c r="G105" s="39" t="n">
        <v>9.41</v>
      </c>
      <c r="H105" s="39" t="n">
        <v>-6.01</v>
      </c>
      <c r="I105" s="39" t="n">
        <v>3.4</v>
      </c>
      <c r="J105" s="39" t="n">
        <v>0.0255</v>
      </c>
      <c r="K105" s="39" t="n">
        <v>1</v>
      </c>
      <c r="L105" s="39" t="n">
        <v>0.5</v>
      </c>
      <c r="M105" s="40">
        <f>IF(H105&lt;-10,"ROBUST",IF(H105&lt;0,"MARGINAL",IF(H105&lt;15,"UNCERTAIN","UNFAVORABLE")))</f>
        <v/>
      </c>
    </row>
    <row r="106">
      <c r="A106" s="35" t="inlineStr">
        <is>
          <t>CuV2O6</t>
        </is>
      </c>
      <c r="B106" s="36" t="inlineStr">
        <is>
          <t>V2O5</t>
        </is>
      </c>
      <c r="C106" s="36" t="n">
        <v>1500</v>
      </c>
      <c r="D106" s="36" t="n">
        <v>1226.85</v>
      </c>
      <c r="E106" s="36" t="n">
        <v>-49.5</v>
      </c>
      <c r="F106" s="36" t="n">
        <v>45.76</v>
      </c>
      <c r="G106" s="36" t="n">
        <v>9.73</v>
      </c>
      <c r="H106" s="36" t="n">
        <v>-3.74</v>
      </c>
      <c r="I106" s="36" t="n">
        <v>5.99</v>
      </c>
      <c r="J106" s="36" t="n">
        <v>0.0255</v>
      </c>
      <c r="K106" s="36" t="n">
        <v>1</v>
      </c>
      <c r="L106" s="36" t="n">
        <v>0.5</v>
      </c>
      <c r="M106" s="37">
        <f>IF(H106&lt;-10,"ROBUST",IF(H106&lt;0,"MARGINAL",IF(H106&lt;15,"UNCERTAIN","UNFAVORABLE")))</f>
        <v/>
      </c>
    </row>
    <row r="107">
      <c r="A107" s="38" t="inlineStr">
        <is>
          <t>CuV2O6</t>
        </is>
      </c>
      <c r="B107" s="39" t="inlineStr">
        <is>
          <t>V2O5</t>
        </is>
      </c>
      <c r="C107" s="39" t="n">
        <v>1550</v>
      </c>
      <c r="D107" s="39" t="n">
        <v>1276.85</v>
      </c>
      <c r="E107" s="39" t="n">
        <v>-48.76</v>
      </c>
      <c r="F107" s="39" t="n">
        <v>47.28</v>
      </c>
      <c r="G107" s="39" t="n">
        <v>10.06</v>
      </c>
      <c r="H107" s="39" t="n">
        <v>-1.48</v>
      </c>
      <c r="I107" s="39" t="n">
        <v>8.58</v>
      </c>
      <c r="J107" s="39" t="n">
        <v>0.0255</v>
      </c>
      <c r="K107" s="39" t="n">
        <v>1</v>
      </c>
      <c r="L107" s="39" t="n">
        <v>0.5</v>
      </c>
      <c r="M107" s="40">
        <f>IF(H107&lt;-10,"ROBUST",IF(H107&lt;0,"MARGINAL",IF(H107&lt;15,"UNCERTAIN","UNFAVORABLE")))</f>
        <v/>
      </c>
    </row>
    <row r="108">
      <c r="A108" s="35" t="inlineStr">
        <is>
          <t>CuV2O6</t>
        </is>
      </c>
      <c r="B108" s="36" t="inlineStr">
        <is>
          <t>V2O5</t>
        </is>
      </c>
      <c r="C108" s="36" t="n">
        <v>1600</v>
      </c>
      <c r="D108" s="36" t="n">
        <v>1326.85</v>
      </c>
      <c r="E108" s="36" t="n">
        <v>-48.02</v>
      </c>
      <c r="F108" s="36" t="n">
        <v>48.81</v>
      </c>
      <c r="G108" s="36" t="n">
        <v>10.38</v>
      </c>
      <c r="H108" s="36" t="n">
        <v>0.79</v>
      </c>
      <c r="I108" s="36" t="n">
        <v>11.17</v>
      </c>
      <c r="J108" s="36" t="n">
        <v>0.0255</v>
      </c>
      <c r="K108" s="36" t="n">
        <v>1</v>
      </c>
      <c r="L108" s="36" t="n">
        <v>0.5</v>
      </c>
      <c r="M108" s="37">
        <f>IF(H108&lt;-10,"ROBUST",IF(H108&lt;0,"MARGINAL",IF(H108&lt;15,"UNCERTAIN","UNFAVORABLE")))</f>
        <v/>
      </c>
    </row>
    <row r="109">
      <c r="A109" s="38" t="inlineStr">
        <is>
          <t>CuV2O6</t>
        </is>
      </c>
      <c r="B109" s="39" t="inlineStr">
        <is>
          <t>V2O5</t>
        </is>
      </c>
      <c r="C109" s="39" t="n">
        <v>1650</v>
      </c>
      <c r="D109" s="39" t="n">
        <v>1376.85</v>
      </c>
      <c r="E109" s="39" t="n">
        <v>-47.27</v>
      </c>
      <c r="F109" s="39" t="n">
        <v>50.33</v>
      </c>
      <c r="G109" s="39" t="n">
        <v>10.7</v>
      </c>
      <c r="H109" s="39" t="n">
        <v>3.07</v>
      </c>
      <c r="I109" s="39" t="n">
        <v>13.77</v>
      </c>
      <c r="J109" s="39" t="n">
        <v>0.0255</v>
      </c>
      <c r="K109" s="39" t="n">
        <v>1</v>
      </c>
      <c r="L109" s="39" t="n">
        <v>0.5</v>
      </c>
      <c r="M109" s="40">
        <f>IF(H109&lt;-10,"ROBUST",IF(H109&lt;0,"MARGINAL",IF(H109&lt;15,"UNCERTAIN","UNFAVORABLE")))</f>
        <v/>
      </c>
    </row>
    <row r="110">
      <c r="A110" s="35" t="inlineStr">
        <is>
          <t>CuV2O6</t>
        </is>
      </c>
      <c r="B110" s="36" t="inlineStr">
        <is>
          <t>V2O5</t>
        </is>
      </c>
      <c r="C110" s="36" t="n">
        <v>1700</v>
      </c>
      <c r="D110" s="36" t="n">
        <v>1426.85</v>
      </c>
      <c r="E110" s="36" t="n">
        <v>-46.51</v>
      </c>
      <c r="F110" s="36" t="n">
        <v>51.86</v>
      </c>
      <c r="G110" s="36" t="n">
        <v>11.03</v>
      </c>
      <c r="H110" s="36" t="n">
        <v>5.35</v>
      </c>
      <c r="I110" s="36" t="n">
        <v>16.38</v>
      </c>
      <c r="J110" s="36" t="n">
        <v>0.0255</v>
      </c>
      <c r="K110" s="36" t="n">
        <v>1</v>
      </c>
      <c r="L110" s="36" t="n">
        <v>0.5</v>
      </c>
      <c r="M110" s="37">
        <f>IF(H110&lt;-10,"ROBUST",IF(H110&lt;0,"MARGINAL",IF(H110&lt;15,"UNCERTAIN","UNFAVORABLE")))</f>
        <v/>
      </c>
    </row>
    <row r="111">
      <c r="A111" s="38" t="inlineStr">
        <is>
          <t>CuV2O6</t>
        </is>
      </c>
      <c r="B111" s="39" t="inlineStr">
        <is>
          <t>V2O5</t>
        </is>
      </c>
      <c r="C111" s="39" t="n">
        <v>1750</v>
      </c>
      <c r="D111" s="39" t="n">
        <v>1476.85</v>
      </c>
      <c r="E111" s="39" t="n">
        <v>-45.75</v>
      </c>
      <c r="F111" s="39" t="n">
        <v>53.38</v>
      </c>
      <c r="G111" s="39" t="n">
        <v>11.35</v>
      </c>
      <c r="H111" s="39" t="n">
        <v>7.63</v>
      </c>
      <c r="I111" s="39" t="n">
        <v>18.99</v>
      </c>
      <c r="J111" s="39" t="n">
        <v>0.0255</v>
      </c>
      <c r="K111" s="39" t="n">
        <v>1</v>
      </c>
      <c r="L111" s="39" t="n">
        <v>0.5</v>
      </c>
      <c r="M111" s="40">
        <f>IF(H111&lt;-10,"ROBUST",IF(H111&lt;0,"MARGINAL",IF(H111&lt;15,"UNCERTAIN","UNFAVORABLE")))</f>
        <v/>
      </c>
    </row>
    <row r="112">
      <c r="A112" s="35" t="inlineStr">
        <is>
          <t>CuV2O6</t>
        </is>
      </c>
      <c r="B112" s="36" t="inlineStr">
        <is>
          <t>V2O5</t>
        </is>
      </c>
      <c r="C112" s="36" t="n">
        <v>1800</v>
      </c>
      <c r="D112" s="36" t="n">
        <v>1526.85</v>
      </c>
      <c r="E112" s="36" t="n">
        <v>-44.98</v>
      </c>
      <c r="F112" s="36" t="n">
        <v>54.91</v>
      </c>
      <c r="G112" s="36" t="n">
        <v>11.68</v>
      </c>
      <c r="H112" s="36" t="n">
        <v>9.92</v>
      </c>
      <c r="I112" s="36" t="n">
        <v>21.6</v>
      </c>
      <c r="J112" s="36" t="n">
        <v>0.0255</v>
      </c>
      <c r="K112" s="36" t="n">
        <v>1</v>
      </c>
      <c r="L112" s="36" t="n">
        <v>0.5</v>
      </c>
      <c r="M112" s="37">
        <f>IF(H112&lt;-10,"ROBUST",IF(H112&lt;0,"MARGINAL",IF(H112&lt;15,"UNCERTAIN","UNFAVORABLE")))</f>
        <v/>
      </c>
    </row>
    <row r="113">
      <c r="A113" s="38" t="inlineStr">
        <is>
          <t>CuV2O6</t>
        </is>
      </c>
      <c r="B113" s="39" t="inlineStr">
        <is>
          <t>V2O5</t>
        </is>
      </c>
      <c r="C113" s="39" t="n">
        <v>1850</v>
      </c>
      <c r="D113" s="39" t="n">
        <v>1576.85</v>
      </c>
      <c r="E113" s="39" t="n">
        <v>-44.21</v>
      </c>
      <c r="F113" s="39" t="n">
        <v>56.43</v>
      </c>
      <c r="G113" s="39" t="n">
        <v>12</v>
      </c>
      <c r="H113" s="39" t="n">
        <v>12.22</v>
      </c>
      <c r="I113" s="39" t="n">
        <v>24.22</v>
      </c>
      <c r="J113" s="39" t="n">
        <v>0.0255</v>
      </c>
      <c r="K113" s="39" t="n">
        <v>1</v>
      </c>
      <c r="L113" s="39" t="n">
        <v>0.5</v>
      </c>
      <c r="M113" s="40">
        <f>IF(H113&lt;-10,"ROBUST",IF(H113&lt;0,"MARGINAL",IF(H113&lt;15,"UNCERTAIN","UNFAVORABLE")))</f>
        <v/>
      </c>
    </row>
    <row r="114">
      <c r="A114" s="35" t="inlineStr">
        <is>
          <t>CuV2O6</t>
        </is>
      </c>
      <c r="B114" s="36" t="inlineStr">
        <is>
          <t>V2O5</t>
        </is>
      </c>
      <c r="C114" s="36" t="n">
        <v>1900</v>
      </c>
      <c r="D114" s="36" t="n">
        <v>1626.85</v>
      </c>
      <c r="E114" s="36" t="n">
        <v>-43.44</v>
      </c>
      <c r="F114" s="36" t="n">
        <v>57.96</v>
      </c>
      <c r="G114" s="36" t="n">
        <v>12.33</v>
      </c>
      <c r="H114" s="36" t="n">
        <v>14.52</v>
      </c>
      <c r="I114" s="36" t="n">
        <v>26.85</v>
      </c>
      <c r="J114" s="36" t="n">
        <v>0.0255</v>
      </c>
      <c r="K114" s="36" t="n">
        <v>1</v>
      </c>
      <c r="L114" s="36" t="n">
        <v>0.5</v>
      </c>
      <c r="M114" s="37">
        <f>IF(H114&lt;-10,"ROBUST",IF(H114&lt;0,"MARGINAL",IF(H114&lt;15,"UNCERTAIN","UNFAVORABLE")))</f>
        <v/>
      </c>
    </row>
    <row r="115">
      <c r="A115" s="38" t="inlineStr">
        <is>
          <t>CuB2O4</t>
        </is>
      </c>
      <c r="B115" s="39" t="inlineStr">
        <is>
          <t>B2O3</t>
        </is>
      </c>
      <c r="C115" s="39" t="n">
        <v>800</v>
      </c>
      <c r="D115" s="39" t="n">
        <v>526.85</v>
      </c>
      <c r="E115" s="39" t="n">
        <v>-96.86</v>
      </c>
      <c r="F115" s="39" t="n">
        <v>24.4</v>
      </c>
      <c r="G115" s="39" t="n">
        <v>5.19</v>
      </c>
      <c r="H115" s="39" t="n">
        <v>-72.45</v>
      </c>
      <c r="I115" s="39" t="n">
        <v>-67.26000000000001</v>
      </c>
      <c r="J115" s="39" t="n">
        <v>0.0255</v>
      </c>
      <c r="K115" s="39" t="n">
        <v>1</v>
      </c>
      <c r="L115" s="39" t="n">
        <v>0.5</v>
      </c>
      <c r="M115" s="40">
        <f>IF(H115&lt;-10,"ROBUST",IF(H115&lt;0,"MARGINAL",IF(H115&lt;15,"UNCERTAIN","UNFAVORABLE")))</f>
        <v/>
      </c>
    </row>
    <row r="116">
      <c r="A116" s="35" t="inlineStr">
        <is>
          <t>CuB2O4</t>
        </is>
      </c>
      <c r="B116" s="36" t="inlineStr">
        <is>
          <t>B2O3</t>
        </is>
      </c>
      <c r="C116" s="36" t="n">
        <v>825</v>
      </c>
      <c r="D116" s="36" t="n">
        <v>551.85</v>
      </c>
      <c r="E116" s="36" t="n">
        <v>-94.69</v>
      </c>
      <c r="F116" s="36" t="n">
        <v>25.17</v>
      </c>
      <c r="G116" s="36" t="n">
        <v>5.35</v>
      </c>
      <c r="H116" s="36" t="n">
        <v>-69.52</v>
      </c>
      <c r="I116" s="36" t="n">
        <v>-64.17</v>
      </c>
      <c r="J116" s="36" t="n">
        <v>0.0255</v>
      </c>
      <c r="K116" s="36" t="n">
        <v>1</v>
      </c>
      <c r="L116" s="36" t="n">
        <v>0.5</v>
      </c>
      <c r="M116" s="37">
        <f>IF(H116&lt;-10,"ROBUST",IF(H116&lt;0,"MARGINAL",IF(H116&lt;15,"UNCERTAIN","UNFAVORABLE")))</f>
        <v/>
      </c>
    </row>
    <row r="117">
      <c r="A117" s="38" t="inlineStr">
        <is>
          <t>CuB2O4</t>
        </is>
      </c>
      <c r="B117" s="39" t="inlineStr">
        <is>
          <t>B2O3</t>
        </is>
      </c>
      <c r="C117" s="39" t="n">
        <v>850</v>
      </c>
      <c r="D117" s="39" t="n">
        <v>576.85</v>
      </c>
      <c r="E117" s="39" t="n">
        <v>-92.52</v>
      </c>
      <c r="F117" s="39" t="n">
        <v>25.93</v>
      </c>
      <c r="G117" s="39" t="n">
        <v>5.51</v>
      </c>
      <c r="H117" s="39" t="n">
        <v>-66.59</v>
      </c>
      <c r="I117" s="39" t="n">
        <v>-61.08</v>
      </c>
      <c r="J117" s="39" t="n">
        <v>0.0255</v>
      </c>
      <c r="K117" s="39" t="n">
        <v>1</v>
      </c>
      <c r="L117" s="39" t="n">
        <v>0.5</v>
      </c>
      <c r="M117" s="40">
        <f>IF(H117&lt;-10,"ROBUST",IF(H117&lt;0,"MARGINAL",IF(H117&lt;15,"UNCERTAIN","UNFAVORABLE")))</f>
        <v/>
      </c>
    </row>
    <row r="118">
      <c r="A118" s="35" t="inlineStr">
        <is>
          <t>CuB2O4</t>
        </is>
      </c>
      <c r="B118" s="36" t="inlineStr">
        <is>
          <t>B2O3</t>
        </is>
      </c>
      <c r="C118" s="36" t="n">
        <v>875</v>
      </c>
      <c r="D118" s="36" t="n">
        <v>601.85</v>
      </c>
      <c r="E118" s="36" t="n">
        <v>-90.36</v>
      </c>
      <c r="F118" s="36" t="n">
        <v>26.69</v>
      </c>
      <c r="G118" s="36" t="n">
        <v>5.68</v>
      </c>
      <c r="H118" s="36" t="n">
        <v>-63.67</v>
      </c>
      <c r="I118" s="36" t="n">
        <v>-57.99</v>
      </c>
      <c r="J118" s="36" t="n">
        <v>0.0255</v>
      </c>
      <c r="K118" s="36" t="n">
        <v>1</v>
      </c>
      <c r="L118" s="36" t="n">
        <v>0.5</v>
      </c>
      <c r="M118" s="37">
        <f>IF(H118&lt;-10,"ROBUST",IF(H118&lt;0,"MARGINAL",IF(H118&lt;15,"UNCERTAIN","UNFAVORABLE")))</f>
        <v/>
      </c>
    </row>
    <row r="119">
      <c r="A119" s="38" t="inlineStr">
        <is>
          <t>CuB2O4</t>
        </is>
      </c>
      <c r="B119" s="39" t="inlineStr">
        <is>
          <t>B2O3</t>
        </is>
      </c>
      <c r="C119" s="39" t="n">
        <v>900</v>
      </c>
      <c r="D119" s="39" t="n">
        <v>626.85</v>
      </c>
      <c r="E119" s="39" t="n">
        <v>-88.20999999999999</v>
      </c>
      <c r="F119" s="39" t="n">
        <v>27.45</v>
      </c>
      <c r="G119" s="39" t="n">
        <v>5.84</v>
      </c>
      <c r="H119" s="39" t="n">
        <v>-60.76</v>
      </c>
      <c r="I119" s="39" t="n">
        <v>-54.92</v>
      </c>
      <c r="J119" s="39" t="n">
        <v>0.0255</v>
      </c>
      <c r="K119" s="39" t="n">
        <v>1</v>
      </c>
      <c r="L119" s="39" t="n">
        <v>0.5</v>
      </c>
      <c r="M119" s="40">
        <f>IF(H119&lt;-10,"ROBUST",IF(H119&lt;0,"MARGINAL",IF(H119&lt;15,"UNCERTAIN","UNFAVORABLE")))</f>
        <v/>
      </c>
    </row>
    <row r="120">
      <c r="A120" s="35" t="inlineStr">
        <is>
          <t>CuB2O4</t>
        </is>
      </c>
      <c r="B120" s="36" t="inlineStr">
        <is>
          <t>B2O3</t>
        </is>
      </c>
      <c r="C120" s="36" t="n">
        <v>925</v>
      </c>
      <c r="D120" s="36" t="n">
        <v>651.85</v>
      </c>
      <c r="E120" s="36" t="n">
        <v>-86.06</v>
      </c>
      <c r="F120" s="36" t="n">
        <v>28.22</v>
      </c>
      <c r="G120" s="36" t="n">
        <v>6</v>
      </c>
      <c r="H120" s="36" t="n">
        <v>-57.85</v>
      </c>
      <c r="I120" s="36" t="n">
        <v>-51.85</v>
      </c>
      <c r="J120" s="36" t="n">
        <v>0.0255</v>
      </c>
      <c r="K120" s="36" t="n">
        <v>1</v>
      </c>
      <c r="L120" s="36" t="n">
        <v>0.5</v>
      </c>
      <c r="M120" s="37">
        <f>IF(H120&lt;-10,"ROBUST",IF(H120&lt;0,"MARGINAL",IF(H120&lt;15,"UNCERTAIN","UNFAVORABLE")))</f>
        <v/>
      </c>
    </row>
    <row r="121">
      <c r="A121" s="38" t="inlineStr">
        <is>
          <t>CuB2O4</t>
        </is>
      </c>
      <c r="B121" s="39" t="inlineStr">
        <is>
          <t>B2O3</t>
        </is>
      </c>
      <c r="C121" s="39" t="n">
        <v>950</v>
      </c>
      <c r="D121" s="39" t="n">
        <v>676.85</v>
      </c>
      <c r="E121" s="39" t="n">
        <v>-83.92</v>
      </c>
      <c r="F121" s="39" t="n">
        <v>28.98</v>
      </c>
      <c r="G121" s="39" t="n">
        <v>6.16</v>
      </c>
      <c r="H121" s="39" t="n">
        <v>-54.95</v>
      </c>
      <c r="I121" s="39" t="n">
        <v>-48.78</v>
      </c>
      <c r="J121" s="39" t="n">
        <v>0.0255</v>
      </c>
      <c r="K121" s="39" t="n">
        <v>1</v>
      </c>
      <c r="L121" s="39" t="n">
        <v>0.5</v>
      </c>
      <c r="M121" s="40">
        <f>IF(H121&lt;-10,"ROBUST",IF(H121&lt;0,"MARGINAL",IF(H121&lt;15,"UNCERTAIN","UNFAVORABLE")))</f>
        <v/>
      </c>
    </row>
    <row r="122">
      <c r="A122" s="35" t="inlineStr">
        <is>
          <t>CuB2O4</t>
        </is>
      </c>
      <c r="B122" s="36" t="inlineStr">
        <is>
          <t>B2O3</t>
        </is>
      </c>
      <c r="C122" s="36" t="n">
        <v>975</v>
      </c>
      <c r="D122" s="36" t="n">
        <v>701.85</v>
      </c>
      <c r="E122" s="36" t="n">
        <v>-81.79000000000001</v>
      </c>
      <c r="F122" s="36" t="n">
        <v>29.74</v>
      </c>
      <c r="G122" s="36" t="n">
        <v>6.33</v>
      </c>
      <c r="H122" s="36" t="n">
        <v>-52.05</v>
      </c>
      <c r="I122" s="36" t="n">
        <v>-45.72</v>
      </c>
      <c r="J122" s="36" t="n">
        <v>0.0255</v>
      </c>
      <c r="K122" s="36" t="n">
        <v>1</v>
      </c>
      <c r="L122" s="36" t="n">
        <v>0.5</v>
      </c>
      <c r="M122" s="37">
        <f>IF(H122&lt;-10,"ROBUST",IF(H122&lt;0,"MARGINAL",IF(H122&lt;15,"UNCERTAIN","UNFAVORABLE")))</f>
        <v/>
      </c>
    </row>
    <row r="123">
      <c r="A123" s="38" t="inlineStr">
        <is>
          <t>CuB2O4</t>
        </is>
      </c>
      <c r="B123" s="39" t="inlineStr">
        <is>
          <t>B2O3</t>
        </is>
      </c>
      <c r="C123" s="39" t="n">
        <v>1000</v>
      </c>
      <c r="D123" s="39" t="n">
        <v>726.85</v>
      </c>
      <c r="E123" s="39" t="n">
        <v>-79.66</v>
      </c>
      <c r="F123" s="39" t="n">
        <v>30.5</v>
      </c>
      <c r="G123" s="39" t="n">
        <v>6.49</v>
      </c>
      <c r="H123" s="39" t="n">
        <v>-49.16</v>
      </c>
      <c r="I123" s="39" t="n">
        <v>-42.67</v>
      </c>
      <c r="J123" s="39" t="n">
        <v>0.0255</v>
      </c>
      <c r="K123" s="39" t="n">
        <v>1</v>
      </c>
      <c r="L123" s="39" t="n">
        <v>0.5</v>
      </c>
      <c r="M123" s="40">
        <f>IF(H123&lt;-10,"ROBUST",IF(H123&lt;0,"MARGINAL",IF(H123&lt;15,"UNCERTAIN","UNFAVORABLE")))</f>
        <v/>
      </c>
    </row>
    <row r="124">
      <c r="A124" s="35" t="inlineStr">
        <is>
          <t>CuB2O4</t>
        </is>
      </c>
      <c r="B124" s="36" t="inlineStr">
        <is>
          <t>B2O3</t>
        </is>
      </c>
      <c r="C124" s="36" t="n">
        <v>1025</v>
      </c>
      <c r="D124" s="36" t="n">
        <v>751.85</v>
      </c>
      <c r="E124" s="36" t="n">
        <v>-77.54000000000001</v>
      </c>
      <c r="F124" s="36" t="n">
        <v>31.27</v>
      </c>
      <c r="G124" s="36" t="n">
        <v>6.65</v>
      </c>
      <c r="H124" s="36" t="n">
        <v>-46.27</v>
      </c>
      <c r="I124" s="36" t="n">
        <v>-39.62</v>
      </c>
      <c r="J124" s="36" t="n">
        <v>0.0255</v>
      </c>
      <c r="K124" s="36" t="n">
        <v>1</v>
      </c>
      <c r="L124" s="36" t="n">
        <v>0.5</v>
      </c>
      <c r="M124" s="37">
        <f>IF(H124&lt;-10,"ROBUST",IF(H124&lt;0,"MARGINAL",IF(H124&lt;15,"UNCERTAIN","UNFAVORABLE")))</f>
        <v/>
      </c>
    </row>
    <row r="125">
      <c r="A125" s="38" t="inlineStr">
        <is>
          <t>CuB2O4</t>
        </is>
      </c>
      <c r="B125" s="39" t="inlineStr">
        <is>
          <t>B2O3</t>
        </is>
      </c>
      <c r="C125" s="39" t="n">
        <v>1050</v>
      </c>
      <c r="D125" s="39" t="n">
        <v>776.85</v>
      </c>
      <c r="E125" s="39" t="n">
        <v>-75.42</v>
      </c>
      <c r="F125" s="39" t="n">
        <v>32.03</v>
      </c>
      <c r="G125" s="39" t="n">
        <v>6.81</v>
      </c>
      <c r="H125" s="39" t="n">
        <v>-43.39</v>
      </c>
      <c r="I125" s="39" t="n">
        <v>-36.58</v>
      </c>
      <c r="J125" s="39" t="n">
        <v>0.0255</v>
      </c>
      <c r="K125" s="39" t="n">
        <v>1</v>
      </c>
      <c r="L125" s="39" t="n">
        <v>0.5</v>
      </c>
      <c r="M125" s="40">
        <f>IF(H125&lt;-10,"ROBUST",IF(H125&lt;0,"MARGINAL",IF(H125&lt;15,"UNCERTAIN","UNFAVORABLE")))</f>
        <v/>
      </c>
    </row>
    <row r="126">
      <c r="A126" s="35" t="inlineStr">
        <is>
          <t>CuB2O4</t>
        </is>
      </c>
      <c r="B126" s="36" t="inlineStr">
        <is>
          <t>B2O3</t>
        </is>
      </c>
      <c r="C126" s="36" t="n">
        <v>1075</v>
      </c>
      <c r="D126" s="36" t="n">
        <v>801.85</v>
      </c>
      <c r="E126" s="36" t="n">
        <v>-73.31</v>
      </c>
      <c r="F126" s="36" t="n">
        <v>32.79</v>
      </c>
      <c r="G126" s="36" t="n">
        <v>6.97</v>
      </c>
      <c r="H126" s="36" t="n">
        <v>-40.51</v>
      </c>
      <c r="I126" s="36" t="n">
        <v>-33.54</v>
      </c>
      <c r="J126" s="36" t="n">
        <v>0.0255</v>
      </c>
      <c r="K126" s="36" t="n">
        <v>1</v>
      </c>
      <c r="L126" s="36" t="n">
        <v>0.5</v>
      </c>
      <c r="M126" s="37">
        <f>IF(H126&lt;-10,"ROBUST",IF(H126&lt;0,"MARGINAL",IF(H126&lt;15,"UNCERTAIN","UNFAVORABLE")))</f>
        <v/>
      </c>
    </row>
    <row r="127">
      <c r="A127" s="38" t="inlineStr">
        <is>
          <t>CuB2O4</t>
        </is>
      </c>
      <c r="B127" s="39" t="inlineStr">
        <is>
          <t>B2O3</t>
        </is>
      </c>
      <c r="C127" s="39" t="n">
        <v>1100</v>
      </c>
      <c r="D127" s="39" t="n">
        <v>826.85</v>
      </c>
      <c r="E127" s="39" t="n">
        <v>-71.2</v>
      </c>
      <c r="F127" s="39" t="n">
        <v>33.56</v>
      </c>
      <c r="G127" s="39" t="n">
        <v>7.14</v>
      </c>
      <c r="H127" s="39" t="n">
        <v>-37.64</v>
      </c>
      <c r="I127" s="39" t="n">
        <v>-30.51</v>
      </c>
      <c r="J127" s="39" t="n">
        <v>0.0255</v>
      </c>
      <c r="K127" s="39" t="n">
        <v>1</v>
      </c>
      <c r="L127" s="39" t="n">
        <v>0.5</v>
      </c>
      <c r="M127" s="40">
        <f>IF(H127&lt;-10,"ROBUST",IF(H127&lt;0,"MARGINAL",IF(H127&lt;15,"UNCERTAIN","UNFAVORABLE")))</f>
        <v/>
      </c>
    </row>
    <row r="128">
      <c r="A128" s="35" t="inlineStr">
        <is>
          <t>CuB2O4</t>
        </is>
      </c>
      <c r="B128" s="36" t="inlineStr">
        <is>
          <t>B2O3</t>
        </is>
      </c>
      <c r="C128" s="36" t="n">
        <v>1125</v>
      </c>
      <c r="D128" s="36" t="n">
        <v>851.85</v>
      </c>
      <c r="E128" s="36" t="n">
        <v>-69.09999999999999</v>
      </c>
      <c r="F128" s="36" t="n">
        <v>34.32</v>
      </c>
      <c r="G128" s="36" t="n">
        <v>7.3</v>
      </c>
      <c r="H128" s="36" t="n">
        <v>-34.78</v>
      </c>
      <c r="I128" s="36" t="n">
        <v>-27.48</v>
      </c>
      <c r="J128" s="36" t="n">
        <v>0.0255</v>
      </c>
      <c r="K128" s="36" t="n">
        <v>1</v>
      </c>
      <c r="L128" s="36" t="n">
        <v>0.5</v>
      </c>
      <c r="M128" s="37">
        <f>IF(H128&lt;-10,"ROBUST",IF(H128&lt;0,"MARGINAL",IF(H128&lt;15,"UNCERTAIN","UNFAVORABLE")))</f>
        <v/>
      </c>
    </row>
    <row r="129">
      <c r="A129" s="38" t="inlineStr">
        <is>
          <t>CuB2O4</t>
        </is>
      </c>
      <c r="B129" s="39" t="inlineStr">
        <is>
          <t>B2O3</t>
        </is>
      </c>
      <c r="C129" s="39" t="n">
        <v>1150</v>
      </c>
      <c r="D129" s="39" t="n">
        <v>876.85</v>
      </c>
      <c r="E129" s="39" t="n">
        <v>-67</v>
      </c>
      <c r="F129" s="39" t="n">
        <v>35.08</v>
      </c>
      <c r="G129" s="39" t="n">
        <v>7.46</v>
      </c>
      <c r="H129" s="39" t="n">
        <v>-31.92</v>
      </c>
      <c r="I129" s="39" t="n">
        <v>-24.46</v>
      </c>
      <c r="J129" s="39" t="n">
        <v>0.0255</v>
      </c>
      <c r="K129" s="39" t="n">
        <v>1</v>
      </c>
      <c r="L129" s="39" t="n">
        <v>0.5</v>
      </c>
      <c r="M129" s="40">
        <f>IF(H129&lt;-10,"ROBUST",IF(H129&lt;0,"MARGINAL",IF(H129&lt;15,"UNCERTAIN","UNFAVORABLE")))</f>
        <v/>
      </c>
    </row>
    <row r="130">
      <c r="A130" s="35" t="inlineStr">
        <is>
          <t>CuB2O4</t>
        </is>
      </c>
      <c r="B130" s="36" t="inlineStr">
        <is>
          <t>B2O3</t>
        </is>
      </c>
      <c r="C130" s="36" t="n">
        <v>1175</v>
      </c>
      <c r="D130" s="36" t="n">
        <v>901.85</v>
      </c>
      <c r="E130" s="36" t="n">
        <v>-64.91</v>
      </c>
      <c r="F130" s="36" t="n">
        <v>35.84</v>
      </c>
      <c r="G130" s="36" t="n">
        <v>7.62</v>
      </c>
      <c r="H130" s="36" t="n">
        <v>-29.06</v>
      </c>
      <c r="I130" s="36" t="n">
        <v>-21.44</v>
      </c>
      <c r="J130" s="36" t="n">
        <v>0.0255</v>
      </c>
      <c r="K130" s="36" t="n">
        <v>1</v>
      </c>
      <c r="L130" s="36" t="n">
        <v>0.5</v>
      </c>
      <c r="M130" s="37">
        <f>IF(H130&lt;-10,"ROBUST",IF(H130&lt;0,"MARGINAL",IF(H130&lt;15,"UNCERTAIN","UNFAVORABLE")))</f>
        <v/>
      </c>
    </row>
    <row r="131">
      <c r="A131" s="38" t="inlineStr">
        <is>
          <t>CuB2O4</t>
        </is>
      </c>
      <c r="B131" s="39" t="inlineStr">
        <is>
          <t>B2O3</t>
        </is>
      </c>
      <c r="C131" s="39" t="n">
        <v>1200</v>
      </c>
      <c r="D131" s="39" t="n">
        <v>926.85</v>
      </c>
      <c r="E131" s="39" t="n">
        <v>-62.82</v>
      </c>
      <c r="F131" s="39" t="n">
        <v>36.61</v>
      </c>
      <c r="G131" s="39" t="n">
        <v>7.79</v>
      </c>
      <c r="H131" s="39" t="n">
        <v>-26.21</v>
      </c>
      <c r="I131" s="39" t="n">
        <v>-18.43</v>
      </c>
      <c r="J131" s="39" t="n">
        <v>0.0255</v>
      </c>
      <c r="K131" s="39" t="n">
        <v>1</v>
      </c>
      <c r="L131" s="39" t="n">
        <v>0.5</v>
      </c>
      <c r="M131" s="40">
        <f>IF(H131&lt;-10,"ROBUST",IF(H131&lt;0,"MARGINAL",IF(H131&lt;15,"UNCERTAIN","UNFAVORABLE")))</f>
        <v/>
      </c>
    </row>
    <row r="132">
      <c r="A132" s="35" t="inlineStr">
        <is>
          <t>CuB2O4</t>
        </is>
      </c>
      <c r="B132" s="36" t="inlineStr">
        <is>
          <t>B2O3</t>
        </is>
      </c>
      <c r="C132" s="36" t="n">
        <v>1225</v>
      </c>
      <c r="D132" s="36" t="n">
        <v>951.85</v>
      </c>
      <c r="E132" s="36" t="n">
        <v>-60.74</v>
      </c>
      <c r="F132" s="36" t="n">
        <v>37.37</v>
      </c>
      <c r="G132" s="36" t="n">
        <v>7.95</v>
      </c>
      <c r="H132" s="36" t="n">
        <v>-23.37</v>
      </c>
      <c r="I132" s="36" t="n">
        <v>-15.42</v>
      </c>
      <c r="J132" s="36" t="n">
        <v>0.0255</v>
      </c>
      <c r="K132" s="36" t="n">
        <v>1</v>
      </c>
      <c r="L132" s="36" t="n">
        <v>0.5</v>
      </c>
      <c r="M132" s="37">
        <f>IF(H132&lt;-10,"ROBUST",IF(H132&lt;0,"MARGINAL",IF(H132&lt;15,"UNCERTAIN","UNFAVORABLE")))</f>
        <v/>
      </c>
    </row>
    <row r="133">
      <c r="A133" s="38" t="inlineStr">
        <is>
          <t>CuB2O4</t>
        </is>
      </c>
      <c r="B133" s="39" t="inlineStr">
        <is>
          <t>B2O3</t>
        </is>
      </c>
      <c r="C133" s="39" t="n">
        <v>1250</v>
      </c>
      <c r="D133" s="39" t="n">
        <v>976.85</v>
      </c>
      <c r="E133" s="39" t="n">
        <v>-58.66</v>
      </c>
      <c r="F133" s="39" t="n">
        <v>38.13</v>
      </c>
      <c r="G133" s="39" t="n">
        <v>8.109999999999999</v>
      </c>
      <c r="H133" s="39" t="n">
        <v>-20.53</v>
      </c>
      <c r="I133" s="39" t="n">
        <v>-12.42</v>
      </c>
      <c r="J133" s="39" t="n">
        <v>0.0255</v>
      </c>
      <c r="K133" s="39" t="n">
        <v>1</v>
      </c>
      <c r="L133" s="39" t="n">
        <v>0.5</v>
      </c>
      <c r="M133" s="40">
        <f>IF(H133&lt;-10,"ROBUST",IF(H133&lt;0,"MARGINAL",IF(H133&lt;15,"UNCERTAIN","UNFAVORABLE")))</f>
        <v/>
      </c>
    </row>
    <row r="134">
      <c r="A134" s="35" t="inlineStr">
        <is>
          <t>CuB2O4</t>
        </is>
      </c>
      <c r="B134" s="36" t="inlineStr">
        <is>
          <t>B2O3</t>
        </is>
      </c>
      <c r="C134" s="36" t="n">
        <v>1275</v>
      </c>
      <c r="D134" s="36" t="n">
        <v>1001.85</v>
      </c>
      <c r="E134" s="36" t="n">
        <v>-56.59</v>
      </c>
      <c r="F134" s="36" t="n">
        <v>38.89</v>
      </c>
      <c r="G134" s="36" t="n">
        <v>8.27</v>
      </c>
      <c r="H134" s="36" t="n">
        <v>-17.69</v>
      </c>
      <c r="I134" s="36" t="n">
        <v>-9.42</v>
      </c>
      <c r="J134" s="36" t="n">
        <v>0.0255</v>
      </c>
      <c r="K134" s="36" t="n">
        <v>1</v>
      </c>
      <c r="L134" s="36" t="n">
        <v>0.5</v>
      </c>
      <c r="M134" s="37">
        <f>IF(H134&lt;-10,"ROBUST",IF(H134&lt;0,"MARGINAL",IF(H134&lt;15,"UNCERTAIN","UNFAVORABLE")))</f>
        <v/>
      </c>
    </row>
    <row r="135">
      <c r="A135" s="38" t="inlineStr">
        <is>
          <t>CuB2O4</t>
        </is>
      </c>
      <c r="B135" s="39" t="inlineStr">
        <is>
          <t>B2O3</t>
        </is>
      </c>
      <c r="C135" s="39" t="n">
        <v>1300</v>
      </c>
      <c r="D135" s="39" t="n">
        <v>1026.85</v>
      </c>
      <c r="E135" s="39" t="n">
        <v>-54.52</v>
      </c>
      <c r="F135" s="39" t="n">
        <v>39.66</v>
      </c>
      <c r="G135" s="39" t="n">
        <v>8.43</v>
      </c>
      <c r="H135" s="39" t="n">
        <v>-14.86</v>
      </c>
      <c r="I135" s="39" t="n">
        <v>-6.43</v>
      </c>
      <c r="J135" s="39" t="n">
        <v>0.0255</v>
      </c>
      <c r="K135" s="39" t="n">
        <v>1</v>
      </c>
      <c r="L135" s="39" t="n">
        <v>0.5</v>
      </c>
      <c r="M135" s="40">
        <f>IF(H135&lt;-10,"ROBUST",IF(H135&lt;0,"MARGINAL",IF(H135&lt;15,"UNCERTAIN","UNFAVORABLE")))</f>
        <v/>
      </c>
    </row>
    <row r="136">
      <c r="A136" s="35" t="inlineStr">
        <is>
          <t>CuB2O4</t>
        </is>
      </c>
      <c r="B136" s="36" t="inlineStr">
        <is>
          <t>B2O3</t>
        </is>
      </c>
      <c r="C136" s="36" t="n">
        <v>1325</v>
      </c>
      <c r="D136" s="36" t="n">
        <v>1051.85</v>
      </c>
      <c r="E136" s="36" t="n">
        <v>-53.05</v>
      </c>
      <c r="F136" s="36" t="n">
        <v>40.42</v>
      </c>
      <c r="G136" s="36" t="n">
        <v>8.6</v>
      </c>
      <c r="H136" s="36" t="n">
        <v>-12.64</v>
      </c>
      <c r="I136" s="36" t="n">
        <v>-4.04</v>
      </c>
      <c r="J136" s="36" t="n">
        <v>0.0255</v>
      </c>
      <c r="K136" s="36" t="n">
        <v>1</v>
      </c>
      <c r="L136" s="36" t="n">
        <v>0.5</v>
      </c>
      <c r="M136" s="37">
        <f>IF(H136&lt;-10,"ROBUST",IF(H136&lt;0,"MARGINAL",IF(H136&lt;15,"UNCERTAIN","UNFAVORABLE")))</f>
        <v/>
      </c>
    </row>
    <row r="137">
      <c r="A137" s="38" t="inlineStr">
        <is>
          <t>CuB2O4</t>
        </is>
      </c>
      <c r="B137" s="39" t="inlineStr">
        <is>
          <t>B2O3</t>
        </is>
      </c>
      <c r="C137" s="39" t="n">
        <v>1350</v>
      </c>
      <c r="D137" s="39" t="n">
        <v>1076.85</v>
      </c>
      <c r="E137" s="39" t="n">
        <v>-53.01</v>
      </c>
      <c r="F137" s="39" t="n">
        <v>41.18</v>
      </c>
      <c r="G137" s="39" t="n">
        <v>8.76</v>
      </c>
      <c r="H137" s="39" t="n">
        <v>-11.83</v>
      </c>
      <c r="I137" s="39" t="n">
        <v>-3.07</v>
      </c>
      <c r="J137" s="39" t="n">
        <v>0.0255</v>
      </c>
      <c r="K137" s="39" t="n">
        <v>1</v>
      </c>
      <c r="L137" s="39" t="n">
        <v>0.5</v>
      </c>
      <c r="M137" s="40">
        <f>IF(H137&lt;-10,"ROBUST",IF(H137&lt;0,"MARGINAL",IF(H137&lt;15,"UNCERTAIN","UNFAVORABLE")))</f>
        <v/>
      </c>
    </row>
    <row r="138">
      <c r="A138" s="35" t="inlineStr">
        <is>
          <t>CuB2O4</t>
        </is>
      </c>
      <c r="B138" s="36" t="inlineStr">
        <is>
          <t>B2O3</t>
        </is>
      </c>
      <c r="C138" s="36" t="n">
        <v>1375</v>
      </c>
      <c r="D138" s="36" t="n">
        <v>1101.85</v>
      </c>
      <c r="E138" s="36" t="n">
        <v>-52.79</v>
      </c>
      <c r="F138" s="36" t="n">
        <v>41.94</v>
      </c>
      <c r="G138" s="36" t="n">
        <v>8.92</v>
      </c>
      <c r="H138" s="36" t="n">
        <v>-10.85</v>
      </c>
      <c r="I138" s="36" t="n">
        <v>-1.93</v>
      </c>
      <c r="J138" s="36" t="n">
        <v>0.0255</v>
      </c>
      <c r="K138" s="36" t="n">
        <v>1</v>
      </c>
      <c r="L138" s="36" t="n">
        <v>0.5</v>
      </c>
      <c r="M138" s="37">
        <f>IF(H138&lt;-10,"ROBUST",IF(H138&lt;0,"MARGINAL",IF(H138&lt;15,"UNCERTAIN","UNFAVORABLE")))</f>
        <v/>
      </c>
    </row>
    <row r="139">
      <c r="A139" s="38" t="inlineStr">
        <is>
          <t>CuB2O4</t>
        </is>
      </c>
      <c r="B139" s="39" t="inlineStr">
        <is>
          <t>B2O3</t>
        </is>
      </c>
      <c r="C139" s="39" t="n">
        <v>1400</v>
      </c>
      <c r="D139" s="39" t="n">
        <v>1126.85</v>
      </c>
      <c r="E139" s="39" t="n">
        <v>-52.5</v>
      </c>
      <c r="F139" s="39" t="n">
        <v>42.71</v>
      </c>
      <c r="G139" s="39" t="n">
        <v>9.08</v>
      </c>
      <c r="H139" s="39" t="n">
        <v>-9.789999999999999</v>
      </c>
      <c r="I139" s="39" t="n">
        <v>-0.71</v>
      </c>
      <c r="J139" s="39" t="n">
        <v>0.0255</v>
      </c>
      <c r="K139" s="39" t="n">
        <v>1</v>
      </c>
      <c r="L139" s="39" t="n">
        <v>0.5</v>
      </c>
      <c r="M139" s="40">
        <f>IF(H139&lt;-10,"ROBUST",IF(H139&lt;0,"MARGINAL",IF(H139&lt;15,"UNCERTAIN","UNFAVORABLE")))</f>
        <v/>
      </c>
    </row>
    <row r="140">
      <c r="A140" s="35" t="inlineStr">
        <is>
          <t>CuB2O4</t>
        </is>
      </c>
      <c r="B140" s="36" t="inlineStr">
        <is>
          <t>B2O3</t>
        </is>
      </c>
      <c r="C140" s="36" t="n">
        <v>1425</v>
      </c>
      <c r="D140" s="36" t="n">
        <v>1151.85</v>
      </c>
      <c r="E140" s="36" t="n">
        <v>-52.21</v>
      </c>
      <c r="F140" s="36" t="n">
        <v>43.47</v>
      </c>
      <c r="G140" s="36" t="n">
        <v>9.24</v>
      </c>
      <c r="H140" s="36" t="n">
        <v>-8.74</v>
      </c>
      <c r="I140" s="36" t="n">
        <v>0.51</v>
      </c>
      <c r="J140" s="36" t="n">
        <v>0.0255</v>
      </c>
      <c r="K140" s="36" t="n">
        <v>1</v>
      </c>
      <c r="L140" s="36" t="n">
        <v>0.5</v>
      </c>
      <c r="M140" s="37">
        <f>IF(H140&lt;-10,"ROBUST",IF(H140&lt;0,"MARGINAL",IF(H140&lt;15,"UNCERTAIN","UNFAVORABLE")))</f>
        <v/>
      </c>
    </row>
    <row r="141">
      <c r="A141" s="38" t="inlineStr">
        <is>
          <t>CuB2O4</t>
        </is>
      </c>
      <c r="B141" s="39" t="inlineStr">
        <is>
          <t>B2O3</t>
        </is>
      </c>
      <c r="C141" s="39" t="n">
        <v>1450</v>
      </c>
      <c r="D141" s="39" t="n">
        <v>1176.85</v>
      </c>
      <c r="E141" s="39" t="n">
        <v>-51.91</v>
      </c>
      <c r="F141" s="39" t="n">
        <v>44.23</v>
      </c>
      <c r="G141" s="39" t="n">
        <v>9.41</v>
      </c>
      <c r="H141" s="39" t="n">
        <v>-7.68</v>
      </c>
      <c r="I141" s="39" t="n">
        <v>1.73</v>
      </c>
      <c r="J141" s="39" t="n">
        <v>0.0255</v>
      </c>
      <c r="K141" s="39" t="n">
        <v>1</v>
      </c>
      <c r="L141" s="39" t="n">
        <v>0.5</v>
      </c>
      <c r="M141" s="40">
        <f>IF(H141&lt;-10,"ROBUST",IF(H141&lt;0,"MARGINAL",IF(H141&lt;15,"UNCERTAIN","UNFAVORABLE")))</f>
        <v/>
      </c>
    </row>
    <row r="142">
      <c r="A142" s="35" t="inlineStr">
        <is>
          <t>CuB2O4</t>
        </is>
      </c>
      <c r="B142" s="36" t="inlineStr">
        <is>
          <t>B2O3</t>
        </is>
      </c>
      <c r="C142" s="36" t="n">
        <v>1475</v>
      </c>
      <c r="D142" s="36" t="n">
        <v>1201.85</v>
      </c>
      <c r="E142" s="36" t="n">
        <v>-51.62</v>
      </c>
      <c r="F142" s="36" t="n">
        <v>44.99</v>
      </c>
      <c r="G142" s="36" t="n">
        <v>9.57</v>
      </c>
      <c r="H142" s="36" t="n">
        <v>-6.62</v>
      </c>
      <c r="I142" s="36" t="n">
        <v>2.95</v>
      </c>
      <c r="J142" s="36" t="n">
        <v>0.0255</v>
      </c>
      <c r="K142" s="36" t="n">
        <v>1</v>
      </c>
      <c r="L142" s="36" t="n">
        <v>0.5</v>
      </c>
      <c r="M142" s="37">
        <f>IF(H142&lt;-10,"ROBUST",IF(H142&lt;0,"MARGINAL",IF(H142&lt;15,"UNCERTAIN","UNFAVORABLE")))</f>
        <v/>
      </c>
    </row>
    <row r="143">
      <c r="A143" s="38" t="inlineStr">
        <is>
          <t>CuB2O4</t>
        </is>
      </c>
      <c r="B143" s="39" t="inlineStr">
        <is>
          <t>B2O3</t>
        </is>
      </c>
      <c r="C143" s="39" t="n">
        <v>1500</v>
      </c>
      <c r="D143" s="39" t="n">
        <v>1226.85</v>
      </c>
      <c r="E143" s="39" t="n">
        <v>-51.32</v>
      </c>
      <c r="F143" s="39" t="n">
        <v>45.76</v>
      </c>
      <c r="G143" s="39" t="n">
        <v>9.73</v>
      </c>
      <c r="H143" s="39" t="n">
        <v>-5.56</v>
      </c>
      <c r="I143" s="39" t="n">
        <v>4.17</v>
      </c>
      <c r="J143" s="39" t="n">
        <v>0.0255</v>
      </c>
      <c r="K143" s="39" t="n">
        <v>1</v>
      </c>
      <c r="L143" s="39" t="n">
        <v>0.5</v>
      </c>
      <c r="M143" s="40">
        <f>IF(H143&lt;-10,"ROBUST",IF(H143&lt;0,"MARGINAL",IF(H143&lt;15,"UNCERTAIN","UNFAVORABLE")))</f>
        <v/>
      </c>
    </row>
    <row r="144">
      <c r="A144" s="35" t="inlineStr">
        <is>
          <t>CuB2O4</t>
        </is>
      </c>
      <c r="B144" s="36" t="inlineStr">
        <is>
          <t>B2O3</t>
        </is>
      </c>
      <c r="C144" s="36" t="n">
        <v>1525</v>
      </c>
      <c r="D144" s="36" t="n">
        <v>1251.85</v>
      </c>
      <c r="E144" s="36" t="n">
        <v>-51.02</v>
      </c>
      <c r="F144" s="36" t="n">
        <v>46.52</v>
      </c>
      <c r="G144" s="36" t="n">
        <v>9.890000000000001</v>
      </c>
      <c r="H144" s="36" t="n">
        <v>-4.5</v>
      </c>
      <c r="I144" s="36" t="n">
        <v>5.39</v>
      </c>
      <c r="J144" s="36" t="n">
        <v>0.0255</v>
      </c>
      <c r="K144" s="36" t="n">
        <v>1</v>
      </c>
      <c r="L144" s="36" t="n">
        <v>0.5</v>
      </c>
      <c r="M144" s="37">
        <f>IF(H144&lt;-10,"ROBUST",IF(H144&lt;0,"MARGINAL",IF(H144&lt;15,"UNCERTAIN","UNFAVORABLE")))</f>
        <v/>
      </c>
    </row>
    <row r="145">
      <c r="A145" s="38" t="inlineStr">
        <is>
          <t>CuB2O4</t>
        </is>
      </c>
      <c r="B145" s="39" t="inlineStr">
        <is>
          <t>B2O3</t>
        </is>
      </c>
      <c r="C145" s="39" t="n">
        <v>1550</v>
      </c>
      <c r="D145" s="39" t="n">
        <v>1276.85</v>
      </c>
      <c r="E145" s="39" t="n">
        <v>-50.72</v>
      </c>
      <c r="F145" s="39" t="n">
        <v>47.28</v>
      </c>
      <c r="G145" s="39" t="n">
        <v>10.06</v>
      </c>
      <c r="H145" s="39" t="n">
        <v>-3.44</v>
      </c>
      <c r="I145" s="39" t="n">
        <v>6.61</v>
      </c>
      <c r="J145" s="39" t="n">
        <v>0.0255</v>
      </c>
      <c r="K145" s="39" t="n">
        <v>1</v>
      </c>
      <c r="L145" s="39" t="n">
        <v>0.5</v>
      </c>
      <c r="M145" s="40">
        <f>IF(H145&lt;-10,"ROBUST",IF(H145&lt;0,"MARGINAL",IF(H145&lt;15,"UNCERTAIN","UNFAVORABLE")))</f>
        <v/>
      </c>
    </row>
    <row r="146">
      <c r="A146" s="35" t="inlineStr">
        <is>
          <t>CuB2O4</t>
        </is>
      </c>
      <c r="B146" s="36" t="inlineStr">
        <is>
          <t>B2O3</t>
        </is>
      </c>
      <c r="C146" s="36" t="n">
        <v>1575</v>
      </c>
      <c r="D146" s="36" t="n">
        <v>1301.85</v>
      </c>
      <c r="E146" s="36" t="n">
        <v>-50.42</v>
      </c>
      <c r="F146" s="36" t="n">
        <v>48.04</v>
      </c>
      <c r="G146" s="36" t="n">
        <v>10.22</v>
      </c>
      <c r="H146" s="36" t="n">
        <v>-2.38</v>
      </c>
      <c r="I146" s="36" t="n">
        <v>7.84</v>
      </c>
      <c r="J146" s="36" t="n">
        <v>0.0255</v>
      </c>
      <c r="K146" s="36" t="n">
        <v>1</v>
      </c>
      <c r="L146" s="36" t="n">
        <v>0.5</v>
      </c>
      <c r="M146" s="37">
        <f>IF(H146&lt;-10,"ROBUST",IF(H146&lt;0,"MARGINAL",IF(H146&lt;15,"UNCERTAIN","UNFAVORABLE")))</f>
        <v/>
      </c>
    </row>
    <row r="147">
      <c r="A147" s="38" t="inlineStr">
        <is>
          <t>CuB2O4</t>
        </is>
      </c>
      <c r="B147" s="39" t="inlineStr">
        <is>
          <t>B2O3</t>
        </is>
      </c>
      <c r="C147" s="39" t="n">
        <v>1600</v>
      </c>
      <c r="D147" s="39" t="n">
        <v>1326.85</v>
      </c>
      <c r="E147" s="39" t="n">
        <v>-50.12</v>
      </c>
      <c r="F147" s="39" t="n">
        <v>48.81</v>
      </c>
      <c r="G147" s="39" t="n">
        <v>10.38</v>
      </c>
      <c r="H147" s="39" t="n">
        <v>-1.32</v>
      </c>
      <c r="I147" s="39" t="n">
        <v>9.06</v>
      </c>
      <c r="J147" s="39" t="n">
        <v>0.0255</v>
      </c>
      <c r="K147" s="39" t="n">
        <v>1</v>
      </c>
      <c r="L147" s="39" t="n">
        <v>0.5</v>
      </c>
      <c r="M147" s="40">
        <f>IF(H147&lt;-10,"ROBUST",IF(H147&lt;0,"MARGINAL",IF(H147&lt;15,"UNCERTAIN","UNFAVORABLE")))</f>
        <v/>
      </c>
    </row>
    <row r="148">
      <c r="A148" s="35" t="inlineStr">
        <is>
          <t>CuB2O4</t>
        </is>
      </c>
      <c r="B148" s="36" t="inlineStr">
        <is>
          <t>B2O3</t>
        </is>
      </c>
      <c r="C148" s="36" t="n">
        <v>1625</v>
      </c>
      <c r="D148" s="36" t="n">
        <v>1351.85</v>
      </c>
      <c r="E148" s="36" t="n">
        <v>-49.82</v>
      </c>
      <c r="F148" s="36" t="n">
        <v>49.57</v>
      </c>
      <c r="G148" s="36" t="n">
        <v>10.54</v>
      </c>
      <c r="H148" s="36" t="n">
        <v>-0.25</v>
      </c>
      <c r="I148" s="36" t="n">
        <v>10.29</v>
      </c>
      <c r="J148" s="36" t="n">
        <v>0.0255</v>
      </c>
      <c r="K148" s="36" t="n">
        <v>1</v>
      </c>
      <c r="L148" s="36" t="n">
        <v>0.5</v>
      </c>
      <c r="M148" s="37">
        <f>IF(H148&lt;-10,"ROBUST",IF(H148&lt;0,"MARGINAL",IF(H148&lt;15,"UNCERTAIN","UNFAVORABLE")))</f>
        <v/>
      </c>
    </row>
    <row r="149">
      <c r="A149" s="38" t="inlineStr">
        <is>
          <t>CuB2O4</t>
        </is>
      </c>
      <c r="B149" s="39" t="inlineStr">
        <is>
          <t>B2O3</t>
        </is>
      </c>
      <c r="C149" s="39" t="n">
        <v>1650</v>
      </c>
      <c r="D149" s="39" t="n">
        <v>1376.85</v>
      </c>
      <c r="E149" s="39" t="n">
        <v>-49.52</v>
      </c>
      <c r="F149" s="39" t="n">
        <v>50.33</v>
      </c>
      <c r="G149" s="39" t="n">
        <v>10.7</v>
      </c>
      <c r="H149" s="39" t="n">
        <v>0.8100000000000001</v>
      </c>
      <c r="I149" s="39" t="n">
        <v>11.52</v>
      </c>
      <c r="J149" s="39" t="n">
        <v>0.0255</v>
      </c>
      <c r="K149" s="39" t="n">
        <v>1</v>
      </c>
      <c r="L149" s="39" t="n">
        <v>0.5</v>
      </c>
      <c r="M149" s="40">
        <f>IF(H149&lt;-10,"ROBUST",IF(H149&lt;0,"MARGINAL",IF(H149&lt;15,"UNCERTAIN","UNFAVORABLE")))</f>
        <v/>
      </c>
    </row>
    <row r="150">
      <c r="A150" s="35" t="inlineStr">
        <is>
          <t>CuB2O4</t>
        </is>
      </c>
      <c r="B150" s="36" t="inlineStr">
        <is>
          <t>B2O3</t>
        </is>
      </c>
      <c r="C150" s="36" t="n">
        <v>1675</v>
      </c>
      <c r="D150" s="36" t="n">
        <v>1401.85</v>
      </c>
      <c r="E150" s="36" t="n">
        <v>-49.22</v>
      </c>
      <c r="F150" s="36" t="n">
        <v>51.1</v>
      </c>
      <c r="G150" s="36" t="n">
        <v>10.87</v>
      </c>
      <c r="H150" s="36" t="n">
        <v>1.88</v>
      </c>
      <c r="I150" s="36" t="n">
        <v>12.74</v>
      </c>
      <c r="J150" s="36" t="n">
        <v>0.0255</v>
      </c>
      <c r="K150" s="36" t="n">
        <v>1</v>
      </c>
      <c r="L150" s="36" t="n">
        <v>0.5</v>
      </c>
      <c r="M150" s="37">
        <f>IF(H150&lt;-10,"ROBUST",IF(H150&lt;0,"MARGINAL",IF(H150&lt;15,"UNCERTAIN","UNFAVORABLE")))</f>
        <v/>
      </c>
    </row>
    <row r="151">
      <c r="A151" s="38" t="inlineStr">
        <is>
          <t>CuB2O4</t>
        </is>
      </c>
      <c r="B151" s="39" t="inlineStr">
        <is>
          <t>B2O3</t>
        </is>
      </c>
      <c r="C151" s="39" t="n">
        <v>1700</v>
      </c>
      <c r="D151" s="39" t="n">
        <v>1426.85</v>
      </c>
      <c r="E151" s="39" t="n">
        <v>-48.92</v>
      </c>
      <c r="F151" s="39" t="n">
        <v>51.86</v>
      </c>
      <c r="G151" s="39" t="n">
        <v>11.03</v>
      </c>
      <c r="H151" s="39" t="n">
        <v>2.94</v>
      </c>
      <c r="I151" s="39" t="n">
        <v>13.97</v>
      </c>
      <c r="J151" s="39" t="n">
        <v>0.0255</v>
      </c>
      <c r="K151" s="39" t="n">
        <v>1</v>
      </c>
      <c r="L151" s="39" t="n">
        <v>0.5</v>
      </c>
      <c r="M151" s="40">
        <f>IF(H151&lt;-10,"ROBUST",IF(H151&lt;0,"MARGINAL",IF(H151&lt;15,"UNCERTAIN","UNFAVORABLE")))</f>
        <v/>
      </c>
    </row>
    <row r="152">
      <c r="A152" s="35" t="inlineStr">
        <is>
          <t>CuB2O4</t>
        </is>
      </c>
      <c r="B152" s="36" t="inlineStr">
        <is>
          <t>B2O3</t>
        </is>
      </c>
      <c r="C152" s="36" t="n">
        <v>1725</v>
      </c>
      <c r="D152" s="36" t="n">
        <v>1451.85</v>
      </c>
      <c r="E152" s="36" t="n">
        <v>-48.62</v>
      </c>
      <c r="F152" s="36" t="n">
        <v>52.62</v>
      </c>
      <c r="G152" s="36" t="n">
        <v>11.19</v>
      </c>
      <c r="H152" s="36" t="n">
        <v>4.01</v>
      </c>
      <c r="I152" s="36" t="n">
        <v>15.2</v>
      </c>
      <c r="J152" s="36" t="n">
        <v>0.0255</v>
      </c>
      <c r="K152" s="36" t="n">
        <v>1</v>
      </c>
      <c r="L152" s="36" t="n">
        <v>0.5</v>
      </c>
      <c r="M152" s="37">
        <f>IF(H152&lt;-10,"ROBUST",IF(H152&lt;0,"MARGINAL",IF(H152&lt;15,"UNCERTAIN","UNFAVORABLE")))</f>
        <v/>
      </c>
    </row>
    <row r="153">
      <c r="A153" s="38" t="inlineStr">
        <is>
          <t>CuB2O4</t>
        </is>
      </c>
      <c r="B153" s="39" t="inlineStr">
        <is>
          <t>B2O3</t>
        </is>
      </c>
      <c r="C153" s="39" t="n">
        <v>1750</v>
      </c>
      <c r="D153" s="39" t="n">
        <v>1476.85</v>
      </c>
      <c r="E153" s="39" t="n">
        <v>-48.31</v>
      </c>
      <c r="F153" s="39" t="n">
        <v>53.38</v>
      </c>
      <c r="G153" s="39" t="n">
        <v>11.35</v>
      </c>
      <c r="H153" s="39" t="n">
        <v>5.07</v>
      </c>
      <c r="I153" s="39" t="n">
        <v>16.42</v>
      </c>
      <c r="J153" s="39" t="n">
        <v>0.0255</v>
      </c>
      <c r="K153" s="39" t="n">
        <v>1</v>
      </c>
      <c r="L153" s="39" t="n">
        <v>0.5</v>
      </c>
      <c r="M153" s="40">
        <f>IF(H153&lt;-10,"ROBUST",IF(H153&lt;0,"MARGINAL",IF(H153&lt;15,"UNCERTAIN","UNFAVORABLE")))</f>
        <v/>
      </c>
    </row>
    <row r="154">
      <c r="A154" s="35" t="inlineStr">
        <is>
          <t>CuB2O4</t>
        </is>
      </c>
      <c r="B154" s="36" t="inlineStr">
        <is>
          <t>B2O3</t>
        </is>
      </c>
      <c r="C154" s="36" t="n">
        <v>1775</v>
      </c>
      <c r="D154" s="36" t="n">
        <v>1501.85</v>
      </c>
      <c r="E154" s="36" t="n">
        <v>-48.01</v>
      </c>
      <c r="F154" s="36" t="n">
        <v>54.15</v>
      </c>
      <c r="G154" s="36" t="n">
        <v>11.52</v>
      </c>
      <c r="H154" s="36" t="n">
        <v>6.13</v>
      </c>
      <c r="I154" s="36" t="n">
        <v>17.65</v>
      </c>
      <c r="J154" s="36" t="n">
        <v>0.0255</v>
      </c>
      <c r="K154" s="36" t="n">
        <v>1</v>
      </c>
      <c r="L154" s="36" t="n">
        <v>0.5</v>
      </c>
      <c r="M154" s="37">
        <f>IF(H154&lt;-10,"ROBUST",IF(H154&lt;0,"MARGINAL",IF(H154&lt;15,"UNCERTAIN","UNFAVORABLE")))</f>
        <v/>
      </c>
    </row>
    <row r="155">
      <c r="A155" s="38" t="inlineStr">
        <is>
          <t>CuB2O4</t>
        </is>
      </c>
      <c r="B155" s="39" t="inlineStr">
        <is>
          <t>B2O3</t>
        </is>
      </c>
      <c r="C155" s="39" t="n">
        <v>1800</v>
      </c>
      <c r="D155" s="39" t="n">
        <v>1526.85</v>
      </c>
      <c r="E155" s="39" t="n">
        <v>-47.71</v>
      </c>
      <c r="F155" s="39" t="n">
        <v>54.91</v>
      </c>
      <c r="G155" s="39" t="n">
        <v>11.68</v>
      </c>
      <c r="H155" s="39" t="n">
        <v>7.2</v>
      </c>
      <c r="I155" s="39" t="n">
        <v>18.87</v>
      </c>
      <c r="J155" s="39" t="n">
        <v>0.0255</v>
      </c>
      <c r="K155" s="39" t="n">
        <v>1</v>
      </c>
      <c r="L155" s="39" t="n">
        <v>0.5</v>
      </c>
      <c r="M155" s="40">
        <f>IF(H155&lt;-10,"ROBUST",IF(H155&lt;0,"MARGINAL",IF(H155&lt;15,"UNCERTAIN","UNFAVORABLE")))</f>
        <v/>
      </c>
    </row>
    <row r="156">
      <c r="A156" s="35" t="inlineStr">
        <is>
          <t>CuB2O4</t>
        </is>
      </c>
      <c r="B156" s="36" t="inlineStr">
        <is>
          <t>B2O3</t>
        </is>
      </c>
      <c r="C156" s="36" t="n">
        <v>1825</v>
      </c>
      <c r="D156" s="36" t="n">
        <v>1551.85</v>
      </c>
      <c r="E156" s="36" t="n">
        <v>-47.41</v>
      </c>
      <c r="F156" s="36" t="n">
        <v>55.67</v>
      </c>
      <c r="G156" s="36" t="n">
        <v>11.84</v>
      </c>
      <c r="H156" s="36" t="n">
        <v>8.26</v>
      </c>
      <c r="I156" s="36" t="n">
        <v>20.1</v>
      </c>
      <c r="J156" s="36" t="n">
        <v>0.0255</v>
      </c>
      <c r="K156" s="36" t="n">
        <v>1</v>
      </c>
      <c r="L156" s="36" t="n">
        <v>0.5</v>
      </c>
      <c r="M156" s="37">
        <f>IF(H156&lt;-10,"ROBUST",IF(H156&lt;0,"MARGINAL",IF(H156&lt;15,"UNCERTAIN","UNFAVORABLE")))</f>
        <v/>
      </c>
    </row>
    <row r="157">
      <c r="A157" s="38" t="inlineStr">
        <is>
          <t>CuB2O4</t>
        </is>
      </c>
      <c r="B157" s="39" t="inlineStr">
        <is>
          <t>B2O3</t>
        </is>
      </c>
      <c r="C157" s="39" t="n">
        <v>1850</v>
      </c>
      <c r="D157" s="39" t="n">
        <v>1576.85</v>
      </c>
      <c r="E157" s="39" t="n">
        <v>-47.12</v>
      </c>
      <c r="F157" s="39" t="n">
        <v>56.43</v>
      </c>
      <c r="G157" s="39" t="n">
        <v>12</v>
      </c>
      <c r="H157" s="39" t="n">
        <v>9.32</v>
      </c>
      <c r="I157" s="39" t="n">
        <v>21.32</v>
      </c>
      <c r="J157" s="39" t="n">
        <v>0.0255</v>
      </c>
      <c r="K157" s="39" t="n">
        <v>1</v>
      </c>
      <c r="L157" s="39" t="n">
        <v>0.5</v>
      </c>
      <c r="M157" s="40">
        <f>IF(H157&lt;-10,"ROBUST",IF(H157&lt;0,"MARGINAL",IF(H157&lt;15,"UNCERTAIN","UNFAVORABLE")))</f>
        <v/>
      </c>
    </row>
    <row r="158">
      <c r="A158" s="35" t="inlineStr">
        <is>
          <t>CuB2O4</t>
        </is>
      </c>
      <c r="B158" s="36" t="inlineStr">
        <is>
          <t>B2O3</t>
        </is>
      </c>
      <c r="C158" s="36" t="n">
        <v>1875</v>
      </c>
      <c r="D158" s="36" t="n">
        <v>1601.85</v>
      </c>
      <c r="E158" s="36" t="n">
        <v>-46.82</v>
      </c>
      <c r="F158" s="36" t="n">
        <v>57.2</v>
      </c>
      <c r="G158" s="36" t="n">
        <v>12.16</v>
      </c>
      <c r="H158" s="36" t="n">
        <v>10.37</v>
      </c>
      <c r="I158" s="36" t="n">
        <v>22.54</v>
      </c>
      <c r="J158" s="36" t="n">
        <v>0.0255</v>
      </c>
      <c r="K158" s="36" t="n">
        <v>1</v>
      </c>
      <c r="L158" s="36" t="n">
        <v>0.5</v>
      </c>
      <c r="M158" s="37">
        <f>IF(H158&lt;-10,"ROBUST",IF(H158&lt;0,"MARGINAL",IF(H158&lt;15,"UNCERTAIN","UNFAVORABLE")))</f>
        <v/>
      </c>
    </row>
    <row r="159">
      <c r="A159" s="38" t="inlineStr">
        <is>
          <t>CuB2O4</t>
        </is>
      </c>
      <c r="B159" s="39" t="inlineStr">
        <is>
          <t>B2O3</t>
        </is>
      </c>
      <c r="C159" s="39" t="n">
        <v>1900</v>
      </c>
      <c r="D159" s="39" t="n">
        <v>1626.85</v>
      </c>
      <c r="E159" s="39" t="n">
        <v>-46.53</v>
      </c>
      <c r="F159" s="39" t="n">
        <v>57.96</v>
      </c>
      <c r="G159" s="39" t="n">
        <v>12.33</v>
      </c>
      <c r="H159" s="39" t="n">
        <v>11.43</v>
      </c>
      <c r="I159" s="39" t="n">
        <v>23.75</v>
      </c>
      <c r="J159" s="39" t="n">
        <v>0.0255</v>
      </c>
      <c r="K159" s="39" t="n">
        <v>1</v>
      </c>
      <c r="L159" s="39" t="n">
        <v>0.5</v>
      </c>
      <c r="M159" s="40">
        <f>IF(H159&lt;-10,"ROBUST",IF(H159&lt;0,"MARGINAL",IF(H159&lt;15,"UNCERTAIN","UNFAVORABLE")))</f>
        <v/>
      </c>
    </row>
    <row r="160">
      <c r="A160" s="35" t="inlineStr">
        <is>
          <t>CuAl2O4</t>
        </is>
      </c>
      <c r="B160" s="36" t="inlineStr">
        <is>
          <t>Al2O3</t>
        </is>
      </c>
      <c r="C160" s="36" t="n">
        <v>800</v>
      </c>
      <c r="D160" s="36" t="n">
        <v>526.85</v>
      </c>
      <c r="E160" s="36" t="n">
        <v>-86.81999999999999</v>
      </c>
      <c r="F160" s="36" t="n">
        <v>24.4</v>
      </c>
      <c r="G160" s="36" t="n">
        <v>5.19</v>
      </c>
      <c r="H160" s="36" t="n">
        <v>-62.41</v>
      </c>
      <c r="I160" s="36" t="n">
        <v>-57.22</v>
      </c>
      <c r="J160" s="36" t="n">
        <v>0.0255</v>
      </c>
      <c r="K160" s="36" t="n">
        <v>1</v>
      </c>
      <c r="L160" s="36" t="n">
        <v>0.5</v>
      </c>
      <c r="M160" s="37">
        <f>IF(H160&lt;-10,"ROBUST",IF(H160&lt;0,"MARGINAL",IF(H160&lt;15,"UNCERTAIN","UNFAVORABLE")))</f>
        <v/>
      </c>
    </row>
    <row r="161">
      <c r="A161" s="38" t="inlineStr">
        <is>
          <t>CuAl2O4</t>
        </is>
      </c>
      <c r="B161" s="39" t="inlineStr">
        <is>
          <t>Al2O3</t>
        </is>
      </c>
      <c r="C161" s="39" t="n">
        <v>825</v>
      </c>
      <c r="D161" s="39" t="n">
        <v>551.85</v>
      </c>
      <c r="E161" s="39" t="n">
        <v>-85.01000000000001</v>
      </c>
      <c r="F161" s="39" t="n">
        <v>25.17</v>
      </c>
      <c r="G161" s="39" t="n">
        <v>5.35</v>
      </c>
      <c r="H161" s="39" t="n">
        <v>-59.85</v>
      </c>
      <c r="I161" s="39" t="n">
        <v>-54.49</v>
      </c>
      <c r="J161" s="39" t="n">
        <v>0.0255</v>
      </c>
      <c r="K161" s="39" t="n">
        <v>1</v>
      </c>
      <c r="L161" s="39" t="n">
        <v>0.5</v>
      </c>
      <c r="M161" s="40">
        <f>IF(H161&lt;-10,"ROBUST",IF(H161&lt;0,"MARGINAL",IF(H161&lt;15,"UNCERTAIN","UNFAVORABLE")))</f>
        <v/>
      </c>
    </row>
    <row r="162">
      <c r="A162" s="35" t="inlineStr">
        <is>
          <t>CuAl2O4</t>
        </is>
      </c>
      <c r="B162" s="36" t="inlineStr">
        <is>
          <t>Al2O3</t>
        </is>
      </c>
      <c r="C162" s="36" t="n">
        <v>850</v>
      </c>
      <c r="D162" s="36" t="n">
        <v>576.85</v>
      </c>
      <c r="E162" s="36" t="n">
        <v>-83.22</v>
      </c>
      <c r="F162" s="36" t="n">
        <v>25.93</v>
      </c>
      <c r="G162" s="36" t="n">
        <v>5.51</v>
      </c>
      <c r="H162" s="36" t="n">
        <v>-57.29</v>
      </c>
      <c r="I162" s="36" t="n">
        <v>-51.77</v>
      </c>
      <c r="J162" s="36" t="n">
        <v>0.0255</v>
      </c>
      <c r="K162" s="36" t="n">
        <v>1</v>
      </c>
      <c r="L162" s="36" t="n">
        <v>0.5</v>
      </c>
      <c r="M162" s="37">
        <f>IF(H162&lt;-10,"ROBUST",IF(H162&lt;0,"MARGINAL",IF(H162&lt;15,"UNCERTAIN","UNFAVORABLE")))</f>
        <v/>
      </c>
    </row>
    <row r="163">
      <c r="A163" s="38" t="inlineStr">
        <is>
          <t>CuAl2O4</t>
        </is>
      </c>
      <c r="B163" s="39" t="inlineStr">
        <is>
          <t>Al2O3</t>
        </is>
      </c>
      <c r="C163" s="39" t="n">
        <v>875</v>
      </c>
      <c r="D163" s="39" t="n">
        <v>601.85</v>
      </c>
      <c r="E163" s="39" t="n">
        <v>-81.43000000000001</v>
      </c>
      <c r="F163" s="39" t="n">
        <v>26.69</v>
      </c>
      <c r="G163" s="39" t="n">
        <v>5.68</v>
      </c>
      <c r="H163" s="39" t="n">
        <v>-54.74</v>
      </c>
      <c r="I163" s="39" t="n">
        <v>-49.07</v>
      </c>
      <c r="J163" s="39" t="n">
        <v>0.0255</v>
      </c>
      <c r="K163" s="39" t="n">
        <v>1</v>
      </c>
      <c r="L163" s="39" t="n">
        <v>0.5</v>
      </c>
      <c r="M163" s="40">
        <f>IF(H163&lt;-10,"ROBUST",IF(H163&lt;0,"MARGINAL",IF(H163&lt;15,"UNCERTAIN","UNFAVORABLE")))</f>
        <v/>
      </c>
    </row>
    <row r="164">
      <c r="A164" s="35" t="inlineStr">
        <is>
          <t>CuAl2O4</t>
        </is>
      </c>
      <c r="B164" s="36" t="inlineStr">
        <is>
          <t>Al2O3</t>
        </is>
      </c>
      <c r="C164" s="36" t="n">
        <v>900</v>
      </c>
      <c r="D164" s="36" t="n">
        <v>626.85</v>
      </c>
      <c r="E164" s="36" t="n">
        <v>-79.66</v>
      </c>
      <c r="F164" s="36" t="n">
        <v>27.45</v>
      </c>
      <c r="G164" s="36" t="n">
        <v>5.84</v>
      </c>
      <c r="H164" s="36" t="n">
        <v>-52.21</v>
      </c>
      <c r="I164" s="36" t="n">
        <v>-46.37</v>
      </c>
      <c r="J164" s="36" t="n">
        <v>0.0255</v>
      </c>
      <c r="K164" s="36" t="n">
        <v>1</v>
      </c>
      <c r="L164" s="36" t="n">
        <v>0.5</v>
      </c>
      <c r="M164" s="37">
        <f>IF(H164&lt;-10,"ROBUST",IF(H164&lt;0,"MARGINAL",IF(H164&lt;15,"UNCERTAIN","UNFAVORABLE")))</f>
        <v/>
      </c>
    </row>
    <row r="165">
      <c r="A165" s="38" t="inlineStr">
        <is>
          <t>CuAl2O4</t>
        </is>
      </c>
      <c r="B165" s="39" t="inlineStr">
        <is>
          <t>Al2O3</t>
        </is>
      </c>
      <c r="C165" s="39" t="n">
        <v>925</v>
      </c>
      <c r="D165" s="39" t="n">
        <v>651.85</v>
      </c>
      <c r="E165" s="39" t="n">
        <v>-77.90000000000001</v>
      </c>
      <c r="F165" s="39" t="n">
        <v>28.22</v>
      </c>
      <c r="G165" s="39" t="n">
        <v>6</v>
      </c>
      <c r="H165" s="39" t="n">
        <v>-49.68</v>
      </c>
      <c r="I165" s="39" t="n">
        <v>-43.68</v>
      </c>
      <c r="J165" s="39" t="n">
        <v>0.0255</v>
      </c>
      <c r="K165" s="39" t="n">
        <v>1</v>
      </c>
      <c r="L165" s="39" t="n">
        <v>0.5</v>
      </c>
      <c r="M165" s="40">
        <f>IF(H165&lt;-10,"ROBUST",IF(H165&lt;0,"MARGINAL",IF(H165&lt;15,"UNCERTAIN","UNFAVORABLE")))</f>
        <v/>
      </c>
    </row>
    <row r="166">
      <c r="A166" s="35" t="inlineStr">
        <is>
          <t>CuAl2O4</t>
        </is>
      </c>
      <c r="B166" s="36" t="inlineStr">
        <is>
          <t>Al2O3</t>
        </is>
      </c>
      <c r="C166" s="36" t="n">
        <v>950</v>
      </c>
      <c r="D166" s="36" t="n">
        <v>676.85</v>
      </c>
      <c r="E166" s="36" t="n">
        <v>-76.14</v>
      </c>
      <c r="F166" s="36" t="n">
        <v>28.98</v>
      </c>
      <c r="G166" s="36" t="n">
        <v>6.16</v>
      </c>
      <c r="H166" s="36" t="n">
        <v>-47.16</v>
      </c>
      <c r="I166" s="36" t="n">
        <v>-41</v>
      </c>
      <c r="J166" s="36" t="n">
        <v>0.0255</v>
      </c>
      <c r="K166" s="36" t="n">
        <v>1</v>
      </c>
      <c r="L166" s="36" t="n">
        <v>0.5</v>
      </c>
      <c r="M166" s="37">
        <f>IF(H166&lt;-10,"ROBUST",IF(H166&lt;0,"MARGINAL",IF(H166&lt;15,"UNCERTAIN","UNFAVORABLE")))</f>
        <v/>
      </c>
    </row>
    <row r="167">
      <c r="A167" s="38" t="inlineStr">
        <is>
          <t>CuAl2O4</t>
        </is>
      </c>
      <c r="B167" s="39" t="inlineStr">
        <is>
          <t>Al2O3</t>
        </is>
      </c>
      <c r="C167" s="39" t="n">
        <v>975</v>
      </c>
      <c r="D167" s="39" t="n">
        <v>701.85</v>
      </c>
      <c r="E167" s="39" t="n">
        <v>-74.40000000000001</v>
      </c>
      <c r="F167" s="39" t="n">
        <v>29.74</v>
      </c>
      <c r="G167" s="39" t="n">
        <v>6.33</v>
      </c>
      <c r="H167" s="39" t="n">
        <v>-44.66</v>
      </c>
      <c r="I167" s="39" t="n">
        <v>-38.34</v>
      </c>
      <c r="J167" s="39" t="n">
        <v>0.0255</v>
      </c>
      <c r="K167" s="39" t="n">
        <v>1</v>
      </c>
      <c r="L167" s="39" t="n">
        <v>0.5</v>
      </c>
      <c r="M167" s="40">
        <f>IF(H167&lt;-10,"ROBUST",IF(H167&lt;0,"MARGINAL",IF(H167&lt;15,"UNCERTAIN","UNFAVORABLE")))</f>
        <v/>
      </c>
    </row>
    <row r="168">
      <c r="A168" s="35" t="inlineStr">
        <is>
          <t>CuAl2O4</t>
        </is>
      </c>
      <c r="B168" s="36" t="inlineStr">
        <is>
          <t>Al2O3</t>
        </is>
      </c>
      <c r="C168" s="36" t="n">
        <v>1000</v>
      </c>
      <c r="D168" s="36" t="n">
        <v>726.85</v>
      </c>
      <c r="E168" s="36" t="n">
        <v>-72.67</v>
      </c>
      <c r="F168" s="36" t="n">
        <v>30.5</v>
      </c>
      <c r="G168" s="36" t="n">
        <v>6.49</v>
      </c>
      <c r="H168" s="36" t="n">
        <v>-42.17</v>
      </c>
      <c r="I168" s="36" t="n">
        <v>-35.68</v>
      </c>
      <c r="J168" s="36" t="n">
        <v>0.0255</v>
      </c>
      <c r="K168" s="36" t="n">
        <v>1</v>
      </c>
      <c r="L168" s="36" t="n">
        <v>0.5</v>
      </c>
      <c r="M168" s="37">
        <f>IF(H168&lt;-10,"ROBUST",IF(H168&lt;0,"MARGINAL",IF(H168&lt;15,"UNCERTAIN","UNFAVORABLE")))</f>
        <v/>
      </c>
    </row>
    <row r="169">
      <c r="A169" s="38" t="inlineStr">
        <is>
          <t>CuAl2O4</t>
        </is>
      </c>
      <c r="B169" s="39" t="inlineStr">
        <is>
          <t>Al2O3</t>
        </is>
      </c>
      <c r="C169" s="39" t="n">
        <v>1025</v>
      </c>
      <c r="D169" s="39" t="n">
        <v>751.85</v>
      </c>
      <c r="E169" s="39" t="n">
        <v>-70.95</v>
      </c>
      <c r="F169" s="39" t="n">
        <v>31.27</v>
      </c>
      <c r="G169" s="39" t="n">
        <v>6.65</v>
      </c>
      <c r="H169" s="39" t="n">
        <v>-39.68</v>
      </c>
      <c r="I169" s="39" t="n">
        <v>-33.03</v>
      </c>
      <c r="J169" s="39" t="n">
        <v>0.0255</v>
      </c>
      <c r="K169" s="39" t="n">
        <v>1</v>
      </c>
      <c r="L169" s="39" t="n">
        <v>0.5</v>
      </c>
      <c r="M169" s="40">
        <f>IF(H169&lt;-10,"ROBUST",IF(H169&lt;0,"MARGINAL",IF(H169&lt;15,"UNCERTAIN","UNFAVORABLE")))</f>
        <v/>
      </c>
    </row>
    <row r="170">
      <c r="A170" s="35" t="inlineStr">
        <is>
          <t>CuAl2O4</t>
        </is>
      </c>
      <c r="B170" s="36" t="inlineStr">
        <is>
          <t>Al2O3</t>
        </is>
      </c>
      <c r="C170" s="36" t="n">
        <v>1050</v>
      </c>
      <c r="D170" s="36" t="n">
        <v>776.85</v>
      </c>
      <c r="E170" s="36" t="n">
        <v>-69.23999999999999</v>
      </c>
      <c r="F170" s="36" t="n">
        <v>32.03</v>
      </c>
      <c r="G170" s="36" t="n">
        <v>6.81</v>
      </c>
      <c r="H170" s="36" t="n">
        <v>-37.21</v>
      </c>
      <c r="I170" s="36" t="n">
        <v>-30.4</v>
      </c>
      <c r="J170" s="36" t="n">
        <v>0.0255</v>
      </c>
      <c r="K170" s="36" t="n">
        <v>1</v>
      </c>
      <c r="L170" s="36" t="n">
        <v>0.5</v>
      </c>
      <c r="M170" s="37">
        <f>IF(H170&lt;-10,"ROBUST",IF(H170&lt;0,"MARGINAL",IF(H170&lt;15,"UNCERTAIN","UNFAVORABLE")))</f>
        <v/>
      </c>
    </row>
    <row r="171">
      <c r="A171" s="38" t="inlineStr">
        <is>
          <t>CuAl2O4</t>
        </is>
      </c>
      <c r="B171" s="39" t="inlineStr">
        <is>
          <t>Al2O3</t>
        </is>
      </c>
      <c r="C171" s="39" t="n">
        <v>1075</v>
      </c>
      <c r="D171" s="39" t="n">
        <v>801.85</v>
      </c>
      <c r="E171" s="39" t="n">
        <v>-67.54000000000001</v>
      </c>
      <c r="F171" s="39" t="n">
        <v>32.79</v>
      </c>
      <c r="G171" s="39" t="n">
        <v>6.97</v>
      </c>
      <c r="H171" s="39" t="n">
        <v>-34.75</v>
      </c>
      <c r="I171" s="39" t="n">
        <v>-27.77</v>
      </c>
      <c r="J171" s="39" t="n">
        <v>0.0255</v>
      </c>
      <c r="K171" s="39" t="n">
        <v>1</v>
      </c>
      <c r="L171" s="39" t="n">
        <v>0.5</v>
      </c>
      <c r="M171" s="40">
        <f>IF(H171&lt;-10,"ROBUST",IF(H171&lt;0,"MARGINAL",IF(H171&lt;15,"UNCERTAIN","UNFAVORABLE")))</f>
        <v/>
      </c>
    </row>
    <row r="172">
      <c r="A172" s="35" t="inlineStr">
        <is>
          <t>CuAl2O4</t>
        </is>
      </c>
      <c r="B172" s="36" t="inlineStr">
        <is>
          <t>Al2O3</t>
        </is>
      </c>
      <c r="C172" s="36" t="n">
        <v>1100</v>
      </c>
      <c r="D172" s="36" t="n">
        <v>826.85</v>
      </c>
      <c r="E172" s="36" t="n">
        <v>-65.84999999999999</v>
      </c>
      <c r="F172" s="36" t="n">
        <v>33.56</v>
      </c>
      <c r="G172" s="36" t="n">
        <v>7.14</v>
      </c>
      <c r="H172" s="36" t="n">
        <v>-32.3</v>
      </c>
      <c r="I172" s="36" t="n">
        <v>-25.16</v>
      </c>
      <c r="J172" s="36" t="n">
        <v>0.0255</v>
      </c>
      <c r="K172" s="36" t="n">
        <v>1</v>
      </c>
      <c r="L172" s="36" t="n">
        <v>0.5</v>
      </c>
      <c r="M172" s="37">
        <f>IF(H172&lt;-10,"ROBUST",IF(H172&lt;0,"MARGINAL",IF(H172&lt;15,"UNCERTAIN","UNFAVORABLE")))</f>
        <v/>
      </c>
    </row>
    <row r="173">
      <c r="A173" s="38" t="inlineStr">
        <is>
          <t>CuAl2O4</t>
        </is>
      </c>
      <c r="B173" s="39" t="inlineStr">
        <is>
          <t>Al2O3</t>
        </is>
      </c>
      <c r="C173" s="39" t="n">
        <v>1125</v>
      </c>
      <c r="D173" s="39" t="n">
        <v>851.85</v>
      </c>
      <c r="E173" s="39" t="n">
        <v>-64.17</v>
      </c>
      <c r="F173" s="39" t="n">
        <v>34.32</v>
      </c>
      <c r="G173" s="39" t="n">
        <v>7.3</v>
      </c>
      <c r="H173" s="39" t="n">
        <v>-29.85</v>
      </c>
      <c r="I173" s="39" t="n">
        <v>-22.56</v>
      </c>
      <c r="J173" s="39" t="n">
        <v>0.0255</v>
      </c>
      <c r="K173" s="39" t="n">
        <v>1</v>
      </c>
      <c r="L173" s="39" t="n">
        <v>0.5</v>
      </c>
      <c r="M173" s="40">
        <f>IF(H173&lt;-10,"ROBUST",IF(H173&lt;0,"MARGINAL",IF(H173&lt;15,"UNCERTAIN","UNFAVORABLE")))</f>
        <v/>
      </c>
    </row>
    <row r="174">
      <c r="A174" s="35" t="inlineStr">
        <is>
          <t>CuAl2O4</t>
        </is>
      </c>
      <c r="B174" s="36" t="inlineStr">
        <is>
          <t>Al2O3</t>
        </is>
      </c>
      <c r="C174" s="36" t="n">
        <v>1150</v>
      </c>
      <c r="D174" s="36" t="n">
        <v>876.85</v>
      </c>
      <c r="E174" s="36" t="n">
        <v>-62.5</v>
      </c>
      <c r="F174" s="36" t="n">
        <v>35.08</v>
      </c>
      <c r="G174" s="36" t="n">
        <v>7.46</v>
      </c>
      <c r="H174" s="36" t="n">
        <v>-27.42</v>
      </c>
      <c r="I174" s="36" t="n">
        <v>-19.96</v>
      </c>
      <c r="J174" s="36" t="n">
        <v>0.0255</v>
      </c>
      <c r="K174" s="36" t="n">
        <v>1</v>
      </c>
      <c r="L174" s="36" t="n">
        <v>0.5</v>
      </c>
      <c r="M174" s="37">
        <f>IF(H174&lt;-10,"ROBUST",IF(H174&lt;0,"MARGINAL",IF(H174&lt;15,"UNCERTAIN","UNFAVORABLE")))</f>
        <v/>
      </c>
    </row>
    <row r="175">
      <c r="A175" s="38" t="inlineStr">
        <is>
          <t>CuAl2O4</t>
        </is>
      </c>
      <c r="B175" s="39" t="inlineStr">
        <is>
          <t>Al2O3</t>
        </is>
      </c>
      <c r="C175" s="39" t="n">
        <v>1175</v>
      </c>
      <c r="D175" s="39" t="n">
        <v>901.85</v>
      </c>
      <c r="E175" s="39" t="n">
        <v>-60.85</v>
      </c>
      <c r="F175" s="39" t="n">
        <v>35.84</v>
      </c>
      <c r="G175" s="39" t="n">
        <v>7.62</v>
      </c>
      <c r="H175" s="39" t="n">
        <v>-25</v>
      </c>
      <c r="I175" s="39" t="n">
        <v>-17.38</v>
      </c>
      <c r="J175" s="39" t="n">
        <v>0.0255</v>
      </c>
      <c r="K175" s="39" t="n">
        <v>1</v>
      </c>
      <c r="L175" s="39" t="n">
        <v>0.5</v>
      </c>
      <c r="M175" s="40">
        <f>IF(H175&lt;-10,"ROBUST",IF(H175&lt;0,"MARGINAL",IF(H175&lt;15,"UNCERTAIN","UNFAVORABLE")))</f>
        <v/>
      </c>
    </row>
    <row r="176">
      <c r="A176" s="35" t="inlineStr">
        <is>
          <t>CuAl2O4</t>
        </is>
      </c>
      <c r="B176" s="36" t="inlineStr">
        <is>
          <t>Al2O3</t>
        </is>
      </c>
      <c r="C176" s="36" t="n">
        <v>1200</v>
      </c>
      <c r="D176" s="36" t="n">
        <v>926.85</v>
      </c>
      <c r="E176" s="36" t="n">
        <v>-59.2</v>
      </c>
      <c r="F176" s="36" t="n">
        <v>36.61</v>
      </c>
      <c r="G176" s="36" t="n">
        <v>7.79</v>
      </c>
      <c r="H176" s="36" t="n">
        <v>-22.59</v>
      </c>
      <c r="I176" s="36" t="n">
        <v>-14.81</v>
      </c>
      <c r="J176" s="36" t="n">
        <v>0.0255</v>
      </c>
      <c r="K176" s="36" t="n">
        <v>1</v>
      </c>
      <c r="L176" s="36" t="n">
        <v>0.5</v>
      </c>
      <c r="M176" s="37">
        <f>IF(H176&lt;-10,"ROBUST",IF(H176&lt;0,"MARGINAL",IF(H176&lt;15,"UNCERTAIN","UNFAVORABLE")))</f>
        <v/>
      </c>
    </row>
    <row r="177">
      <c r="A177" s="38" t="inlineStr">
        <is>
          <t>CuAl2O4</t>
        </is>
      </c>
      <c r="B177" s="39" t="inlineStr">
        <is>
          <t>Al2O3</t>
        </is>
      </c>
      <c r="C177" s="39" t="n">
        <v>1225</v>
      </c>
      <c r="D177" s="39" t="n">
        <v>951.85</v>
      </c>
      <c r="E177" s="39" t="n">
        <v>-57.56</v>
      </c>
      <c r="F177" s="39" t="n">
        <v>37.37</v>
      </c>
      <c r="G177" s="39" t="n">
        <v>7.95</v>
      </c>
      <c r="H177" s="39" t="n">
        <v>-20.19</v>
      </c>
      <c r="I177" s="39" t="n">
        <v>-12.24</v>
      </c>
      <c r="J177" s="39" t="n">
        <v>0.0255</v>
      </c>
      <c r="K177" s="39" t="n">
        <v>1</v>
      </c>
      <c r="L177" s="39" t="n">
        <v>0.5</v>
      </c>
      <c r="M177" s="40">
        <f>IF(H177&lt;-10,"ROBUST",IF(H177&lt;0,"MARGINAL",IF(H177&lt;15,"UNCERTAIN","UNFAVORABLE")))</f>
        <v/>
      </c>
    </row>
    <row r="178">
      <c r="A178" s="35" t="inlineStr">
        <is>
          <t>CuAl2O4</t>
        </is>
      </c>
      <c r="B178" s="36" t="inlineStr">
        <is>
          <t>Al2O3</t>
        </is>
      </c>
      <c r="C178" s="36" t="n">
        <v>1250</v>
      </c>
      <c r="D178" s="36" t="n">
        <v>976.85</v>
      </c>
      <c r="E178" s="36" t="n">
        <v>-55.93</v>
      </c>
      <c r="F178" s="36" t="n">
        <v>38.13</v>
      </c>
      <c r="G178" s="36" t="n">
        <v>8.109999999999999</v>
      </c>
      <c r="H178" s="36" t="n">
        <v>-17.8</v>
      </c>
      <c r="I178" s="36" t="n">
        <v>-9.69</v>
      </c>
      <c r="J178" s="36" t="n">
        <v>0.0255</v>
      </c>
      <c r="K178" s="36" t="n">
        <v>1</v>
      </c>
      <c r="L178" s="36" t="n">
        <v>0.5</v>
      </c>
      <c r="M178" s="37">
        <f>IF(H178&lt;-10,"ROBUST",IF(H178&lt;0,"MARGINAL",IF(H178&lt;15,"UNCERTAIN","UNFAVORABLE")))</f>
        <v/>
      </c>
    </row>
    <row r="179">
      <c r="A179" s="38" t="inlineStr">
        <is>
          <t>CuAl2O4</t>
        </is>
      </c>
      <c r="B179" s="39" t="inlineStr">
        <is>
          <t>Al2O3</t>
        </is>
      </c>
      <c r="C179" s="39" t="n">
        <v>1275</v>
      </c>
      <c r="D179" s="39" t="n">
        <v>1001.85</v>
      </c>
      <c r="E179" s="39" t="n">
        <v>-54.32</v>
      </c>
      <c r="F179" s="39" t="n">
        <v>38.89</v>
      </c>
      <c r="G179" s="39" t="n">
        <v>8.27</v>
      </c>
      <c r="H179" s="39" t="n">
        <v>-15.42</v>
      </c>
      <c r="I179" s="39" t="n">
        <v>-7.15</v>
      </c>
      <c r="J179" s="39" t="n">
        <v>0.0255</v>
      </c>
      <c r="K179" s="39" t="n">
        <v>1</v>
      </c>
      <c r="L179" s="39" t="n">
        <v>0.5</v>
      </c>
      <c r="M179" s="40">
        <f>IF(H179&lt;-10,"ROBUST",IF(H179&lt;0,"MARGINAL",IF(H179&lt;15,"UNCERTAIN","UNFAVORABLE")))</f>
        <v/>
      </c>
    </row>
    <row r="180">
      <c r="A180" s="35" t="inlineStr">
        <is>
          <t>CuAl2O4</t>
        </is>
      </c>
      <c r="B180" s="36" t="inlineStr">
        <is>
          <t>Al2O3</t>
        </is>
      </c>
      <c r="C180" s="36" t="n">
        <v>1300</v>
      </c>
      <c r="D180" s="36" t="n">
        <v>1026.85</v>
      </c>
      <c r="E180" s="36" t="n">
        <v>-52.71</v>
      </c>
      <c r="F180" s="36" t="n">
        <v>39.66</v>
      </c>
      <c r="G180" s="36" t="n">
        <v>8.43</v>
      </c>
      <c r="H180" s="36" t="n">
        <v>-13.05</v>
      </c>
      <c r="I180" s="36" t="n">
        <v>-4.62</v>
      </c>
      <c r="J180" s="36" t="n">
        <v>0.0255</v>
      </c>
      <c r="K180" s="36" t="n">
        <v>1</v>
      </c>
      <c r="L180" s="36" t="n">
        <v>0.5</v>
      </c>
      <c r="M180" s="37">
        <f>IF(H180&lt;-10,"ROBUST",IF(H180&lt;0,"MARGINAL",IF(H180&lt;15,"UNCERTAIN","UNFAVORABLE")))</f>
        <v/>
      </c>
    </row>
    <row r="181">
      <c r="A181" s="38" t="inlineStr">
        <is>
          <t>CuAl2O4</t>
        </is>
      </c>
      <c r="B181" s="39" t="inlineStr">
        <is>
          <t>Al2O3</t>
        </is>
      </c>
      <c r="C181" s="39" t="n">
        <v>1325</v>
      </c>
      <c r="D181" s="39" t="n">
        <v>1051.85</v>
      </c>
      <c r="E181" s="39" t="n">
        <v>-51.11</v>
      </c>
      <c r="F181" s="39" t="n">
        <v>40.42</v>
      </c>
      <c r="G181" s="39" t="n">
        <v>8.6</v>
      </c>
      <c r="H181" s="39" t="n">
        <v>-10.69</v>
      </c>
      <c r="I181" s="39" t="n">
        <v>-2.1</v>
      </c>
      <c r="J181" s="39" t="n">
        <v>0.0255</v>
      </c>
      <c r="K181" s="39" t="n">
        <v>1</v>
      </c>
      <c r="L181" s="39" t="n">
        <v>0.5</v>
      </c>
      <c r="M181" s="40">
        <f>IF(H181&lt;-10,"ROBUST",IF(H181&lt;0,"MARGINAL",IF(H181&lt;15,"UNCERTAIN","UNFAVORABLE")))</f>
        <v/>
      </c>
    </row>
    <row r="182">
      <c r="A182" s="35" t="inlineStr">
        <is>
          <t>CuAl2O4</t>
        </is>
      </c>
      <c r="B182" s="36" t="inlineStr">
        <is>
          <t>Al2O3</t>
        </is>
      </c>
      <c r="C182" s="36" t="n">
        <v>1350</v>
      </c>
      <c r="D182" s="36" t="n">
        <v>1076.85</v>
      </c>
      <c r="E182" s="36" t="n">
        <v>-49.53</v>
      </c>
      <c r="F182" s="36" t="n">
        <v>41.18</v>
      </c>
      <c r="G182" s="36" t="n">
        <v>8.76</v>
      </c>
      <c r="H182" s="36" t="n">
        <v>-8.35</v>
      </c>
      <c r="I182" s="36" t="n">
        <v>0.41</v>
      </c>
      <c r="J182" s="36" t="n">
        <v>0.0255</v>
      </c>
      <c r="K182" s="36" t="n">
        <v>1</v>
      </c>
      <c r="L182" s="36" t="n">
        <v>0.5</v>
      </c>
      <c r="M182" s="37">
        <f>IF(H182&lt;-10,"ROBUST",IF(H182&lt;0,"MARGINAL",IF(H182&lt;15,"UNCERTAIN","UNFAVORABLE")))</f>
        <v/>
      </c>
    </row>
    <row r="183">
      <c r="A183" s="38" t="inlineStr">
        <is>
          <t>CuAl2O4</t>
        </is>
      </c>
      <c r="B183" s="39" t="inlineStr">
        <is>
          <t>Al2O3</t>
        </is>
      </c>
      <c r="C183" s="39" t="n">
        <v>1375</v>
      </c>
      <c r="D183" s="39" t="n">
        <v>1101.85</v>
      </c>
      <c r="E183" s="39" t="n">
        <v>-47.78</v>
      </c>
      <c r="F183" s="39" t="n">
        <v>41.94</v>
      </c>
      <c r="G183" s="39" t="n">
        <v>8.92</v>
      </c>
      <c r="H183" s="39" t="n">
        <v>-5.84</v>
      </c>
      <c r="I183" s="39" t="n">
        <v>3.08</v>
      </c>
      <c r="J183" s="39" t="n">
        <v>0.0255</v>
      </c>
      <c r="K183" s="39" t="n">
        <v>1</v>
      </c>
      <c r="L183" s="39" t="n">
        <v>0.5</v>
      </c>
      <c r="M183" s="40">
        <f>IF(H183&lt;-10,"ROBUST",IF(H183&lt;0,"MARGINAL",IF(H183&lt;15,"UNCERTAIN","UNFAVORABLE")))</f>
        <v/>
      </c>
    </row>
    <row r="184">
      <c r="A184" s="35" t="inlineStr">
        <is>
          <t>CuAl2O4</t>
        </is>
      </c>
      <c r="B184" s="36" t="inlineStr">
        <is>
          <t>Al2O3</t>
        </is>
      </c>
      <c r="C184" s="36" t="n">
        <v>1400</v>
      </c>
      <c r="D184" s="36" t="n">
        <v>1126.85</v>
      </c>
      <c r="E184" s="36" t="n">
        <v>-45.97</v>
      </c>
      <c r="F184" s="36" t="n">
        <v>42.71</v>
      </c>
      <c r="G184" s="36" t="n">
        <v>9.08</v>
      </c>
      <c r="H184" s="36" t="n">
        <v>-3.26</v>
      </c>
      <c r="I184" s="36" t="n">
        <v>5.82</v>
      </c>
      <c r="J184" s="36" t="n">
        <v>0.0255</v>
      </c>
      <c r="K184" s="36" t="n">
        <v>1</v>
      </c>
      <c r="L184" s="36" t="n">
        <v>0.5</v>
      </c>
      <c r="M184" s="37">
        <f>IF(H184&lt;-10,"ROBUST",IF(H184&lt;0,"MARGINAL",IF(H184&lt;15,"UNCERTAIN","UNFAVORABLE")))</f>
        <v/>
      </c>
    </row>
    <row r="185">
      <c r="A185" s="38" t="inlineStr">
        <is>
          <t>CuAl2O4</t>
        </is>
      </c>
      <c r="B185" s="39" t="inlineStr">
        <is>
          <t>Al2O3</t>
        </is>
      </c>
      <c r="C185" s="39" t="n">
        <v>1425</v>
      </c>
      <c r="D185" s="39" t="n">
        <v>1151.85</v>
      </c>
      <c r="E185" s="39" t="n">
        <v>-44.17</v>
      </c>
      <c r="F185" s="39" t="n">
        <v>43.47</v>
      </c>
      <c r="G185" s="39" t="n">
        <v>9.24</v>
      </c>
      <c r="H185" s="39" t="n">
        <v>-0.7</v>
      </c>
      <c r="I185" s="39" t="n">
        <v>8.550000000000001</v>
      </c>
      <c r="J185" s="39" t="n">
        <v>0.0255</v>
      </c>
      <c r="K185" s="39" t="n">
        <v>1</v>
      </c>
      <c r="L185" s="39" t="n">
        <v>0.5</v>
      </c>
      <c r="M185" s="40">
        <f>IF(H185&lt;-10,"ROBUST",IF(H185&lt;0,"MARGINAL",IF(H185&lt;15,"UNCERTAIN","UNFAVORABLE")))</f>
        <v/>
      </c>
    </row>
    <row r="186">
      <c r="A186" s="35" t="inlineStr">
        <is>
          <t>CuAl2O4</t>
        </is>
      </c>
      <c r="B186" s="36" t="inlineStr">
        <is>
          <t>Al2O3</t>
        </is>
      </c>
      <c r="C186" s="36" t="n">
        <v>1450</v>
      </c>
      <c r="D186" s="36" t="n">
        <v>1176.85</v>
      </c>
      <c r="E186" s="36" t="n">
        <v>-42.38</v>
      </c>
      <c r="F186" s="36" t="n">
        <v>44.23</v>
      </c>
      <c r="G186" s="36" t="n">
        <v>9.41</v>
      </c>
      <c r="H186" s="36" t="n">
        <v>1.86</v>
      </c>
      <c r="I186" s="36" t="n">
        <v>11.26</v>
      </c>
      <c r="J186" s="36" t="n">
        <v>0.0255</v>
      </c>
      <c r="K186" s="36" t="n">
        <v>1</v>
      </c>
      <c r="L186" s="36" t="n">
        <v>0.5</v>
      </c>
      <c r="M186" s="37">
        <f>IF(H186&lt;-10,"ROBUST",IF(H186&lt;0,"MARGINAL",IF(H186&lt;15,"UNCERTAIN","UNFAVORABLE")))</f>
        <v/>
      </c>
    </row>
    <row r="187">
      <c r="A187" s="38" t="inlineStr">
        <is>
          <t>CuAl2O4</t>
        </is>
      </c>
      <c r="B187" s="39" t="inlineStr">
        <is>
          <t>Al2O3</t>
        </is>
      </c>
      <c r="C187" s="39" t="n">
        <v>1475</v>
      </c>
      <c r="D187" s="39" t="n">
        <v>1201.85</v>
      </c>
      <c r="E187" s="39" t="n">
        <v>-40.59</v>
      </c>
      <c r="F187" s="39" t="n">
        <v>44.99</v>
      </c>
      <c r="G187" s="39" t="n">
        <v>9.57</v>
      </c>
      <c r="H187" s="39" t="n">
        <v>4.4</v>
      </c>
      <c r="I187" s="39" t="n">
        <v>13.97</v>
      </c>
      <c r="J187" s="39" t="n">
        <v>0.0255</v>
      </c>
      <c r="K187" s="39" t="n">
        <v>1</v>
      </c>
      <c r="L187" s="39" t="n">
        <v>0.5</v>
      </c>
      <c r="M187" s="40">
        <f>IF(H187&lt;-10,"ROBUST",IF(H187&lt;0,"MARGINAL",IF(H187&lt;15,"UNCERTAIN","UNFAVORABLE")))</f>
        <v/>
      </c>
    </row>
    <row r="188">
      <c r="A188" s="35" t="inlineStr">
        <is>
          <t>CuAl2O4</t>
        </is>
      </c>
      <c r="B188" s="36" t="inlineStr">
        <is>
          <t>Al2O3</t>
        </is>
      </c>
      <c r="C188" s="36" t="n">
        <v>1500</v>
      </c>
      <c r="D188" s="36" t="n">
        <v>1226.85</v>
      </c>
      <c r="E188" s="36" t="n">
        <v>-38.83</v>
      </c>
      <c r="F188" s="36" t="n">
        <v>45.76</v>
      </c>
      <c r="G188" s="36" t="n">
        <v>9.73</v>
      </c>
      <c r="H188" s="36" t="n">
        <v>6.93</v>
      </c>
      <c r="I188" s="36" t="n">
        <v>16.66</v>
      </c>
      <c r="J188" s="36" t="n">
        <v>0.0255</v>
      </c>
      <c r="K188" s="36" t="n">
        <v>1</v>
      </c>
      <c r="L188" s="36" t="n">
        <v>0.5</v>
      </c>
      <c r="M188" s="37">
        <f>IF(H188&lt;-10,"ROBUST",IF(H188&lt;0,"MARGINAL",IF(H188&lt;15,"UNCERTAIN","UNFAVORABLE")))</f>
        <v/>
      </c>
    </row>
    <row r="189">
      <c r="A189" s="38" t="inlineStr">
        <is>
          <t>CuAl2O4</t>
        </is>
      </c>
      <c r="B189" s="39" t="inlineStr">
        <is>
          <t>Al2O3</t>
        </is>
      </c>
      <c r="C189" s="39" t="n">
        <v>1525</v>
      </c>
      <c r="D189" s="39" t="n">
        <v>1251.85</v>
      </c>
      <c r="E189" s="39" t="n">
        <v>-37.07</v>
      </c>
      <c r="F189" s="39" t="n">
        <v>46.52</v>
      </c>
      <c r="G189" s="39" t="n">
        <v>9.890000000000001</v>
      </c>
      <c r="H189" s="39" t="n">
        <v>9.449999999999999</v>
      </c>
      <c r="I189" s="39" t="n">
        <v>19.34</v>
      </c>
      <c r="J189" s="39" t="n">
        <v>0.0255</v>
      </c>
      <c r="K189" s="39" t="n">
        <v>1</v>
      </c>
      <c r="L189" s="39" t="n">
        <v>0.5</v>
      </c>
      <c r="M189" s="40">
        <f>IF(H189&lt;-10,"ROBUST",IF(H189&lt;0,"MARGINAL",IF(H189&lt;15,"UNCERTAIN","UNFAVORABLE")))</f>
        <v/>
      </c>
    </row>
    <row r="190">
      <c r="A190" s="35" t="inlineStr">
        <is>
          <t>CuAl2O4</t>
        </is>
      </c>
      <c r="B190" s="36" t="inlineStr">
        <is>
          <t>Al2O3</t>
        </is>
      </c>
      <c r="C190" s="36" t="n">
        <v>1550</v>
      </c>
      <c r="D190" s="36" t="n">
        <v>1276.85</v>
      </c>
      <c r="E190" s="36" t="n">
        <v>-35.35</v>
      </c>
      <c r="F190" s="36" t="n">
        <v>47.28</v>
      </c>
      <c r="G190" s="36" t="n">
        <v>10.06</v>
      </c>
      <c r="H190" s="36" t="n">
        <v>11.94</v>
      </c>
      <c r="I190" s="36" t="n">
        <v>21.99</v>
      </c>
      <c r="J190" s="36" t="n">
        <v>0.0255</v>
      </c>
      <c r="K190" s="36" t="n">
        <v>1</v>
      </c>
      <c r="L190" s="36" t="n">
        <v>0.5</v>
      </c>
      <c r="M190" s="37">
        <f>IF(H190&lt;-10,"ROBUST",IF(H190&lt;0,"MARGINAL",IF(H190&lt;15,"UNCERTAIN","UNFAVORABLE")))</f>
        <v/>
      </c>
    </row>
    <row r="191">
      <c r="A191" s="38" t="inlineStr">
        <is>
          <t>CuAl2O4</t>
        </is>
      </c>
      <c r="B191" s="39" t="inlineStr">
        <is>
          <t>Al2O3</t>
        </is>
      </c>
      <c r="C191" s="39" t="n">
        <v>1575</v>
      </c>
      <c r="D191" s="39" t="n">
        <v>1301.85</v>
      </c>
      <c r="E191" s="39" t="n">
        <v>-34.7</v>
      </c>
      <c r="F191" s="39" t="n">
        <v>48.04</v>
      </c>
      <c r="G191" s="39" t="n">
        <v>10.22</v>
      </c>
      <c r="H191" s="39" t="n">
        <v>13.34</v>
      </c>
      <c r="I191" s="39" t="n">
        <v>23.56</v>
      </c>
      <c r="J191" s="39" t="n">
        <v>0.0255</v>
      </c>
      <c r="K191" s="39" t="n">
        <v>1</v>
      </c>
      <c r="L191" s="39" t="n">
        <v>0.5</v>
      </c>
      <c r="M191" s="40">
        <f>IF(H191&lt;-10,"ROBUST",IF(H191&lt;0,"MARGINAL",IF(H191&lt;15,"UNCERTAIN","UNFAVORABLE")))</f>
        <v/>
      </c>
    </row>
    <row r="192">
      <c r="A192" s="35" t="inlineStr">
        <is>
          <t>CuAl2O4</t>
        </is>
      </c>
      <c r="B192" s="36" t="inlineStr">
        <is>
          <t>Al2O3</t>
        </is>
      </c>
      <c r="C192" s="36" t="n">
        <v>1600</v>
      </c>
      <c r="D192" s="36" t="n">
        <v>1326.85</v>
      </c>
      <c r="E192" s="36" t="n">
        <v>-34.37</v>
      </c>
      <c r="F192" s="36" t="n">
        <v>48.81</v>
      </c>
      <c r="G192" s="36" t="n">
        <v>10.38</v>
      </c>
      <c r="H192" s="36" t="n">
        <v>14.44</v>
      </c>
      <c r="I192" s="36" t="n">
        <v>24.82</v>
      </c>
      <c r="J192" s="36" t="n">
        <v>0.0255</v>
      </c>
      <c r="K192" s="36" t="n">
        <v>1</v>
      </c>
      <c r="L192" s="36" t="n">
        <v>0.5</v>
      </c>
      <c r="M192" s="37">
        <f>IF(H192&lt;-10,"ROBUST",IF(H192&lt;0,"MARGINAL",IF(H192&lt;15,"UNCERTAIN","UNFAVORABLE")))</f>
        <v/>
      </c>
    </row>
    <row r="193">
      <c r="A193" s="38" t="inlineStr">
        <is>
          <t>CuAl2O4</t>
        </is>
      </c>
      <c r="B193" s="39" t="inlineStr">
        <is>
          <t>Al2O3</t>
        </is>
      </c>
      <c r="C193" s="39" t="n">
        <v>1625</v>
      </c>
      <c r="D193" s="39" t="n">
        <v>1351.85</v>
      </c>
      <c r="E193" s="39" t="n">
        <v>-34.05</v>
      </c>
      <c r="F193" s="39" t="n">
        <v>49.57</v>
      </c>
      <c r="G193" s="39" t="n">
        <v>10.54</v>
      </c>
      <c r="H193" s="39" t="n">
        <v>15.52</v>
      </c>
      <c r="I193" s="39" t="n">
        <v>26.07</v>
      </c>
      <c r="J193" s="39" t="n">
        <v>0.0255</v>
      </c>
      <c r="K193" s="39" t="n">
        <v>1</v>
      </c>
      <c r="L193" s="39" t="n">
        <v>0.5</v>
      </c>
      <c r="M193" s="40">
        <f>IF(H193&lt;-10,"ROBUST",IF(H193&lt;0,"MARGINAL",IF(H193&lt;15,"UNCERTAIN","UNFAVORABLE")))</f>
        <v/>
      </c>
    </row>
    <row r="194">
      <c r="A194" s="35" t="inlineStr">
        <is>
          <t>CuAl2O4</t>
        </is>
      </c>
      <c r="B194" s="36" t="inlineStr">
        <is>
          <t>Al2O3</t>
        </is>
      </c>
      <c r="C194" s="36" t="n">
        <v>1650</v>
      </c>
      <c r="D194" s="36" t="n">
        <v>1376.85</v>
      </c>
      <c r="E194" s="36" t="n">
        <v>-33.74</v>
      </c>
      <c r="F194" s="36" t="n">
        <v>50.33</v>
      </c>
      <c r="G194" s="36" t="n">
        <v>10.7</v>
      </c>
      <c r="H194" s="36" t="n">
        <v>16.59</v>
      </c>
      <c r="I194" s="36" t="n">
        <v>27.3</v>
      </c>
      <c r="J194" s="36" t="n">
        <v>0.0255</v>
      </c>
      <c r="K194" s="36" t="n">
        <v>1</v>
      </c>
      <c r="L194" s="36" t="n">
        <v>0.5</v>
      </c>
      <c r="M194" s="37">
        <f>IF(H194&lt;-10,"ROBUST",IF(H194&lt;0,"MARGINAL",IF(H194&lt;15,"UNCERTAIN","UNFAVORABLE")))</f>
        <v/>
      </c>
    </row>
    <row r="195">
      <c r="A195" s="38" t="inlineStr">
        <is>
          <t>CuAl2O4</t>
        </is>
      </c>
      <c r="B195" s="39" t="inlineStr">
        <is>
          <t>Al2O3</t>
        </is>
      </c>
      <c r="C195" s="39" t="n">
        <v>1675</v>
      </c>
      <c r="D195" s="39" t="n">
        <v>1401.85</v>
      </c>
      <c r="E195" s="39" t="n">
        <v>-33.45</v>
      </c>
      <c r="F195" s="39" t="n">
        <v>51.1</v>
      </c>
      <c r="G195" s="39" t="n">
        <v>10.87</v>
      </c>
      <c r="H195" s="39" t="n">
        <v>17.64</v>
      </c>
      <c r="I195" s="39" t="n">
        <v>28.51</v>
      </c>
      <c r="J195" s="39" t="n">
        <v>0.0255</v>
      </c>
      <c r="K195" s="39" t="n">
        <v>1</v>
      </c>
      <c r="L195" s="39" t="n">
        <v>0.5</v>
      </c>
      <c r="M195" s="40">
        <f>IF(H195&lt;-10,"ROBUST",IF(H195&lt;0,"MARGINAL",IF(H195&lt;15,"UNCERTAIN","UNFAVORABLE")))</f>
        <v/>
      </c>
    </row>
    <row r="196">
      <c r="A196" s="35" t="inlineStr">
        <is>
          <t>CuAl2O4</t>
        </is>
      </c>
      <c r="B196" s="36" t="inlineStr">
        <is>
          <t>Al2O3</t>
        </is>
      </c>
      <c r="C196" s="36" t="n">
        <v>1700</v>
      </c>
      <c r="D196" s="36" t="n">
        <v>1426.85</v>
      </c>
      <c r="E196" s="36" t="n">
        <v>-33.18</v>
      </c>
      <c r="F196" s="36" t="n">
        <v>51.86</v>
      </c>
      <c r="G196" s="36" t="n">
        <v>11.03</v>
      </c>
      <c r="H196" s="36" t="n">
        <v>18.68</v>
      </c>
      <c r="I196" s="36" t="n">
        <v>29.71</v>
      </c>
      <c r="J196" s="36" t="n">
        <v>0.0255</v>
      </c>
      <c r="K196" s="36" t="n">
        <v>1</v>
      </c>
      <c r="L196" s="36" t="n">
        <v>0.5</v>
      </c>
      <c r="M196" s="37">
        <f>IF(H196&lt;-10,"ROBUST",IF(H196&lt;0,"MARGINAL",IF(H196&lt;15,"UNCERTAIN","UNFAVORABLE")))</f>
        <v/>
      </c>
    </row>
    <row r="197">
      <c r="A197" s="38" t="inlineStr">
        <is>
          <t>CuAl2O4</t>
        </is>
      </c>
      <c r="B197" s="39" t="inlineStr">
        <is>
          <t>Al2O3</t>
        </is>
      </c>
      <c r="C197" s="39" t="n">
        <v>1725</v>
      </c>
      <c r="D197" s="39" t="n">
        <v>1451.85</v>
      </c>
      <c r="E197" s="39" t="n">
        <v>-32.93</v>
      </c>
      <c r="F197" s="39" t="n">
        <v>52.62</v>
      </c>
      <c r="G197" s="39" t="n">
        <v>11.19</v>
      </c>
      <c r="H197" s="39" t="n">
        <v>19.69</v>
      </c>
      <c r="I197" s="39" t="n">
        <v>30.88</v>
      </c>
      <c r="J197" s="39" t="n">
        <v>0.0255</v>
      </c>
      <c r="K197" s="39" t="n">
        <v>1</v>
      </c>
      <c r="L197" s="39" t="n">
        <v>0.5</v>
      </c>
      <c r="M197" s="40">
        <f>IF(H197&lt;-10,"ROBUST",IF(H197&lt;0,"MARGINAL",IF(H197&lt;15,"UNCERTAIN","UNFAVORABLE")))</f>
        <v/>
      </c>
    </row>
    <row r="198">
      <c r="A198" s="35" t="inlineStr">
        <is>
          <t>CuAl2O4</t>
        </is>
      </c>
      <c r="B198" s="36" t="inlineStr">
        <is>
          <t>Al2O3</t>
        </is>
      </c>
      <c r="C198" s="36" t="n">
        <v>1750</v>
      </c>
      <c r="D198" s="36" t="n">
        <v>1476.85</v>
      </c>
      <c r="E198" s="36" t="n">
        <v>-32.7</v>
      </c>
      <c r="F198" s="36" t="n">
        <v>53.38</v>
      </c>
      <c r="G198" s="36" t="n">
        <v>11.35</v>
      </c>
      <c r="H198" s="36" t="n">
        <v>20.68</v>
      </c>
      <c r="I198" s="36" t="n">
        <v>32.04</v>
      </c>
      <c r="J198" s="36" t="n">
        <v>0.0255</v>
      </c>
      <c r="K198" s="36" t="n">
        <v>1</v>
      </c>
      <c r="L198" s="36" t="n">
        <v>0.5</v>
      </c>
      <c r="M198" s="37">
        <f>IF(H198&lt;-10,"ROBUST",IF(H198&lt;0,"MARGINAL",IF(H198&lt;15,"UNCERTAIN","UNFAVORABLE")))</f>
        <v/>
      </c>
    </row>
    <row r="199">
      <c r="A199" s="38" t="inlineStr">
        <is>
          <t>CuAl2O4</t>
        </is>
      </c>
      <c r="B199" s="39" t="inlineStr">
        <is>
          <t>Al2O3</t>
        </is>
      </c>
      <c r="C199" s="39" t="n">
        <v>1775</v>
      </c>
      <c r="D199" s="39" t="n">
        <v>1501.85</v>
      </c>
      <c r="E199" s="39" t="n">
        <v>-32.49</v>
      </c>
      <c r="F199" s="39" t="n">
        <v>54.15</v>
      </c>
      <c r="G199" s="39" t="n">
        <v>11.52</v>
      </c>
      <c r="H199" s="39" t="n">
        <v>21.65</v>
      </c>
      <c r="I199" s="39" t="n">
        <v>33.17</v>
      </c>
      <c r="J199" s="39" t="n">
        <v>0.0255</v>
      </c>
      <c r="K199" s="39" t="n">
        <v>1</v>
      </c>
      <c r="L199" s="39" t="n">
        <v>0.5</v>
      </c>
      <c r="M199" s="40">
        <f>IF(H199&lt;-10,"ROBUST",IF(H199&lt;0,"MARGINAL",IF(H199&lt;15,"UNCERTAIN","UNFAVORABLE")))</f>
        <v/>
      </c>
    </row>
    <row r="200">
      <c r="A200" s="35" t="inlineStr">
        <is>
          <t>CuAl2O4</t>
        </is>
      </c>
      <c r="B200" s="36" t="inlineStr">
        <is>
          <t>Al2O3</t>
        </is>
      </c>
      <c r="C200" s="36" t="n">
        <v>1800</v>
      </c>
      <c r="D200" s="36" t="n">
        <v>1526.85</v>
      </c>
      <c r="E200" s="36" t="n">
        <v>-32.31</v>
      </c>
      <c r="F200" s="36" t="n">
        <v>54.91</v>
      </c>
      <c r="G200" s="36" t="n">
        <v>11.68</v>
      </c>
      <c r="H200" s="36" t="n">
        <v>22.59</v>
      </c>
      <c r="I200" s="36" t="n">
        <v>34.27</v>
      </c>
      <c r="J200" s="36" t="n">
        <v>0.0255</v>
      </c>
      <c r="K200" s="36" t="n">
        <v>1</v>
      </c>
      <c r="L200" s="36" t="n">
        <v>0.5</v>
      </c>
      <c r="M200" s="37">
        <f>IF(H200&lt;-10,"ROBUST",IF(H200&lt;0,"MARGINAL",IF(H200&lt;15,"UNCERTAIN","UNFAVORABLE")))</f>
        <v/>
      </c>
    </row>
    <row r="201">
      <c r="A201" s="38" t="inlineStr">
        <is>
          <t>CuAl2O4</t>
        </is>
      </c>
      <c r="B201" s="39" t="inlineStr">
        <is>
          <t>Al2O3</t>
        </is>
      </c>
      <c r="C201" s="39" t="n">
        <v>1825</v>
      </c>
      <c r="D201" s="39" t="n">
        <v>1551.85</v>
      </c>
      <c r="E201" s="39" t="n">
        <v>-32.17</v>
      </c>
      <c r="F201" s="39" t="n">
        <v>55.67</v>
      </c>
      <c r="G201" s="39" t="n">
        <v>11.84</v>
      </c>
      <c r="H201" s="39" t="n">
        <v>23.51</v>
      </c>
      <c r="I201" s="39" t="n">
        <v>35.35</v>
      </c>
      <c r="J201" s="39" t="n">
        <v>0.0255</v>
      </c>
      <c r="K201" s="39" t="n">
        <v>1</v>
      </c>
      <c r="L201" s="39" t="n">
        <v>0.5</v>
      </c>
      <c r="M201" s="40">
        <f>IF(H201&lt;-10,"ROBUST",IF(H201&lt;0,"MARGINAL",IF(H201&lt;15,"UNCERTAIN","UNFAVORABLE")))</f>
        <v/>
      </c>
    </row>
    <row r="202">
      <c r="A202" s="35" t="inlineStr">
        <is>
          <t>CuAl2O4</t>
        </is>
      </c>
      <c r="B202" s="36" t="inlineStr">
        <is>
          <t>Al2O3</t>
        </is>
      </c>
      <c r="C202" s="36" t="n">
        <v>1850</v>
      </c>
      <c r="D202" s="36" t="n">
        <v>1576.85</v>
      </c>
      <c r="E202" s="36" t="n">
        <v>-32.05</v>
      </c>
      <c r="F202" s="36" t="n">
        <v>56.43</v>
      </c>
      <c r="G202" s="36" t="n">
        <v>12</v>
      </c>
      <c r="H202" s="36" t="n">
        <v>24.38</v>
      </c>
      <c r="I202" s="36" t="n">
        <v>36.39</v>
      </c>
      <c r="J202" s="36" t="n">
        <v>0.0255</v>
      </c>
      <c r="K202" s="36" t="n">
        <v>1</v>
      </c>
      <c r="L202" s="36" t="n">
        <v>0.5</v>
      </c>
      <c r="M202" s="37">
        <f>IF(H202&lt;-10,"ROBUST",IF(H202&lt;0,"MARGINAL",IF(H202&lt;15,"UNCERTAIN","UNFAVORABLE")))</f>
        <v/>
      </c>
    </row>
    <row r="203">
      <c r="A203" s="38" t="inlineStr">
        <is>
          <t>CuAl2O4</t>
        </is>
      </c>
      <c r="B203" s="39" t="inlineStr">
        <is>
          <t>Al2O3</t>
        </is>
      </c>
      <c r="C203" s="39" t="n">
        <v>1875</v>
      </c>
      <c r="D203" s="39" t="n">
        <v>1601.85</v>
      </c>
      <c r="E203" s="39" t="n">
        <v>-31.98</v>
      </c>
      <c r="F203" s="39" t="n">
        <v>57.2</v>
      </c>
      <c r="G203" s="39" t="n">
        <v>12.16</v>
      </c>
      <c r="H203" s="39" t="n">
        <v>25.22</v>
      </c>
      <c r="I203" s="39" t="n">
        <v>37.39</v>
      </c>
      <c r="J203" s="39" t="n">
        <v>0.0255</v>
      </c>
      <c r="K203" s="39" t="n">
        <v>1</v>
      </c>
      <c r="L203" s="39" t="n">
        <v>0.5</v>
      </c>
      <c r="M203" s="40">
        <f>IF(H203&lt;-10,"ROBUST",IF(H203&lt;0,"MARGINAL",IF(H203&lt;15,"UNCERTAIN","UNFAVORABLE")))</f>
        <v/>
      </c>
    </row>
    <row r="204">
      <c r="A204" s="35" t="inlineStr">
        <is>
          <t>CuAl2O4</t>
        </is>
      </c>
      <c r="B204" s="36" t="inlineStr">
        <is>
          <t>Al2O3</t>
        </is>
      </c>
      <c r="C204" s="36" t="n">
        <v>1900</v>
      </c>
      <c r="D204" s="36" t="n">
        <v>1626.85</v>
      </c>
      <c r="E204" s="36" t="n">
        <v>-31.95</v>
      </c>
      <c r="F204" s="36" t="n">
        <v>57.96</v>
      </c>
      <c r="G204" s="36" t="n">
        <v>12.33</v>
      </c>
      <c r="H204" s="36" t="n">
        <v>26.01</v>
      </c>
      <c r="I204" s="36" t="n">
        <v>38.34</v>
      </c>
      <c r="J204" s="36" t="n">
        <v>0.0255</v>
      </c>
      <c r="K204" s="36" t="n">
        <v>1</v>
      </c>
      <c r="L204" s="36" t="n">
        <v>0.5</v>
      </c>
      <c r="M204" s="37">
        <f>IF(H204&lt;-10,"ROBUST",IF(H204&lt;0,"MARGINAL",IF(H204&lt;15,"UNCERTAIN","UNFAVORABLE")))</f>
        <v/>
      </c>
    </row>
    <row r="205">
      <c r="A205" s="38" t="inlineStr">
        <is>
          <t>Cu3V2O8</t>
        </is>
      </c>
      <c r="B205" s="39" t="inlineStr">
        <is>
          <t>V2O5</t>
        </is>
      </c>
      <c r="C205" s="39" t="n">
        <v>800</v>
      </c>
      <c r="D205" s="39" t="n">
        <v>526.85</v>
      </c>
      <c r="E205" s="39" t="n">
        <v>-249.14</v>
      </c>
      <c r="F205" s="39" t="n">
        <v>73.20999999999999</v>
      </c>
      <c r="G205" s="39" t="n">
        <v>15.57</v>
      </c>
      <c r="H205" s="39" t="n">
        <v>-175.92</v>
      </c>
      <c r="I205" s="39" t="n">
        <v>-160.35</v>
      </c>
      <c r="J205" s="39" t="n">
        <v>0.0255</v>
      </c>
      <c r="K205" s="39" t="n">
        <v>3</v>
      </c>
      <c r="L205" s="39" t="n">
        <v>1.5</v>
      </c>
      <c r="M205" s="40">
        <f>IF(H205&lt;-10,"ROBUST",IF(H205&lt;0,"MARGINAL",IF(H205&lt;15,"UNCERTAIN","UNFAVORABLE")))</f>
        <v/>
      </c>
    </row>
    <row r="206">
      <c r="A206" s="35" t="inlineStr">
        <is>
          <t>Cu3V2O8</t>
        </is>
      </c>
      <c r="B206" s="36" t="inlineStr">
        <is>
          <t>V2O5</t>
        </is>
      </c>
      <c r="C206" s="36" t="n">
        <v>825</v>
      </c>
      <c r="D206" s="36" t="n">
        <v>551.85</v>
      </c>
      <c r="E206" s="36" t="n">
        <v>-242.72</v>
      </c>
      <c r="F206" s="36" t="n">
        <v>75.5</v>
      </c>
      <c r="G206" s="36" t="n">
        <v>16.06</v>
      </c>
      <c r="H206" s="36" t="n">
        <v>-167.22</v>
      </c>
      <c r="I206" s="36" t="n">
        <v>-151.16</v>
      </c>
      <c r="J206" s="36" t="n">
        <v>0.0255</v>
      </c>
      <c r="K206" s="36" t="n">
        <v>3</v>
      </c>
      <c r="L206" s="36" t="n">
        <v>1.5</v>
      </c>
      <c r="M206" s="37">
        <f>IF(H206&lt;-10,"ROBUST",IF(H206&lt;0,"MARGINAL",IF(H206&lt;15,"UNCERTAIN","UNFAVORABLE")))</f>
        <v/>
      </c>
    </row>
    <row r="207">
      <c r="A207" s="38" t="inlineStr">
        <is>
          <t>Cu3V2O8</t>
        </is>
      </c>
      <c r="B207" s="39" t="inlineStr">
        <is>
          <t>V2O5</t>
        </is>
      </c>
      <c r="C207" s="39" t="n">
        <v>850</v>
      </c>
      <c r="D207" s="39" t="n">
        <v>576.85</v>
      </c>
      <c r="E207" s="39" t="n">
        <v>-236.33</v>
      </c>
      <c r="F207" s="39" t="n">
        <v>77.79000000000001</v>
      </c>
      <c r="G207" s="39" t="n">
        <v>16.54</v>
      </c>
      <c r="H207" s="39" t="n">
        <v>-158.54</v>
      </c>
      <c r="I207" s="39" t="n">
        <v>-142</v>
      </c>
      <c r="J207" s="39" t="n">
        <v>0.0255</v>
      </c>
      <c r="K207" s="39" t="n">
        <v>3</v>
      </c>
      <c r="L207" s="39" t="n">
        <v>1.5</v>
      </c>
      <c r="M207" s="40">
        <f>IF(H207&lt;-10,"ROBUST",IF(H207&lt;0,"MARGINAL",IF(H207&lt;15,"UNCERTAIN","UNFAVORABLE")))</f>
        <v/>
      </c>
    </row>
    <row r="208">
      <c r="A208" s="35" t="inlineStr">
        <is>
          <t>Cu3V2O8</t>
        </is>
      </c>
      <c r="B208" s="36" t="inlineStr">
        <is>
          <t>V2O5</t>
        </is>
      </c>
      <c r="C208" s="36" t="n">
        <v>875</v>
      </c>
      <c r="D208" s="36" t="n">
        <v>601.85</v>
      </c>
      <c r="E208" s="36" t="n">
        <v>-229.95</v>
      </c>
      <c r="F208" s="36" t="n">
        <v>80.06999999999999</v>
      </c>
      <c r="G208" s="36" t="n">
        <v>17.03</v>
      </c>
      <c r="H208" s="36" t="n">
        <v>-149.88</v>
      </c>
      <c r="I208" s="36" t="n">
        <v>-132.85</v>
      </c>
      <c r="J208" s="36" t="n">
        <v>0.0255</v>
      </c>
      <c r="K208" s="36" t="n">
        <v>3</v>
      </c>
      <c r="L208" s="36" t="n">
        <v>1.5</v>
      </c>
      <c r="M208" s="37">
        <f>IF(H208&lt;-10,"ROBUST",IF(H208&lt;0,"MARGINAL",IF(H208&lt;15,"UNCERTAIN","UNFAVORABLE")))</f>
        <v/>
      </c>
    </row>
    <row r="209">
      <c r="A209" s="38" t="inlineStr">
        <is>
          <t>Cu3V2O8</t>
        </is>
      </c>
      <c r="B209" s="39" t="inlineStr">
        <is>
          <t>V2O5</t>
        </is>
      </c>
      <c r="C209" s="39" t="n">
        <v>900</v>
      </c>
      <c r="D209" s="39" t="n">
        <v>626.85</v>
      </c>
      <c r="E209" s="39" t="n">
        <v>-223.59</v>
      </c>
      <c r="F209" s="39" t="n">
        <v>82.36</v>
      </c>
      <c r="G209" s="39" t="n">
        <v>17.52</v>
      </c>
      <c r="H209" s="39" t="n">
        <v>-141.23</v>
      </c>
      <c r="I209" s="39" t="n">
        <v>-123.72</v>
      </c>
      <c r="J209" s="39" t="n">
        <v>0.0255</v>
      </c>
      <c r="K209" s="39" t="n">
        <v>3</v>
      </c>
      <c r="L209" s="39" t="n">
        <v>1.5</v>
      </c>
      <c r="M209" s="40">
        <f>IF(H209&lt;-10,"ROBUST",IF(H209&lt;0,"MARGINAL",IF(H209&lt;15,"UNCERTAIN","UNFAVORABLE")))</f>
        <v/>
      </c>
    </row>
    <row r="210">
      <c r="A210" s="35" t="inlineStr">
        <is>
          <t>Cu3V2O8</t>
        </is>
      </c>
      <c r="B210" s="36" t="inlineStr">
        <is>
          <t>V2O5</t>
        </is>
      </c>
      <c r="C210" s="36" t="n">
        <v>925</v>
      </c>
      <c r="D210" s="36" t="n">
        <v>651.85</v>
      </c>
      <c r="E210" s="36" t="n">
        <v>-217.26</v>
      </c>
      <c r="F210" s="36" t="n">
        <v>84.65000000000001</v>
      </c>
      <c r="G210" s="36" t="n">
        <v>18</v>
      </c>
      <c r="H210" s="36" t="n">
        <v>-132.61</v>
      </c>
      <c r="I210" s="36" t="n">
        <v>-114.6</v>
      </c>
      <c r="J210" s="36" t="n">
        <v>0.0255</v>
      </c>
      <c r="K210" s="36" t="n">
        <v>3</v>
      </c>
      <c r="L210" s="36" t="n">
        <v>1.5</v>
      </c>
      <c r="M210" s="37">
        <f>IF(H210&lt;-10,"ROBUST",IF(H210&lt;0,"MARGINAL",IF(H210&lt;15,"UNCERTAIN","UNFAVORABLE")))</f>
        <v/>
      </c>
    </row>
    <row r="211">
      <c r="A211" s="38" t="inlineStr">
        <is>
          <t>Cu3V2O8</t>
        </is>
      </c>
      <c r="B211" s="39" t="inlineStr">
        <is>
          <t>V2O5</t>
        </is>
      </c>
      <c r="C211" s="39" t="n">
        <v>950</v>
      </c>
      <c r="D211" s="39" t="n">
        <v>676.85</v>
      </c>
      <c r="E211" s="39" t="n">
        <v>-210.94</v>
      </c>
      <c r="F211" s="39" t="n">
        <v>86.94</v>
      </c>
      <c r="G211" s="39" t="n">
        <v>18.49</v>
      </c>
      <c r="H211" s="39" t="n">
        <v>-124</v>
      </c>
      <c r="I211" s="39" t="n">
        <v>-105.51</v>
      </c>
      <c r="J211" s="39" t="n">
        <v>0.0255</v>
      </c>
      <c r="K211" s="39" t="n">
        <v>3</v>
      </c>
      <c r="L211" s="39" t="n">
        <v>1.5</v>
      </c>
      <c r="M211" s="40">
        <f>IF(H211&lt;-10,"ROBUST",IF(H211&lt;0,"MARGINAL",IF(H211&lt;15,"UNCERTAIN","UNFAVORABLE")))</f>
        <v/>
      </c>
    </row>
    <row r="212">
      <c r="A212" s="35" t="inlineStr">
        <is>
          <t>Cu3V2O8</t>
        </is>
      </c>
      <c r="B212" s="36" t="inlineStr">
        <is>
          <t>V2O5</t>
        </is>
      </c>
      <c r="C212" s="36" t="n">
        <v>975</v>
      </c>
      <c r="D212" s="36" t="n">
        <v>701.85</v>
      </c>
      <c r="E212" s="36" t="n">
        <v>-204.87</v>
      </c>
      <c r="F212" s="36" t="n">
        <v>89.23</v>
      </c>
      <c r="G212" s="36" t="n">
        <v>18.98</v>
      </c>
      <c r="H212" s="36" t="n">
        <v>-115.64</v>
      </c>
      <c r="I212" s="36" t="n">
        <v>-96.67</v>
      </c>
      <c r="J212" s="36" t="n">
        <v>0.0255</v>
      </c>
      <c r="K212" s="36" t="n">
        <v>3</v>
      </c>
      <c r="L212" s="36" t="n">
        <v>1.5</v>
      </c>
      <c r="M212" s="37">
        <f>IF(H212&lt;-10,"ROBUST",IF(H212&lt;0,"MARGINAL",IF(H212&lt;15,"UNCERTAIN","UNFAVORABLE")))</f>
        <v/>
      </c>
    </row>
    <row r="213">
      <c r="A213" s="38" t="inlineStr">
        <is>
          <t>Cu3V2O8</t>
        </is>
      </c>
      <c r="B213" s="39" t="inlineStr">
        <is>
          <t>V2O5</t>
        </is>
      </c>
      <c r="C213" s="39" t="n">
        <v>1000</v>
      </c>
      <c r="D213" s="39" t="n">
        <v>726.85</v>
      </c>
      <c r="E213" s="39" t="n">
        <v>-198.68</v>
      </c>
      <c r="F213" s="39" t="n">
        <v>91.51000000000001</v>
      </c>
      <c r="G213" s="39" t="n">
        <v>19.46</v>
      </c>
      <c r="H213" s="39" t="n">
        <v>-107.16</v>
      </c>
      <c r="I213" s="39" t="n">
        <v>-87.7</v>
      </c>
      <c r="J213" s="39" t="n">
        <v>0.0255</v>
      </c>
      <c r="K213" s="39" t="n">
        <v>3</v>
      </c>
      <c r="L213" s="39" t="n">
        <v>1.5</v>
      </c>
      <c r="M213" s="40">
        <f>IF(H213&lt;-10,"ROBUST",IF(H213&lt;0,"MARGINAL",IF(H213&lt;15,"UNCERTAIN","UNFAVORABLE")))</f>
        <v/>
      </c>
    </row>
    <row r="214">
      <c r="A214" s="35" t="inlineStr">
        <is>
          <t>Cu3V2O8</t>
        </is>
      </c>
      <c r="B214" s="36" t="inlineStr">
        <is>
          <t>V2O5</t>
        </is>
      </c>
      <c r="C214" s="36" t="n">
        <v>1025</v>
      </c>
      <c r="D214" s="36" t="n">
        <v>751.85</v>
      </c>
      <c r="E214" s="36" t="n">
        <v>-192.53</v>
      </c>
      <c r="F214" s="36" t="n">
        <v>93.8</v>
      </c>
      <c r="G214" s="36" t="n">
        <v>19.95</v>
      </c>
      <c r="H214" s="36" t="n">
        <v>-98.73</v>
      </c>
      <c r="I214" s="36" t="n">
        <v>-78.78</v>
      </c>
      <c r="J214" s="36" t="n">
        <v>0.0255</v>
      </c>
      <c r="K214" s="36" t="n">
        <v>3</v>
      </c>
      <c r="L214" s="36" t="n">
        <v>1.5</v>
      </c>
      <c r="M214" s="37">
        <f>IF(H214&lt;-10,"ROBUST",IF(H214&lt;0,"MARGINAL",IF(H214&lt;15,"UNCERTAIN","UNFAVORABLE")))</f>
        <v/>
      </c>
    </row>
    <row r="215">
      <c r="A215" s="38" t="inlineStr">
        <is>
          <t>Cu3V2O8</t>
        </is>
      </c>
      <c r="B215" s="39" t="inlineStr">
        <is>
          <t>V2O5</t>
        </is>
      </c>
      <c r="C215" s="39" t="n">
        <v>1075</v>
      </c>
      <c r="D215" s="39" t="n">
        <v>801.85</v>
      </c>
      <c r="E215" s="39" t="n">
        <v>-180.42</v>
      </c>
      <c r="F215" s="39" t="n">
        <v>98.38</v>
      </c>
      <c r="G215" s="39" t="n">
        <v>20.92</v>
      </c>
      <c r="H215" s="39" t="n">
        <v>-82.04000000000001</v>
      </c>
      <c r="I215" s="39" t="n">
        <v>-61.12</v>
      </c>
      <c r="J215" s="39" t="n">
        <v>0.0255</v>
      </c>
      <c r="K215" s="39" t="n">
        <v>3</v>
      </c>
      <c r="L215" s="39" t="n">
        <v>1.5</v>
      </c>
      <c r="M215" s="40">
        <f>IF(H215&lt;-10,"ROBUST",IF(H215&lt;0,"MARGINAL",IF(H215&lt;15,"UNCERTAIN","UNFAVORABLE")))</f>
        <v/>
      </c>
    </row>
    <row r="216">
      <c r="A216" s="35" t="inlineStr">
        <is>
          <t>Cu3V2O8</t>
        </is>
      </c>
      <c r="B216" s="36" t="inlineStr">
        <is>
          <t>V2O5</t>
        </is>
      </c>
      <c r="C216" s="36" t="n">
        <v>1100</v>
      </c>
      <c r="D216" s="36" t="n">
        <v>826.85</v>
      </c>
      <c r="E216" s="36" t="n">
        <v>-174.47</v>
      </c>
      <c r="F216" s="36" t="n">
        <v>100.67</v>
      </c>
      <c r="G216" s="36" t="n">
        <v>21.41</v>
      </c>
      <c r="H216" s="36" t="n">
        <v>-73.81</v>
      </c>
      <c r="I216" s="36" t="n">
        <v>-52.4</v>
      </c>
      <c r="J216" s="36" t="n">
        <v>0.0255</v>
      </c>
      <c r="K216" s="36" t="n">
        <v>3</v>
      </c>
      <c r="L216" s="36" t="n">
        <v>1.5</v>
      </c>
      <c r="M216" s="37">
        <f>IF(H216&lt;-10,"ROBUST",IF(H216&lt;0,"MARGINAL",IF(H216&lt;15,"UNCERTAIN","UNFAVORABLE")))</f>
        <v/>
      </c>
    </row>
    <row r="217">
      <c r="A217" s="38" t="inlineStr">
        <is>
          <t>Cu3V2O8</t>
        </is>
      </c>
      <c r="B217" s="39" t="inlineStr">
        <is>
          <t>V2O5</t>
        </is>
      </c>
      <c r="C217" s="39" t="n">
        <v>1125</v>
      </c>
      <c r="D217" s="39" t="n">
        <v>851.85</v>
      </c>
      <c r="E217" s="39" t="n">
        <v>-168.63</v>
      </c>
      <c r="F217" s="39" t="n">
        <v>102.95</v>
      </c>
      <c r="G217" s="39" t="n">
        <v>21.9</v>
      </c>
      <c r="H217" s="39" t="n">
        <v>-65.68000000000001</v>
      </c>
      <c r="I217" s="39" t="n">
        <v>-43.78</v>
      </c>
      <c r="J217" s="39" t="n">
        <v>0.0255</v>
      </c>
      <c r="K217" s="39" t="n">
        <v>3</v>
      </c>
      <c r="L217" s="39" t="n">
        <v>1.5</v>
      </c>
      <c r="M217" s="40">
        <f>IF(H217&lt;-10,"ROBUST",IF(H217&lt;0,"MARGINAL",IF(H217&lt;15,"UNCERTAIN","UNFAVORABLE")))</f>
        <v/>
      </c>
    </row>
    <row r="218">
      <c r="A218" s="35" t="inlineStr">
        <is>
          <t>Cu3V2O8</t>
        </is>
      </c>
      <c r="B218" s="36" t="inlineStr">
        <is>
          <t>V2O5</t>
        </is>
      </c>
      <c r="C218" s="36" t="n">
        <v>1150</v>
      </c>
      <c r="D218" s="36" t="n">
        <v>876.85</v>
      </c>
      <c r="E218" s="36" t="n">
        <v>-162.93</v>
      </c>
      <c r="F218" s="36" t="n">
        <v>105.24</v>
      </c>
      <c r="G218" s="36" t="n">
        <v>22.38</v>
      </c>
      <c r="H218" s="36" t="n">
        <v>-57.69</v>
      </c>
      <c r="I218" s="36" t="n">
        <v>-35.3</v>
      </c>
      <c r="J218" s="36" t="n">
        <v>0.0255</v>
      </c>
      <c r="K218" s="36" t="n">
        <v>3</v>
      </c>
      <c r="L218" s="36" t="n">
        <v>1.5</v>
      </c>
      <c r="M218" s="37">
        <f>IF(H218&lt;-10,"ROBUST",IF(H218&lt;0,"MARGINAL",IF(H218&lt;15,"UNCERTAIN","UNFAVORABLE")))</f>
        <v/>
      </c>
    </row>
    <row r="219">
      <c r="A219" s="38" t="inlineStr">
        <is>
          <t>Cu3V2O8</t>
        </is>
      </c>
      <c r="B219" s="39" t="inlineStr">
        <is>
          <t>V2O5</t>
        </is>
      </c>
      <c r="C219" s="39" t="n">
        <v>1175</v>
      </c>
      <c r="D219" s="39" t="n">
        <v>901.85</v>
      </c>
      <c r="E219" s="39" t="n">
        <v>-157.41</v>
      </c>
      <c r="F219" s="39" t="n">
        <v>107.53</v>
      </c>
      <c r="G219" s="39" t="n">
        <v>22.87</v>
      </c>
      <c r="H219" s="39" t="n">
        <v>-49.88</v>
      </c>
      <c r="I219" s="39" t="n">
        <v>-27.01</v>
      </c>
      <c r="J219" s="39" t="n">
        <v>0.0255</v>
      </c>
      <c r="K219" s="39" t="n">
        <v>3</v>
      </c>
      <c r="L219" s="39" t="n">
        <v>1.5</v>
      </c>
      <c r="M219" s="40">
        <f>IF(H219&lt;-10,"ROBUST",IF(H219&lt;0,"MARGINAL",IF(H219&lt;15,"UNCERTAIN","UNFAVORABLE")))</f>
        <v/>
      </c>
    </row>
    <row r="220">
      <c r="A220" s="35" t="inlineStr">
        <is>
          <t>Cu3V2O8</t>
        </is>
      </c>
      <c r="B220" s="36" t="inlineStr">
        <is>
          <t>V2O5</t>
        </is>
      </c>
      <c r="C220" s="36" t="n">
        <v>1200</v>
      </c>
      <c r="D220" s="36" t="n">
        <v>926.85</v>
      </c>
      <c r="E220" s="36" t="n">
        <v>-152.13</v>
      </c>
      <c r="F220" s="36" t="n">
        <v>109.82</v>
      </c>
      <c r="G220" s="36" t="n">
        <v>23.36</v>
      </c>
      <c r="H220" s="36" t="n">
        <v>-42.32</v>
      </c>
      <c r="I220" s="36" t="n">
        <v>-18.96</v>
      </c>
      <c r="J220" s="36" t="n">
        <v>0.0255</v>
      </c>
      <c r="K220" s="36" t="n">
        <v>3</v>
      </c>
      <c r="L220" s="36" t="n">
        <v>1.5</v>
      </c>
      <c r="M220" s="37">
        <f>IF(H220&lt;-10,"ROBUST",IF(H220&lt;0,"MARGINAL",IF(H220&lt;15,"UNCERTAIN","UNFAVORABLE")))</f>
        <v/>
      </c>
    </row>
    <row r="221">
      <c r="A221" s="38" t="inlineStr">
        <is>
          <t>Cu3V2O8</t>
        </is>
      </c>
      <c r="B221" s="39" t="inlineStr">
        <is>
          <t>V2O5</t>
        </is>
      </c>
      <c r="C221" s="39" t="n">
        <v>1250</v>
      </c>
      <c r="D221" s="39" t="n">
        <v>976.85</v>
      </c>
      <c r="E221" s="39" t="n">
        <v>-142.84</v>
      </c>
      <c r="F221" s="39" t="n">
        <v>114.39</v>
      </c>
      <c r="G221" s="39" t="n">
        <v>24.33</v>
      </c>
      <c r="H221" s="39" t="n">
        <v>-28.45</v>
      </c>
      <c r="I221" s="39" t="n">
        <v>-4.12</v>
      </c>
      <c r="J221" s="39" t="n">
        <v>0.0255</v>
      </c>
      <c r="K221" s="39" t="n">
        <v>3</v>
      </c>
      <c r="L221" s="39" t="n">
        <v>1.5</v>
      </c>
      <c r="M221" s="40">
        <f>IF(H221&lt;-10,"ROBUST",IF(H221&lt;0,"MARGINAL",IF(H221&lt;15,"UNCERTAIN","UNFAVORABLE")))</f>
        <v/>
      </c>
    </row>
    <row r="222">
      <c r="A222" s="35" t="inlineStr">
        <is>
          <t>Cu3V2O8</t>
        </is>
      </c>
      <c r="B222" s="36" t="inlineStr">
        <is>
          <t>V2O5</t>
        </is>
      </c>
      <c r="C222" s="36" t="n">
        <v>1350</v>
      </c>
      <c r="D222" s="36" t="n">
        <v>1076.85</v>
      </c>
      <c r="E222" s="36" t="n">
        <v>-135.64</v>
      </c>
      <c r="F222" s="36" t="n">
        <v>123.54</v>
      </c>
      <c r="G222" s="36" t="n">
        <v>26.27</v>
      </c>
      <c r="H222" s="36" t="n">
        <v>-12.1</v>
      </c>
      <c r="I222" s="36" t="n">
        <v>14.18</v>
      </c>
      <c r="J222" s="36" t="n">
        <v>0.0255</v>
      </c>
      <c r="K222" s="36" t="n">
        <v>3</v>
      </c>
      <c r="L222" s="36" t="n">
        <v>1.5</v>
      </c>
      <c r="M222" s="37">
        <f>IF(H222&lt;-10,"ROBUST",IF(H222&lt;0,"MARGINAL",IF(H222&lt;15,"UNCERTAIN","UNFAVORABLE")))</f>
        <v/>
      </c>
    </row>
    <row r="223">
      <c r="A223" s="38" t="inlineStr">
        <is>
          <t>Cu3V2O8</t>
        </is>
      </c>
      <c r="B223" s="39" t="inlineStr">
        <is>
          <t>V2O5</t>
        </is>
      </c>
      <c r="C223" s="39" t="n">
        <v>1375</v>
      </c>
      <c r="D223" s="39" t="n">
        <v>1101.85</v>
      </c>
      <c r="E223" s="39" t="n">
        <v>-134.4</v>
      </c>
      <c r="F223" s="39" t="n">
        <v>125.83</v>
      </c>
      <c r="G223" s="39" t="n">
        <v>26.76</v>
      </c>
      <c r="H223" s="39" t="n">
        <v>-8.57</v>
      </c>
      <c r="I223" s="39" t="n">
        <v>18.19</v>
      </c>
      <c r="J223" s="39" t="n">
        <v>0.0255</v>
      </c>
      <c r="K223" s="39" t="n">
        <v>3</v>
      </c>
      <c r="L223" s="39" t="n">
        <v>1.5</v>
      </c>
      <c r="M223" s="40">
        <f>IF(H223&lt;-10,"ROBUST",IF(H223&lt;0,"MARGINAL",IF(H223&lt;15,"UNCERTAIN","UNFAVORABLE")))</f>
        <v/>
      </c>
    </row>
    <row r="224">
      <c r="A224" s="35" t="inlineStr">
        <is>
          <t>Cu3V2O8</t>
        </is>
      </c>
      <c r="B224" s="36" t="inlineStr">
        <is>
          <t>V2O5</t>
        </is>
      </c>
      <c r="C224" s="36" t="n">
        <v>1400</v>
      </c>
      <c r="D224" s="36" t="n">
        <v>1126.85</v>
      </c>
      <c r="E224" s="36" t="n">
        <v>-132.94</v>
      </c>
      <c r="F224" s="36" t="n">
        <v>128.12</v>
      </c>
      <c r="G224" s="36" t="n">
        <v>27.25</v>
      </c>
      <c r="H224" s="36" t="n">
        <v>-4.82</v>
      </c>
      <c r="I224" s="36" t="n">
        <v>22.43</v>
      </c>
      <c r="J224" s="36" t="n">
        <v>0.0255</v>
      </c>
      <c r="K224" s="36" t="n">
        <v>3</v>
      </c>
      <c r="L224" s="36" t="n">
        <v>1.5</v>
      </c>
      <c r="M224" s="37">
        <f>IF(H224&lt;-10,"ROBUST",IF(H224&lt;0,"MARGINAL",IF(H224&lt;15,"UNCERTAIN","UNFAVORABLE")))</f>
        <v/>
      </c>
    </row>
    <row r="225">
      <c r="A225" s="38" t="inlineStr">
        <is>
          <t>Cu3V2O8</t>
        </is>
      </c>
      <c r="B225" s="39" t="inlineStr">
        <is>
          <t>V2O5</t>
        </is>
      </c>
      <c r="C225" s="39" t="n">
        <v>1425</v>
      </c>
      <c r="D225" s="39" t="n">
        <v>1151.85</v>
      </c>
      <c r="E225" s="39" t="n">
        <v>-131.47</v>
      </c>
      <c r="F225" s="39" t="n">
        <v>130.41</v>
      </c>
      <c r="G225" s="39" t="n">
        <v>27.73</v>
      </c>
      <c r="H225" s="39" t="n">
        <v>-1.06</v>
      </c>
      <c r="I225" s="39" t="n">
        <v>26.67</v>
      </c>
      <c r="J225" s="39" t="n">
        <v>0.0255</v>
      </c>
      <c r="K225" s="39" t="n">
        <v>3</v>
      </c>
      <c r="L225" s="39" t="n">
        <v>1.5</v>
      </c>
      <c r="M225" s="40">
        <f>IF(H225&lt;-10,"ROBUST",IF(H225&lt;0,"MARGINAL",IF(H225&lt;15,"UNCERTAIN","UNFAVORABLE")))</f>
        <v/>
      </c>
    </row>
    <row r="226">
      <c r="A226" s="35" t="inlineStr">
        <is>
          <t>Cu3V2O8</t>
        </is>
      </c>
      <c r="B226" s="36" t="inlineStr">
        <is>
          <t>V2O5</t>
        </is>
      </c>
      <c r="C226" s="36" t="n">
        <v>1450</v>
      </c>
      <c r="D226" s="36" t="n">
        <v>1176.85</v>
      </c>
      <c r="E226" s="36" t="n">
        <v>-130</v>
      </c>
      <c r="F226" s="36" t="n">
        <v>132.7</v>
      </c>
      <c r="G226" s="36" t="n">
        <v>28.22</v>
      </c>
      <c r="H226" s="36" t="n">
        <v>2.7</v>
      </c>
      <c r="I226" s="36" t="n">
        <v>30.92</v>
      </c>
      <c r="J226" s="36" t="n">
        <v>0.0255</v>
      </c>
      <c r="K226" s="36" t="n">
        <v>3</v>
      </c>
      <c r="L226" s="36" t="n">
        <v>1.5</v>
      </c>
      <c r="M226" s="37">
        <f>IF(H226&lt;-10,"ROBUST",IF(H226&lt;0,"MARGINAL",IF(H226&lt;15,"UNCERTAIN","UNFAVORABLE")))</f>
        <v/>
      </c>
    </row>
    <row r="227">
      <c r="A227" s="38" t="inlineStr">
        <is>
          <t>Cu3V2O8</t>
        </is>
      </c>
      <c r="B227" s="39" t="inlineStr">
        <is>
          <t>V2O5</t>
        </is>
      </c>
      <c r="C227" s="39" t="n">
        <v>1475</v>
      </c>
      <c r="D227" s="39" t="n">
        <v>1201.85</v>
      </c>
      <c r="E227" s="39" t="n">
        <v>-128.53</v>
      </c>
      <c r="F227" s="39" t="n">
        <v>134.98</v>
      </c>
      <c r="G227" s="39" t="n">
        <v>28.71</v>
      </c>
      <c r="H227" s="39" t="n">
        <v>6.46</v>
      </c>
      <c r="I227" s="39" t="n">
        <v>35.16</v>
      </c>
      <c r="J227" s="39" t="n">
        <v>0.0255</v>
      </c>
      <c r="K227" s="39" t="n">
        <v>3</v>
      </c>
      <c r="L227" s="39" t="n">
        <v>1.5</v>
      </c>
      <c r="M227" s="40">
        <f>IF(H227&lt;-10,"ROBUST",IF(H227&lt;0,"MARGINAL",IF(H227&lt;15,"UNCERTAIN","UNFAVORABLE")))</f>
        <v/>
      </c>
    </row>
    <row r="228">
      <c r="A228" s="35" t="inlineStr">
        <is>
          <t>Cu3V2O8</t>
        </is>
      </c>
      <c r="B228" s="36" t="inlineStr">
        <is>
          <t>V2O5</t>
        </is>
      </c>
      <c r="C228" s="36" t="n">
        <v>1500</v>
      </c>
      <c r="D228" s="36" t="n">
        <v>1226.85</v>
      </c>
      <c r="E228" s="36" t="n">
        <v>-127.05</v>
      </c>
      <c r="F228" s="36" t="n">
        <v>137.27</v>
      </c>
      <c r="G228" s="36" t="n">
        <v>29.19</v>
      </c>
      <c r="H228" s="36" t="n">
        <v>10.22</v>
      </c>
      <c r="I228" s="36" t="n">
        <v>39.41</v>
      </c>
      <c r="J228" s="36" t="n">
        <v>0.0255</v>
      </c>
      <c r="K228" s="36" t="n">
        <v>3</v>
      </c>
      <c r="L228" s="36" t="n">
        <v>1.5</v>
      </c>
      <c r="M228" s="37">
        <f>IF(H228&lt;-10,"ROBUST",IF(H228&lt;0,"MARGINAL",IF(H228&lt;15,"UNCERTAIN","UNFAVORABLE")))</f>
        <v/>
      </c>
    </row>
    <row r="229">
      <c r="A229" s="38" t="inlineStr">
        <is>
          <t>Cu3V2O8</t>
        </is>
      </c>
      <c r="B229" s="39" t="inlineStr">
        <is>
          <t>V2O5</t>
        </is>
      </c>
      <c r="C229" s="39" t="n">
        <v>1525</v>
      </c>
      <c r="D229" s="39" t="n">
        <v>1251.85</v>
      </c>
      <c r="E229" s="39" t="n">
        <v>-125.58</v>
      </c>
      <c r="F229" s="39" t="n">
        <v>139.56</v>
      </c>
      <c r="G229" s="39" t="n">
        <v>29.68</v>
      </c>
      <c r="H229" s="39" t="n">
        <v>13.98</v>
      </c>
      <c r="I229" s="39" t="n">
        <v>43.66</v>
      </c>
      <c r="J229" s="39" t="n">
        <v>0.0255</v>
      </c>
      <c r="K229" s="39" t="n">
        <v>3</v>
      </c>
      <c r="L229" s="39" t="n">
        <v>1.5</v>
      </c>
      <c r="M229" s="40">
        <f>IF(H229&lt;-10,"ROBUST",IF(H229&lt;0,"MARGINAL",IF(H229&lt;15,"UNCERTAIN","UNFAVORABLE")))</f>
        <v/>
      </c>
    </row>
    <row r="230">
      <c r="A230" s="35" t="inlineStr">
        <is>
          <t>Cu3V2O8</t>
        </is>
      </c>
      <c r="B230" s="36" t="inlineStr">
        <is>
          <t>V2O5</t>
        </is>
      </c>
      <c r="C230" s="36" t="n">
        <v>1550</v>
      </c>
      <c r="D230" s="36" t="n">
        <v>1276.85</v>
      </c>
      <c r="E230" s="36" t="n">
        <v>-124.1</v>
      </c>
      <c r="F230" s="36" t="n">
        <v>141.85</v>
      </c>
      <c r="G230" s="36" t="n">
        <v>30.17</v>
      </c>
      <c r="H230" s="36" t="n">
        <v>17.75</v>
      </c>
      <c r="I230" s="36" t="n">
        <v>47.92</v>
      </c>
      <c r="J230" s="36" t="n">
        <v>0.0255</v>
      </c>
      <c r="K230" s="36" t="n">
        <v>3</v>
      </c>
      <c r="L230" s="36" t="n">
        <v>1.5</v>
      </c>
      <c r="M230" s="37">
        <f>IF(H230&lt;-10,"ROBUST",IF(H230&lt;0,"MARGINAL",IF(H230&lt;15,"UNCERTAIN","UNFAVORABLE")))</f>
        <v/>
      </c>
    </row>
    <row r="231">
      <c r="A231" s="38" t="inlineStr">
        <is>
          <t>Cu3V2O8</t>
        </is>
      </c>
      <c r="B231" s="39" t="inlineStr">
        <is>
          <t>V2O5</t>
        </is>
      </c>
      <c r="C231" s="39" t="n">
        <v>1575</v>
      </c>
      <c r="D231" s="39" t="n">
        <v>1301.85</v>
      </c>
      <c r="E231" s="39" t="n">
        <v>-122.61</v>
      </c>
      <c r="F231" s="39" t="n">
        <v>144.13</v>
      </c>
      <c r="G231" s="39" t="n">
        <v>30.65</v>
      </c>
      <c r="H231" s="39" t="n">
        <v>21.52</v>
      </c>
      <c r="I231" s="39" t="n">
        <v>52.17</v>
      </c>
      <c r="J231" s="39" t="n">
        <v>0.0255</v>
      </c>
      <c r="K231" s="39" t="n">
        <v>3</v>
      </c>
      <c r="L231" s="39" t="n">
        <v>1.5</v>
      </c>
      <c r="M231" s="40">
        <f>IF(H231&lt;-10,"ROBUST",IF(H231&lt;0,"MARGINAL",IF(H231&lt;15,"UNCERTAIN","UNFAVORABLE")))</f>
        <v/>
      </c>
    </row>
    <row r="232">
      <c r="A232" s="35" t="inlineStr">
        <is>
          <t>Cu3V2O8</t>
        </is>
      </c>
      <c r="B232" s="36" t="inlineStr">
        <is>
          <t>V2O5</t>
        </is>
      </c>
      <c r="C232" s="36" t="n">
        <v>1600</v>
      </c>
      <c r="D232" s="36" t="n">
        <v>1326.85</v>
      </c>
      <c r="E232" s="36" t="n">
        <v>-121.13</v>
      </c>
      <c r="F232" s="36" t="n">
        <v>146.42</v>
      </c>
      <c r="G232" s="36" t="n">
        <v>31.14</v>
      </c>
      <c r="H232" s="36" t="n">
        <v>25.29</v>
      </c>
      <c r="I232" s="36" t="n">
        <v>56.43</v>
      </c>
      <c r="J232" s="36" t="n">
        <v>0.0255</v>
      </c>
      <c r="K232" s="36" t="n">
        <v>3</v>
      </c>
      <c r="L232" s="36" t="n">
        <v>1.5</v>
      </c>
      <c r="M232" s="37">
        <f>IF(H232&lt;-10,"ROBUST",IF(H232&lt;0,"MARGINAL",IF(H232&lt;15,"UNCERTAIN","UNFAVORABLE")))</f>
        <v/>
      </c>
    </row>
    <row r="233">
      <c r="A233" s="38" t="inlineStr">
        <is>
          <t>Cu3V2O8</t>
        </is>
      </c>
      <c r="B233" s="39" t="inlineStr">
        <is>
          <t>V2O5</t>
        </is>
      </c>
      <c r="C233" s="39" t="n">
        <v>1625</v>
      </c>
      <c r="D233" s="39" t="n">
        <v>1351.85</v>
      </c>
      <c r="E233" s="39" t="n">
        <v>-119.64</v>
      </c>
      <c r="F233" s="39" t="n">
        <v>148.71</v>
      </c>
      <c r="G233" s="39" t="n">
        <v>31.63</v>
      </c>
      <c r="H233" s="39" t="n">
        <v>29.07</v>
      </c>
      <c r="I233" s="39" t="n">
        <v>60.7</v>
      </c>
      <c r="J233" s="39" t="n">
        <v>0.0255</v>
      </c>
      <c r="K233" s="39" t="n">
        <v>3</v>
      </c>
      <c r="L233" s="39" t="n">
        <v>1.5</v>
      </c>
      <c r="M233" s="40">
        <f>IF(H233&lt;-10,"ROBUST",IF(H233&lt;0,"MARGINAL",IF(H233&lt;15,"UNCERTAIN","UNFAVORABLE")))</f>
        <v/>
      </c>
    </row>
    <row r="234">
      <c r="A234" s="35" t="inlineStr">
        <is>
          <t>Cu3V2O8</t>
        </is>
      </c>
      <c r="B234" s="36" t="inlineStr">
        <is>
          <t>V2O5</t>
        </is>
      </c>
      <c r="C234" s="36" t="n">
        <v>1650</v>
      </c>
      <c r="D234" s="36" t="n">
        <v>1376.85</v>
      </c>
      <c r="E234" s="36" t="n">
        <v>-118.15</v>
      </c>
      <c r="F234" s="36" t="n">
        <v>151</v>
      </c>
      <c r="G234" s="36" t="n">
        <v>32.11</v>
      </c>
      <c r="H234" s="36" t="n">
        <v>32.85</v>
      </c>
      <c r="I234" s="36" t="n">
        <v>64.95999999999999</v>
      </c>
      <c r="J234" s="36" t="n">
        <v>0.0255</v>
      </c>
      <c r="K234" s="36" t="n">
        <v>3</v>
      </c>
      <c r="L234" s="36" t="n">
        <v>1.5</v>
      </c>
      <c r="M234" s="37">
        <f>IF(H234&lt;-10,"ROBUST",IF(H234&lt;0,"MARGINAL",IF(H234&lt;15,"UNCERTAIN","UNFAVORABLE")))</f>
        <v/>
      </c>
    </row>
    <row r="235">
      <c r="A235" s="38" t="inlineStr">
        <is>
          <t>Cu3V2O8</t>
        </is>
      </c>
      <c r="B235" s="39" t="inlineStr">
        <is>
          <t>V2O5</t>
        </is>
      </c>
      <c r="C235" s="39" t="n">
        <v>1700</v>
      </c>
      <c r="D235" s="39" t="n">
        <v>1426.85</v>
      </c>
      <c r="E235" s="39" t="n">
        <v>-115.16</v>
      </c>
      <c r="F235" s="39" t="n">
        <v>155.57</v>
      </c>
      <c r="G235" s="39" t="n">
        <v>33.09</v>
      </c>
      <c r="H235" s="39" t="n">
        <v>40.41</v>
      </c>
      <c r="I235" s="39" t="n">
        <v>73.5</v>
      </c>
      <c r="J235" s="39" t="n">
        <v>0.0255</v>
      </c>
      <c r="K235" s="39" t="n">
        <v>3</v>
      </c>
      <c r="L235" s="39" t="n">
        <v>1.5</v>
      </c>
      <c r="M235" s="40">
        <f>IF(H235&lt;-10,"ROBUST",IF(H235&lt;0,"MARGINAL",IF(H235&lt;15,"UNCERTAIN","UNFAVORABLE")))</f>
        <v/>
      </c>
    </row>
    <row r="236">
      <c r="A236" s="35" t="inlineStr">
        <is>
          <t>Cu3V2O8</t>
        </is>
      </c>
      <c r="B236" s="36" t="inlineStr">
        <is>
          <t>V2O5</t>
        </is>
      </c>
      <c r="C236" s="36" t="n">
        <v>1725</v>
      </c>
      <c r="D236" s="36" t="n">
        <v>1451.85</v>
      </c>
      <c r="E236" s="36" t="n">
        <v>-113.66</v>
      </c>
      <c r="F236" s="36" t="n">
        <v>157.86</v>
      </c>
      <c r="G236" s="36" t="n">
        <v>33.57</v>
      </c>
      <c r="H236" s="36" t="n">
        <v>44.2</v>
      </c>
      <c r="I236" s="36" t="n">
        <v>77.77</v>
      </c>
      <c r="J236" s="36" t="n">
        <v>0.0255</v>
      </c>
      <c r="K236" s="36" t="n">
        <v>3</v>
      </c>
      <c r="L236" s="36" t="n">
        <v>1.5</v>
      </c>
      <c r="M236" s="37">
        <f>IF(H236&lt;-10,"ROBUST",IF(H236&lt;0,"MARGINAL",IF(H236&lt;15,"UNCERTAIN","UNFAVORABLE")))</f>
        <v/>
      </c>
    </row>
    <row r="237">
      <c r="A237" s="38" t="inlineStr">
        <is>
          <t>Cu3V2O8</t>
        </is>
      </c>
      <c r="B237" s="39" t="inlineStr">
        <is>
          <t>V2O5</t>
        </is>
      </c>
      <c r="C237" s="39" t="n">
        <v>1750</v>
      </c>
      <c r="D237" s="39" t="n">
        <v>1476.85</v>
      </c>
      <c r="E237" s="39" t="n">
        <v>-112.16</v>
      </c>
      <c r="F237" s="39" t="n">
        <v>160.15</v>
      </c>
      <c r="G237" s="39" t="n">
        <v>34.06</v>
      </c>
      <c r="H237" s="39" t="n">
        <v>47.99</v>
      </c>
      <c r="I237" s="39" t="n">
        <v>82.05</v>
      </c>
      <c r="J237" s="39" t="n">
        <v>0.0255</v>
      </c>
      <c r="K237" s="39" t="n">
        <v>3</v>
      </c>
      <c r="L237" s="39" t="n">
        <v>1.5</v>
      </c>
      <c r="M237" s="40">
        <f>IF(H237&lt;-10,"ROBUST",IF(H237&lt;0,"MARGINAL",IF(H237&lt;15,"UNCERTAIN","UNFAVORABLE")))</f>
        <v/>
      </c>
    </row>
    <row r="238">
      <c r="A238" s="35" t="inlineStr">
        <is>
          <t>Cu3V2O8</t>
        </is>
      </c>
      <c r="B238" s="36" t="inlineStr">
        <is>
          <t>V2O5</t>
        </is>
      </c>
      <c r="C238" s="36" t="n">
        <v>1775</v>
      </c>
      <c r="D238" s="36" t="n">
        <v>1501.85</v>
      </c>
      <c r="E238" s="36" t="n">
        <v>-110.66</v>
      </c>
      <c r="F238" s="36" t="n">
        <v>162.44</v>
      </c>
      <c r="G238" s="36" t="n">
        <v>34.55</v>
      </c>
      <c r="H238" s="36" t="n">
        <v>51.78</v>
      </c>
      <c r="I238" s="36" t="n">
        <v>86.31999999999999</v>
      </c>
      <c r="J238" s="36" t="n">
        <v>0.0255</v>
      </c>
      <c r="K238" s="36" t="n">
        <v>3</v>
      </c>
      <c r="L238" s="36" t="n">
        <v>1.5</v>
      </c>
      <c r="M238" s="37">
        <f>IF(H238&lt;-10,"ROBUST",IF(H238&lt;0,"MARGINAL",IF(H238&lt;15,"UNCERTAIN","UNFAVORABLE")))</f>
        <v/>
      </c>
    </row>
    <row r="239">
      <c r="A239" s="38" t="inlineStr">
        <is>
          <t>Cu3V2O8</t>
        </is>
      </c>
      <c r="B239" s="39" t="inlineStr">
        <is>
          <t>V2O5</t>
        </is>
      </c>
      <c r="C239" s="39" t="n">
        <v>1800</v>
      </c>
      <c r="D239" s="39" t="n">
        <v>1526.85</v>
      </c>
      <c r="E239" s="39" t="n">
        <v>-109.15</v>
      </c>
      <c r="F239" s="39" t="n">
        <v>164.73</v>
      </c>
      <c r="G239" s="39" t="n">
        <v>35.03</v>
      </c>
      <c r="H239" s="39" t="n">
        <v>55.57</v>
      </c>
      <c r="I239" s="39" t="n">
        <v>90.59999999999999</v>
      </c>
      <c r="J239" s="39" t="n">
        <v>0.0255</v>
      </c>
      <c r="K239" s="39" t="n">
        <v>3</v>
      </c>
      <c r="L239" s="39" t="n">
        <v>1.5</v>
      </c>
      <c r="M239" s="40">
        <f>IF(H239&lt;-10,"ROBUST",IF(H239&lt;0,"MARGINAL",IF(H239&lt;15,"UNCERTAIN","UNFAVORABLE")))</f>
        <v/>
      </c>
    </row>
    <row r="240">
      <c r="A240" s="35" t="inlineStr">
        <is>
          <t>Cu3V2O8</t>
        </is>
      </c>
      <c r="B240" s="36" t="inlineStr">
        <is>
          <t>V2O5</t>
        </is>
      </c>
      <c r="C240" s="36" t="n">
        <v>1825</v>
      </c>
      <c r="D240" s="36" t="n">
        <v>1551.85</v>
      </c>
      <c r="E240" s="36" t="n">
        <v>-107.65</v>
      </c>
      <c r="F240" s="36" t="n">
        <v>167.01</v>
      </c>
      <c r="G240" s="36" t="n">
        <v>35.52</v>
      </c>
      <c r="H240" s="36" t="n">
        <v>59.37</v>
      </c>
      <c r="I240" s="36" t="n">
        <v>94.89</v>
      </c>
      <c r="J240" s="36" t="n">
        <v>0.0255</v>
      </c>
      <c r="K240" s="36" t="n">
        <v>3</v>
      </c>
      <c r="L240" s="36" t="n">
        <v>1.5</v>
      </c>
      <c r="M240" s="37">
        <f>IF(H240&lt;-10,"ROBUST",IF(H240&lt;0,"MARGINAL",IF(H240&lt;15,"UNCERTAIN","UNFAVORABLE")))</f>
        <v/>
      </c>
    </row>
    <row r="241">
      <c r="A241" s="38" t="inlineStr">
        <is>
          <t>Cu3V2O8</t>
        </is>
      </c>
      <c r="B241" s="39" t="inlineStr">
        <is>
          <t>V2O5</t>
        </is>
      </c>
      <c r="C241" s="39" t="n">
        <v>1850</v>
      </c>
      <c r="D241" s="39" t="n">
        <v>1576.85</v>
      </c>
      <c r="E241" s="39" t="n">
        <v>-106.13</v>
      </c>
      <c r="F241" s="39" t="n">
        <v>169.3</v>
      </c>
      <c r="G241" s="39" t="n">
        <v>36.01</v>
      </c>
      <c r="H241" s="39" t="n">
        <v>63.17</v>
      </c>
      <c r="I241" s="39" t="n">
        <v>99.17</v>
      </c>
      <c r="J241" s="39" t="n">
        <v>0.0255</v>
      </c>
      <c r="K241" s="39" t="n">
        <v>3</v>
      </c>
      <c r="L241" s="39" t="n">
        <v>1.5</v>
      </c>
      <c r="M241" s="40">
        <f>IF(H241&lt;-10,"ROBUST",IF(H241&lt;0,"MARGINAL",IF(H241&lt;15,"UNCERTAIN","UNFAVORABLE")))</f>
        <v/>
      </c>
    </row>
    <row r="242">
      <c r="A242" s="35" t="inlineStr">
        <is>
          <t>Cu3V2O8</t>
        </is>
      </c>
      <c r="B242" s="36" t="inlineStr">
        <is>
          <t>V2O5</t>
        </is>
      </c>
      <c r="C242" s="36" t="n">
        <v>1875</v>
      </c>
      <c r="D242" s="36" t="n">
        <v>1601.85</v>
      </c>
      <c r="E242" s="36" t="n">
        <v>-104.62</v>
      </c>
      <c r="F242" s="36" t="n">
        <v>171.59</v>
      </c>
      <c r="G242" s="36" t="n">
        <v>36.49</v>
      </c>
      <c r="H242" s="36" t="n">
        <v>66.97</v>
      </c>
      <c r="I242" s="36" t="n">
        <v>103.46</v>
      </c>
      <c r="J242" s="36" t="n">
        <v>0.0255</v>
      </c>
      <c r="K242" s="36" t="n">
        <v>3</v>
      </c>
      <c r="L242" s="36" t="n">
        <v>1.5</v>
      </c>
      <c r="M242" s="37">
        <f>IF(H242&lt;-10,"ROBUST",IF(H242&lt;0,"MARGINAL",IF(H242&lt;15,"UNCERTAIN","UNFAVORABLE")))</f>
        <v/>
      </c>
    </row>
    <row r="243">
      <c r="A243" s="38" t="inlineStr">
        <is>
          <t>Cu3V2O8</t>
        </is>
      </c>
      <c r="B243" s="39" t="inlineStr">
        <is>
          <t>V2O5</t>
        </is>
      </c>
      <c r="C243" s="39" t="n">
        <v>1900</v>
      </c>
      <c r="D243" s="39" t="n">
        <v>1626.85</v>
      </c>
      <c r="E243" s="39" t="n">
        <v>-103.11</v>
      </c>
      <c r="F243" s="39" t="n">
        <v>173.88</v>
      </c>
      <c r="G243" s="39" t="n">
        <v>36.98</v>
      </c>
      <c r="H243" s="39" t="n">
        <v>70.77</v>
      </c>
      <c r="I243" s="39" t="n">
        <v>107.75</v>
      </c>
      <c r="J243" s="39" t="n">
        <v>0.0255</v>
      </c>
      <c r="K243" s="39" t="n">
        <v>3</v>
      </c>
      <c r="L243" s="39" t="n">
        <v>1.5</v>
      </c>
      <c r="M243" s="40">
        <f>IF(H243&lt;-10,"ROBUST",IF(H243&lt;0,"MARGINAL",IF(H243&lt;15,"UNCERTAIN","UNFAVORABLE")))</f>
        <v/>
      </c>
    </row>
    <row r="244">
      <c r="A244" s="35" t="inlineStr">
        <is>
          <t>Cu2SiO4</t>
        </is>
      </c>
      <c r="B244" s="36" t="inlineStr">
        <is>
          <t>SiO2</t>
        </is>
      </c>
      <c r="C244" s="36" t="n">
        <v>800</v>
      </c>
      <c r="D244" s="36" t="n">
        <v>526.85</v>
      </c>
      <c r="E244" s="36" t="n">
        <v>-166.05</v>
      </c>
      <c r="F244" s="36" t="n">
        <v>48.81</v>
      </c>
      <c r="G244" s="36" t="n">
        <v>10.38</v>
      </c>
      <c r="H244" s="36" t="n">
        <v>-117.24</v>
      </c>
      <c r="I244" s="36" t="n">
        <v>-106.86</v>
      </c>
      <c r="J244" s="36" t="n">
        <v>0.0255</v>
      </c>
      <c r="K244" s="36" t="n">
        <v>2</v>
      </c>
      <c r="L244" s="36" t="n">
        <v>1</v>
      </c>
      <c r="M244" s="37">
        <f>IF(H244&lt;-10,"ROBUST",IF(H244&lt;0,"MARGINAL",IF(H244&lt;15,"UNCERTAIN","UNFAVORABLE")))</f>
        <v/>
      </c>
    </row>
    <row r="245">
      <c r="A245" s="38" t="inlineStr">
        <is>
          <t>Cu2SiO4</t>
        </is>
      </c>
      <c r="B245" s="39" t="inlineStr">
        <is>
          <t>SiO2</t>
        </is>
      </c>
      <c r="C245" s="39" t="n">
        <v>825</v>
      </c>
      <c r="D245" s="39" t="n">
        <v>551.85</v>
      </c>
      <c r="E245" s="39" t="n">
        <v>-161.77</v>
      </c>
      <c r="F245" s="39" t="n">
        <v>50.33</v>
      </c>
      <c r="G245" s="39" t="n">
        <v>10.7</v>
      </c>
      <c r="H245" s="39" t="n">
        <v>-111.44</v>
      </c>
      <c r="I245" s="39" t="n">
        <v>-100.74</v>
      </c>
      <c r="J245" s="39" t="n">
        <v>0.0255</v>
      </c>
      <c r="K245" s="39" t="n">
        <v>2</v>
      </c>
      <c r="L245" s="39" t="n">
        <v>1</v>
      </c>
      <c r="M245" s="40">
        <f>IF(H245&lt;-10,"ROBUST",IF(H245&lt;0,"MARGINAL",IF(H245&lt;15,"UNCERTAIN","UNFAVORABLE")))</f>
        <v/>
      </c>
    </row>
    <row r="246">
      <c r="A246" s="35" t="inlineStr">
        <is>
          <t>Cu2SiO4</t>
        </is>
      </c>
      <c r="B246" s="36" t="inlineStr">
        <is>
          <t>SiO2</t>
        </is>
      </c>
      <c r="C246" s="36" t="n">
        <v>850</v>
      </c>
      <c r="D246" s="36" t="n">
        <v>576.85</v>
      </c>
      <c r="E246" s="36" t="n">
        <v>-157.51</v>
      </c>
      <c r="F246" s="36" t="n">
        <v>51.86</v>
      </c>
      <c r="G246" s="36" t="n">
        <v>11.03</v>
      </c>
      <c r="H246" s="36" t="n">
        <v>-105.65</v>
      </c>
      <c r="I246" s="36" t="n">
        <v>-94.63</v>
      </c>
      <c r="J246" s="36" t="n">
        <v>0.0255</v>
      </c>
      <c r="K246" s="36" t="n">
        <v>2</v>
      </c>
      <c r="L246" s="36" t="n">
        <v>1</v>
      </c>
      <c r="M246" s="37">
        <f>IF(H246&lt;-10,"ROBUST",IF(H246&lt;0,"MARGINAL",IF(H246&lt;15,"UNCERTAIN","UNFAVORABLE")))</f>
        <v/>
      </c>
    </row>
    <row r="247">
      <c r="A247" s="38" t="inlineStr">
        <is>
          <t>Cu2SiO4</t>
        </is>
      </c>
      <c r="B247" s="39" t="inlineStr">
        <is>
          <t>SiO2</t>
        </is>
      </c>
      <c r="C247" s="39" t="n">
        <v>875</v>
      </c>
      <c r="D247" s="39" t="n">
        <v>601.85</v>
      </c>
      <c r="E247" s="39" t="n">
        <v>-153.26</v>
      </c>
      <c r="F247" s="39" t="n">
        <v>53.38</v>
      </c>
      <c r="G247" s="39" t="n">
        <v>11.35</v>
      </c>
      <c r="H247" s="39" t="n">
        <v>-99.88</v>
      </c>
      <c r="I247" s="39" t="n">
        <v>-88.53</v>
      </c>
      <c r="J247" s="39" t="n">
        <v>0.0255</v>
      </c>
      <c r="K247" s="39" t="n">
        <v>2</v>
      </c>
      <c r="L247" s="39" t="n">
        <v>1</v>
      </c>
      <c r="M247" s="40">
        <f>IF(H247&lt;-10,"ROBUST",IF(H247&lt;0,"MARGINAL",IF(H247&lt;15,"UNCERTAIN","UNFAVORABLE")))</f>
        <v/>
      </c>
    </row>
    <row r="248">
      <c r="A248" s="35" t="inlineStr">
        <is>
          <t>Cu2SiO4</t>
        </is>
      </c>
      <c r="B248" s="36" t="inlineStr">
        <is>
          <t>SiO2</t>
        </is>
      </c>
      <c r="C248" s="36" t="n">
        <v>900</v>
      </c>
      <c r="D248" s="36" t="n">
        <v>626.85</v>
      </c>
      <c r="E248" s="36" t="n">
        <v>-149.03</v>
      </c>
      <c r="F248" s="36" t="n">
        <v>54.91</v>
      </c>
      <c r="G248" s="36" t="n">
        <v>11.68</v>
      </c>
      <c r="H248" s="36" t="n">
        <v>-94.12</v>
      </c>
      <c r="I248" s="36" t="n">
        <v>-82.44</v>
      </c>
      <c r="J248" s="36" t="n">
        <v>0.0255</v>
      </c>
      <c r="K248" s="36" t="n">
        <v>2</v>
      </c>
      <c r="L248" s="36" t="n">
        <v>1</v>
      </c>
      <c r="M248" s="37">
        <f>IF(H248&lt;-10,"ROBUST",IF(H248&lt;0,"MARGINAL",IF(H248&lt;15,"UNCERTAIN","UNFAVORABLE")))</f>
        <v/>
      </c>
    </row>
    <row r="249">
      <c r="A249" s="38" t="inlineStr">
        <is>
          <t>Cu2SiO4</t>
        </is>
      </c>
      <c r="B249" s="39" t="inlineStr">
        <is>
          <t>SiO2</t>
        </is>
      </c>
      <c r="C249" s="39" t="n">
        <v>925</v>
      </c>
      <c r="D249" s="39" t="n">
        <v>651.85</v>
      </c>
      <c r="E249" s="39" t="n">
        <v>-144.8</v>
      </c>
      <c r="F249" s="39" t="n">
        <v>56.43</v>
      </c>
      <c r="G249" s="39" t="n">
        <v>12</v>
      </c>
      <c r="H249" s="39" t="n">
        <v>-88.37</v>
      </c>
      <c r="I249" s="39" t="n">
        <v>-76.37</v>
      </c>
      <c r="J249" s="39" t="n">
        <v>0.0255</v>
      </c>
      <c r="K249" s="39" t="n">
        <v>2</v>
      </c>
      <c r="L249" s="39" t="n">
        <v>1</v>
      </c>
      <c r="M249" s="40">
        <f>IF(H249&lt;-10,"ROBUST",IF(H249&lt;0,"MARGINAL",IF(H249&lt;15,"UNCERTAIN","UNFAVORABLE")))</f>
        <v/>
      </c>
    </row>
    <row r="250">
      <c r="A250" s="35" t="inlineStr">
        <is>
          <t>Cu2SiO4</t>
        </is>
      </c>
      <c r="B250" s="36" t="inlineStr">
        <is>
          <t>SiO2</t>
        </is>
      </c>
      <c r="C250" s="36" t="n">
        <v>950</v>
      </c>
      <c r="D250" s="36" t="n">
        <v>676.85</v>
      </c>
      <c r="E250" s="36" t="n">
        <v>-140.59</v>
      </c>
      <c r="F250" s="36" t="n">
        <v>57.96</v>
      </c>
      <c r="G250" s="36" t="n">
        <v>12.33</v>
      </c>
      <c r="H250" s="36" t="n">
        <v>-82.63</v>
      </c>
      <c r="I250" s="36" t="n">
        <v>-70.3</v>
      </c>
      <c r="J250" s="36" t="n">
        <v>0.0255</v>
      </c>
      <c r="K250" s="36" t="n">
        <v>2</v>
      </c>
      <c r="L250" s="36" t="n">
        <v>1</v>
      </c>
      <c r="M250" s="37">
        <f>IF(H250&lt;-10,"ROBUST",IF(H250&lt;0,"MARGINAL",IF(H250&lt;15,"UNCERTAIN","UNFAVORABLE")))</f>
        <v/>
      </c>
    </row>
    <row r="251">
      <c r="A251" s="38" t="inlineStr">
        <is>
          <t>Cu2SiO4</t>
        </is>
      </c>
      <c r="B251" s="39" t="inlineStr">
        <is>
          <t>SiO2</t>
        </is>
      </c>
      <c r="C251" s="39" t="n">
        <v>975</v>
      </c>
      <c r="D251" s="39" t="n">
        <v>701.85</v>
      </c>
      <c r="E251" s="39" t="n">
        <v>-136.39</v>
      </c>
      <c r="F251" s="39" t="n">
        <v>59.48</v>
      </c>
      <c r="G251" s="39" t="n">
        <v>12.65</v>
      </c>
      <c r="H251" s="39" t="n">
        <v>-76.91</v>
      </c>
      <c r="I251" s="39" t="n">
        <v>-64.25</v>
      </c>
      <c r="J251" s="39" t="n">
        <v>0.0255</v>
      </c>
      <c r="K251" s="39" t="n">
        <v>2</v>
      </c>
      <c r="L251" s="39" t="n">
        <v>1</v>
      </c>
      <c r="M251" s="40">
        <f>IF(H251&lt;-10,"ROBUST",IF(H251&lt;0,"MARGINAL",IF(H251&lt;15,"UNCERTAIN","UNFAVORABLE")))</f>
        <v/>
      </c>
    </row>
    <row r="252">
      <c r="A252" s="35" t="inlineStr">
        <is>
          <t>Cu2SiO4</t>
        </is>
      </c>
      <c r="B252" s="36" t="inlineStr">
        <is>
          <t>SiO2</t>
        </is>
      </c>
      <c r="C252" s="36" t="n">
        <v>1000</v>
      </c>
      <c r="D252" s="36" t="n">
        <v>726.85</v>
      </c>
      <c r="E252" s="36" t="n">
        <v>-132.2</v>
      </c>
      <c r="F252" s="36" t="n">
        <v>61.01</v>
      </c>
      <c r="G252" s="36" t="n">
        <v>12.98</v>
      </c>
      <c r="H252" s="36" t="n">
        <v>-71.19</v>
      </c>
      <c r="I252" s="36" t="n">
        <v>-58.22</v>
      </c>
      <c r="J252" s="36" t="n">
        <v>0.0255</v>
      </c>
      <c r="K252" s="36" t="n">
        <v>2</v>
      </c>
      <c r="L252" s="36" t="n">
        <v>1</v>
      </c>
      <c r="M252" s="37">
        <f>IF(H252&lt;-10,"ROBUST",IF(H252&lt;0,"MARGINAL",IF(H252&lt;15,"UNCERTAIN","UNFAVORABLE")))</f>
        <v/>
      </c>
    </row>
    <row r="253">
      <c r="A253" s="38" t="inlineStr">
        <is>
          <t>Cu2SiO4</t>
        </is>
      </c>
      <c r="B253" s="39" t="inlineStr">
        <is>
          <t>SiO2</t>
        </is>
      </c>
      <c r="C253" s="39" t="n">
        <v>1025</v>
      </c>
      <c r="D253" s="39" t="n">
        <v>751.85</v>
      </c>
      <c r="E253" s="39" t="n">
        <v>-128.02</v>
      </c>
      <c r="F253" s="39" t="n">
        <v>62.53</v>
      </c>
      <c r="G253" s="39" t="n">
        <v>13.3</v>
      </c>
      <c r="H253" s="39" t="n">
        <v>-65.48999999999999</v>
      </c>
      <c r="I253" s="39" t="n">
        <v>-52.19</v>
      </c>
      <c r="J253" s="39" t="n">
        <v>0.0255</v>
      </c>
      <c r="K253" s="39" t="n">
        <v>2</v>
      </c>
      <c r="L253" s="39" t="n">
        <v>1</v>
      </c>
      <c r="M253" s="40">
        <f>IF(H253&lt;-10,"ROBUST",IF(H253&lt;0,"MARGINAL",IF(H253&lt;15,"UNCERTAIN","UNFAVORABLE")))</f>
        <v/>
      </c>
    </row>
    <row r="254">
      <c r="A254" s="35" t="inlineStr">
        <is>
          <t>Cu2SiO4</t>
        </is>
      </c>
      <c r="B254" s="36" t="inlineStr">
        <is>
          <t>SiO2</t>
        </is>
      </c>
      <c r="C254" s="36" t="n">
        <v>1050</v>
      </c>
      <c r="D254" s="36" t="n">
        <v>776.85</v>
      </c>
      <c r="E254" s="36" t="n">
        <v>-123.86</v>
      </c>
      <c r="F254" s="36" t="n">
        <v>64.06</v>
      </c>
      <c r="G254" s="36" t="n">
        <v>13.62</v>
      </c>
      <c r="H254" s="36" t="n">
        <v>-59.8</v>
      </c>
      <c r="I254" s="36" t="n">
        <v>-46.18</v>
      </c>
      <c r="J254" s="36" t="n">
        <v>0.0255</v>
      </c>
      <c r="K254" s="36" t="n">
        <v>2</v>
      </c>
      <c r="L254" s="36" t="n">
        <v>1</v>
      </c>
      <c r="M254" s="37">
        <f>IF(H254&lt;-10,"ROBUST",IF(H254&lt;0,"MARGINAL",IF(H254&lt;15,"UNCERTAIN","UNFAVORABLE")))</f>
        <v/>
      </c>
    </row>
    <row r="255">
      <c r="A255" s="38" t="inlineStr">
        <is>
          <t>Cu2SiO4</t>
        </is>
      </c>
      <c r="B255" s="39" t="inlineStr">
        <is>
          <t>SiO2</t>
        </is>
      </c>
      <c r="C255" s="39" t="n">
        <v>1075</v>
      </c>
      <c r="D255" s="39" t="n">
        <v>801.85</v>
      </c>
      <c r="E255" s="39" t="n">
        <v>-119.7</v>
      </c>
      <c r="F255" s="39" t="n">
        <v>65.59</v>
      </c>
      <c r="G255" s="39" t="n">
        <v>13.95</v>
      </c>
      <c r="H255" s="39" t="n">
        <v>-54.12</v>
      </c>
      <c r="I255" s="39" t="n">
        <v>-40.17</v>
      </c>
      <c r="J255" s="39" t="n">
        <v>0.0255</v>
      </c>
      <c r="K255" s="39" t="n">
        <v>2</v>
      </c>
      <c r="L255" s="39" t="n">
        <v>1</v>
      </c>
      <c r="M255" s="40">
        <f>IF(H255&lt;-10,"ROBUST",IF(H255&lt;0,"MARGINAL",IF(H255&lt;15,"UNCERTAIN","UNFAVORABLE")))</f>
        <v/>
      </c>
    </row>
    <row r="256">
      <c r="A256" s="35" t="inlineStr">
        <is>
          <t>Cu2SiO4</t>
        </is>
      </c>
      <c r="B256" s="36" t="inlineStr">
        <is>
          <t>SiO2</t>
        </is>
      </c>
      <c r="C256" s="36" t="n">
        <v>1100</v>
      </c>
      <c r="D256" s="36" t="n">
        <v>826.85</v>
      </c>
      <c r="E256" s="36" t="n">
        <v>-115.56</v>
      </c>
      <c r="F256" s="36" t="n">
        <v>67.11</v>
      </c>
      <c r="G256" s="36" t="n">
        <v>14.27</v>
      </c>
      <c r="H256" s="36" t="n">
        <v>-48.45</v>
      </c>
      <c r="I256" s="36" t="n">
        <v>-34.18</v>
      </c>
      <c r="J256" s="36" t="n">
        <v>0.0255</v>
      </c>
      <c r="K256" s="36" t="n">
        <v>2</v>
      </c>
      <c r="L256" s="36" t="n">
        <v>1</v>
      </c>
      <c r="M256" s="37">
        <f>IF(H256&lt;-10,"ROBUST",IF(H256&lt;0,"MARGINAL",IF(H256&lt;15,"UNCERTAIN","UNFAVORABLE")))</f>
        <v/>
      </c>
    </row>
    <row r="257">
      <c r="A257" s="38" t="inlineStr">
        <is>
          <t>Cu2SiO4</t>
        </is>
      </c>
      <c r="B257" s="39" t="inlineStr">
        <is>
          <t>SiO2</t>
        </is>
      </c>
      <c r="C257" s="39" t="n">
        <v>1125</v>
      </c>
      <c r="D257" s="39" t="n">
        <v>851.85</v>
      </c>
      <c r="E257" s="39" t="n">
        <v>-111.43</v>
      </c>
      <c r="F257" s="39" t="n">
        <v>68.64</v>
      </c>
      <c r="G257" s="39" t="n">
        <v>14.6</v>
      </c>
      <c r="H257" s="39" t="n">
        <v>-42.79</v>
      </c>
      <c r="I257" s="39" t="n">
        <v>-28.2</v>
      </c>
      <c r="J257" s="39" t="n">
        <v>0.0255</v>
      </c>
      <c r="K257" s="39" t="n">
        <v>2</v>
      </c>
      <c r="L257" s="39" t="n">
        <v>1</v>
      </c>
      <c r="M257" s="40">
        <f>IF(H257&lt;-10,"ROBUST",IF(H257&lt;0,"MARGINAL",IF(H257&lt;15,"UNCERTAIN","UNFAVORABLE")))</f>
        <v/>
      </c>
    </row>
    <row r="258">
      <c r="A258" s="35" t="inlineStr">
        <is>
          <t>Cu2SiO4</t>
        </is>
      </c>
      <c r="B258" s="36" t="inlineStr">
        <is>
          <t>SiO2</t>
        </is>
      </c>
      <c r="C258" s="36" t="n">
        <v>1150</v>
      </c>
      <c r="D258" s="36" t="n">
        <v>876.85</v>
      </c>
      <c r="E258" s="36" t="n">
        <v>-107.31</v>
      </c>
      <c r="F258" s="36" t="n">
        <v>70.16</v>
      </c>
      <c r="G258" s="36" t="n">
        <v>14.92</v>
      </c>
      <c r="H258" s="36" t="n">
        <v>-37.15</v>
      </c>
      <c r="I258" s="36" t="n">
        <v>-22.22</v>
      </c>
      <c r="J258" s="36" t="n">
        <v>0.0255</v>
      </c>
      <c r="K258" s="36" t="n">
        <v>2</v>
      </c>
      <c r="L258" s="36" t="n">
        <v>1</v>
      </c>
      <c r="M258" s="37">
        <f>IF(H258&lt;-10,"ROBUST",IF(H258&lt;0,"MARGINAL",IF(H258&lt;15,"UNCERTAIN","UNFAVORABLE")))</f>
        <v/>
      </c>
    </row>
    <row r="259">
      <c r="A259" s="38" t="inlineStr">
        <is>
          <t>Cu2SiO4</t>
        </is>
      </c>
      <c r="B259" s="39" t="inlineStr">
        <is>
          <t>SiO2</t>
        </is>
      </c>
      <c r="C259" s="39" t="n">
        <v>1175</v>
      </c>
      <c r="D259" s="39" t="n">
        <v>901.85</v>
      </c>
      <c r="E259" s="39" t="n">
        <v>-103.19</v>
      </c>
      <c r="F259" s="39" t="n">
        <v>71.69</v>
      </c>
      <c r="G259" s="39" t="n">
        <v>15.25</v>
      </c>
      <c r="H259" s="39" t="n">
        <v>-31.51</v>
      </c>
      <c r="I259" s="39" t="n">
        <v>-16.26</v>
      </c>
      <c r="J259" s="39" t="n">
        <v>0.0255</v>
      </c>
      <c r="K259" s="39" t="n">
        <v>2</v>
      </c>
      <c r="L259" s="39" t="n">
        <v>1</v>
      </c>
      <c r="M259" s="40">
        <f>IF(H259&lt;-10,"ROBUST",IF(H259&lt;0,"MARGINAL",IF(H259&lt;15,"UNCERTAIN","UNFAVORABLE")))</f>
        <v/>
      </c>
    </row>
    <row r="260">
      <c r="A260" s="35" t="inlineStr">
        <is>
          <t>Cu2SiO4</t>
        </is>
      </c>
      <c r="B260" s="36" t="inlineStr">
        <is>
          <t>SiO2</t>
        </is>
      </c>
      <c r="C260" s="36" t="n">
        <v>1200</v>
      </c>
      <c r="D260" s="36" t="n">
        <v>926.85</v>
      </c>
      <c r="E260" s="36" t="n">
        <v>-99.09</v>
      </c>
      <c r="F260" s="36" t="n">
        <v>73.20999999999999</v>
      </c>
      <c r="G260" s="36" t="n">
        <v>15.57</v>
      </c>
      <c r="H260" s="36" t="n">
        <v>-25.88</v>
      </c>
      <c r="I260" s="36" t="n">
        <v>-10.31</v>
      </c>
      <c r="J260" s="36" t="n">
        <v>0.0255</v>
      </c>
      <c r="K260" s="36" t="n">
        <v>2</v>
      </c>
      <c r="L260" s="36" t="n">
        <v>1</v>
      </c>
      <c r="M260" s="37">
        <f>IF(H260&lt;-10,"ROBUST",IF(H260&lt;0,"MARGINAL",IF(H260&lt;15,"UNCERTAIN","UNFAVORABLE")))</f>
        <v/>
      </c>
    </row>
    <row r="261">
      <c r="A261" s="38" t="inlineStr">
        <is>
          <t>Cu2SiO4</t>
        </is>
      </c>
      <c r="B261" s="39" t="inlineStr">
        <is>
          <t>SiO2</t>
        </is>
      </c>
      <c r="C261" s="39" t="n">
        <v>1225</v>
      </c>
      <c r="D261" s="39" t="n">
        <v>951.85</v>
      </c>
      <c r="E261" s="39" t="n">
        <v>-95</v>
      </c>
      <c r="F261" s="39" t="n">
        <v>74.73999999999999</v>
      </c>
      <c r="G261" s="39" t="n">
        <v>15.89</v>
      </c>
      <c r="H261" s="39" t="n">
        <v>-20.26</v>
      </c>
      <c r="I261" s="39" t="n">
        <v>-4.37</v>
      </c>
      <c r="J261" s="39" t="n">
        <v>0.0255</v>
      </c>
      <c r="K261" s="39" t="n">
        <v>2</v>
      </c>
      <c r="L261" s="39" t="n">
        <v>1</v>
      </c>
      <c r="M261" s="40">
        <f>IF(H261&lt;-10,"ROBUST",IF(H261&lt;0,"MARGINAL",IF(H261&lt;15,"UNCERTAIN","UNFAVORABLE")))</f>
        <v/>
      </c>
    </row>
    <row r="262">
      <c r="A262" s="35" t="inlineStr">
        <is>
          <t>Cu2SiO4</t>
        </is>
      </c>
      <c r="B262" s="36" t="inlineStr">
        <is>
          <t>SiO2</t>
        </is>
      </c>
      <c r="C262" s="36" t="n">
        <v>1250</v>
      </c>
      <c r="D262" s="36" t="n">
        <v>976.85</v>
      </c>
      <c r="E262" s="36" t="n">
        <v>-90.92</v>
      </c>
      <c r="F262" s="36" t="n">
        <v>76.26000000000001</v>
      </c>
      <c r="G262" s="36" t="n">
        <v>16.22</v>
      </c>
      <c r="H262" s="36" t="n">
        <v>-14.66</v>
      </c>
      <c r="I262" s="36" t="n">
        <v>1.56</v>
      </c>
      <c r="J262" s="36" t="n">
        <v>0.0255</v>
      </c>
      <c r="K262" s="36" t="n">
        <v>2</v>
      </c>
      <c r="L262" s="36" t="n">
        <v>1</v>
      </c>
      <c r="M262" s="37">
        <f>IF(H262&lt;-10,"ROBUST",IF(H262&lt;0,"MARGINAL",IF(H262&lt;15,"UNCERTAIN","UNFAVORABLE")))</f>
        <v/>
      </c>
    </row>
    <row r="263">
      <c r="A263" s="38" t="inlineStr">
        <is>
          <t>Cu2SiO4</t>
        </is>
      </c>
      <c r="B263" s="39" t="inlineStr">
        <is>
          <t>SiO2</t>
        </is>
      </c>
      <c r="C263" s="39" t="n">
        <v>1275</v>
      </c>
      <c r="D263" s="39" t="n">
        <v>1001.85</v>
      </c>
      <c r="E263" s="39" t="n">
        <v>-86.84999999999999</v>
      </c>
      <c r="F263" s="39" t="n">
        <v>77.79000000000001</v>
      </c>
      <c r="G263" s="39" t="n">
        <v>16.54</v>
      </c>
      <c r="H263" s="39" t="n">
        <v>-9.06</v>
      </c>
      <c r="I263" s="39" t="n">
        <v>7.48</v>
      </c>
      <c r="J263" s="39" t="n">
        <v>0.0255</v>
      </c>
      <c r="K263" s="39" t="n">
        <v>2</v>
      </c>
      <c r="L263" s="39" t="n">
        <v>1</v>
      </c>
      <c r="M263" s="40">
        <f>IF(H263&lt;-10,"ROBUST",IF(H263&lt;0,"MARGINAL",IF(H263&lt;15,"UNCERTAIN","UNFAVORABLE")))</f>
        <v/>
      </c>
    </row>
    <row r="264">
      <c r="A264" s="35" t="inlineStr">
        <is>
          <t>Cu2SiO4</t>
        </is>
      </c>
      <c r="B264" s="36" t="inlineStr">
        <is>
          <t>SiO2</t>
        </is>
      </c>
      <c r="C264" s="36" t="n">
        <v>1300</v>
      </c>
      <c r="D264" s="36" t="n">
        <v>1026.85</v>
      </c>
      <c r="E264" s="36" t="n">
        <v>-82.78</v>
      </c>
      <c r="F264" s="36" t="n">
        <v>79.31</v>
      </c>
      <c r="G264" s="36" t="n">
        <v>16.87</v>
      </c>
      <c r="H264" s="36" t="n">
        <v>-3.47</v>
      </c>
      <c r="I264" s="36" t="n">
        <v>13.4</v>
      </c>
      <c r="J264" s="36" t="n">
        <v>0.0255</v>
      </c>
      <c r="K264" s="36" t="n">
        <v>2</v>
      </c>
      <c r="L264" s="36" t="n">
        <v>1</v>
      </c>
      <c r="M264" s="37">
        <f>IF(H264&lt;-10,"ROBUST",IF(H264&lt;0,"MARGINAL",IF(H264&lt;15,"UNCERTAIN","UNFAVORABLE")))</f>
        <v/>
      </c>
    </row>
    <row r="265">
      <c r="A265" s="38" t="inlineStr">
        <is>
          <t>Cu2SiO4</t>
        </is>
      </c>
      <c r="B265" s="39" t="inlineStr">
        <is>
          <t>SiO2</t>
        </is>
      </c>
      <c r="C265" s="39" t="n">
        <v>1325</v>
      </c>
      <c r="D265" s="39" t="n">
        <v>1051.85</v>
      </c>
      <c r="E265" s="39" t="n">
        <v>-78.73</v>
      </c>
      <c r="F265" s="39" t="n">
        <v>80.84</v>
      </c>
      <c r="G265" s="39" t="n">
        <v>17.19</v>
      </c>
      <c r="H265" s="39" t="n">
        <v>2.11</v>
      </c>
      <c r="I265" s="39" t="n">
        <v>19.3</v>
      </c>
      <c r="J265" s="39" t="n">
        <v>0.0255</v>
      </c>
      <c r="K265" s="39" t="n">
        <v>2</v>
      </c>
      <c r="L265" s="39" t="n">
        <v>1</v>
      </c>
      <c r="M265" s="40">
        <f>IF(H265&lt;-10,"ROBUST",IF(H265&lt;0,"MARGINAL",IF(H265&lt;15,"UNCERTAIN","UNFAVORABLE")))</f>
        <v/>
      </c>
    </row>
    <row r="266">
      <c r="A266" s="35" t="inlineStr">
        <is>
          <t>Cu2SiO4</t>
        </is>
      </c>
      <c r="B266" s="36" t="inlineStr">
        <is>
          <t>SiO2</t>
        </is>
      </c>
      <c r="C266" s="36" t="n">
        <v>1350</v>
      </c>
      <c r="D266" s="36" t="n">
        <v>1076.85</v>
      </c>
      <c r="E266" s="36" t="n">
        <v>-74.69</v>
      </c>
      <c r="F266" s="36" t="n">
        <v>82.36</v>
      </c>
      <c r="G266" s="36" t="n">
        <v>17.52</v>
      </c>
      <c r="H266" s="36" t="n">
        <v>7.68</v>
      </c>
      <c r="I266" s="36" t="n">
        <v>25.19</v>
      </c>
      <c r="J266" s="36" t="n">
        <v>0.0255</v>
      </c>
      <c r="K266" s="36" t="n">
        <v>2</v>
      </c>
      <c r="L266" s="36" t="n">
        <v>1</v>
      </c>
      <c r="M266" s="37">
        <f>IF(H266&lt;-10,"ROBUST",IF(H266&lt;0,"MARGINAL",IF(H266&lt;15,"UNCERTAIN","UNFAVORABLE")))</f>
        <v/>
      </c>
    </row>
    <row r="267">
      <c r="A267" s="38" t="inlineStr">
        <is>
          <t>Cu2SiO4</t>
        </is>
      </c>
      <c r="B267" s="39" t="inlineStr">
        <is>
          <t>SiO2</t>
        </is>
      </c>
      <c r="C267" s="39" t="n">
        <v>1375</v>
      </c>
      <c r="D267" s="39" t="n">
        <v>1101.85</v>
      </c>
      <c r="E267" s="39" t="n">
        <v>-71.8</v>
      </c>
      <c r="F267" s="39" t="n">
        <v>83.89</v>
      </c>
      <c r="G267" s="39" t="n">
        <v>17.84</v>
      </c>
      <c r="H267" s="39" t="n">
        <v>12.09</v>
      </c>
      <c r="I267" s="39" t="n">
        <v>29.93</v>
      </c>
      <c r="J267" s="39" t="n">
        <v>0.0255</v>
      </c>
      <c r="K267" s="39" t="n">
        <v>2</v>
      </c>
      <c r="L267" s="39" t="n">
        <v>1</v>
      </c>
      <c r="M267" s="40">
        <f>IF(H267&lt;-10,"ROBUST",IF(H267&lt;0,"MARGINAL",IF(H267&lt;15,"UNCERTAIN","UNFAVORABLE")))</f>
        <v/>
      </c>
    </row>
    <row r="268">
      <c r="A268" s="35" t="inlineStr">
        <is>
          <t>Cu2SiO4</t>
        </is>
      </c>
      <c r="B268" s="36" t="inlineStr">
        <is>
          <t>SiO2</t>
        </is>
      </c>
      <c r="C268" s="36" t="n">
        <v>1400</v>
      </c>
      <c r="D268" s="36" t="n">
        <v>1126.85</v>
      </c>
      <c r="E268" s="36" t="n">
        <v>-70.55</v>
      </c>
      <c r="F268" s="36" t="n">
        <v>85.41</v>
      </c>
      <c r="G268" s="36" t="n">
        <v>18.17</v>
      </c>
      <c r="H268" s="36" t="n">
        <v>14.86</v>
      </c>
      <c r="I268" s="36" t="n">
        <v>33.03</v>
      </c>
      <c r="J268" s="36" t="n">
        <v>0.0255</v>
      </c>
      <c r="K268" s="36" t="n">
        <v>2</v>
      </c>
      <c r="L268" s="36" t="n">
        <v>1</v>
      </c>
      <c r="M268" s="37">
        <f>IF(H268&lt;-10,"ROBUST",IF(H268&lt;0,"MARGINAL",IF(H268&lt;15,"UNCERTAIN","UNFAVORABLE")))</f>
        <v/>
      </c>
    </row>
    <row r="269">
      <c r="A269" s="38" t="inlineStr">
        <is>
          <t>Cu2SiO4</t>
        </is>
      </c>
      <c r="B269" s="39" t="inlineStr">
        <is>
          <t>SiO2</t>
        </is>
      </c>
      <c r="C269" s="39" t="n">
        <v>1425</v>
      </c>
      <c r="D269" s="39" t="n">
        <v>1151.85</v>
      </c>
      <c r="E269" s="39" t="n">
        <v>-69.31</v>
      </c>
      <c r="F269" s="39" t="n">
        <v>86.94</v>
      </c>
      <c r="G269" s="39" t="n">
        <v>18.49</v>
      </c>
      <c r="H269" s="39" t="n">
        <v>17.63</v>
      </c>
      <c r="I269" s="39" t="n">
        <v>36.12</v>
      </c>
      <c r="J269" s="39" t="n">
        <v>0.0255</v>
      </c>
      <c r="K269" s="39" t="n">
        <v>2</v>
      </c>
      <c r="L269" s="39" t="n">
        <v>1</v>
      </c>
      <c r="M269" s="40">
        <f>IF(H269&lt;-10,"ROBUST",IF(H269&lt;0,"MARGINAL",IF(H269&lt;15,"UNCERTAIN","UNFAVORABLE")))</f>
        <v/>
      </c>
    </row>
    <row r="270">
      <c r="A270" s="35" t="inlineStr">
        <is>
          <t>Cu2SiO4</t>
        </is>
      </c>
      <c r="B270" s="36" t="inlineStr">
        <is>
          <t>SiO2</t>
        </is>
      </c>
      <c r="C270" s="36" t="n">
        <v>1450</v>
      </c>
      <c r="D270" s="36" t="n">
        <v>1176.85</v>
      </c>
      <c r="E270" s="36" t="n">
        <v>-68.08</v>
      </c>
      <c r="F270" s="36" t="n">
        <v>88.45999999999999</v>
      </c>
      <c r="G270" s="36" t="n">
        <v>18.81</v>
      </c>
      <c r="H270" s="36" t="n">
        <v>20.38</v>
      </c>
      <c r="I270" s="36" t="n">
        <v>39.2</v>
      </c>
      <c r="J270" s="36" t="n">
        <v>0.0255</v>
      </c>
      <c r="K270" s="36" t="n">
        <v>2</v>
      </c>
      <c r="L270" s="36" t="n">
        <v>1</v>
      </c>
      <c r="M270" s="37">
        <f>IF(H270&lt;-10,"ROBUST",IF(H270&lt;0,"MARGINAL",IF(H270&lt;15,"UNCERTAIN","UNFAVORABLE")))</f>
        <v/>
      </c>
    </row>
    <row r="271">
      <c r="A271" s="38" t="inlineStr">
        <is>
          <t>Cu2SiO4</t>
        </is>
      </c>
      <c r="B271" s="39" t="inlineStr">
        <is>
          <t>SiO2</t>
        </is>
      </c>
      <c r="C271" s="39" t="n">
        <v>1475</v>
      </c>
      <c r="D271" s="39" t="n">
        <v>1201.85</v>
      </c>
      <c r="E271" s="39" t="n">
        <v>-66.86</v>
      </c>
      <c r="F271" s="39" t="n">
        <v>89.98999999999999</v>
      </c>
      <c r="G271" s="39" t="n">
        <v>19.14</v>
      </c>
      <c r="H271" s="39" t="n">
        <v>23.13</v>
      </c>
      <c r="I271" s="39" t="n">
        <v>42.27</v>
      </c>
      <c r="J271" s="39" t="n">
        <v>0.0255</v>
      </c>
      <c r="K271" s="39" t="n">
        <v>2</v>
      </c>
      <c r="L271" s="39" t="n">
        <v>1</v>
      </c>
      <c r="M271" s="40">
        <f>IF(H271&lt;-10,"ROBUST",IF(H271&lt;0,"MARGINAL",IF(H271&lt;15,"UNCERTAIN","UNFAVORABLE")))</f>
        <v/>
      </c>
    </row>
    <row r="272">
      <c r="A272" s="35" t="inlineStr">
        <is>
          <t>Cu2SiO4</t>
        </is>
      </c>
      <c r="B272" s="36" t="inlineStr">
        <is>
          <t>SiO2</t>
        </is>
      </c>
      <c r="C272" s="36" t="n">
        <v>1500</v>
      </c>
      <c r="D272" s="36" t="n">
        <v>1226.85</v>
      </c>
      <c r="E272" s="36" t="n">
        <v>-65.65000000000001</v>
      </c>
      <c r="F272" s="36" t="n">
        <v>91.51000000000001</v>
      </c>
      <c r="G272" s="36" t="n">
        <v>19.46</v>
      </c>
      <c r="H272" s="36" t="n">
        <v>25.86</v>
      </c>
      <c r="I272" s="36" t="n">
        <v>45.32</v>
      </c>
      <c r="J272" s="36" t="n">
        <v>0.0255</v>
      </c>
      <c r="K272" s="36" t="n">
        <v>2</v>
      </c>
      <c r="L272" s="36" t="n">
        <v>1</v>
      </c>
      <c r="M272" s="37">
        <f>IF(H272&lt;-10,"ROBUST",IF(H272&lt;0,"MARGINAL",IF(H272&lt;15,"UNCERTAIN","UNFAVORABLE")))</f>
        <v/>
      </c>
    </row>
    <row r="273">
      <c r="A273" s="38" t="inlineStr">
        <is>
          <t>Cu2SiO4</t>
        </is>
      </c>
      <c r="B273" s="39" t="inlineStr">
        <is>
          <t>SiO2</t>
        </is>
      </c>
      <c r="C273" s="39" t="n">
        <v>1525</v>
      </c>
      <c r="D273" s="39" t="n">
        <v>1251.85</v>
      </c>
      <c r="E273" s="39" t="n">
        <v>-64.45999999999999</v>
      </c>
      <c r="F273" s="39" t="n">
        <v>93.04000000000001</v>
      </c>
      <c r="G273" s="39" t="n">
        <v>19.79</v>
      </c>
      <c r="H273" s="39" t="n">
        <v>28.58</v>
      </c>
      <c r="I273" s="39" t="n">
        <v>48.37</v>
      </c>
      <c r="J273" s="39" t="n">
        <v>0.0255</v>
      </c>
      <c r="K273" s="39" t="n">
        <v>2</v>
      </c>
      <c r="L273" s="39" t="n">
        <v>1</v>
      </c>
      <c r="M273" s="40">
        <f>IF(H273&lt;-10,"ROBUST",IF(H273&lt;0,"MARGINAL",IF(H273&lt;15,"UNCERTAIN","UNFAVORABLE")))</f>
        <v/>
      </c>
    </row>
    <row r="274">
      <c r="A274" s="35" t="inlineStr">
        <is>
          <t>Cu2SiO4</t>
        </is>
      </c>
      <c r="B274" s="36" t="inlineStr">
        <is>
          <t>SiO2</t>
        </is>
      </c>
      <c r="C274" s="36" t="n">
        <v>1550</v>
      </c>
      <c r="D274" s="36" t="n">
        <v>1276.85</v>
      </c>
      <c r="E274" s="36" t="n">
        <v>-63.28</v>
      </c>
      <c r="F274" s="36" t="n">
        <v>94.56</v>
      </c>
      <c r="G274" s="36" t="n">
        <v>20.11</v>
      </c>
      <c r="H274" s="36" t="n">
        <v>31.29</v>
      </c>
      <c r="I274" s="36" t="n">
        <v>51.4</v>
      </c>
      <c r="J274" s="36" t="n">
        <v>0.0255</v>
      </c>
      <c r="K274" s="36" t="n">
        <v>2</v>
      </c>
      <c r="L274" s="36" t="n">
        <v>1</v>
      </c>
      <c r="M274" s="37">
        <f>IF(H274&lt;-10,"ROBUST",IF(H274&lt;0,"MARGINAL",IF(H274&lt;15,"UNCERTAIN","UNFAVORABLE")))</f>
        <v/>
      </c>
    </row>
    <row r="275">
      <c r="A275" s="38" t="inlineStr">
        <is>
          <t>Cu2SiO4</t>
        </is>
      </c>
      <c r="B275" s="39" t="inlineStr">
        <is>
          <t>SiO2</t>
        </is>
      </c>
      <c r="C275" s="39" t="n">
        <v>1575</v>
      </c>
      <c r="D275" s="39" t="n">
        <v>1301.85</v>
      </c>
      <c r="E275" s="39" t="n">
        <v>-62.1</v>
      </c>
      <c r="F275" s="39" t="n">
        <v>96.09</v>
      </c>
      <c r="G275" s="39" t="n">
        <v>20.44</v>
      </c>
      <c r="H275" s="39" t="n">
        <v>33.99</v>
      </c>
      <c r="I275" s="39" t="n">
        <v>54.42</v>
      </c>
      <c r="J275" s="39" t="n">
        <v>0.0255</v>
      </c>
      <c r="K275" s="39" t="n">
        <v>2</v>
      </c>
      <c r="L275" s="39" t="n">
        <v>1</v>
      </c>
      <c r="M275" s="40">
        <f>IF(H275&lt;-10,"ROBUST",IF(H275&lt;0,"MARGINAL",IF(H275&lt;15,"UNCERTAIN","UNFAVORABLE")))</f>
        <v/>
      </c>
    </row>
    <row r="276">
      <c r="A276" s="35" t="inlineStr">
        <is>
          <t>Cu2SiO4</t>
        </is>
      </c>
      <c r="B276" s="36" t="inlineStr">
        <is>
          <t>SiO2</t>
        </is>
      </c>
      <c r="C276" s="36" t="n">
        <v>1600</v>
      </c>
      <c r="D276" s="36" t="n">
        <v>1326.85</v>
      </c>
      <c r="E276" s="36" t="n">
        <v>-60.95</v>
      </c>
      <c r="F276" s="36" t="n">
        <v>97.62</v>
      </c>
      <c r="G276" s="36" t="n">
        <v>20.76</v>
      </c>
      <c r="H276" s="36" t="n">
        <v>36.67</v>
      </c>
      <c r="I276" s="36" t="n">
        <v>57.43</v>
      </c>
      <c r="J276" s="36" t="n">
        <v>0.0255</v>
      </c>
      <c r="K276" s="36" t="n">
        <v>2</v>
      </c>
      <c r="L276" s="36" t="n">
        <v>1</v>
      </c>
      <c r="M276" s="37">
        <f>IF(H276&lt;-10,"ROBUST",IF(H276&lt;0,"MARGINAL",IF(H276&lt;15,"UNCERTAIN","UNFAVORABLE")))</f>
        <v/>
      </c>
    </row>
    <row r="277">
      <c r="A277" s="38" t="inlineStr">
        <is>
          <t>Cu2SiO4</t>
        </is>
      </c>
      <c r="B277" s="39" t="inlineStr">
        <is>
          <t>SiO2</t>
        </is>
      </c>
      <c r="C277" s="39" t="n">
        <v>1625</v>
      </c>
      <c r="D277" s="39" t="n">
        <v>1351.85</v>
      </c>
      <c r="E277" s="39" t="n">
        <v>-59.8</v>
      </c>
      <c r="F277" s="39" t="n">
        <v>99.14</v>
      </c>
      <c r="G277" s="39" t="n">
        <v>21.08</v>
      </c>
      <c r="H277" s="39" t="n">
        <v>39.34</v>
      </c>
      <c r="I277" s="39" t="n">
        <v>60.42</v>
      </c>
      <c r="J277" s="39" t="n">
        <v>0.0255</v>
      </c>
      <c r="K277" s="39" t="n">
        <v>2</v>
      </c>
      <c r="L277" s="39" t="n">
        <v>1</v>
      </c>
      <c r="M277" s="40">
        <f>IF(H277&lt;-10,"ROBUST",IF(H277&lt;0,"MARGINAL",IF(H277&lt;15,"UNCERTAIN","UNFAVORABLE")))</f>
        <v/>
      </c>
    </row>
    <row r="278">
      <c r="A278" s="35" t="inlineStr">
        <is>
          <t>Cu2SiO4</t>
        </is>
      </c>
      <c r="B278" s="36" t="inlineStr">
        <is>
          <t>SiO2</t>
        </is>
      </c>
      <c r="C278" s="36" t="n">
        <v>1650</v>
      </c>
      <c r="D278" s="36" t="n">
        <v>1376.85</v>
      </c>
      <c r="E278" s="36" t="n">
        <v>-58.67</v>
      </c>
      <c r="F278" s="36" t="n">
        <v>100.67</v>
      </c>
      <c r="G278" s="36" t="n">
        <v>21.41</v>
      </c>
      <c r="H278" s="36" t="n">
        <v>41.99</v>
      </c>
      <c r="I278" s="36" t="n">
        <v>63.4</v>
      </c>
      <c r="J278" s="36" t="n">
        <v>0.0255</v>
      </c>
      <c r="K278" s="36" t="n">
        <v>2</v>
      </c>
      <c r="L278" s="36" t="n">
        <v>1</v>
      </c>
      <c r="M278" s="37">
        <f>IF(H278&lt;-10,"ROBUST",IF(H278&lt;0,"MARGINAL",IF(H278&lt;15,"UNCERTAIN","UNFAVORABLE")))</f>
        <v/>
      </c>
    </row>
    <row r="279">
      <c r="A279" s="38" t="inlineStr">
        <is>
          <t>Cu2SiO4</t>
        </is>
      </c>
      <c r="B279" s="39" t="inlineStr">
        <is>
          <t>SiO2</t>
        </is>
      </c>
      <c r="C279" s="39" t="n">
        <v>1675</v>
      </c>
      <c r="D279" s="39" t="n">
        <v>1401.85</v>
      </c>
      <c r="E279" s="39" t="n">
        <v>-57.55</v>
      </c>
      <c r="F279" s="39" t="n">
        <v>102.19</v>
      </c>
      <c r="G279" s="39" t="n">
        <v>21.73</v>
      </c>
      <c r="H279" s="39" t="n">
        <v>44.64</v>
      </c>
      <c r="I279" s="39" t="n">
        <v>66.37</v>
      </c>
      <c r="J279" s="39" t="n">
        <v>0.0255</v>
      </c>
      <c r="K279" s="39" t="n">
        <v>2</v>
      </c>
      <c r="L279" s="39" t="n">
        <v>1</v>
      </c>
      <c r="M279" s="40">
        <f>IF(H279&lt;-10,"ROBUST",IF(H279&lt;0,"MARGINAL",IF(H279&lt;15,"UNCERTAIN","UNFAVORABLE")))</f>
        <v/>
      </c>
    </row>
    <row r="280">
      <c r="A280" s="35" t="inlineStr">
        <is>
          <t>Cu2SiO4</t>
        </is>
      </c>
      <c r="B280" s="36" t="inlineStr">
        <is>
          <t>SiO2</t>
        </is>
      </c>
      <c r="C280" s="36" t="n">
        <v>1700</v>
      </c>
      <c r="D280" s="36" t="n">
        <v>1426.85</v>
      </c>
      <c r="E280" s="36" t="n">
        <v>-56.45</v>
      </c>
      <c r="F280" s="36" t="n">
        <v>103.72</v>
      </c>
      <c r="G280" s="36" t="n">
        <v>22.06</v>
      </c>
      <c r="H280" s="36" t="n">
        <v>47.26</v>
      </c>
      <c r="I280" s="36" t="n">
        <v>69.31999999999999</v>
      </c>
      <c r="J280" s="36" t="n">
        <v>0.0255</v>
      </c>
      <c r="K280" s="36" t="n">
        <v>2</v>
      </c>
      <c r="L280" s="36" t="n">
        <v>1</v>
      </c>
      <c r="M280" s="37">
        <f>IF(H280&lt;-10,"ROBUST",IF(H280&lt;0,"MARGINAL",IF(H280&lt;15,"UNCERTAIN","UNFAVORABLE")))</f>
        <v/>
      </c>
    </row>
    <row r="281">
      <c r="A281" s="38" t="inlineStr">
        <is>
          <t>Cu2SiO4</t>
        </is>
      </c>
      <c r="B281" s="39" t="inlineStr">
        <is>
          <t>SiO2</t>
        </is>
      </c>
      <c r="C281" s="39" t="n">
        <v>1725</v>
      </c>
      <c r="D281" s="39" t="n">
        <v>1451.85</v>
      </c>
      <c r="E281" s="39" t="n">
        <v>-55.37</v>
      </c>
      <c r="F281" s="39" t="n">
        <v>105.24</v>
      </c>
      <c r="G281" s="39" t="n">
        <v>22.38</v>
      </c>
      <c r="H281" s="39" t="n">
        <v>49.87</v>
      </c>
      <c r="I281" s="39" t="n">
        <v>72.25</v>
      </c>
      <c r="J281" s="39" t="n">
        <v>0.0255</v>
      </c>
      <c r="K281" s="39" t="n">
        <v>2</v>
      </c>
      <c r="L281" s="39" t="n">
        <v>1</v>
      </c>
      <c r="M281" s="40">
        <f>IF(H281&lt;-10,"ROBUST",IF(H281&lt;0,"MARGINAL",IF(H281&lt;15,"UNCERTAIN","UNFAVORABLE")))</f>
        <v/>
      </c>
    </row>
    <row r="282">
      <c r="A282" s="35" t="inlineStr">
        <is>
          <t>Cu2SiO4</t>
        </is>
      </c>
      <c r="B282" s="36" t="inlineStr">
        <is>
          <t>SiO2</t>
        </is>
      </c>
      <c r="C282" s="36" t="n">
        <v>1750</v>
      </c>
      <c r="D282" s="36" t="n">
        <v>1476.85</v>
      </c>
      <c r="E282" s="36" t="n">
        <v>-54.3</v>
      </c>
      <c r="F282" s="36" t="n">
        <v>106.77</v>
      </c>
      <c r="G282" s="36" t="n">
        <v>22.71</v>
      </c>
      <c r="H282" s="36" t="n">
        <v>52.46</v>
      </c>
      <c r="I282" s="36" t="n">
        <v>75.17</v>
      </c>
      <c r="J282" s="36" t="n">
        <v>0.0255</v>
      </c>
      <c r="K282" s="36" t="n">
        <v>2</v>
      </c>
      <c r="L282" s="36" t="n">
        <v>1</v>
      </c>
      <c r="M282" s="37">
        <f>IF(H282&lt;-10,"ROBUST",IF(H282&lt;0,"MARGINAL",IF(H282&lt;15,"UNCERTAIN","UNFAVORABLE")))</f>
        <v/>
      </c>
    </row>
    <row r="283">
      <c r="A283" s="38" t="inlineStr">
        <is>
          <t>Cu2SiO4</t>
        </is>
      </c>
      <c r="B283" s="39" t="inlineStr">
        <is>
          <t>SiO2</t>
        </is>
      </c>
      <c r="C283" s="39" t="n">
        <v>1775</v>
      </c>
      <c r="D283" s="39" t="n">
        <v>1501.85</v>
      </c>
      <c r="E283" s="39" t="n">
        <v>-53.25</v>
      </c>
      <c r="F283" s="39" t="n">
        <v>108.29</v>
      </c>
      <c r="G283" s="39" t="n">
        <v>23.03</v>
      </c>
      <c r="H283" s="39" t="n">
        <v>55.04</v>
      </c>
      <c r="I283" s="39" t="n">
        <v>78.06999999999999</v>
      </c>
      <c r="J283" s="39" t="n">
        <v>0.0255</v>
      </c>
      <c r="K283" s="39" t="n">
        <v>2</v>
      </c>
      <c r="L283" s="39" t="n">
        <v>1</v>
      </c>
      <c r="M283" s="40">
        <f>IF(H283&lt;-10,"ROBUST",IF(H283&lt;0,"MARGINAL",IF(H283&lt;15,"UNCERTAIN","UNFAVORABLE")))</f>
        <v/>
      </c>
    </row>
    <row r="284">
      <c r="A284" s="35" t="inlineStr">
        <is>
          <t>Cu2SiO4</t>
        </is>
      </c>
      <c r="B284" s="36" t="inlineStr">
        <is>
          <t>SiO2</t>
        </is>
      </c>
      <c r="C284" s="36" t="n">
        <v>1800</v>
      </c>
      <c r="D284" s="36" t="n">
        <v>1526.85</v>
      </c>
      <c r="E284" s="36" t="n">
        <v>-52.21</v>
      </c>
      <c r="F284" s="36" t="n">
        <v>109.82</v>
      </c>
      <c r="G284" s="36" t="n">
        <v>23.36</v>
      </c>
      <c r="H284" s="36" t="n">
        <v>57.6</v>
      </c>
      <c r="I284" s="36" t="n">
        <v>80.95999999999999</v>
      </c>
      <c r="J284" s="36" t="n">
        <v>0.0255</v>
      </c>
      <c r="K284" s="36" t="n">
        <v>2</v>
      </c>
      <c r="L284" s="36" t="n">
        <v>1</v>
      </c>
      <c r="M284" s="37">
        <f>IF(H284&lt;-10,"ROBUST",IF(H284&lt;0,"MARGINAL",IF(H284&lt;15,"UNCERTAIN","UNFAVORABLE")))</f>
        <v/>
      </c>
    </row>
    <row r="285">
      <c r="A285" s="38" t="inlineStr">
        <is>
          <t>Cu2SiO4</t>
        </is>
      </c>
      <c r="B285" s="39" t="inlineStr">
        <is>
          <t>SiO2</t>
        </is>
      </c>
      <c r="C285" s="39" t="n">
        <v>1825</v>
      </c>
      <c r="D285" s="39" t="n">
        <v>1551.85</v>
      </c>
      <c r="E285" s="39" t="n">
        <v>-51.2</v>
      </c>
      <c r="F285" s="39" t="n">
        <v>111.34</v>
      </c>
      <c r="G285" s="39" t="n">
        <v>23.68</v>
      </c>
      <c r="H285" s="39" t="n">
        <v>60.14</v>
      </c>
      <c r="I285" s="39" t="n">
        <v>83.81999999999999</v>
      </c>
      <c r="J285" s="39" t="n">
        <v>0.0255</v>
      </c>
      <c r="K285" s="39" t="n">
        <v>2</v>
      </c>
      <c r="L285" s="39" t="n">
        <v>1</v>
      </c>
      <c r="M285" s="40">
        <f>IF(H285&lt;-10,"ROBUST",IF(H285&lt;0,"MARGINAL",IF(H285&lt;15,"UNCERTAIN","UNFAVORABLE")))</f>
        <v/>
      </c>
    </row>
    <row r="286">
      <c r="A286" s="35" t="inlineStr">
        <is>
          <t>Cu2SiO4</t>
        </is>
      </c>
      <c r="B286" s="36" t="inlineStr">
        <is>
          <t>SiO2</t>
        </is>
      </c>
      <c r="C286" s="36" t="n">
        <v>1850</v>
      </c>
      <c r="D286" s="36" t="n">
        <v>1576.85</v>
      </c>
      <c r="E286" s="36" t="n">
        <v>-50.2</v>
      </c>
      <c r="F286" s="36" t="n">
        <v>112.87</v>
      </c>
      <c r="G286" s="36" t="n">
        <v>24</v>
      </c>
      <c r="H286" s="36" t="n">
        <v>62.67</v>
      </c>
      <c r="I286" s="36" t="n">
        <v>86.67</v>
      </c>
      <c r="J286" s="36" t="n">
        <v>0.0255</v>
      </c>
      <c r="K286" s="36" t="n">
        <v>2</v>
      </c>
      <c r="L286" s="36" t="n">
        <v>1</v>
      </c>
      <c r="M286" s="37">
        <f>IF(H286&lt;-10,"ROBUST",IF(H286&lt;0,"MARGINAL",IF(H286&lt;15,"UNCERTAIN","UNFAVORABLE")))</f>
        <v/>
      </c>
    </row>
    <row r="287">
      <c r="A287" s="38" t="inlineStr">
        <is>
          <t>Cu2SiO4</t>
        </is>
      </c>
      <c r="B287" s="39" t="inlineStr">
        <is>
          <t>SiO2</t>
        </is>
      </c>
      <c r="C287" s="39" t="n">
        <v>1875</v>
      </c>
      <c r="D287" s="39" t="n">
        <v>1601.85</v>
      </c>
      <c r="E287" s="39" t="n">
        <v>-49.22</v>
      </c>
      <c r="F287" s="39" t="n">
        <v>114.39</v>
      </c>
      <c r="G287" s="39" t="n">
        <v>24.33</v>
      </c>
      <c r="H287" s="39" t="n">
        <v>65.17</v>
      </c>
      <c r="I287" s="39" t="n">
        <v>89.5</v>
      </c>
      <c r="J287" s="39" t="n">
        <v>0.0255</v>
      </c>
      <c r="K287" s="39" t="n">
        <v>2</v>
      </c>
      <c r="L287" s="39" t="n">
        <v>1</v>
      </c>
      <c r="M287" s="40">
        <f>IF(H287&lt;-10,"ROBUST",IF(H287&lt;0,"MARGINAL",IF(H287&lt;15,"UNCERTAIN","UNFAVORABLE")))</f>
        <v/>
      </c>
    </row>
    <row r="288">
      <c r="A288" s="41" t="inlineStr">
        <is>
          <t>Cu2SiO4</t>
        </is>
      </c>
      <c r="B288" s="42" t="inlineStr">
        <is>
          <t>SiO2</t>
        </is>
      </c>
      <c r="C288" s="42" t="n">
        <v>1900</v>
      </c>
      <c r="D288" s="42" t="n">
        <v>1626.85</v>
      </c>
      <c r="E288" s="42" t="n">
        <v>-48.26</v>
      </c>
      <c r="F288" s="42" t="n">
        <v>115.92</v>
      </c>
      <c r="G288" s="42" t="n">
        <v>24.65</v>
      </c>
      <c r="H288" s="42" t="n">
        <v>67.65000000000001</v>
      </c>
      <c r="I288" s="42" t="n">
        <v>92.31</v>
      </c>
      <c r="J288" s="42" t="n">
        <v>0.0255</v>
      </c>
      <c r="K288" s="42" t="n">
        <v>2</v>
      </c>
      <c r="L288" s="42" t="n">
        <v>1</v>
      </c>
      <c r="M288" s="43">
        <f>IF(H288&lt;-10,"ROBUST",IF(H288&lt;0,"MARGINAL",IF(H288&lt;15,"UNCERTAIN","UNFAVORABLE")))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A5A5A5"/>
    <outlinePr summaryBelow="1" summaryRight="1"/>
    <pageSetUpPr/>
  </sheetPr>
  <dimension ref="A1:J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30" customWidth="1" min="2" max="2"/>
    <col width="8" customWidth="1" min="3" max="3"/>
    <col width="30" customWidth="1" min="4" max="4"/>
    <col width="21" customWidth="1" min="5" max="5"/>
    <col width="22" customWidth="1" min="6" max="6"/>
    <col width="22" customWidth="1" min="7" max="7"/>
    <col width="28" customWidth="1" min="8" max="8"/>
    <col width="30" customWidth="1" min="9" max="9"/>
    <col width="25" customWidth="1" min="10" max="10"/>
  </cols>
  <sheetData>
    <row r="1">
      <c r="A1" s="3" t="inlineStr">
        <is>
          <t>TERNARY VERDICTS — One row per Cu-M-O product (backing data for Screening_Summary)</t>
        </is>
      </c>
    </row>
    <row r="2">
      <c r="A2" s="31" t="inlineStr">
        <is>
          <t>ΔG &lt; 0 means oxide captures Cu into a ternary compound. Col I shows equilibrium phases at 1527°C (all melt into IONIC_LIQ at steelmaking temp).</t>
        </is>
      </c>
    </row>
    <row r="3">
      <c r="A3" s="32" t="inlineStr">
        <is>
          <t>Product</t>
        </is>
      </c>
      <c r="B3" s="33" t="inlineStr">
        <is>
          <t>Name</t>
        </is>
      </c>
      <c r="C3" s="33" t="inlineStr">
        <is>
          <t>Oxide</t>
        </is>
      </c>
      <c r="D3" s="33" t="inlineStr">
        <is>
          <t>Reaction</t>
        </is>
      </c>
      <c r="E3" s="33" t="inlineStr">
        <is>
          <t>dG_rxn @ 727°C (kJ)</t>
        </is>
      </c>
      <c r="F3" s="33" t="inlineStr">
        <is>
          <t>dG_rxn @ 1227°C (kJ)</t>
        </is>
      </c>
      <c r="G3" s="33" t="inlineStr">
        <is>
          <t>dG_rxn @ 1527°C (kJ)</t>
        </is>
      </c>
      <c r="H3" s="33" t="inlineStr">
        <is>
          <t>Ternary Phase Found</t>
        </is>
      </c>
      <c r="I3" s="33" t="inlineStr">
        <is>
          <t>Stable Phases @ 1527°C</t>
        </is>
      </c>
      <c r="J3" s="34" t="inlineStr">
        <is>
          <t>Verdict</t>
        </is>
      </c>
    </row>
    <row r="4">
      <c r="A4" s="35" t="inlineStr">
        <is>
          <t>CuAl2O4</t>
        </is>
      </c>
      <c r="B4" s="36" t="inlineStr">
        <is>
          <t>copper aluminate spinel</t>
        </is>
      </c>
      <c r="C4" s="36" t="inlineStr">
        <is>
          <t>Al2O3</t>
        </is>
      </c>
      <c r="D4" s="36" t="inlineStr">
        <is>
          <t>Cu + Al2O3 + 0.5 O2 -&gt; CuAl2O4</t>
        </is>
      </c>
      <c r="E4" s="36" t="n">
        <v>-72.7</v>
      </c>
      <c r="F4" s="36" t="n">
        <v>-38.8</v>
      </c>
      <c r="G4" s="36" t="n">
        <v>-32.3</v>
      </c>
      <c r="H4" s="36" t="inlineStr">
        <is>
          <t>SPINEL#1 (to 1550 K)</t>
        </is>
      </c>
      <c r="I4" s="36" t="inlineStr">
        <is>
          <t>CORUNDUM#1; GAS#1; IONIC_LIQ#2</t>
        </is>
      </c>
      <c r="J4" s="37" t="inlineStr">
        <is>
          <t>FAVORABLE — Cu captured</t>
        </is>
      </c>
    </row>
    <row r="5">
      <c r="A5" s="38" t="inlineStr">
        <is>
          <t>CuAlO2</t>
        </is>
      </c>
      <c r="B5" s="39" t="inlineStr">
        <is>
          <t>delafossite</t>
        </is>
      </c>
      <c r="C5" s="39" t="inlineStr">
        <is>
          <t>Al2O3</t>
        </is>
      </c>
      <c r="D5" s="39" t="inlineStr">
        <is>
          <t>Cu + 0.5 Al2O3 + 0.25 O2 -&gt; CuAlO2</t>
        </is>
      </c>
      <c r="E5" s="39" t="n">
        <v>-52.5</v>
      </c>
      <c r="F5" s="39" t="n">
        <v>-35</v>
      </c>
      <c r="G5" s="39" t="n">
        <v>-30.1</v>
      </c>
      <c r="H5" s="39" t="inlineStr">
        <is>
          <t>SPINEL#1 (to 1550 K)</t>
        </is>
      </c>
      <c r="I5" s="39" t="inlineStr">
        <is>
          <t>CORUNDUM#1; IONIC_LIQ#1; IONIC_LIQ#2</t>
        </is>
      </c>
      <c r="J5" s="40" t="inlineStr">
        <is>
          <t>FAVORABLE — Cu captured</t>
        </is>
      </c>
    </row>
    <row r="6">
      <c r="A6" s="35" t="inlineStr">
        <is>
          <t>CuCr2O4</t>
        </is>
      </c>
      <c r="B6" s="36" t="inlineStr">
        <is>
          <t>copper chromite spinel</t>
        </is>
      </c>
      <c r="C6" s="36" t="inlineStr">
        <is>
          <t>Cr2O3</t>
        </is>
      </c>
      <c r="D6" s="36" t="inlineStr">
        <is>
          <t>Cu + Cr2O3 + 0.5 O2 -&gt; CuCr2O4</t>
        </is>
      </c>
      <c r="E6" s="36" t="n">
        <v>-82.3</v>
      </c>
      <c r="F6" s="36" t="n">
        <v>-43.7</v>
      </c>
      <c r="G6" s="36" t="n">
        <v>-30</v>
      </c>
      <c r="H6" s="36" t="inlineStr">
        <is>
          <t>ALPHA_SPINEL#1 (to 1900 K)</t>
        </is>
      </c>
      <c r="I6" s="36" t="inlineStr">
        <is>
          <t>CORUNDUM#1; DELAFOSSITE#1; GAS#1</t>
        </is>
      </c>
      <c r="J6" s="37" t="inlineStr">
        <is>
          <t>FAVORABLE — Cu captured</t>
        </is>
      </c>
    </row>
    <row r="7">
      <c r="A7" s="38" t="inlineStr">
        <is>
          <t>CuMn2O4</t>
        </is>
      </c>
      <c r="B7" s="39" t="inlineStr">
        <is>
          <t>copper manganite spinel</t>
        </is>
      </c>
      <c r="C7" s="39" t="inlineStr">
        <is>
          <t>MnO</t>
        </is>
      </c>
      <c r="D7" s="39" t="inlineStr">
        <is>
          <t>Cu + 2MnO + O2 -&gt; CuMn2O4</t>
        </is>
      </c>
      <c r="E7" s="39" t="n">
        <v>-161.8</v>
      </c>
      <c r="F7" s="39" t="n">
        <v>-79.2</v>
      </c>
      <c r="G7" s="39" t="n">
        <v>-64.40000000000001</v>
      </c>
      <c r="H7" s="39" t="inlineStr">
        <is>
          <t>SPINEL#1 (to 1700 K)</t>
        </is>
      </c>
      <c r="I7" s="39" t="inlineStr">
        <is>
          <t>GAS#1; IONIC_LIQ#2</t>
        </is>
      </c>
      <c r="J7" s="40" t="inlineStr">
        <is>
          <t>FAVORABLE — Cu captured</t>
        </is>
      </c>
    </row>
    <row r="8">
      <c r="A8" s="35" t="inlineStr">
        <is>
          <t>CuFe2O4</t>
        </is>
      </c>
      <c r="B8" s="36" t="inlineStr">
        <is>
          <t>copper ferrite spinel</t>
        </is>
      </c>
      <c r="C8" s="36" t="inlineStr">
        <is>
          <t>FeO</t>
        </is>
      </c>
      <c r="D8" s="36" t="inlineStr">
        <is>
          <t>Cu + 2FeO + O2 -&gt; CuFe2O4</t>
        </is>
      </c>
      <c r="E8" s="36" t="n">
        <v>-235.7</v>
      </c>
      <c r="F8" s="36" t="n">
        <v>-149.6</v>
      </c>
      <c r="G8" s="36" t="n">
        <v>-111.9</v>
      </c>
      <c r="H8" s="36" t="inlineStr">
        <is>
          <t>SPINEL#1 (to 1700 K)</t>
        </is>
      </c>
      <c r="I8" s="36" t="inlineStr">
        <is>
          <t>GAS#1; IONIC_LIQ#2</t>
        </is>
      </c>
      <c r="J8" s="37" t="inlineStr">
        <is>
          <t>FAVORABLE — Cu captured</t>
        </is>
      </c>
    </row>
    <row r="9">
      <c r="A9" s="38" t="inlineStr">
        <is>
          <t>CuV2O6</t>
        </is>
      </c>
      <c r="B9" s="39" t="inlineStr">
        <is>
          <t>copper vanadate</t>
        </is>
      </c>
      <c r="C9" s="39" t="inlineStr">
        <is>
          <t>V2O5</t>
        </is>
      </c>
      <c r="D9" s="39" t="inlineStr">
        <is>
          <t>Cu + V2O5 + 0.5 O2 -&gt; CuV2O6</t>
        </is>
      </c>
      <c r="E9" s="39" t="n">
        <v>-66.7</v>
      </c>
      <c r="F9" s="39" t="n">
        <v>-49.5</v>
      </c>
      <c r="G9" s="39" t="n">
        <v>-45</v>
      </c>
      <c r="H9" s="39" t="inlineStr">
        <is>
          <t>none (liquid at all T)</t>
        </is>
      </c>
      <c r="I9" s="39" t="inlineStr">
        <is>
          <t>GAS#1; IONIC_LIQ#2</t>
        </is>
      </c>
      <c r="J9" s="40" t="inlineStr">
        <is>
          <t>FAVORABLE — Cu captured</t>
        </is>
      </c>
    </row>
    <row r="10">
      <c r="A10" s="35" t="inlineStr">
        <is>
          <t>Cu3V2O8</t>
        </is>
      </c>
      <c r="B10" s="36" t="inlineStr">
        <is>
          <t>copper orthovanadate</t>
        </is>
      </c>
      <c r="C10" s="36" t="inlineStr">
        <is>
          <t>V2O5</t>
        </is>
      </c>
      <c r="D10" s="36" t="inlineStr">
        <is>
          <t>3Cu + V2O5 + 1.5 O2 -&gt; Cu3V2O8</t>
        </is>
      </c>
      <c r="E10" s="36" t="n">
        <v>-198.7</v>
      </c>
      <c r="F10" s="36" t="n">
        <v>-127.1</v>
      </c>
      <c r="G10" s="36" t="n">
        <v>-109.2</v>
      </c>
      <c r="H10" s="36" t="inlineStr">
        <is>
          <t>none (liquid at all T)</t>
        </is>
      </c>
      <c r="I10" s="36" t="inlineStr">
        <is>
          <t>GAS#1; IONIC_LIQ#2</t>
        </is>
      </c>
      <c r="J10" s="37" t="inlineStr">
        <is>
          <t>FAVORABLE — Cu captured</t>
        </is>
      </c>
    </row>
    <row r="11">
      <c r="A11" s="38" t="inlineStr">
        <is>
          <t>CuTiO3</t>
        </is>
      </c>
      <c r="B11" s="39" t="inlineStr">
        <is>
          <t>copper titanate</t>
        </is>
      </c>
      <c r="C11" s="39" t="inlineStr">
        <is>
          <t>TiO2</t>
        </is>
      </c>
      <c r="D11" s="39" t="inlineStr">
        <is>
          <t>Cu + TiO2 + 0.5 O2 -&gt; CuTiO3</t>
        </is>
      </c>
      <c r="E11" s="39" t="n">
        <v>-66.2</v>
      </c>
      <c r="F11" s="39" t="n">
        <v>-37.3</v>
      </c>
      <c r="G11" s="39" t="n">
        <v>-36.8</v>
      </c>
      <c r="H11" s="39" t="inlineStr">
        <is>
          <t>none (liquid at all T)</t>
        </is>
      </c>
      <c r="I11" s="39" t="inlineStr">
        <is>
          <t>GAS#1; IONIC_LIQ#2</t>
        </is>
      </c>
      <c r="J11" s="40" t="inlineStr">
        <is>
          <t>FAVORABLE — Cu captured</t>
        </is>
      </c>
    </row>
    <row r="12">
      <c r="A12" s="35" t="inlineStr">
        <is>
          <t>CuSiO3</t>
        </is>
      </c>
      <c r="B12" s="36" t="inlineStr">
        <is>
          <t>copper metasilicate</t>
        </is>
      </c>
      <c r="C12" s="36" t="inlineStr">
        <is>
          <t>SiO2</t>
        </is>
      </c>
      <c r="D12" s="36" t="inlineStr">
        <is>
          <t>Cu + SiO2 + 0.5 O2 -&gt; CuSiO3</t>
        </is>
      </c>
      <c r="E12" s="36" t="n">
        <v>-66.2</v>
      </c>
      <c r="F12" s="36" t="n">
        <v>-32.9</v>
      </c>
      <c r="G12" s="36" t="n">
        <v>-26.2</v>
      </c>
      <c r="H12" s="36" t="inlineStr">
        <is>
          <t>none (liquid at all T)</t>
        </is>
      </c>
      <c r="I12" s="36" t="inlineStr">
        <is>
          <t>CRISTOBALITE#1; GAS#1; IONIC_LIQ#2</t>
        </is>
      </c>
      <c r="J12" s="37" t="inlineStr">
        <is>
          <t>FAVORABLE — Cu captured</t>
        </is>
      </c>
    </row>
    <row r="13">
      <c r="A13" s="38" t="inlineStr">
        <is>
          <t>Cu2SiO4</t>
        </is>
      </c>
      <c r="B13" s="39" t="inlineStr">
        <is>
          <t>copper orthosilicate</t>
        </is>
      </c>
      <c r="C13" s="39" t="inlineStr">
        <is>
          <t>SiO2</t>
        </is>
      </c>
      <c r="D13" s="39" t="inlineStr">
        <is>
          <t>2Cu + SiO2 + O2 -&gt; Cu2SiO4</t>
        </is>
      </c>
      <c r="E13" s="39" t="n">
        <v>-132.2</v>
      </c>
      <c r="F13" s="39" t="n">
        <v>-65.7</v>
      </c>
      <c r="G13" s="39" t="n">
        <v>-52.2</v>
      </c>
      <c r="H13" s="39" t="inlineStr">
        <is>
          <t>none (liquid at all T)</t>
        </is>
      </c>
      <c r="I13" s="39" t="inlineStr">
        <is>
          <t>CRISTOBALITE#1; GAS#1; IONIC_LIQ#2</t>
        </is>
      </c>
      <c r="J13" s="40" t="inlineStr">
        <is>
          <t>FAVORABLE — Cu captured</t>
        </is>
      </c>
    </row>
    <row r="14">
      <c r="A14" s="35" t="inlineStr">
        <is>
          <t>CuMgO2</t>
        </is>
      </c>
      <c r="B14" s="36" t="inlineStr">
        <is>
          <t>copper magnesioxide (hypothetical)</t>
        </is>
      </c>
      <c r="C14" s="36" t="inlineStr">
        <is>
          <t>MgO</t>
        </is>
      </c>
      <c r="D14" s="36" t="inlineStr">
        <is>
          <t>Cu + MgO + 0.5 O2 -&gt; CuMgO2</t>
        </is>
      </c>
      <c r="E14" s="36" t="n">
        <v>-67.90000000000001</v>
      </c>
      <c r="F14" s="36" t="n">
        <v>-33.9</v>
      </c>
      <c r="G14" s="36" t="n">
        <v>-26.1</v>
      </c>
      <c r="H14" s="36" t="inlineStr">
        <is>
          <t>GUGGENITE#1 (to 1350 K)</t>
        </is>
      </c>
      <c r="I14" s="36" t="inlineStr">
        <is>
          <t>GAS#1; HALITE#1; IONIC_LIQ#2</t>
        </is>
      </c>
      <c r="J14" s="37" t="inlineStr">
        <is>
          <t>FAVORABLE — Cu captured</t>
        </is>
      </c>
    </row>
    <row r="15">
      <c r="A15" s="38" t="inlineStr">
        <is>
          <t>CuCaO2</t>
        </is>
      </c>
      <c r="B15" s="39" t="inlineStr">
        <is>
          <t>copper calcioxide (hypothetical)</t>
        </is>
      </c>
      <c r="C15" s="39" t="inlineStr">
        <is>
          <t>CaO</t>
        </is>
      </c>
      <c r="D15" s="39" t="inlineStr">
        <is>
          <t>Cu + CaO + 0.5 O2 -&gt; CuCaO2</t>
        </is>
      </c>
      <c r="E15" s="39" t="n">
        <v>-67.3</v>
      </c>
      <c r="F15" s="39" t="n">
        <v>-36.6</v>
      </c>
      <c r="G15" s="39" t="n">
        <v>-30.7</v>
      </c>
      <c r="H15" s="39" t="inlineStr">
        <is>
          <t>CA2CUO3#1 (to 1300 K)</t>
        </is>
      </c>
      <c r="I15" s="39" t="inlineStr">
        <is>
          <t>GAS#1; HALITE#1; IONIC_LIQ#2</t>
        </is>
      </c>
      <c r="J15" s="40" t="inlineStr">
        <is>
          <t>FAVORABLE — Cu captured</t>
        </is>
      </c>
    </row>
    <row r="16">
      <c r="A16" s="35" t="inlineStr">
        <is>
          <t>CuZrO3</t>
        </is>
      </c>
      <c r="B16" s="36" t="inlineStr">
        <is>
          <t>copper zirconate (hypothetical)</t>
        </is>
      </c>
      <c r="C16" s="36" t="inlineStr">
        <is>
          <t>ZrO2</t>
        </is>
      </c>
      <c r="D16" s="36" t="inlineStr">
        <is>
          <t>Cu + ZrO2 + 0.5 O2 -&gt; CuZrO3</t>
        </is>
      </c>
      <c r="E16" s="36" t="n">
        <v>-66.3</v>
      </c>
      <c r="F16" s="36" t="n">
        <v>-32.2</v>
      </c>
      <c r="G16" s="36" t="n">
        <v>-25.3</v>
      </c>
      <c r="H16" s="36" t="inlineStr">
        <is>
          <t>none (liquid at all T)</t>
        </is>
      </c>
      <c r="I16" s="36" t="inlineStr">
        <is>
          <t>GAS#1; IONIC_LIQ#2; ZRO2_TETR#1</t>
        </is>
      </c>
      <c r="J16" s="37" t="inlineStr">
        <is>
          <t>FAVORABLE — Cu captured</t>
        </is>
      </c>
    </row>
    <row r="17">
      <c r="A17" s="38" t="inlineStr">
        <is>
          <t>CuNiO2</t>
        </is>
      </c>
      <c r="B17" s="39" t="inlineStr">
        <is>
          <t>copper nickelate</t>
        </is>
      </c>
      <c r="C17" s="39" t="inlineStr">
        <is>
          <t>NiO</t>
        </is>
      </c>
      <c r="D17" s="39" t="inlineStr">
        <is>
          <t>Cu + NiO + 0.5 O2 -&gt; CuNiO2</t>
        </is>
      </c>
      <c r="E17" s="39" t="n">
        <v>-70.59999999999999</v>
      </c>
      <c r="F17" s="39" t="n">
        <v>-35.4</v>
      </c>
      <c r="G17" s="39" t="n">
        <v>-27.3</v>
      </c>
      <c r="H17" s="39" t="inlineStr">
        <is>
          <t>none (liquid at all T)</t>
        </is>
      </c>
      <c r="I17" s="39" t="inlineStr">
        <is>
          <t>GAS#1; HALITE#1; IONIC_LIQ#2</t>
        </is>
      </c>
      <c r="J17" s="40" t="inlineStr">
        <is>
          <t>FAVORABLE — Cu captured</t>
        </is>
      </c>
    </row>
    <row r="18">
      <c r="A18" s="35" t="inlineStr">
        <is>
          <t>CuCo2O4</t>
        </is>
      </c>
      <c r="B18" s="36" t="inlineStr">
        <is>
          <t>copper cobaltite spinel</t>
        </is>
      </c>
      <c r="C18" s="36" t="inlineStr">
        <is>
          <t>CoO</t>
        </is>
      </c>
      <c r="D18" s="36" t="inlineStr">
        <is>
          <t>Cu + 2CoO + O2 -&gt; CuCo2O4</t>
        </is>
      </c>
      <c r="E18" s="36" t="n">
        <v>-91.40000000000001</v>
      </c>
      <c r="F18" s="36" t="n">
        <v>-40.8</v>
      </c>
      <c r="G18" s="36" t="n">
        <v>-35.8</v>
      </c>
      <c r="H18" s="36" t="inlineStr">
        <is>
          <t>SPINEL#1 (to 1150 K)</t>
        </is>
      </c>
      <c r="I18" s="36" t="inlineStr">
        <is>
          <t>GAS#1; HALITE#1; IONIC_LIQ#2</t>
        </is>
      </c>
      <c r="J18" s="37" t="inlineStr">
        <is>
          <t>FAVORABLE — Cu captured</t>
        </is>
      </c>
    </row>
    <row r="19">
      <c r="A19" s="38" t="inlineStr">
        <is>
          <t>CuLaO2</t>
        </is>
      </c>
      <c r="B19" s="39" t="inlineStr">
        <is>
          <t>copper lanthanum oxide</t>
        </is>
      </c>
      <c r="C19" s="39" t="inlineStr">
        <is>
          <t>La2O3</t>
        </is>
      </c>
      <c r="D19" s="39" t="inlineStr">
        <is>
          <t>Cu + 0.5 La2O3 + 0.25 O2 -&gt; CuLaO2</t>
        </is>
      </c>
      <c r="E19" s="39" t="n">
        <v>-50.9</v>
      </c>
      <c r="F19" s="39" t="n">
        <v>-31.1</v>
      </c>
      <c r="G19" s="39" t="n">
        <v>-27.8</v>
      </c>
      <c r="H19" s="39" t="inlineStr">
        <is>
          <t>DELAFOSSITE#1 (to 1500 K)</t>
        </is>
      </c>
      <c r="I19" s="39" t="inlineStr">
        <is>
          <t>IONIC_LIQ#1; IONIC_LIQ#2; M2O3A#1</t>
        </is>
      </c>
      <c r="J19" s="40" t="inlineStr">
        <is>
          <t>FAVORABLE — Cu captured</t>
        </is>
      </c>
    </row>
    <row r="20">
      <c r="A20" s="35" t="inlineStr">
        <is>
          <t>CuCeO3</t>
        </is>
      </c>
      <c r="B20" s="36" t="inlineStr">
        <is>
          <t>copper cerate (hypothetical)</t>
        </is>
      </c>
      <c r="C20" s="36" t="inlineStr">
        <is>
          <t>CeO2</t>
        </is>
      </c>
      <c r="D20" s="36" t="inlineStr">
        <is>
          <t>Cu + CeO2 + 0.5 O2 -&gt; CuCeO3</t>
        </is>
      </c>
      <c r="E20" s="36" t="inlineStr">
        <is>
          <t>No data</t>
        </is>
      </c>
      <c r="F20" s="36" t="inlineStr">
        <is>
          <t>No data</t>
        </is>
      </c>
      <c r="G20" s="36" t="inlineStr">
        <is>
          <t>No data</t>
        </is>
      </c>
      <c r="H20" s="36" t="inlineStr">
        <is>
          <t>none (liquid at all T)</t>
        </is>
      </c>
      <c r="I20" s="36" t="inlineStr">
        <is>
          <t>ERROR: Thermo-Calc calculation error: se.thermocalc.core.CalculationEngineException: The element CE is not in the database, it contains only the following elements: [/-, AL, AR, B, BA, C, CA, CO, CR, CU, F, FE, GD, H, HF, K, LA, LI, MG, MN, MO, N, NA, NB, NI, O, P, S, SI, TI, V, VA, W, Y, YB, ZR]</t>
        </is>
      </c>
      <c r="J20" s="37" t="inlineStr">
        <is>
          <t>No data</t>
        </is>
      </c>
    </row>
    <row r="21">
      <c r="A21" s="45" t="inlineStr">
        <is>
          <t>CuB2O4</t>
        </is>
      </c>
      <c r="B21" s="46" t="inlineStr">
        <is>
          <t>copper borate</t>
        </is>
      </c>
      <c r="C21" s="46" t="inlineStr">
        <is>
          <t>B2O3</t>
        </is>
      </c>
      <c r="D21" s="46" t="inlineStr">
        <is>
          <t>Cu + B2O3 + 0.5 O2 -&gt; CuB2O4</t>
        </is>
      </c>
      <c r="E21" s="46" t="n">
        <v>-79.7</v>
      </c>
      <c r="F21" s="46" t="n">
        <v>-51.3</v>
      </c>
      <c r="G21" s="46" t="n">
        <v>-47.7</v>
      </c>
      <c r="H21" s="46" t="inlineStr">
        <is>
          <t>CUB2O4#1 (to 1300 K)</t>
        </is>
      </c>
      <c r="I21" s="46" t="inlineStr">
        <is>
          <t>GAS#1; IONIC_LIQ#2</t>
        </is>
      </c>
      <c r="J21" s="47" t="inlineStr">
        <is>
          <t>FAVORABLE — Cu captured</t>
        </is>
      </c>
    </row>
  </sheetData>
  <mergeCells count="2">
    <mergeCell ref="A1:J1"/>
    <mergeCell ref="A2:J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A5A5A5"/>
    <outlinePr summaryBelow="1" summaryRight="1"/>
    <pageSetUpPr/>
  </sheetPr>
  <dimension ref="A1:DF3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20" customWidth="1" min="2" max="2"/>
    <col width="21" customWidth="1" min="3" max="3"/>
    <col width="21" customWidth="1" min="4" max="4"/>
    <col width="21" customWidth="1" min="5" max="5"/>
    <col width="21" customWidth="1" min="6" max="6"/>
    <col width="23" customWidth="1" min="7" max="7"/>
    <col width="18" customWidth="1" min="8" max="8"/>
    <col width="21" customWidth="1" min="9" max="9"/>
    <col width="21" customWidth="1" min="10" max="10"/>
    <col width="21" customWidth="1" min="11" max="11"/>
    <col width="21" customWidth="1" min="12" max="12"/>
    <col width="19" customWidth="1" min="13" max="13"/>
    <col width="17" customWidth="1" min="14" max="14"/>
    <col width="21" customWidth="1" min="15" max="15"/>
    <col width="21" customWidth="1" min="16" max="16"/>
    <col width="21" customWidth="1" min="17" max="17"/>
    <col width="21" customWidth="1" min="18" max="18"/>
    <col width="24" customWidth="1" min="19" max="19"/>
    <col width="19" customWidth="1" min="20" max="20"/>
    <col width="21" customWidth="1" min="21" max="21"/>
    <col width="21" customWidth="1" min="22" max="22"/>
    <col width="21" customWidth="1" min="23" max="23"/>
    <col width="21" customWidth="1" min="24" max="24"/>
    <col width="12" customWidth="1" min="25" max="25"/>
    <col width="17" customWidth="1" min="26" max="26"/>
    <col width="21" customWidth="1" min="27" max="27"/>
    <col width="21" customWidth="1" min="28" max="28"/>
    <col width="21" customWidth="1" min="29" max="29"/>
    <col width="20" customWidth="1" min="30" max="30"/>
    <col width="22" customWidth="1" min="31" max="31"/>
    <col width="18" customWidth="1" min="32" max="32"/>
    <col width="21" customWidth="1" min="33" max="33"/>
    <col width="21" customWidth="1" min="34" max="34"/>
    <col width="21" customWidth="1" min="35" max="35"/>
    <col width="20" customWidth="1" min="36" max="36"/>
    <col width="16" customWidth="1" min="37" max="37"/>
    <col width="18" customWidth="1" min="38" max="38"/>
    <col width="21" customWidth="1" min="39" max="39"/>
    <col width="21" customWidth="1" min="40" max="40"/>
    <col width="21" customWidth="1" min="41" max="41"/>
    <col width="21" customWidth="1" min="42" max="42"/>
    <col width="25" customWidth="1" min="43" max="43"/>
    <col width="17" customWidth="1" min="44" max="44"/>
    <col width="21" customWidth="1" min="45" max="45"/>
    <col width="21" customWidth="1" min="46" max="46"/>
    <col width="21" customWidth="1" min="47" max="47"/>
    <col width="21" customWidth="1" min="48" max="48"/>
    <col width="12" customWidth="1" min="49" max="49"/>
    <col width="17" customWidth="1" min="50" max="50"/>
    <col width="21" customWidth="1" min="51" max="51"/>
    <col width="21" customWidth="1" min="52" max="52"/>
    <col width="21" customWidth="1" min="53" max="53"/>
    <col width="21" customWidth="1" min="54" max="54"/>
    <col width="19" customWidth="1" min="55" max="55"/>
    <col width="18" customWidth="1" min="56" max="56"/>
    <col width="21" customWidth="1" min="57" max="57"/>
    <col width="21" customWidth="1" min="58" max="58"/>
    <col width="21" customWidth="1" min="59" max="59"/>
    <col width="21" customWidth="1" min="60" max="60"/>
    <col width="24" customWidth="1" min="61" max="61"/>
    <col width="19" customWidth="1" min="62" max="62"/>
    <col width="21" customWidth="1" min="63" max="63"/>
    <col width="21" customWidth="1" min="64" max="64"/>
    <col width="21" customWidth="1" min="65" max="65"/>
    <col width="21" customWidth="1" min="66" max="66"/>
    <col width="22" customWidth="1" min="67" max="67"/>
    <col width="17" customWidth="1" min="68" max="68"/>
    <col width="21" customWidth="1" min="69" max="69"/>
    <col width="21" customWidth="1" min="70" max="70"/>
    <col width="21" customWidth="1" min="71" max="71"/>
    <col width="21" customWidth="1" min="72" max="72"/>
    <col width="22" customWidth="1" min="73" max="73"/>
    <col width="17" customWidth="1" min="74" max="74"/>
    <col width="21" customWidth="1" min="75" max="75"/>
    <col width="21" customWidth="1" min="76" max="76"/>
    <col width="21" customWidth="1" min="77" max="77"/>
    <col width="21" customWidth="1" min="78" max="78"/>
    <col width="22" customWidth="1" min="79" max="79"/>
    <col width="17" customWidth="1" min="80" max="80"/>
    <col width="8" customWidth="1" min="81" max="81"/>
    <col width="15" customWidth="1" min="82" max="82"/>
    <col width="13" customWidth="1" min="83" max="83"/>
    <col width="15" customWidth="1" min="84" max="84"/>
    <col width="12" customWidth="1" min="85" max="85"/>
    <col width="17" customWidth="1" min="86" max="86"/>
    <col width="21" customWidth="1" min="87" max="87"/>
    <col width="21" customWidth="1" min="88" max="88"/>
    <col width="21" customWidth="1" min="89" max="89"/>
    <col width="20" customWidth="1" min="90" max="90"/>
    <col width="30" customWidth="1" min="91" max="91"/>
    <col width="18" customWidth="1" min="92" max="92"/>
    <col width="21" customWidth="1" min="93" max="93"/>
    <col width="21" customWidth="1" min="94" max="94"/>
    <col width="21" customWidth="1" min="95" max="95"/>
    <col width="21" customWidth="1" min="96" max="96"/>
    <col width="19" customWidth="1" min="97" max="97"/>
    <col width="18" customWidth="1" min="98" max="98"/>
    <col width="21" customWidth="1" min="99" max="99"/>
    <col width="21" customWidth="1" min="100" max="100"/>
    <col width="21" customWidth="1" min="101" max="101"/>
    <col width="21" customWidth="1" min="102" max="102"/>
    <col width="15" customWidth="1" min="103" max="103"/>
    <col width="19" customWidth="1" min="104" max="104"/>
    <col width="9" customWidth="1" min="105" max="105"/>
    <col width="16" customWidth="1" min="106" max="106"/>
    <col width="14" customWidth="1" min="107" max="107"/>
    <col width="16" customWidth="1" min="108" max="108"/>
    <col width="13" customWidth="1" min="109" max="109"/>
    <col width="18" customWidth="1" min="110" max="110"/>
  </cols>
  <sheetData>
    <row r="1">
      <c r="A1" s="3" t="inlineStr">
        <is>
          <t>RAW TC-PYTHON — Binary oxide Gibbs energies (18 oxides, TCOX14+SSUB3)</t>
        </is>
      </c>
    </row>
    <row r="2">
      <c r="A2" s="31" t="inlineStr">
        <is>
          <t>GM values are per mole of ATOMS. See Normalization tab for conversion to kJ/mol O₂. Temperatures: 500-2000 K in 50 K steps.</t>
        </is>
      </c>
    </row>
    <row r="3">
      <c r="A3" s="32" t="inlineStr">
        <is>
          <t>T_K</t>
        </is>
      </c>
      <c r="B3" s="33" t="inlineStr">
        <is>
          <t>T_C</t>
        </is>
      </c>
      <c r="C3" s="33" t="inlineStr">
        <is>
          <t>GM_Cu2O</t>
        </is>
      </c>
      <c r="D3" s="33" t="inlineStr">
        <is>
          <t>GM_system_Cu2O</t>
        </is>
      </c>
      <c r="E3" s="33" t="inlineStr">
        <is>
          <t>G_metal_Cu2O</t>
        </is>
      </c>
      <c r="F3" s="33" t="inlineStr">
        <is>
          <t>dG_Cu2O_per_O2</t>
        </is>
      </c>
      <c r="G3" s="33" t="inlineStr">
        <is>
          <t>phases_Cu2O</t>
        </is>
      </c>
      <c r="H3" s="33" t="inlineStr">
        <is>
          <t>oxide_phase_Cu2O</t>
        </is>
      </c>
      <c r="I3" s="33" t="inlineStr">
        <is>
          <t>GM_CuO</t>
        </is>
      </c>
      <c r="J3" s="33" t="inlineStr">
        <is>
          <t>GM_system_CuO</t>
        </is>
      </c>
      <c r="K3" s="33" t="inlineStr">
        <is>
          <t>G_metal_CuO</t>
        </is>
      </c>
      <c r="L3" s="33" t="inlineStr">
        <is>
          <t>dG_CuO_per_O2</t>
        </is>
      </c>
      <c r="M3" s="33" t="inlineStr">
        <is>
          <t>phases_CuO</t>
        </is>
      </c>
      <c r="N3" s="33" t="inlineStr">
        <is>
          <t>oxide_phase_CuO</t>
        </is>
      </c>
      <c r="O3" s="33" t="inlineStr">
        <is>
          <t>GM_Al2O3</t>
        </is>
      </c>
      <c r="P3" s="33" t="inlineStr">
        <is>
          <t>GM_system_Al2O3</t>
        </is>
      </c>
      <c r="Q3" s="33" t="inlineStr">
        <is>
          <t>G_metal_Al2O3</t>
        </is>
      </c>
      <c r="R3" s="33" t="inlineStr">
        <is>
          <t>dG_Al2O3_per_O2</t>
        </is>
      </c>
      <c r="S3" s="33" t="inlineStr">
        <is>
          <t>phases_Al2O3</t>
        </is>
      </c>
      <c r="T3" s="33" t="inlineStr">
        <is>
          <t>oxide_phase_Al2O3</t>
        </is>
      </c>
      <c r="U3" s="33" t="inlineStr">
        <is>
          <t>GM_MgO</t>
        </is>
      </c>
      <c r="V3" s="33" t="inlineStr">
        <is>
          <t>GM_system_MgO</t>
        </is>
      </c>
      <c r="W3" s="33" t="inlineStr">
        <is>
          <t>G_metal_MgO</t>
        </is>
      </c>
      <c r="X3" s="33" t="inlineStr">
        <is>
          <t>dG_MgO_per_O2</t>
        </is>
      </c>
      <c r="Y3" s="33" t="inlineStr">
        <is>
          <t>phases_MgO</t>
        </is>
      </c>
      <c r="Z3" s="33" t="inlineStr">
        <is>
          <t>oxide_phase_MgO</t>
        </is>
      </c>
      <c r="AA3" s="33" t="inlineStr">
        <is>
          <t>GM_SiO2</t>
        </is>
      </c>
      <c r="AB3" s="33" t="inlineStr">
        <is>
          <t>GM_system_SiO2</t>
        </is>
      </c>
      <c r="AC3" s="33" t="inlineStr">
        <is>
          <t>G_metal_SiO2</t>
        </is>
      </c>
      <c r="AD3" s="33" t="inlineStr">
        <is>
          <t>dG_SiO2_per_O2</t>
        </is>
      </c>
      <c r="AE3" s="33" t="inlineStr">
        <is>
          <t>phases_SiO2</t>
        </is>
      </c>
      <c r="AF3" s="33" t="inlineStr">
        <is>
          <t>oxide_phase_SiO2</t>
        </is>
      </c>
      <c r="AG3" s="33" t="inlineStr">
        <is>
          <t>GM_TiO2</t>
        </is>
      </c>
      <c r="AH3" s="33" t="inlineStr">
        <is>
          <t>GM_system_TiO2</t>
        </is>
      </c>
      <c r="AI3" s="33" t="inlineStr">
        <is>
          <t>G_metal_TiO2</t>
        </is>
      </c>
      <c r="AJ3" s="33" t="inlineStr">
        <is>
          <t>dG_TiO2_per_O2</t>
        </is>
      </c>
      <c r="AK3" s="33" t="inlineStr">
        <is>
          <t>phases_TiO2</t>
        </is>
      </c>
      <c r="AL3" s="33" t="inlineStr">
        <is>
          <t>oxide_phase_TiO2</t>
        </is>
      </c>
      <c r="AM3" s="33" t="inlineStr">
        <is>
          <t>GM_FeO</t>
        </is>
      </c>
      <c r="AN3" s="33" t="inlineStr">
        <is>
          <t>GM_system_FeO</t>
        </is>
      </c>
      <c r="AO3" s="33" t="inlineStr">
        <is>
          <t>G_metal_FeO</t>
        </is>
      </c>
      <c r="AP3" s="33" t="inlineStr">
        <is>
          <t>dG_FeO_per_O2</t>
        </is>
      </c>
      <c r="AQ3" s="33" t="inlineStr">
        <is>
          <t>phases_FeO</t>
        </is>
      </c>
      <c r="AR3" s="33" t="inlineStr">
        <is>
          <t>oxide_phase_FeO</t>
        </is>
      </c>
      <c r="AS3" s="33" t="inlineStr">
        <is>
          <t>GM_CaO</t>
        </is>
      </c>
      <c r="AT3" s="33" t="inlineStr">
        <is>
          <t>GM_system_CaO</t>
        </is>
      </c>
      <c r="AU3" s="33" t="inlineStr">
        <is>
          <t>G_metal_CaO</t>
        </is>
      </c>
      <c r="AV3" s="33" t="inlineStr">
        <is>
          <t>dG_CaO_per_O2</t>
        </is>
      </c>
      <c r="AW3" s="33" t="inlineStr">
        <is>
          <t>phases_CaO</t>
        </is>
      </c>
      <c r="AX3" s="33" t="inlineStr">
        <is>
          <t>oxide_phase_CaO</t>
        </is>
      </c>
      <c r="AY3" s="33" t="inlineStr">
        <is>
          <t>GM_ZrO2</t>
        </is>
      </c>
      <c r="AZ3" s="33" t="inlineStr">
        <is>
          <t>GM_system_ZrO2</t>
        </is>
      </c>
      <c r="BA3" s="33" t="inlineStr">
        <is>
          <t>G_metal_ZrO2</t>
        </is>
      </c>
      <c r="BB3" s="33" t="inlineStr">
        <is>
          <t>dG_ZrO2_per_O2</t>
        </is>
      </c>
      <c r="BC3" s="33" t="inlineStr">
        <is>
          <t>phases_ZrO2</t>
        </is>
      </c>
      <c r="BD3" s="33" t="inlineStr">
        <is>
          <t>oxide_phase_ZrO2</t>
        </is>
      </c>
      <c r="BE3" s="33" t="inlineStr">
        <is>
          <t>GM_Cr2O3</t>
        </is>
      </c>
      <c r="BF3" s="33" t="inlineStr">
        <is>
          <t>GM_system_Cr2O3</t>
        </is>
      </c>
      <c r="BG3" s="33" t="inlineStr">
        <is>
          <t>G_metal_Cr2O3</t>
        </is>
      </c>
      <c r="BH3" s="33" t="inlineStr">
        <is>
          <t>dG_Cr2O3_per_O2</t>
        </is>
      </c>
      <c r="BI3" s="33" t="inlineStr">
        <is>
          <t>phases_Cr2O3</t>
        </is>
      </c>
      <c r="BJ3" s="33" t="inlineStr">
        <is>
          <t>oxide_phase_Cr2O3</t>
        </is>
      </c>
      <c r="BK3" s="33" t="inlineStr">
        <is>
          <t>GM_MnO</t>
        </is>
      </c>
      <c r="BL3" s="33" t="inlineStr">
        <is>
          <t>GM_system_MnO</t>
        </is>
      </c>
      <c r="BM3" s="33" t="inlineStr">
        <is>
          <t>G_metal_MnO</t>
        </is>
      </c>
      <c r="BN3" s="33" t="inlineStr">
        <is>
          <t>dG_MnO_per_O2</t>
        </is>
      </c>
      <c r="BO3" s="33" t="inlineStr">
        <is>
          <t>phases_MnO</t>
        </is>
      </c>
      <c r="BP3" s="33" t="inlineStr">
        <is>
          <t>oxide_phase_MnO</t>
        </is>
      </c>
      <c r="BQ3" s="33" t="inlineStr">
        <is>
          <t>GM_NiO</t>
        </is>
      </c>
      <c r="BR3" s="33" t="inlineStr">
        <is>
          <t>GM_system_NiO</t>
        </is>
      </c>
      <c r="BS3" s="33" t="inlineStr">
        <is>
          <t>G_metal_NiO</t>
        </is>
      </c>
      <c r="BT3" s="33" t="inlineStr">
        <is>
          <t>dG_NiO_per_O2</t>
        </is>
      </c>
      <c r="BU3" s="33" t="inlineStr">
        <is>
          <t>phases_NiO</t>
        </is>
      </c>
      <c r="BV3" s="33" t="inlineStr">
        <is>
          <t>oxide_phase_NiO</t>
        </is>
      </c>
      <c r="BW3" s="33" t="inlineStr">
        <is>
          <t>GM_CoO</t>
        </is>
      </c>
      <c r="BX3" s="33" t="inlineStr">
        <is>
          <t>GM_system_CoO</t>
        </is>
      </c>
      <c r="BY3" s="33" t="inlineStr">
        <is>
          <t>G_metal_CoO</t>
        </is>
      </c>
      <c r="BZ3" s="33" t="inlineStr">
        <is>
          <t>dG_CoO_per_O2</t>
        </is>
      </c>
      <c r="CA3" s="33" t="inlineStr">
        <is>
          <t>phases_CoO</t>
        </is>
      </c>
      <c r="CB3" s="33" t="inlineStr">
        <is>
          <t>oxide_phase_CoO</t>
        </is>
      </c>
      <c r="CC3" s="33" t="inlineStr">
        <is>
          <t>GM_PbO</t>
        </is>
      </c>
      <c r="CD3" s="33" t="inlineStr">
        <is>
          <t>GM_system_PbO</t>
        </is>
      </c>
      <c r="CE3" s="33" t="inlineStr">
        <is>
          <t>G_metal_PbO</t>
        </is>
      </c>
      <c r="CF3" s="33" t="inlineStr">
        <is>
          <t>dG_PbO_per_O2</t>
        </is>
      </c>
      <c r="CG3" s="33" t="inlineStr">
        <is>
          <t>phases_PbO</t>
        </is>
      </c>
      <c r="CH3" s="33" t="inlineStr">
        <is>
          <t>oxide_phase_PbO</t>
        </is>
      </c>
      <c r="CI3" s="33" t="inlineStr">
        <is>
          <t>GM_B2O3</t>
        </is>
      </c>
      <c r="CJ3" s="33" t="inlineStr">
        <is>
          <t>GM_system_B2O3</t>
        </is>
      </c>
      <c r="CK3" s="33" t="inlineStr">
        <is>
          <t>G_metal_B2O3</t>
        </is>
      </c>
      <c r="CL3" s="33" t="inlineStr">
        <is>
          <t>dG_B2O3_per_O2</t>
        </is>
      </c>
      <c r="CM3" s="33" t="inlineStr">
        <is>
          <t>phases_B2O3</t>
        </is>
      </c>
      <c r="CN3" s="33" t="inlineStr">
        <is>
          <t>oxide_phase_B2O3</t>
        </is>
      </c>
      <c r="CO3" s="33" t="inlineStr">
        <is>
          <t>GM_V2O5</t>
        </is>
      </c>
      <c r="CP3" s="33" t="inlineStr">
        <is>
          <t>GM_system_V2O5</t>
        </is>
      </c>
      <c r="CQ3" s="33" t="inlineStr">
        <is>
          <t>G_metal_V2O5</t>
        </is>
      </c>
      <c r="CR3" s="33" t="inlineStr">
        <is>
          <t>dG_V2O5_per_O2</t>
        </is>
      </c>
      <c r="CS3" s="33" t="inlineStr">
        <is>
          <t>phases_V2O5</t>
        </is>
      </c>
      <c r="CT3" s="33" t="inlineStr">
        <is>
          <t>oxide_phase_V2O5</t>
        </is>
      </c>
      <c r="CU3" s="33" t="inlineStr">
        <is>
          <t>GM_La2O3</t>
        </is>
      </c>
      <c r="CV3" s="33" t="inlineStr">
        <is>
          <t>GM_system_La2O3</t>
        </is>
      </c>
      <c r="CW3" s="33" t="inlineStr">
        <is>
          <t>G_metal_La2O3</t>
        </is>
      </c>
      <c r="CX3" s="33" t="inlineStr">
        <is>
          <t>dG_La2O3_per_O2</t>
        </is>
      </c>
      <c r="CY3" s="33" t="inlineStr">
        <is>
          <t>phases_La2O3</t>
        </is>
      </c>
      <c r="CZ3" s="33" t="inlineStr">
        <is>
          <t>oxide_phase_La2O3</t>
        </is>
      </c>
      <c r="DA3" s="33" t="inlineStr">
        <is>
          <t>GM_CeO2</t>
        </is>
      </c>
      <c r="DB3" s="33" t="inlineStr">
        <is>
          <t>GM_system_CeO2</t>
        </is>
      </c>
      <c r="DC3" s="33" t="inlineStr">
        <is>
          <t>G_metal_CeO2</t>
        </is>
      </c>
      <c r="DD3" s="33" t="inlineStr">
        <is>
          <t>dG_CeO2_per_O2</t>
        </is>
      </c>
      <c r="DE3" s="33" t="inlineStr">
        <is>
          <t>phases_CeO2</t>
        </is>
      </c>
      <c r="DF3" s="34" t="inlineStr">
        <is>
          <t>oxide_phase_CeO2</t>
        </is>
      </c>
    </row>
    <row r="4">
      <c r="A4" s="35" t="n">
        <v>500</v>
      </c>
      <c r="B4" s="36" t="n">
        <v>226.85</v>
      </c>
      <c r="C4" s="36" t="n">
        <v>-73444.47851781487</v>
      </c>
      <c r="D4" s="36" t="n">
        <v>-73389.02942069774</v>
      </c>
      <c r="E4" s="36" t="n">
        <v>-18012.01612998924</v>
      </c>
      <c r="F4" s="36" t="n">
        <v>-264411.7348070324</v>
      </c>
      <c r="G4" s="36" t="inlineStr">
        <is>
          <t>CUPRITE#1;FCC_A1#1</t>
        </is>
      </c>
      <c r="H4" s="36" t="inlineStr">
        <is>
          <t>CUPRITE#1</t>
        </is>
      </c>
      <c r="I4" s="36" t="n">
        <v>-89642.55068000827</v>
      </c>
      <c r="J4" s="36" t="n">
        <v>-89642.55068000827</v>
      </c>
      <c r="K4" s="36" t="n">
        <v>-18012.01612998924</v>
      </c>
      <c r="L4" s="36" t="n">
        <v>-218339.0986801547</v>
      </c>
      <c r="M4" s="36" t="inlineStr">
        <is>
          <t>CUO#1</t>
        </is>
      </c>
      <c r="N4" s="36" t="inlineStr">
        <is>
          <t>CUO#1</t>
        </is>
      </c>
      <c r="O4" s="36" t="n">
        <v>-341247.4201999112</v>
      </c>
      <c r="P4" s="36" t="n">
        <v>-341247.4201999112</v>
      </c>
      <c r="Q4" s="36" t="n">
        <v>-15643.62322622443</v>
      </c>
      <c r="R4" s="36" t="n">
        <v>-1012426.164584838</v>
      </c>
      <c r="S4" s="36" t="inlineStr">
        <is>
          <t>CORUNDUM#1;FCC_A1#1</t>
        </is>
      </c>
      <c r="T4" s="36" t="inlineStr">
        <is>
          <t>CORUNDUM#1</t>
        </is>
      </c>
      <c r="U4" s="36" t="n">
        <v>-308692.026168473</v>
      </c>
      <c r="V4" s="36" t="n">
        <v>-308692.026168473</v>
      </c>
      <c r="W4" s="36" t="n">
        <v>-17846.11191768296</v>
      </c>
      <c r="X4" s="36" t="n">
        <v>-1094868.809058626</v>
      </c>
      <c r="Y4" s="36" t="inlineStr">
        <is>
          <t>HALITE#1</t>
        </is>
      </c>
      <c r="Z4" s="36" t="inlineStr">
        <is>
          <t>HALITE#1</t>
        </is>
      </c>
      <c r="AA4" s="36" t="n">
        <v>-311415.6797722869</v>
      </c>
      <c r="AB4" s="36" t="n">
        <v>-311156.3676284045</v>
      </c>
      <c r="AC4" s="36" t="n">
        <v>-10664.61840153179</v>
      </c>
      <c r="AD4" s="36" t="n">
        <v>-819375.349135429</v>
      </c>
      <c r="AE4" s="36" t="inlineStr">
        <is>
          <t>GAS#1;QUARTZ#1</t>
        </is>
      </c>
      <c r="AF4" s="36" t="inlineStr">
        <is>
          <t>QUARTZ#1</t>
        </is>
      </c>
      <c r="AG4" s="36" t="n">
        <v>-323627.4603157653</v>
      </c>
      <c r="AH4" s="36" t="n">
        <v>-323355.9364595087</v>
      </c>
      <c r="AI4" s="36" t="n">
        <v>-16901.09475635301</v>
      </c>
      <c r="AJ4" s="36" t="n">
        <v>-849774.2144110431</v>
      </c>
      <c r="AK4" s="36" t="inlineStr">
        <is>
          <t>GAS#1;RUTILE#1</t>
        </is>
      </c>
      <c r="AL4" s="36" t="inlineStr">
        <is>
          <t>RUTILE#1</t>
        </is>
      </c>
      <c r="AM4" s="36" t="n">
        <v>-151649.5267927353</v>
      </c>
      <c r="AN4" s="36" t="n">
        <v>-151649.5267927353</v>
      </c>
      <c r="AO4" s="36" t="n">
        <v>-15154.71255094386</v>
      </c>
      <c r="AP4" s="36" t="n">
        <v>-472081.6102891535</v>
      </c>
      <c r="AQ4" s="36" t="inlineStr">
        <is>
          <t>BCC_A2#1;SPINEL#1</t>
        </is>
      </c>
      <c r="AR4" s="36" t="inlineStr">
        <is>
          <t>NOT_FOUND</t>
        </is>
      </c>
      <c r="AS4" s="36" t="n">
        <v>-328264.2183271541</v>
      </c>
      <c r="AT4" s="36" t="n">
        <v>-328264.2183271541</v>
      </c>
      <c r="AU4" s="36" t="n">
        <v>-22354.31086087073</v>
      </c>
      <c r="AV4" s="36" t="n">
        <v>-1164141.179806975</v>
      </c>
      <c r="AW4" s="36" t="inlineStr">
        <is>
          <t>HALITE#1</t>
        </is>
      </c>
      <c r="AX4" s="36" t="inlineStr">
        <is>
          <t>HALITE#1</t>
        </is>
      </c>
      <c r="AY4" s="36" t="n">
        <v>-376299.9704932121</v>
      </c>
      <c r="AZ4" s="36" t="n">
        <v>-375975.7740586087</v>
      </c>
      <c r="BA4" s="36" t="n">
        <v>-21167.40202886977</v>
      </c>
      <c r="BB4" s="36" t="n">
        <v>-1003525.437670866</v>
      </c>
      <c r="BC4" s="36" t="inlineStr">
        <is>
          <t>GAS#1;ZRO2_MONO#1</t>
        </is>
      </c>
      <c r="BD4" s="36" t="inlineStr">
        <is>
          <t>ZRO2_MONO#1</t>
        </is>
      </c>
      <c r="BE4" s="36" t="n">
        <v>-235244.0874581079</v>
      </c>
      <c r="BF4" s="36" t="n">
        <v>-235244.0874581079</v>
      </c>
      <c r="BG4" s="36" t="n">
        <v>-13193.08537938521</v>
      </c>
      <c r="BH4" s="36" t="n">
        <v>-662349.1059079462</v>
      </c>
      <c r="BI4" s="36" t="inlineStr">
        <is>
          <t>CORUNDUM#1</t>
        </is>
      </c>
      <c r="BJ4" s="36" t="inlineStr">
        <is>
          <t>CORUNDUM#1</t>
        </is>
      </c>
      <c r="BK4" s="36" t="n">
        <v>-209433.6116580734</v>
      </c>
      <c r="BL4" s="36" t="n">
        <v>-209433.611658012</v>
      </c>
      <c r="BM4" s="36" t="n">
        <v>-17713.1564474276</v>
      </c>
      <c r="BN4" s="36" t="n">
        <v>-698101.0619575384</v>
      </c>
      <c r="BO4" s="36" t="inlineStr">
        <is>
          <t>CBCC_A12#1;HALITE#1</t>
        </is>
      </c>
      <c r="BP4" s="36" t="inlineStr">
        <is>
          <t>HALITE#1</t>
        </is>
      </c>
      <c r="BQ4" s="36" t="n">
        <v>-130720.4149531973</v>
      </c>
      <c r="BR4" s="36" t="n">
        <v>-130720.4149531973</v>
      </c>
      <c r="BS4" s="36" t="n">
        <v>-16450.81795676363</v>
      </c>
      <c r="BT4" s="36" t="n">
        <v>-385772.9521193622</v>
      </c>
      <c r="BU4" s="36" t="inlineStr">
        <is>
          <t>HALITE#1</t>
        </is>
      </c>
      <c r="BV4" s="36" t="inlineStr">
        <is>
          <t>HALITE#1</t>
        </is>
      </c>
      <c r="BW4" s="36" t="n">
        <v>-133470.0418480355</v>
      </c>
      <c r="BX4" s="36" t="n">
        <v>-133470.0418477915</v>
      </c>
      <c r="BY4" s="36" t="n">
        <v>-16529.30095461556</v>
      </c>
      <c r="BZ4" s="36" t="n">
        <v>-396614.4937030108</v>
      </c>
      <c r="CA4" s="36" t="inlineStr">
        <is>
          <t>HALITE#1;HCP_A3#1</t>
        </is>
      </c>
      <c r="CB4" s="36" t="inlineStr">
        <is>
          <t>HALITE#1</t>
        </is>
      </c>
      <c r="CC4" s="36" t="inlineStr"/>
      <c r="CD4" s="36" t="inlineStr"/>
      <c r="CE4" s="36" t="inlineStr"/>
      <c r="CF4" s="36" t="n">
        <v>-127614.513</v>
      </c>
      <c r="CG4" s="36" t="inlineStr"/>
      <c r="CH4" s="36" t="inlineStr">
        <is>
          <t>SSUB3</t>
        </is>
      </c>
      <c r="CI4" s="36" t="inlineStr"/>
      <c r="CJ4" s="36" t="inlineStr"/>
      <c r="CK4" s="36" t="inlineStr"/>
      <c r="CL4" s="36" t="inlineStr"/>
      <c r="CM4" s="36" t="inlineStr">
        <is>
          <t>Error: Thermo-Calc calculation error: se.thermocalc.core.CalculationEngineException:  ERROR IN QTHISS : TOO MANY ITERATIONS</t>
        </is>
      </c>
      <c r="CN4" s="36" t="inlineStr"/>
      <c r="CO4" s="36" t="n">
        <v>-232013.4347647992</v>
      </c>
      <c r="CP4" s="36" t="n">
        <v>-232013.4347647992</v>
      </c>
      <c r="CQ4" s="36" t="n">
        <v>-16917.98495915317</v>
      </c>
      <c r="CR4" s="36" t="n">
        <v>-531896.1575942154</v>
      </c>
      <c r="CS4" s="36" t="inlineStr">
        <is>
          <t>V2O5#1</t>
        </is>
      </c>
      <c r="CT4" s="36" t="inlineStr">
        <is>
          <t>V2O5#1</t>
        </is>
      </c>
      <c r="CU4" s="36" t="n">
        <v>-372348.4496768397</v>
      </c>
      <c r="CV4" s="36" t="n">
        <v>-372348.4496768397</v>
      </c>
      <c r="CW4" s="36" t="n">
        <v>-30055.17798999806</v>
      </c>
      <c r="CX4" s="36" t="n">
        <v>-1096880.856489568</v>
      </c>
      <c r="CY4" s="36" t="inlineStr">
        <is>
          <t>M2O3A#1</t>
        </is>
      </c>
      <c r="CZ4" s="36" t="inlineStr">
        <is>
          <t>NOT_FOUND</t>
        </is>
      </c>
      <c r="DA4" s="36" t="inlineStr"/>
      <c r="DB4" s="36" t="inlineStr"/>
      <c r="DC4" s="36" t="inlineStr"/>
      <c r="DD4" s="36" t="n">
        <v>-1125260.7413</v>
      </c>
      <c r="DE4" s="36" t="inlineStr"/>
      <c r="DF4" s="37" t="inlineStr">
        <is>
          <t>SSUB3</t>
        </is>
      </c>
    </row>
    <row r="5">
      <c r="A5" s="38" t="n">
        <v>550</v>
      </c>
      <c r="B5" s="39" t="n">
        <v>276.85</v>
      </c>
      <c r="C5" s="39" t="n">
        <v>-75626.29033999027</v>
      </c>
      <c r="D5" s="39" t="n">
        <v>-75571.03527918663</v>
      </c>
      <c r="E5" s="39" t="n">
        <v>-20387.80605459397</v>
      </c>
      <c r="F5" s="39" t="n">
        <v>-256894.6403784398</v>
      </c>
      <c r="G5" s="39" t="inlineStr">
        <is>
          <t>CUPRITE#1;FCC_A1#1</t>
        </is>
      </c>
      <c r="H5" s="39" t="inlineStr">
        <is>
          <t>CUPRITE#1</t>
        </is>
      </c>
      <c r="I5" s="39" t="n">
        <v>-91377.31457181176</v>
      </c>
      <c r="J5" s="39" t="n">
        <v>-91377.31457181176</v>
      </c>
      <c r="K5" s="39" t="n">
        <v>-20387.80605459397</v>
      </c>
      <c r="L5" s="39" t="n">
        <v>-209421.7687349332</v>
      </c>
      <c r="M5" s="39" t="inlineStr">
        <is>
          <t>CUO#1</t>
        </is>
      </c>
      <c r="N5" s="39" t="inlineStr">
        <is>
          <t>CUO#1</t>
        </is>
      </c>
      <c r="O5" s="39" t="n">
        <v>-342293.3467676612</v>
      </c>
      <c r="P5" s="39" t="n">
        <v>-342293.3467676612</v>
      </c>
      <c r="Q5" s="39" t="n">
        <v>-17787.56482143363</v>
      </c>
      <c r="R5" s="39" t="n">
        <v>-1001949.1920205</v>
      </c>
      <c r="S5" s="39" t="inlineStr">
        <is>
          <t>CORUNDUM#1;FCC_A1#1</t>
        </is>
      </c>
      <c r="T5" s="39" t="inlineStr">
        <is>
          <t>CORUNDUM#1</t>
        </is>
      </c>
      <c r="U5" s="39" t="n">
        <v>-309964.3382398647</v>
      </c>
      <c r="V5" s="39" t="n">
        <v>-309964.3382398647</v>
      </c>
      <c r="W5" s="39" t="n">
        <v>-20217.61241528803</v>
      </c>
      <c r="X5" s="39" t="n">
        <v>-1084110.250685757</v>
      </c>
      <c r="Y5" s="39" t="inlineStr">
        <is>
          <t>HALITE#1</t>
        </is>
      </c>
      <c r="Z5" s="39" t="inlineStr">
        <is>
          <t>HALITE#1</t>
        </is>
      </c>
      <c r="AA5" s="39" t="n">
        <v>-312606.9244529853</v>
      </c>
      <c r="AB5" s="39" t="n">
        <v>-312351.9734672538</v>
      </c>
      <c r="AC5" s="39" t="n">
        <v>-12227.26954835893</v>
      </c>
      <c r="AD5" s="39" t="n">
        <v>-810281.6263674711</v>
      </c>
      <c r="AE5" s="39" t="inlineStr">
        <is>
          <t>GAS#1;QUARTZ#1</t>
        </is>
      </c>
      <c r="AF5" s="39" t="inlineStr">
        <is>
          <t>QUARTZ#1</t>
        </is>
      </c>
      <c r="AG5" s="39" t="n">
        <v>-325057.2393902836</v>
      </c>
      <c r="AH5" s="39" t="n">
        <v>-324789.8380296702</v>
      </c>
      <c r="AI5" s="39" t="n">
        <v>-19193.48674717805</v>
      </c>
      <c r="AJ5" s="39" t="n">
        <v>-840666.3539805471</v>
      </c>
      <c r="AK5" s="39" t="inlineStr">
        <is>
          <t>GAS#1;RUTILE#1</t>
        </is>
      </c>
      <c r="AL5" s="39" t="inlineStr">
        <is>
          <t>RUTILE#1</t>
        </is>
      </c>
      <c r="AM5" s="39" t="n">
        <v>-153434.7375491706</v>
      </c>
      <c r="AN5" s="39" t="n">
        <v>-153434.7375491706</v>
      </c>
      <c r="AO5" s="39" t="n">
        <v>-17286.51894002394</v>
      </c>
      <c r="AP5" s="39" t="n">
        <v>-463854.0348735086</v>
      </c>
      <c r="AQ5" s="39" t="inlineStr">
        <is>
          <t>BCC_A2#1;SPINEL#1</t>
        </is>
      </c>
      <c r="AR5" s="39" t="inlineStr">
        <is>
          <t>NOT_FOUND</t>
        </is>
      </c>
      <c r="AS5" s="39" t="n">
        <v>-329874.4648137209</v>
      </c>
      <c r="AT5" s="39" t="n">
        <v>-329874.4648137209</v>
      </c>
      <c r="AU5" s="39" t="n">
        <v>-25197.4263664586</v>
      </c>
      <c r="AV5" s="39" t="n">
        <v>-1153791.12907884</v>
      </c>
      <c r="AW5" s="39" t="inlineStr">
        <is>
          <t>HALITE#1</t>
        </is>
      </c>
      <c r="AX5" s="39" t="inlineStr">
        <is>
          <t>HALITE#1</t>
        </is>
      </c>
      <c r="AY5" s="39" t="n">
        <v>-377725.0117624758</v>
      </c>
      <c r="AZ5" s="39" t="n">
        <v>-377404.9426894349</v>
      </c>
      <c r="BA5" s="39" t="n">
        <v>-23895.67315351279</v>
      </c>
      <c r="BB5" s="39" t="n">
        <v>-993967.4846907884</v>
      </c>
      <c r="BC5" s="39" t="inlineStr">
        <is>
          <t>GAS#1;ZRO2_MONO#1</t>
        </is>
      </c>
      <c r="BD5" s="39" t="inlineStr">
        <is>
          <t>ZRO2_MONO#1</t>
        </is>
      </c>
      <c r="BE5" s="39" t="n">
        <v>-236695.3493884901</v>
      </c>
      <c r="BF5" s="39" t="n">
        <v>-236695.3493884902</v>
      </c>
      <c r="BG5" s="39" t="n">
        <v>-15077.58570145702</v>
      </c>
      <c r="BH5" s="39" t="n">
        <v>-653569.1729165652</v>
      </c>
      <c r="BI5" s="39" t="inlineStr">
        <is>
          <t>CORUNDUM#1</t>
        </is>
      </c>
      <c r="BJ5" s="39" t="inlineStr">
        <is>
          <t>CORUNDUM#1</t>
        </is>
      </c>
      <c r="BK5" s="39" t="n">
        <v>-211574.2193190652</v>
      </c>
      <c r="BL5" s="39" t="n">
        <v>-211574.2193182709</v>
      </c>
      <c r="BM5" s="39" t="n">
        <v>-20127.46677708058</v>
      </c>
      <c r="BN5" s="39" t="n">
        <v>-690730.0662789739</v>
      </c>
      <c r="BO5" s="39" t="inlineStr">
        <is>
          <t>CBCC_A12#1;HALITE#1</t>
        </is>
      </c>
      <c r="BP5" s="39" t="inlineStr">
        <is>
          <t>HALITE#1</t>
        </is>
      </c>
      <c r="BQ5" s="39" t="n">
        <v>-132399.1904032612</v>
      </c>
      <c r="BR5" s="39" t="n">
        <v>-132399.1904032612</v>
      </c>
      <c r="BS5" s="39" t="n">
        <v>-18734.61372318568</v>
      </c>
      <c r="BT5" s="39" t="n">
        <v>-376815.6567235475</v>
      </c>
      <c r="BU5" s="39" t="inlineStr">
        <is>
          <t>HALITE#1</t>
        </is>
      </c>
      <c r="BV5" s="39" t="inlineStr">
        <is>
          <t>HALITE#1</t>
        </is>
      </c>
      <c r="BW5" s="39" t="n">
        <v>-135554.631549613</v>
      </c>
      <c r="BX5" s="39" t="n">
        <v>-135554.6315468783</v>
      </c>
      <c r="BY5" s="39" t="n">
        <v>-18788.80343847918</v>
      </c>
      <c r="BZ5" s="39" t="n">
        <v>-389329.0418783677</v>
      </c>
      <c r="CA5" s="39" t="inlineStr">
        <is>
          <t>HALITE#1;HCP_A3#1</t>
        </is>
      </c>
      <c r="CB5" s="39" t="inlineStr">
        <is>
          <t>HALITE#1</t>
        </is>
      </c>
      <c r="CC5" s="39" t="inlineStr"/>
      <c r="CD5" s="39" t="inlineStr"/>
      <c r="CE5" s="39" t="inlineStr"/>
      <c r="CF5" s="39" t="n">
        <v>-129999.3152</v>
      </c>
      <c r="CG5" s="39" t="inlineStr"/>
      <c r="CH5" s="39" t="inlineStr">
        <is>
          <t>SSUB3</t>
        </is>
      </c>
      <c r="CI5" s="39" t="inlineStr"/>
      <c r="CJ5" s="39" t="inlineStr"/>
      <c r="CK5" s="39" t="inlineStr"/>
      <c r="CL5" s="39" t="inlineStr"/>
      <c r="CM5" s="39" t="inlineStr">
        <is>
          <t>Error: Thermo-Calc calculation error: se.thermocalc.core.CalculationEngineException:  ERROR IN QTHISS : TOO MANY ITERATIONS</t>
        </is>
      </c>
      <c r="CN5" s="39" t="inlineStr"/>
      <c r="CO5" s="39" t="n">
        <v>-233523.5976565646</v>
      </c>
      <c r="CP5" s="39" t="n">
        <v>-233523.5976565646</v>
      </c>
      <c r="CQ5" s="39" t="n">
        <v>-19185.69240269075</v>
      </c>
      <c r="CR5" s="39" t="n">
        <v>-523205.6420731023</v>
      </c>
      <c r="CS5" s="39" t="inlineStr">
        <is>
          <t>V2O5#1;V3O7#1</t>
        </is>
      </c>
      <c r="CT5" s="39" t="inlineStr">
        <is>
          <t>V2O5#1</t>
        </is>
      </c>
      <c r="CU5" s="39" t="n">
        <v>-374280.069665888</v>
      </c>
      <c r="CV5" s="39" t="n">
        <v>-374280.069665888</v>
      </c>
      <c r="CW5" s="39" t="n">
        <v>-33674.50477157978</v>
      </c>
      <c r="CX5" s="39" t="n">
        <v>-1087389.015081061</v>
      </c>
      <c r="CY5" s="39" t="inlineStr">
        <is>
          <t>M2O3A#1</t>
        </is>
      </c>
      <c r="CZ5" s="39" t="inlineStr">
        <is>
          <t>NOT_FOUND</t>
        </is>
      </c>
      <c r="DA5" s="39" t="inlineStr"/>
      <c r="DB5" s="39" t="inlineStr"/>
      <c r="DC5" s="39" t="inlineStr"/>
      <c r="DD5" s="39" t="n">
        <v>-1130278.4682</v>
      </c>
      <c r="DE5" s="39" t="inlineStr"/>
      <c r="DF5" s="40" t="inlineStr">
        <is>
          <t>SSUB3</t>
        </is>
      </c>
    </row>
    <row r="6">
      <c r="A6" s="35" t="n">
        <v>600</v>
      </c>
      <c r="B6" s="36" t="n">
        <v>326.85</v>
      </c>
      <c r="C6" s="36" t="n">
        <v>-77918.12373325895</v>
      </c>
      <c r="D6" s="36" t="n">
        <v>-77863.07306831657</v>
      </c>
      <c r="E6" s="36" t="n">
        <v>-22883.97399035109</v>
      </c>
      <c r="F6" s="36" t="n">
        <v>-249412.3712642884</v>
      </c>
      <c r="G6" s="36" t="inlineStr">
        <is>
          <t>CUPRITE#1;FCC_A1#1</t>
        </is>
      </c>
      <c r="H6" s="36" t="inlineStr">
        <is>
          <t>CUPRITE#1</t>
        </is>
      </c>
      <c r="I6" s="36" t="n">
        <v>-93226.43018787693</v>
      </c>
      <c r="J6" s="36" t="n">
        <v>-93226.43018787693</v>
      </c>
      <c r="K6" s="36" t="n">
        <v>-22883.97399035109</v>
      </c>
      <c r="L6" s="36" t="n">
        <v>-200577.2975969447</v>
      </c>
      <c r="M6" s="36" t="inlineStr">
        <is>
          <t>CUO#1;CUPRITE#1</t>
        </is>
      </c>
      <c r="N6" s="36" t="inlineStr">
        <is>
          <t>CUO#1</t>
        </is>
      </c>
      <c r="O6" s="36" t="n">
        <v>-343439.0439761107</v>
      </c>
      <c r="P6" s="36" t="n">
        <v>-343439.0439761106</v>
      </c>
      <c r="Q6" s="36" t="n">
        <v>-20056.83432913121</v>
      </c>
      <c r="R6" s="36" t="n">
        <v>-991493.8923076662</v>
      </c>
      <c r="S6" s="36" t="inlineStr">
        <is>
          <t>CORUNDUM#1;FCC_A1#1</t>
        </is>
      </c>
      <c r="T6" s="36" t="inlineStr">
        <is>
          <t>CORUNDUM#1</t>
        </is>
      </c>
      <c r="U6" s="36" t="n">
        <v>-311342.511803962</v>
      </c>
      <c r="V6" s="36" t="n">
        <v>-311342.511803962</v>
      </c>
      <c r="W6" s="36" t="n">
        <v>-22714.97237072452</v>
      </c>
      <c r="X6" s="36" t="n">
        <v>-1073379.627300538</v>
      </c>
      <c r="Y6" s="36" t="inlineStr">
        <is>
          <t>HALITE#1</t>
        </is>
      </c>
      <c r="Z6" s="36" t="inlineStr">
        <is>
          <t>HALITE#1</t>
        </is>
      </c>
      <c r="AA6" s="36" t="n">
        <v>-313893.4722523528</v>
      </c>
      <c r="AB6" s="36" t="n">
        <v>-313642.8590176874</v>
      </c>
      <c r="AC6" s="36" t="n">
        <v>-13898.0831646358</v>
      </c>
      <c r="AD6" s="36" t="n">
        <v>-801221.8584185616</v>
      </c>
      <c r="AE6" s="36" t="inlineStr">
        <is>
          <t>GAS#1;QUARTZ#1</t>
        </is>
      </c>
      <c r="AF6" s="36" t="inlineStr">
        <is>
          <t>QUARTZ#1</t>
        </is>
      </c>
      <c r="AG6" s="36" t="n">
        <v>-326591.8285926766</v>
      </c>
      <c r="AH6" s="36" t="n">
        <v>-326328.4445554457</v>
      </c>
      <c r="AI6" s="36" t="n">
        <v>-21615.89247530315</v>
      </c>
      <c r="AJ6" s="36" t="n">
        <v>-831599.1181288656</v>
      </c>
      <c r="AK6" s="36" t="inlineStr">
        <is>
          <t>GAS#1;RUTILE#1</t>
        </is>
      </c>
      <c r="AL6" s="36" t="inlineStr">
        <is>
          <t>RUTILE#1</t>
        </is>
      </c>
      <c r="AM6" s="36" t="n">
        <v>-155350.4378754859</v>
      </c>
      <c r="AN6" s="36" t="n">
        <v>-155350.4378754859</v>
      </c>
      <c r="AO6" s="36" t="n">
        <v>-19557.48902624624</v>
      </c>
      <c r="AP6" s="36" t="n">
        <v>-455726.2982755903</v>
      </c>
      <c r="AQ6" s="36" t="inlineStr">
        <is>
          <t>BCC_A2#1;SPINEL#1</t>
        </is>
      </c>
      <c r="AR6" s="36" t="inlineStr">
        <is>
          <t>NOT_FOUND</t>
        </is>
      </c>
      <c r="AS6" s="36" t="n">
        <v>-331598.6867415673</v>
      </c>
      <c r="AT6" s="36" t="n">
        <v>-331598.6867415673</v>
      </c>
      <c r="AU6" s="36" t="n">
        <v>-28174.36452427743</v>
      </c>
      <c r="AV6" s="36" t="n">
        <v>-1143485.542743853</v>
      </c>
      <c r="AW6" s="36" t="inlineStr">
        <is>
          <t>HALITE#1</t>
        </is>
      </c>
      <c r="AX6" s="36" t="inlineStr">
        <is>
          <t>HALITE#1</t>
        </is>
      </c>
      <c r="AY6" s="36" t="n">
        <v>-379254.6965989785</v>
      </c>
      <c r="AZ6" s="36" t="n">
        <v>-378938.7221399666</v>
      </c>
      <c r="BA6" s="36" t="n">
        <v>-26754.74634978818</v>
      </c>
      <c r="BB6" s="36" t="n">
        <v>-984448.8682732865</v>
      </c>
      <c r="BC6" s="36" t="inlineStr">
        <is>
          <t>GAS#1;ZRO2_MONO#1</t>
        </is>
      </c>
      <c r="BD6" s="36" t="inlineStr">
        <is>
          <t>ZRO2_MONO#1</t>
        </is>
      </c>
      <c r="BE6" s="36" t="n">
        <v>-238255.1351750919</v>
      </c>
      <c r="BF6" s="36" t="n">
        <v>-238255.1351750918</v>
      </c>
      <c r="BG6" s="36" t="n">
        <v>-17083.08659442707</v>
      </c>
      <c r="BH6" s="36" t="n">
        <v>-644845.8599505424</v>
      </c>
      <c r="BI6" s="36" t="inlineStr">
        <is>
          <t>CORUNDUM#1</t>
        </is>
      </c>
      <c r="BJ6" s="36" t="inlineStr">
        <is>
          <t>CORUNDUM#1</t>
        </is>
      </c>
      <c r="BK6" s="36" t="n">
        <v>-213827.8161787174</v>
      </c>
      <c r="BL6" s="36" t="n">
        <v>-213827.8161722054</v>
      </c>
      <c r="BM6" s="36" t="n">
        <v>-22683.1704078267</v>
      </c>
      <c r="BN6" s="36" t="n">
        <v>-683384.4487253552</v>
      </c>
      <c r="BO6" s="36" t="inlineStr">
        <is>
          <t>CBCC_A12#1;HALITE#1</t>
        </is>
      </c>
      <c r="BP6" s="36" t="inlineStr">
        <is>
          <t>HALITE#1</t>
        </is>
      </c>
      <c r="BQ6" s="36" t="n">
        <v>-134207.6503111816</v>
      </c>
      <c r="BR6" s="36" t="n">
        <v>-134207.6503111816</v>
      </c>
      <c r="BS6" s="36" t="n">
        <v>-21169.09742776552</v>
      </c>
      <c r="BT6" s="36" t="n">
        <v>-367931.9312153344</v>
      </c>
      <c r="BU6" s="36" t="inlineStr">
        <is>
          <t>HALITE#1</t>
        </is>
      </c>
      <c r="BV6" s="36" t="inlineStr">
        <is>
          <t>HALITE#1</t>
        </is>
      </c>
      <c r="BW6" s="36" t="n">
        <v>-137758.1796260011</v>
      </c>
      <c r="BX6" s="36" t="n">
        <v>-137758.1796055154</v>
      </c>
      <c r="BY6" s="36" t="n">
        <v>-21179.15549719783</v>
      </c>
      <c r="BZ6" s="36" t="n">
        <v>-382113.932335748</v>
      </c>
      <c r="CA6" s="36" t="inlineStr">
        <is>
          <t>HALITE#1;HCP_A3#1</t>
        </is>
      </c>
      <c r="CB6" s="36" t="inlineStr">
        <is>
          <t>HALITE#1</t>
        </is>
      </c>
      <c r="CC6" s="36" t="inlineStr"/>
      <c r="CD6" s="36" t="inlineStr"/>
      <c r="CE6" s="36" t="inlineStr"/>
      <c r="CF6" s="36" t="n">
        <v>-132502.2229</v>
      </c>
      <c r="CG6" s="36" t="inlineStr"/>
      <c r="CH6" s="36" t="inlineStr">
        <is>
          <t>SSUB3</t>
        </is>
      </c>
      <c r="CI6" s="36" t="n">
        <v>-262962.2711150909</v>
      </c>
      <c r="CJ6" s="36" t="n">
        <v>-262962.2711150909</v>
      </c>
      <c r="CK6" s="36" t="n">
        <v>-5351.862038541833</v>
      </c>
      <c r="CL6" s="36" t="n">
        <v>-742844.6124917198</v>
      </c>
      <c r="CM6" s="36" t="inlineStr">
        <is>
          <t>B2O3#1;BETA_RHOMBO_B#1</t>
        </is>
      </c>
      <c r="CN6" s="36" t="inlineStr">
        <is>
          <t>B2O3#1</t>
        </is>
      </c>
      <c r="CO6" s="36" t="n">
        <v>-235135.0005058619</v>
      </c>
      <c r="CP6" s="36" t="n">
        <v>-235135.0005058619</v>
      </c>
      <c r="CQ6" s="36" t="n">
        <v>-21575.62712865013</v>
      </c>
      <c r="CR6" s="36" t="n">
        <v>-514557.0245396325</v>
      </c>
      <c r="CS6" s="36" t="inlineStr">
        <is>
          <t>V2O5#1</t>
        </is>
      </c>
      <c r="CT6" s="36" t="inlineStr">
        <is>
          <t>V2O5#1</t>
        </is>
      </c>
      <c r="CU6" s="36" t="n">
        <v>-376323.8155302506</v>
      </c>
      <c r="CV6" s="36" t="n">
        <v>-376323.8155302506</v>
      </c>
      <c r="CW6" s="36" t="n">
        <v>-37452.30914817373</v>
      </c>
      <c r="CX6" s="36" t="n">
        <v>-1077915.831062743</v>
      </c>
      <c r="CY6" s="36" t="inlineStr">
        <is>
          <t>M2O3A#1</t>
        </is>
      </c>
      <c r="CZ6" s="36" t="inlineStr">
        <is>
          <t>NOT_FOUND</t>
        </is>
      </c>
      <c r="DA6" s="36" t="inlineStr"/>
      <c r="DB6" s="36" t="inlineStr"/>
      <c r="DC6" s="36" t="inlineStr"/>
      <c r="DD6" s="36" t="n">
        <v>-1135625.0341</v>
      </c>
      <c r="DE6" s="36" t="inlineStr"/>
      <c r="DF6" s="37" t="inlineStr">
        <is>
          <t>SSUB3</t>
        </is>
      </c>
    </row>
    <row r="7">
      <c r="A7" s="38" t="n">
        <v>650</v>
      </c>
      <c r="B7" s="39" t="n">
        <v>376.85</v>
      </c>
      <c r="C7" s="39" t="n">
        <v>-80312.45239865134</v>
      </c>
      <c r="D7" s="39" t="n">
        <v>-80257.61511714036</v>
      </c>
      <c r="E7" s="39" t="n">
        <v>-25491.6220721397</v>
      </c>
      <c r="F7" s="39" t="n">
        <v>-241965.3106573964</v>
      </c>
      <c r="G7" s="39" t="inlineStr">
        <is>
          <t>CUPRITE#1;FCC_A1#1</t>
        </is>
      </c>
      <c r="H7" s="39" t="inlineStr">
        <is>
          <t>CUPRITE#1</t>
        </is>
      </c>
      <c r="I7" s="39" t="n">
        <v>-95181.93973668384</v>
      </c>
      <c r="J7" s="39" t="n">
        <v>-95181.93973668384</v>
      </c>
      <c r="K7" s="39" t="n">
        <v>-25491.6220721397</v>
      </c>
      <c r="L7" s="39" t="n">
        <v>-191801.5993565031</v>
      </c>
      <c r="M7" s="39" t="inlineStr">
        <is>
          <t>CUO#1;CUPRITE#1</t>
        </is>
      </c>
      <c r="N7" s="39" t="inlineStr">
        <is>
          <t>CUO#1</t>
        </is>
      </c>
      <c r="O7" s="39" t="n">
        <v>-344678.5817656677</v>
      </c>
      <c r="P7" s="39" t="n">
        <v>-344678.5817656677</v>
      </c>
      <c r="Q7" s="39" t="n">
        <v>-22443.34363530155</v>
      </c>
      <c r="R7" s="39" t="n">
        <v>-981061.2322592037</v>
      </c>
      <c r="S7" s="39" t="inlineStr">
        <is>
          <t>CORUNDUM#1;FCC_A1#1</t>
        </is>
      </c>
      <c r="T7" s="39" t="inlineStr">
        <is>
          <t>CORUNDUM#1</t>
        </is>
      </c>
      <c r="U7" s="39" t="n">
        <v>-312819.3102422916</v>
      </c>
      <c r="V7" s="39" t="n">
        <v>-312819.3102422916</v>
      </c>
      <c r="W7" s="39" t="n">
        <v>-25329.8329481794</v>
      </c>
      <c r="X7" s="39" t="n">
        <v>-1062674.659626855</v>
      </c>
      <c r="Y7" s="39" t="inlineStr">
        <is>
          <t>HALITE#1</t>
        </is>
      </c>
      <c r="Z7" s="39" t="inlineStr">
        <is>
          <t>HALITE#1</t>
        </is>
      </c>
      <c r="AA7" s="39" t="n">
        <v>-315269.7192705789</v>
      </c>
      <c r="AB7" s="39" t="n">
        <v>-315023.4210090312</v>
      </c>
      <c r="AC7" s="39" t="n">
        <v>-15669.6162230994</v>
      </c>
      <c r="AD7" s="39" t="n">
        <v>-792196.6261426844</v>
      </c>
      <c r="AE7" s="39" t="inlineStr">
        <is>
          <t>GAS#1;QUARTZ#1</t>
        </is>
      </c>
      <c r="AF7" s="39" t="inlineStr">
        <is>
          <t>QUARTZ#1</t>
        </is>
      </c>
      <c r="AG7" s="39" t="n">
        <v>-328224.188204133</v>
      </c>
      <c r="AH7" s="39" t="n">
        <v>-327964.935476011</v>
      </c>
      <c r="AI7" s="39" t="n">
        <v>-24159.61715744606</v>
      </c>
      <c r="AJ7" s="39" t="n">
        <v>-822570.0320089998</v>
      </c>
      <c r="AK7" s="39" t="inlineStr">
        <is>
          <t>GAS#1;RUTILE#1</t>
        </is>
      </c>
      <c r="AL7" s="39" t="inlineStr">
        <is>
          <t>RUTILE#1</t>
        </is>
      </c>
      <c r="AM7" s="39" t="n">
        <v>-157391.3986791683</v>
      </c>
      <c r="AN7" s="39" t="n">
        <v>-157391.3986791683</v>
      </c>
      <c r="AO7" s="39" t="n">
        <v>-21961.61988545451</v>
      </c>
      <c r="AP7" s="39" t="n">
        <v>-447699.4394998113</v>
      </c>
      <c r="AQ7" s="39" t="inlineStr">
        <is>
          <t>BCC_A2#1;SPINEL#1</t>
        </is>
      </c>
      <c r="AR7" s="39" t="inlineStr">
        <is>
          <t>NOT_FOUND</t>
        </is>
      </c>
      <c r="AS7" s="39" t="n">
        <v>-333428.6624214583</v>
      </c>
      <c r="AT7" s="39" t="n">
        <v>-333428.6624214583</v>
      </c>
      <c r="AU7" s="39" t="n">
        <v>-31277.98807930018</v>
      </c>
      <c r="AV7" s="39" t="n">
        <v>-1133215.75808128</v>
      </c>
      <c r="AW7" s="39" t="inlineStr">
        <is>
          <t>HALITE#1</t>
        </is>
      </c>
      <c r="AX7" s="39" t="inlineStr">
        <is>
          <t>HALITE#1</t>
        </is>
      </c>
      <c r="AY7" s="39" t="n">
        <v>-380881.8225881571</v>
      </c>
      <c r="AZ7" s="39" t="n">
        <v>-380569.9122232918</v>
      </c>
      <c r="BA7" s="39" t="n">
        <v>-29735.67943516863</v>
      </c>
      <c r="BB7" s="39" t="n">
        <v>-974966.8728833497</v>
      </c>
      <c r="BC7" s="39" t="inlineStr">
        <is>
          <t>GAS#1;ZRO2_MONO#1</t>
        </is>
      </c>
      <c r="BD7" s="39" t="inlineStr">
        <is>
          <t>ZRO2_MONO#1</t>
        </is>
      </c>
      <c r="BE7" s="39" t="n">
        <v>-239915.5552222011</v>
      </c>
      <c r="BF7" s="39" t="n">
        <v>-239915.5552222011</v>
      </c>
      <c r="BG7" s="39" t="n">
        <v>-19201.42657590162</v>
      </c>
      <c r="BH7" s="39" t="n">
        <v>-636173.6998601819</v>
      </c>
      <c r="BI7" s="39" t="inlineStr">
        <is>
          <t>CORUNDUM#1</t>
        </is>
      </c>
      <c r="BJ7" s="39" t="inlineStr">
        <is>
          <t>CORUNDUM#1</t>
        </is>
      </c>
      <c r="BK7" s="39" t="n">
        <v>-216186.2426212261</v>
      </c>
      <c r="BL7" s="39" t="n">
        <v>-216186.2425827964</v>
      </c>
      <c r="BM7" s="39" t="n">
        <v>-25371.83568190376</v>
      </c>
      <c r="BN7" s="39" t="n">
        <v>-676058.3836751438</v>
      </c>
      <c r="BO7" s="39" t="inlineStr">
        <is>
          <t>CBCC_A12#1;HALITE#1</t>
        </is>
      </c>
      <c r="BP7" s="39" t="inlineStr">
        <is>
          <t>HALITE#1</t>
        </is>
      </c>
      <c r="BQ7" s="39" t="n">
        <v>-136130.7217168245</v>
      </c>
      <c r="BR7" s="39" t="n">
        <v>-136130.721716719</v>
      </c>
      <c r="BS7" s="39" t="n">
        <v>-23753.60389776995</v>
      </c>
      <c r="BT7" s="39" t="n">
        <v>-359072.7636258053</v>
      </c>
      <c r="BU7" s="39" t="inlineStr">
        <is>
          <t>FCC_A1#1;HALITE#1</t>
        </is>
      </c>
      <c r="BV7" s="39" t="inlineStr">
        <is>
          <t>HALITE#1</t>
        </is>
      </c>
      <c r="BW7" s="39" t="n">
        <v>-140072.0756629644</v>
      </c>
      <c r="BX7" s="39" t="n">
        <v>-140072.0755503669</v>
      </c>
      <c r="BY7" s="39" t="n">
        <v>-23692.24820463441</v>
      </c>
      <c r="BZ7" s="39" t="n">
        <v>-374960.8907966359</v>
      </c>
      <c r="CA7" s="39" t="inlineStr">
        <is>
          <t>HALITE#1;HCP_A3#1</t>
        </is>
      </c>
      <c r="CB7" s="39" t="inlineStr">
        <is>
          <t>HALITE#1</t>
        </is>
      </c>
      <c r="CC7" s="39" t="inlineStr"/>
      <c r="CD7" s="39" t="inlineStr"/>
      <c r="CE7" s="39" t="inlineStr"/>
      <c r="CF7" s="39" t="n">
        <v>-135117.1121</v>
      </c>
      <c r="CG7" s="39" t="inlineStr"/>
      <c r="CH7" s="39" t="inlineStr">
        <is>
          <t>SSUB3</t>
        </is>
      </c>
      <c r="CI7" s="39" t="inlineStr"/>
      <c r="CJ7" s="39" t="inlineStr"/>
      <c r="CK7" s="39" t="inlineStr"/>
      <c r="CL7" s="39" t="inlineStr"/>
      <c r="CM7" s="39" t="inlineStr">
        <is>
          <t>Error: Thermo-Calc calculation error: se.thermocalc.core.CalculationEngineException:  ERROR IN QTHISS : TOO MANY ITERATIONS</t>
        </is>
      </c>
      <c r="CN7" s="39" t="inlineStr"/>
      <c r="CO7" s="39" t="n">
        <v>-236840.925311635</v>
      </c>
      <c r="CP7" s="39" t="n">
        <v>-236840.9253116349</v>
      </c>
      <c r="CQ7" s="39" t="n">
        <v>-24079.00737827115</v>
      </c>
      <c r="CR7" s="39" t="n">
        <v>-505948.469524008</v>
      </c>
      <c r="CS7" s="39" t="inlineStr">
        <is>
          <t>V2O5#1;V3O7#1</t>
        </is>
      </c>
      <c r="CT7" s="39" t="inlineStr">
        <is>
          <t>V2O5#1</t>
        </is>
      </c>
      <c r="CU7" s="39" t="n">
        <v>-378471.5654743088</v>
      </c>
      <c r="CV7" s="39" t="n">
        <v>-378471.5654743088</v>
      </c>
      <c r="CW7" s="39" t="n">
        <v>-41346.01692237282</v>
      </c>
      <c r="CX7" s="39" t="n">
        <v>-1068500.946905246</v>
      </c>
      <c r="CY7" s="39" t="inlineStr">
        <is>
          <t>GAS#1;M2O3A#1</t>
        </is>
      </c>
      <c r="CZ7" s="39" t="inlineStr">
        <is>
          <t>NOT_FOUND</t>
        </is>
      </c>
      <c r="DA7" s="39" t="inlineStr"/>
      <c r="DB7" s="39" t="inlineStr"/>
      <c r="DC7" s="39" t="inlineStr"/>
      <c r="DD7" s="39" t="n">
        <v>-1141277.2689</v>
      </c>
      <c r="DE7" s="39" t="inlineStr"/>
      <c r="DF7" s="40" t="inlineStr">
        <is>
          <t>SSUB3</t>
        </is>
      </c>
    </row>
    <row r="8">
      <c r="A8" s="35" t="n">
        <v>700</v>
      </c>
      <c r="B8" s="36" t="n">
        <v>426.85</v>
      </c>
      <c r="C8" s="36" t="n">
        <v>-82802.79715112553</v>
      </c>
      <c r="D8" s="36" t="n">
        <v>-82748.18113176675</v>
      </c>
      <c r="E8" s="36" t="n">
        <v>-28203.16259814332</v>
      </c>
      <c r="F8" s="36" t="n">
        <v>-234553.4540376007</v>
      </c>
      <c r="G8" s="36" t="inlineStr">
        <is>
          <t>CUPRITE#1;FCC_A1#1</t>
        </is>
      </c>
      <c r="H8" s="36" t="inlineStr">
        <is>
          <t>CUPRITE#1</t>
        </is>
      </c>
      <c r="I8" s="36" t="n">
        <v>-97236.93452587489</v>
      </c>
      <c r="J8" s="36" t="n">
        <v>-97236.93452587491</v>
      </c>
      <c r="K8" s="36" t="n">
        <v>-28203.16259814332</v>
      </c>
      <c r="L8" s="36" t="n">
        <v>-183090.7344306337</v>
      </c>
      <c r="M8" s="36" t="inlineStr">
        <is>
          <t>CUO#1;CUPRITE#1</t>
        </is>
      </c>
      <c r="N8" s="36" t="inlineStr">
        <is>
          <t>CUO#1</t>
        </is>
      </c>
      <c r="O8" s="36" t="n">
        <v>-346006.5516205186</v>
      </c>
      <c r="P8" s="36" t="n">
        <v>-346006.5516205186</v>
      </c>
      <c r="Q8" s="36" t="n">
        <v>-24940.28702072338</v>
      </c>
      <c r="R8" s="36" t="n">
        <v>-970650.7775641849</v>
      </c>
      <c r="S8" s="36" t="inlineStr">
        <is>
          <t>CORUNDUM#1;FCC_A1#1</t>
        </is>
      </c>
      <c r="T8" s="36" t="inlineStr">
        <is>
          <t>CORUNDUM#1</t>
        </is>
      </c>
      <c r="U8" s="36" t="n">
        <v>-314388.3738298458</v>
      </c>
      <c r="V8" s="36" t="n">
        <v>-314388.3738298458</v>
      </c>
      <c r="W8" s="36" t="n">
        <v>-28055.21418461069</v>
      </c>
      <c r="X8" s="36" t="n">
        <v>-1051992.388473583</v>
      </c>
      <c r="Y8" s="36" t="inlineStr">
        <is>
          <t>HALITE#1</t>
        </is>
      </c>
      <c r="Z8" s="36" t="inlineStr">
        <is>
          <t>HALITE#1</t>
        </is>
      </c>
      <c r="AA8" s="36" t="n">
        <v>-316730.7076148124</v>
      </c>
      <c r="AB8" s="36" t="n">
        <v>-316488.7022464357</v>
      </c>
      <c r="AC8" s="36" t="n">
        <v>-17535.41258990609</v>
      </c>
      <c r="AD8" s="36" t="n">
        <v>-783206.0317779519</v>
      </c>
      <c r="AE8" s="36" t="inlineStr">
        <is>
          <t>GAS#1;QUARTZ#1</t>
        </is>
      </c>
      <c r="AF8" s="36" t="inlineStr">
        <is>
          <t>QUARTZ#1</t>
        </is>
      </c>
      <c r="AG8" s="36" t="n">
        <v>-329948.057719743</v>
      </c>
      <c r="AH8" s="36" t="n">
        <v>-329692.8350103325</v>
      </c>
      <c r="AI8" s="36" t="n">
        <v>-26817.22892275909</v>
      </c>
      <c r="AJ8" s="36" t="n">
        <v>-813576.2657598908</v>
      </c>
      <c r="AK8" s="36" t="inlineStr">
        <is>
          <t>GAS#1;RUTILE#1</t>
        </is>
      </c>
      <c r="AL8" s="36" t="inlineStr">
        <is>
          <t>RUTILE#1</t>
        </is>
      </c>
      <c r="AM8" s="36" t="n">
        <v>-159553.7806755098</v>
      </c>
      <c r="AN8" s="36" t="n">
        <v>-159553.7806755098</v>
      </c>
      <c r="AO8" s="36" t="n">
        <v>-24494.40498932313</v>
      </c>
      <c r="AP8" s="36" t="n">
        <v>-439775.6342468139</v>
      </c>
      <c r="AQ8" s="36" t="inlineStr">
        <is>
          <t>BCC_A2#1;SPINEL#1</t>
        </is>
      </c>
      <c r="AR8" s="36" t="inlineStr">
        <is>
          <t>NOT_FOUND</t>
        </is>
      </c>
      <c r="AS8" s="36" t="n">
        <v>-335357.2240266413</v>
      </c>
      <c r="AT8" s="36" t="n">
        <v>-335357.2240266413</v>
      </c>
      <c r="AU8" s="36" t="n">
        <v>-34502.38413443531</v>
      </c>
      <c r="AV8" s="36" t="n">
        <v>-1122973.449361115</v>
      </c>
      <c r="AW8" s="36" t="inlineStr">
        <is>
          <t>HALITE#1</t>
        </is>
      </c>
      <c r="AX8" s="36" t="inlineStr">
        <is>
          <t>HALITE#1</t>
        </is>
      </c>
      <c r="AY8" s="36" t="n">
        <v>-382600.0898165389</v>
      </c>
      <c r="AZ8" s="36" t="n">
        <v>-382292.2150659604</v>
      </c>
      <c r="BA8" s="36" t="n">
        <v>-32830.87827453885</v>
      </c>
      <c r="BB8" s="36" t="n">
        <v>-965518.7126984989</v>
      </c>
      <c r="BC8" s="36" t="inlineStr">
        <is>
          <t>GAS#1;ZRO2_MONO#1</t>
        </is>
      </c>
      <c r="BD8" s="36" t="inlineStr">
        <is>
          <t>ZRO2_MONO#1</t>
        </is>
      </c>
      <c r="BE8" s="36" t="n">
        <v>-241669.7397799701</v>
      </c>
      <c r="BF8" s="36" t="n">
        <v>-241669.7397799701</v>
      </c>
      <c r="BG8" s="36" t="n">
        <v>-21425.75035878923</v>
      </c>
      <c r="BH8" s="36" t="n">
        <v>-627547.4536449355</v>
      </c>
      <c r="BI8" s="36" t="inlineStr">
        <is>
          <t>CORUNDUM#1</t>
        </is>
      </c>
      <c r="BJ8" s="36" t="inlineStr">
        <is>
          <t>CORUNDUM#1</t>
        </is>
      </c>
      <c r="BK8" s="36" t="n">
        <v>-218642.500685441</v>
      </c>
      <c r="BL8" s="36" t="n">
        <v>-218642.5005102174</v>
      </c>
      <c r="BM8" s="36" t="n">
        <v>-28186.26828692852</v>
      </c>
      <c r="BN8" s="36" t="n">
        <v>-668746.787691328</v>
      </c>
      <c r="BO8" s="36" t="inlineStr">
        <is>
          <t>CBCC_A12#1;HALITE#1</t>
        </is>
      </c>
      <c r="BP8" s="36" t="inlineStr">
        <is>
          <t>HALITE#1</t>
        </is>
      </c>
      <c r="BQ8" s="36" t="n">
        <v>-138159.1423568521</v>
      </c>
      <c r="BR8" s="36" t="n">
        <v>-138159.1423559102</v>
      </c>
      <c r="BS8" s="36" t="n">
        <v>-26466.20892208802</v>
      </c>
      <c r="BT8" s="36" t="n">
        <v>-350253.4731066532</v>
      </c>
      <c r="BU8" s="36" t="inlineStr">
        <is>
          <t>FCC_A1#1;HALITE#1</t>
        </is>
      </c>
      <c r="BV8" s="36" t="inlineStr">
        <is>
          <t>HALITE#1</t>
        </is>
      </c>
      <c r="BW8" s="36" t="n">
        <v>-142489.0243140635</v>
      </c>
      <c r="BX8" s="36" t="n">
        <v>-142489.0238287268</v>
      </c>
      <c r="BY8" s="36" t="n">
        <v>-26324.52477786655</v>
      </c>
      <c r="BZ8" s="36" t="n">
        <v>-367856.3692239419</v>
      </c>
      <c r="CA8" s="36" t="inlineStr">
        <is>
          <t>FCC_A1#1;HALITE#1</t>
        </is>
      </c>
      <c r="CB8" s="36" t="inlineStr">
        <is>
          <t>HALITE#1</t>
        </is>
      </c>
      <c r="CC8" s="36" t="inlineStr"/>
      <c r="CD8" s="36" t="inlineStr"/>
      <c r="CE8" s="36" t="inlineStr"/>
      <c r="CF8" s="36" t="n">
        <v>-137846.1756</v>
      </c>
      <c r="CG8" s="36" t="inlineStr"/>
      <c r="CH8" s="36" t="inlineStr">
        <is>
          <t>SSUB3</t>
        </is>
      </c>
      <c r="CI8" s="36" t="inlineStr"/>
      <c r="CJ8" s="36" t="inlineStr"/>
      <c r="CK8" s="36" t="inlineStr"/>
      <c r="CL8" s="36" t="inlineStr"/>
      <c r="CM8" s="36" t="inlineStr">
        <is>
          <t>Error: Thermo-Calc calculation error: se.thermocalc.core.CalculationEngineException:  ERROR IN QTHISS : TOO MANY ITERATIONS</t>
        </is>
      </c>
      <c r="CN8" s="36" t="inlineStr"/>
      <c r="CO8" s="36" t="n">
        <v>-238635.6972981625</v>
      </c>
      <c r="CP8" s="36" t="n">
        <v>-238635.6972981625</v>
      </c>
      <c r="CQ8" s="36" t="n">
        <v>-26688.32890666896</v>
      </c>
      <c r="CR8" s="36" t="n">
        <v>-497378.6108329408</v>
      </c>
      <c r="CS8" s="36" t="inlineStr">
        <is>
          <t>V2O5#1</t>
        </is>
      </c>
      <c r="CT8" s="36" t="inlineStr">
        <is>
          <t>V2O5#1</t>
        </is>
      </c>
      <c r="CU8" s="36" t="n">
        <v>-380716.333552014</v>
      </c>
      <c r="CV8" s="36" t="n">
        <v>-380716.333552014</v>
      </c>
      <c r="CW8" s="36" t="n">
        <v>-45348.97106354748</v>
      </c>
      <c r="CX8" s="36" t="n">
        <v>-1059138.471945404</v>
      </c>
      <c r="CY8" s="36" t="inlineStr">
        <is>
          <t>M2O3A#1</t>
        </is>
      </c>
      <c r="CZ8" s="36" t="inlineStr">
        <is>
          <t>NOT_FOUND</t>
        </is>
      </c>
      <c r="DA8" s="36" t="inlineStr"/>
      <c r="DB8" s="36" t="inlineStr"/>
      <c r="DC8" s="36" t="inlineStr"/>
      <c r="DD8" s="36" t="n">
        <v>-1147215.1009</v>
      </c>
      <c r="DE8" s="36" t="inlineStr"/>
      <c r="DF8" s="37" t="inlineStr">
        <is>
          <t>SSUB3</t>
        </is>
      </c>
    </row>
    <row r="9">
      <c r="A9" s="38" t="n">
        <v>750</v>
      </c>
      <c r="B9" s="39" t="n">
        <v>476.85</v>
      </c>
      <c r="C9" s="39" t="n">
        <v>-85383.53011770175</v>
      </c>
      <c r="D9" s="39" t="n">
        <v>-85329.14231986547</v>
      </c>
      <c r="E9" s="39" t="n">
        <v>-31012.04862075449</v>
      </c>
      <c r="F9" s="39" t="n">
        <v>-227176.6577560731</v>
      </c>
      <c r="G9" s="39" t="inlineStr">
        <is>
          <t>CUPRITE#1;FCC_A1#1</t>
        </is>
      </c>
      <c r="H9" s="39" t="inlineStr">
        <is>
          <t>CUPRITE#1</t>
        </is>
      </c>
      <c r="I9" s="39" t="n">
        <v>-99385.37534629101</v>
      </c>
      <c r="J9" s="39" t="n">
        <v>-99385.37534629101</v>
      </c>
      <c r="K9" s="39" t="n">
        <v>-31012.04862075449</v>
      </c>
      <c r="L9" s="39" t="n">
        <v>-174441.0756765355</v>
      </c>
      <c r="M9" s="39" t="inlineStr">
        <is>
          <t>CUO#1</t>
        </is>
      </c>
      <c r="N9" s="39" t="inlineStr">
        <is>
          <t>CUO#1</t>
        </is>
      </c>
      <c r="O9" s="39" t="n">
        <v>-347418.0599390863</v>
      </c>
      <c r="P9" s="39" t="n">
        <v>-347418.0599390863</v>
      </c>
      <c r="Q9" s="39" t="n">
        <v>-27541.90985535276</v>
      </c>
      <c r="R9" s="39" t="n">
        <v>-960261.3248560312</v>
      </c>
      <c r="S9" s="39" t="inlineStr">
        <is>
          <t>CORUNDUM#1;FCC_A1#1</t>
        </is>
      </c>
      <c r="T9" s="39" t="inlineStr">
        <is>
          <t>CORUNDUM#1</t>
        </is>
      </c>
      <c r="U9" s="39" t="n">
        <v>-316044.0921500064</v>
      </c>
      <c r="V9" s="39" t="n">
        <v>-316044.0921500064</v>
      </c>
      <c r="W9" s="39" t="n">
        <v>-30885.23703207489</v>
      </c>
      <c r="X9" s="39" t="n">
        <v>-1041329.566068756</v>
      </c>
      <c r="Y9" s="39" t="inlineStr">
        <is>
          <t>HALITE#1</t>
        </is>
      </c>
      <c r="Z9" s="39" t="inlineStr">
        <is>
          <t>HALITE#1</t>
        </is>
      </c>
      <c r="AA9" s="39" t="n">
        <v>-318272.8819268064</v>
      </c>
      <c r="AB9" s="39" t="n">
        <v>-318035.1472091131</v>
      </c>
      <c r="AC9" s="39" t="n">
        <v>-19489.83258589665</v>
      </c>
      <c r="AD9" s="39" t="n">
        <v>-774252.4847274031</v>
      </c>
      <c r="AE9" s="39" t="inlineStr">
        <is>
          <t>GAS#1;QUARTZ#1</t>
        </is>
      </c>
      <c r="AF9" s="39" t="inlineStr">
        <is>
          <t>QUARTZ#1</t>
        </is>
      </c>
      <c r="AG9" s="39" t="n">
        <v>-331757.8562439731</v>
      </c>
      <c r="AH9" s="39" t="n">
        <v>-331506.6366122296</v>
      </c>
      <c r="AI9" s="39" t="n">
        <v>-29582.30429732682</v>
      </c>
      <c r="AJ9" s="39" t="n">
        <v>-804614.9359674728</v>
      </c>
      <c r="AK9" s="39" t="inlineStr">
        <is>
          <t>GAS#1;RUTILE#1</t>
        </is>
      </c>
      <c r="AL9" s="39" t="inlineStr">
        <is>
          <t>RUTILE#1</t>
        </is>
      </c>
      <c r="AM9" s="39" t="n">
        <v>-161835.2191004255</v>
      </c>
      <c r="AN9" s="39" t="n">
        <v>-161835.2191004255</v>
      </c>
      <c r="AO9" s="39" t="n">
        <v>-27152.63934581299</v>
      </c>
      <c r="AP9" s="39" t="n">
        <v>-431959.2692429565</v>
      </c>
      <c r="AQ9" s="39" t="inlineStr">
        <is>
          <t>BCC_A2#1;SPINEL#1</t>
        </is>
      </c>
      <c r="AR9" s="39" t="inlineStr">
        <is>
          <t>NOT_FOUND</t>
        </is>
      </c>
      <c r="AS9" s="39" t="n">
        <v>-337378.086200405</v>
      </c>
      <c r="AT9" s="39" t="n">
        <v>-337378.086200405</v>
      </c>
      <c r="AU9" s="39" t="n">
        <v>-37885.72985437087</v>
      </c>
      <c r="AV9" s="39" t="n">
        <v>-1112664.556625759</v>
      </c>
      <c r="AW9" s="39" t="inlineStr">
        <is>
          <t>HALITE#1</t>
        </is>
      </c>
      <c r="AX9" s="39" t="inlineStr">
        <is>
          <t>HALITE#1</t>
        </is>
      </c>
      <c r="AY9" s="39" t="n">
        <v>-384403.9605069977</v>
      </c>
      <c r="AZ9" s="39" t="n">
        <v>-384100.0947107242</v>
      </c>
      <c r="BA9" s="39" t="n">
        <v>-36033.81505529495</v>
      </c>
      <c r="BB9" s="39" t="n">
        <v>-956101.7379985787</v>
      </c>
      <c r="BC9" s="39" t="inlineStr">
        <is>
          <t>GAS#1;ZRO2_MONO#1</t>
        </is>
      </c>
      <c r="BD9" s="39" t="inlineStr">
        <is>
          <t>ZRO2_MONO#1</t>
        </is>
      </c>
      <c r="BE9" s="39" t="n">
        <v>-243511.6719021879</v>
      </c>
      <c r="BF9" s="39" t="n">
        <v>-243511.6719021879</v>
      </c>
      <c r="BG9" s="39" t="n">
        <v>-23750.25935507386</v>
      </c>
      <c r="BH9" s="39" t="n">
        <v>-618962.2320667414</v>
      </c>
      <c r="BI9" s="39" t="inlineStr">
        <is>
          <t>CORUNDUM#1</t>
        </is>
      </c>
      <c r="BJ9" s="39" t="inlineStr">
        <is>
          <t>CORUNDUM#1</t>
        </is>
      </c>
      <c r="BK9" s="39" t="n">
        <v>-221190.529445727</v>
      </c>
      <c r="BL9" s="39" t="n">
        <v>-221190.5287956037</v>
      </c>
      <c r="BM9" s="39" t="n">
        <v>-31120.26153195919</v>
      </c>
      <c r="BN9" s="39" t="n">
        <v>-661445.2662518702</v>
      </c>
      <c r="BO9" s="39" t="inlineStr">
        <is>
          <t>CBCC_A12#1;HALITE#1</t>
        </is>
      </c>
      <c r="BP9" s="39" t="inlineStr">
        <is>
          <t>HALITE#1</t>
        </is>
      </c>
      <c r="BQ9" s="39" t="n">
        <v>-140285.5733378119</v>
      </c>
      <c r="BR9" s="39" t="n">
        <v>-140285.5733315807</v>
      </c>
      <c r="BS9" s="39" t="n">
        <v>-29289.64769594169</v>
      </c>
      <c r="BT9" s="39" t="n">
        <v>-341486.6694922447</v>
      </c>
      <c r="BU9" s="39" t="inlineStr">
        <is>
          <t>FCC_A1#1;HALITE#1</t>
        </is>
      </c>
      <c r="BV9" s="39" t="inlineStr">
        <is>
          <t>HALITE#1</t>
        </is>
      </c>
      <c r="BW9" s="39" t="n">
        <v>-145002.7531678274</v>
      </c>
      <c r="BX9" s="39" t="n">
        <v>-145002.7514435302</v>
      </c>
      <c r="BY9" s="39" t="n">
        <v>-29094.98755206883</v>
      </c>
      <c r="BZ9" s="39" t="n">
        <v>-360744.7091000522</v>
      </c>
      <c r="CA9" s="39" t="inlineStr">
        <is>
          <t>FCC_A1#1;HALITE#1</t>
        </is>
      </c>
      <c r="CB9" s="39" t="inlineStr">
        <is>
          <t>HALITE#1</t>
        </is>
      </c>
      <c r="CC9" s="39" t="inlineStr"/>
      <c r="CD9" s="39" t="inlineStr"/>
      <c r="CE9" s="39" t="inlineStr"/>
      <c r="CF9" s="39" t="n">
        <v>-140671.1537</v>
      </c>
      <c r="CG9" s="39" t="inlineStr"/>
      <c r="CH9" s="39" t="inlineStr">
        <is>
          <t>SSUB3</t>
        </is>
      </c>
      <c r="CI9" s="39" t="n">
        <v>-266817.8471816762</v>
      </c>
      <c r="CJ9" s="39" t="n">
        <v>-266817.8471816762</v>
      </c>
      <c r="CK9" s="39" t="n">
        <v>-8323.327946403901</v>
      </c>
      <c r="CL9" s="39" t="n">
        <v>-717218.7248765959</v>
      </c>
      <c r="CM9" s="39" t="inlineStr">
        <is>
          <t>IONIC_LIQ#1</t>
        </is>
      </c>
      <c r="CN9" s="39" t="inlineStr">
        <is>
          <t>NOT_FOUND</t>
        </is>
      </c>
      <c r="CO9" s="39" t="n">
        <v>-240514.5263613663</v>
      </c>
      <c r="CP9" s="39" t="n">
        <v>-240514.5263613663</v>
      </c>
      <c r="CQ9" s="39" t="n">
        <v>-29397.10657625645</v>
      </c>
      <c r="CR9" s="39" t="n">
        <v>-488846.660083701</v>
      </c>
      <c r="CS9" s="39" t="inlineStr">
        <is>
          <t>V2O5#1</t>
        </is>
      </c>
      <c r="CT9" s="39" t="inlineStr">
        <is>
          <t>V2O5#1</t>
        </is>
      </c>
      <c r="CU9" s="39" t="n">
        <v>-383052.0602233422</v>
      </c>
      <c r="CV9" s="39" t="n">
        <v>-383052.0602233422</v>
      </c>
      <c r="CW9" s="39" t="n">
        <v>-49455.56297672865</v>
      </c>
      <c r="CX9" s="39" t="n">
        <v>-1049823.121641716</v>
      </c>
      <c r="CY9" s="39" t="inlineStr">
        <is>
          <t>M2O3A#1</t>
        </is>
      </c>
      <c r="CZ9" s="39" t="inlineStr">
        <is>
          <t>NOT_FOUND</t>
        </is>
      </c>
      <c r="DA9" s="39" t="inlineStr"/>
      <c r="DB9" s="39" t="inlineStr"/>
      <c r="DC9" s="39" t="inlineStr"/>
      <c r="DD9" s="39" t="n">
        <v>-1153421.0133</v>
      </c>
      <c r="DE9" s="39" t="inlineStr"/>
      <c r="DF9" s="40" t="inlineStr">
        <is>
          <t>SSUB3</t>
        </is>
      </c>
    </row>
    <row r="10">
      <c r="A10" s="35" t="n">
        <v>800</v>
      </c>
      <c r="B10" s="36" t="n">
        <v>526.85</v>
      </c>
      <c r="C10" s="36" t="n">
        <v>-88049.72247832146</v>
      </c>
      <c r="D10" s="36" t="n">
        <v>-87995.56908281666</v>
      </c>
      <c r="E10" s="36" t="n">
        <v>-33912.57299215905</v>
      </c>
      <c r="F10" s="36" t="n">
        <v>-219834.7384421624</v>
      </c>
      <c r="G10" s="36" t="inlineStr">
        <is>
          <t>CUPRITE#1;FCC_A1#1</t>
        </is>
      </c>
      <c r="H10" s="36" t="inlineStr">
        <is>
          <t>CUPRITE#1</t>
        </is>
      </c>
      <c r="I10" s="36" t="n">
        <v>-101621.9470435156</v>
      </c>
      <c r="J10" s="36" t="n">
        <v>-101621.9470435156</v>
      </c>
      <c r="K10" s="36" t="n">
        <v>-33912.57299215905</v>
      </c>
      <c r="L10" s="36" t="n">
        <v>-165849.3377306139</v>
      </c>
      <c r="M10" s="36" t="inlineStr">
        <is>
          <t>CUO#1;CUPRITE#1</t>
        </is>
      </c>
      <c r="N10" s="36" t="inlineStr">
        <is>
          <t>CUO#1</t>
        </is>
      </c>
      <c r="O10" s="36" t="n">
        <v>-348908.680821815</v>
      </c>
      <c r="P10" s="36" t="n">
        <v>-348908.680821815</v>
      </c>
      <c r="Q10" s="36" t="n">
        <v>-30243.54892781366</v>
      </c>
      <c r="R10" s="36" t="n">
        <v>-949890.8997098347</v>
      </c>
      <c r="S10" s="36" t="inlineStr">
        <is>
          <t>CORUNDUM#1;FCC_A1#1</t>
        </is>
      </c>
      <c r="T10" s="36" t="inlineStr">
        <is>
          <t>CORUNDUM#1</t>
        </is>
      </c>
      <c r="U10" s="36" t="n">
        <v>-317781.4922328083</v>
      </c>
      <c r="V10" s="36" t="n">
        <v>-317781.4922328083</v>
      </c>
      <c r="W10" s="36" t="n">
        <v>-33814.91420690537</v>
      </c>
      <c r="X10" s="36" t="n">
        <v>-1030682.836058292</v>
      </c>
      <c r="Y10" s="36" t="inlineStr">
        <is>
          <t>HALITE#1</t>
        </is>
      </c>
      <c r="Z10" s="36" t="inlineStr">
        <is>
          <t>HALITE#1</t>
        </is>
      </c>
      <c r="AA10" s="36" t="n">
        <v>-319894.4463180208</v>
      </c>
      <c r="AB10" s="36" t="n">
        <v>-319660.9585239323</v>
      </c>
      <c r="AC10" s="36" t="n">
        <v>-21527.9155628072</v>
      </c>
      <c r="AD10" s="36" t="n">
        <v>-765342.1189321248</v>
      </c>
      <c r="AE10" s="36" t="inlineStr">
        <is>
          <t>GAS#1;QUARTZ#1</t>
        </is>
      </c>
      <c r="AF10" s="36" t="inlineStr">
        <is>
          <t>QUARTZ#1</t>
        </is>
      </c>
      <c r="AG10" s="36" t="n">
        <v>-333648.5921252853</v>
      </c>
      <c r="AH10" s="36" t="n">
        <v>-333401.3504975892</v>
      </c>
      <c r="AI10" s="36" t="n">
        <v>-32449.23667109232</v>
      </c>
      <c r="AJ10" s="36" t="n">
        <v>-795683.2352456334</v>
      </c>
      <c r="AK10" s="36" t="inlineStr">
        <is>
          <t>GAS#1;RUTILE#1</t>
        </is>
      </c>
      <c r="AL10" s="36" t="inlineStr">
        <is>
          <t>RUTILE#1</t>
        </is>
      </c>
      <c r="AM10" s="36" t="n">
        <v>-164235.1332793927</v>
      </c>
      <c r="AN10" s="36" t="n">
        <v>-164235.1332793927</v>
      </c>
      <c r="AO10" s="36" t="n">
        <v>-29934.31523703503</v>
      </c>
      <c r="AP10" s="36" t="n">
        <v>-424258.5981843706</v>
      </c>
      <c r="AQ10" s="36" t="inlineStr">
        <is>
          <t>BCC_A2#1;SPINEL#1</t>
        </is>
      </c>
      <c r="AR10" s="36" t="inlineStr">
        <is>
          <t>NOT_FOUND</t>
        </is>
      </c>
      <c r="AS10" s="36" t="n">
        <v>-339485.7038540004</v>
      </c>
      <c r="AT10" s="36" t="n">
        <v>-339485.7038540004</v>
      </c>
      <c r="AU10" s="36" t="n">
        <v>-41398.18250110216</v>
      </c>
      <c r="AV10" s="36" t="n">
        <v>-1102333.145954667</v>
      </c>
      <c r="AW10" s="36" t="inlineStr">
        <is>
          <t>HALITE#1</t>
        </is>
      </c>
      <c r="AX10" s="36" t="inlineStr">
        <is>
          <t>HALITE#1</t>
        </is>
      </c>
      <c r="AY10" s="36" t="n">
        <v>-386288.539997316</v>
      </c>
      <c r="AZ10" s="36" t="n">
        <v>-385988.6581095483</v>
      </c>
      <c r="BA10" s="36" t="n">
        <v>-39338.81952044048</v>
      </c>
      <c r="BB10" s="36" t="n">
        <v>-946713.4960123776</v>
      </c>
      <c r="BC10" s="36" t="inlineStr">
        <is>
          <t>GAS#1;ZRO2_MONO#1</t>
        </is>
      </c>
      <c r="BD10" s="36" t="inlineStr">
        <is>
          <t>ZRO2_MONO#1</t>
        </is>
      </c>
      <c r="BE10" s="36" t="n">
        <v>-245436.0518658166</v>
      </c>
      <c r="BF10" s="36" t="n">
        <v>-245436.0518658166</v>
      </c>
      <c r="BG10" s="36" t="n">
        <v>-26170.01968458858</v>
      </c>
      <c r="BH10" s="36" t="n">
        <v>-610413.5088474739</v>
      </c>
      <c r="BI10" s="36" t="inlineStr">
        <is>
          <t>CORUNDUM#1</t>
        </is>
      </c>
      <c r="BJ10" s="36" t="inlineStr">
        <is>
          <t>CORUNDUM#1</t>
        </is>
      </c>
      <c r="BK10" s="36" t="n">
        <v>-223825.0330885004</v>
      </c>
      <c r="BL10" s="36" t="n">
        <v>-223825.031047853</v>
      </c>
      <c r="BM10" s="36" t="n">
        <v>-34168.40854330644</v>
      </c>
      <c r="BN10" s="36" t="n">
        <v>-654150.0108082586</v>
      </c>
      <c r="BO10" s="36" t="inlineStr">
        <is>
          <t>CBCC_A12#1;HALITE#1</t>
        </is>
      </c>
      <c r="BP10" s="36" t="inlineStr">
        <is>
          <t>HALITE#1</t>
        </is>
      </c>
      <c r="BQ10" s="36" t="n">
        <v>-142503.8606411162</v>
      </c>
      <c r="BR10" s="36" t="n">
        <v>-142503.8606087463</v>
      </c>
      <c r="BS10" s="36" t="n">
        <v>-32215.64260804567</v>
      </c>
      <c r="BT10" s="36" t="n">
        <v>-332770.8528892435</v>
      </c>
      <c r="BU10" s="36" t="inlineStr">
        <is>
          <t>FCC_A1#1;HALITE#1</t>
        </is>
      </c>
      <c r="BV10" s="36" t="inlineStr">
        <is>
          <t>HALITE#1</t>
        </is>
      </c>
      <c r="BW10" s="36" t="n">
        <v>-147607.8069743437</v>
      </c>
      <c r="BX10" s="36" t="n">
        <v>-147607.8017446581</v>
      </c>
      <c r="BY10" s="36" t="n">
        <v>-31971.30067712501</v>
      </c>
      <c r="BZ10" s="36" t="n">
        <v>-353675.3220839947</v>
      </c>
      <c r="CA10" s="36" t="inlineStr">
        <is>
          <t>FCC_A1#1;HALITE#1</t>
        </is>
      </c>
      <c r="CB10" s="36" t="inlineStr">
        <is>
          <t>HALITE#1</t>
        </is>
      </c>
      <c r="CC10" s="36" t="inlineStr"/>
      <c r="CD10" s="36" t="inlineStr"/>
      <c r="CE10" s="36" t="inlineStr"/>
      <c r="CF10" s="36" t="n">
        <v>-143586.873</v>
      </c>
      <c r="CG10" s="36" t="inlineStr"/>
      <c r="CH10" s="36" t="inlineStr">
        <is>
          <t>SSUB3</t>
        </is>
      </c>
      <c r="CI10" s="36" t="inlineStr"/>
      <c r="CJ10" s="36" t="inlineStr"/>
      <c r="CK10" s="36" t="inlineStr"/>
      <c r="CL10" s="36" t="inlineStr"/>
      <c r="CM10" s="36" t="inlineStr">
        <is>
          <t>Error: Thermo-Calc calculation error: se.thermocalc.core.CalculationEngineException:  ERROR IN QTHISS : TOO MANY ITERATIONS</t>
        </is>
      </c>
      <c r="CN10" s="36" t="inlineStr"/>
      <c r="CO10" s="36" t="n">
        <v>-242473.37107869</v>
      </c>
      <c r="CP10" s="36" t="n">
        <v>-242473.37107869</v>
      </c>
      <c r="CQ10" s="36" t="n">
        <v>-32199.68065020623</v>
      </c>
      <c r="CR10" s="36" t="n">
        <v>-480352.3900410368</v>
      </c>
      <c r="CS10" s="36" t="inlineStr">
        <is>
          <t>V2O5#1</t>
        </is>
      </c>
      <c r="CT10" s="36" t="inlineStr">
        <is>
          <t>V2O5#1</t>
        </is>
      </c>
      <c r="CU10" s="36" t="n">
        <v>-385473.4488041381</v>
      </c>
      <c r="CV10" s="36" t="n">
        <v>-385473.4488041381</v>
      </c>
      <c r="CW10" s="36" t="n">
        <v>-53660.98649886701</v>
      </c>
      <c r="CX10" s="36" t="n">
        <v>-1040550.209556174</v>
      </c>
      <c r="CY10" s="36" t="inlineStr">
        <is>
          <t>M2O3A#1</t>
        </is>
      </c>
      <c r="CZ10" s="36" t="inlineStr">
        <is>
          <t>NOT_FOUND</t>
        </is>
      </c>
      <c r="DA10" s="36" t="inlineStr"/>
      <c r="DB10" s="36" t="inlineStr"/>
      <c r="DC10" s="36" t="inlineStr"/>
      <c r="DD10" s="36" t="n">
        <v>-1159879.6091</v>
      </c>
      <c r="DE10" s="36" t="inlineStr"/>
      <c r="DF10" s="37" t="inlineStr">
        <is>
          <t>SSUB3</t>
        </is>
      </c>
    </row>
    <row r="11">
      <c r="A11" s="38" t="n">
        <v>850</v>
      </c>
      <c r="B11" s="39" t="n">
        <v>576.85</v>
      </c>
      <c r="C11" s="39" t="n">
        <v>-90797.02512249297</v>
      </c>
      <c r="D11" s="39" t="n">
        <v>-90743.11163904812</v>
      </c>
      <c r="E11" s="39" t="n">
        <v>-36899.71572267172</v>
      </c>
      <c r="F11" s="39" t="n">
        <v>-212527.5232743336</v>
      </c>
      <c r="G11" s="39" t="inlineStr">
        <is>
          <t>CUPRITE#1;FCC_A1#1</t>
        </is>
      </c>
      <c r="H11" s="39" t="inlineStr">
        <is>
          <t>CUPRITE#1</t>
        </is>
      </c>
      <c r="I11" s="39" t="n">
        <v>-103941.9413050056</v>
      </c>
      <c r="J11" s="39" t="n">
        <v>-103941.9413050056</v>
      </c>
      <c r="K11" s="39" t="n">
        <v>-36899.71572267172</v>
      </c>
      <c r="L11" s="39" t="n">
        <v>-157312.5692047417</v>
      </c>
      <c r="M11" s="39" t="inlineStr">
        <is>
          <t>CUO#1;CUPRITE#1</t>
        </is>
      </c>
      <c r="N11" s="39" t="inlineStr">
        <is>
          <t>CUO#1</t>
        </is>
      </c>
      <c r="O11" s="39" t="n">
        <v>-350474.409321896</v>
      </c>
      <c r="P11" s="39" t="n">
        <v>-350474.409321896</v>
      </c>
      <c r="Q11" s="39" t="n">
        <v>-33041.62978699</v>
      </c>
      <c r="R11" s="39" t="n">
        <v>-939536.7601203963</v>
      </c>
      <c r="S11" s="39" t="inlineStr">
        <is>
          <t>CORUNDUM#1;FCC_A1#1</t>
        </is>
      </c>
      <c r="T11" s="39" t="inlineStr">
        <is>
          <t>CORUNDUM#1</t>
        </is>
      </c>
      <c r="U11" s="39" t="n">
        <v>-319596.1437915615</v>
      </c>
      <c r="V11" s="39" t="n">
        <v>-319596.1437915615</v>
      </c>
      <c r="W11" s="39" t="n">
        <v>-36839.99017077323</v>
      </c>
      <c r="X11" s="39" t="n">
        <v>-1020048.830254762</v>
      </c>
      <c r="Y11" s="39" t="inlineStr">
        <is>
          <t>HALITE#1</t>
        </is>
      </c>
      <c r="Z11" s="39" t="inlineStr">
        <is>
          <t>HALITE#1</t>
        </is>
      </c>
      <c r="AA11" s="39" t="n">
        <v>-321596.1260397663</v>
      </c>
      <c r="AB11" s="39" t="n">
        <v>-321366.8577960114</v>
      </c>
      <c r="AC11" s="39" t="n">
        <v>-23645.26953832292</v>
      </c>
      <c r="AD11" s="39" t="n">
        <v>-756487.3440110388</v>
      </c>
      <c r="AE11" s="39" t="inlineStr">
        <is>
          <t>GAS#1;QUARTZ#1</t>
        </is>
      </c>
      <c r="AF11" s="39" t="inlineStr">
        <is>
          <t>QUARTZ#1</t>
        </is>
      </c>
      <c r="AG11" s="39" t="n">
        <v>-335615.7839026284</v>
      </c>
      <c r="AH11" s="39" t="n">
        <v>-335372.4957477119</v>
      </c>
      <c r="AI11" s="39" t="n">
        <v>-35413.08974564535</v>
      </c>
      <c r="AJ11" s="39" t="n">
        <v>-786778.4973923026</v>
      </c>
      <c r="AK11" s="39" t="inlineStr">
        <is>
          <t>GAS#1;RUTILE#1</t>
        </is>
      </c>
      <c r="AL11" s="39" t="inlineStr">
        <is>
          <t>RUTILE#1</t>
        </is>
      </c>
      <c r="AM11" s="39" t="n">
        <v>-170489.526483894</v>
      </c>
      <c r="AN11" s="39" t="n">
        <v>-166862.3000552266</v>
      </c>
      <c r="AO11" s="39" t="n">
        <v>-32838.63114433461</v>
      </c>
      <c r="AP11" s="39" t="n">
        <v>-431625.0790769694</v>
      </c>
      <c r="AQ11" s="39" t="inlineStr">
        <is>
          <t>BCC_A2#1;HALITE#1</t>
        </is>
      </c>
      <c r="AR11" s="39" t="inlineStr">
        <is>
          <t>HALITE#1</t>
        </is>
      </c>
      <c r="AS11" s="39" t="n">
        <v>-341675.1557082021</v>
      </c>
      <c r="AT11" s="39" t="n">
        <v>-341675.1557082021</v>
      </c>
      <c r="AU11" s="39" t="n">
        <v>-45016.34361295542</v>
      </c>
      <c r="AV11" s="39" t="n">
        <v>-1092012.17103696</v>
      </c>
      <c r="AW11" s="39" t="inlineStr">
        <is>
          <t>HALITE#1</t>
        </is>
      </c>
      <c r="AX11" s="39" t="inlineStr">
        <is>
          <t>HALITE#1</t>
        </is>
      </c>
      <c r="AY11" s="39" t="n">
        <v>-388249.4779207351</v>
      </c>
      <c r="AZ11" s="39" t="n">
        <v>-387953.5563250993</v>
      </c>
      <c r="BA11" s="39" t="n">
        <v>-42740.92110623169</v>
      </c>
      <c r="BB11" s="39" t="n">
        <v>-937351.7480860364</v>
      </c>
      <c r="BC11" s="39" t="inlineStr">
        <is>
          <t>GAS#1;ZRO2_MONO#1</t>
        </is>
      </c>
      <c r="BD11" s="39" t="inlineStr">
        <is>
          <t>ZRO2_MONO#1</t>
        </is>
      </c>
      <c r="BE11" s="39" t="n">
        <v>-247438.1866809349</v>
      </c>
      <c r="BF11" s="39" t="n">
        <v>-247438.186680935</v>
      </c>
      <c r="BG11" s="39" t="n">
        <v>-28680.81274613305</v>
      </c>
      <c r="BH11" s="39" t="n">
        <v>-601897.1073716683</v>
      </c>
      <c r="BI11" s="39" t="inlineStr">
        <is>
          <t>CORUNDUM#1</t>
        </is>
      </c>
      <c r="BJ11" s="39" t="inlineStr">
        <is>
          <t>CORUNDUM#1</t>
        </is>
      </c>
      <c r="BK11" s="39" t="n">
        <v>-226541.3478117973</v>
      </c>
      <c r="BL11" s="39" t="n">
        <v>-226541.3422295355</v>
      </c>
      <c r="BM11" s="39" t="n">
        <v>-37325.95863404858</v>
      </c>
      <c r="BN11" s="39" t="n">
        <v>-646857.7094091545</v>
      </c>
      <c r="BO11" s="39" t="inlineStr">
        <is>
          <t>CBCC_A12#1;HALITE#1</t>
        </is>
      </c>
      <c r="BP11" s="39" t="inlineStr">
        <is>
          <t>HALITE#1</t>
        </is>
      </c>
      <c r="BQ11" s="39" t="n">
        <v>-144808.6865837121</v>
      </c>
      <c r="BR11" s="39" t="n">
        <v>-144808.6864458659</v>
      </c>
      <c r="BS11" s="39" t="n">
        <v>-35237.98371805081</v>
      </c>
      <c r="BT11" s="39" t="n">
        <v>-324103.0143288093</v>
      </c>
      <c r="BU11" s="39" t="inlineStr">
        <is>
          <t>FCC_A1#1;HALITE#1</t>
        </is>
      </c>
      <c r="BV11" s="39" t="inlineStr">
        <is>
          <t>HALITE#1</t>
        </is>
      </c>
      <c r="BW11" s="39" t="n">
        <v>-150299.3966427336</v>
      </c>
      <c r="BX11" s="39" t="n">
        <v>-150299.3827184708</v>
      </c>
      <c r="BY11" s="39" t="n">
        <v>-34949.5628071956</v>
      </c>
      <c r="BZ11" s="39" t="n">
        <v>-346642.6963866058</v>
      </c>
      <c r="CA11" s="39" t="inlineStr">
        <is>
          <t>FCC_A1#1;HALITE#1</t>
        </is>
      </c>
      <c r="CB11" s="39" t="inlineStr">
        <is>
          <t>HALITE#1</t>
        </is>
      </c>
      <c r="CC11" s="39" t="inlineStr"/>
      <c r="CD11" s="39" t="inlineStr"/>
      <c r="CE11" s="39" t="inlineStr"/>
      <c r="CF11" s="39" t="n">
        <v>-146588.787</v>
      </c>
      <c r="CG11" s="39" t="inlineStr"/>
      <c r="CH11" s="39" t="inlineStr">
        <is>
          <t>SSUB3</t>
        </is>
      </c>
      <c r="CI11" s="39" t="inlineStr"/>
      <c r="CJ11" s="39" t="inlineStr"/>
      <c r="CK11" s="39" t="inlineStr"/>
      <c r="CL11" s="39" t="inlineStr"/>
      <c r="CM11" s="39" t="inlineStr">
        <is>
          <t>Error: Thermo-Calc calculation error: se.thermocalc.core.CalculationEngineException:  ERROR IN QTHISS : TOO MANY ITERATIONS</t>
        </is>
      </c>
      <c r="CN11" s="39" t="inlineStr"/>
      <c r="CO11" s="39" t="n">
        <v>-244508.8250073647</v>
      </c>
      <c r="CP11" s="39" t="n">
        <v>-244508.8250073647</v>
      </c>
      <c r="CQ11" s="39" t="n">
        <v>-35091.09956349976</v>
      </c>
      <c r="CR11" s="39" t="n">
        <v>-471896.0657998842</v>
      </c>
      <c r="CS11" s="39" t="inlineStr">
        <is>
          <t>V2O5#1</t>
        </is>
      </c>
      <c r="CT11" s="39" t="inlineStr">
        <is>
          <t>V2O5#1</t>
        </is>
      </c>
      <c r="CU11" s="39" t="n">
        <v>-387975.8364435586</v>
      </c>
      <c r="CV11" s="39" t="n">
        <v>-387975.8364435586</v>
      </c>
      <c r="CW11" s="39" t="n">
        <v>-57961.08706447877</v>
      </c>
      <c r="CX11" s="39" t="n">
        <v>-1031315.574155953</v>
      </c>
      <c r="CY11" s="39" t="inlineStr">
        <is>
          <t>M2O3A#1</t>
        </is>
      </c>
      <c r="CZ11" s="39" t="inlineStr">
        <is>
          <t>NOT_FOUND</t>
        </is>
      </c>
      <c r="DA11" s="39" t="inlineStr"/>
      <c r="DB11" s="39" t="inlineStr"/>
      <c r="DC11" s="39" t="inlineStr"/>
      <c r="DD11" s="39" t="n">
        <v>-1166577.2629</v>
      </c>
      <c r="DE11" s="39" t="inlineStr"/>
      <c r="DF11" s="40" t="inlineStr">
        <is>
          <t>SSUB3</t>
        </is>
      </c>
    </row>
    <row r="12">
      <c r="A12" s="35" t="n">
        <v>900</v>
      </c>
      <c r="B12" s="36" t="n">
        <v>626.85</v>
      </c>
      <c r="C12" s="36" t="n">
        <v>-93621.57421401794</v>
      </c>
      <c r="D12" s="36" t="n">
        <v>-93567.90556544831</v>
      </c>
      <c r="E12" s="36" t="n">
        <v>-39969.02623895592</v>
      </c>
      <c r="F12" s="36" t="n">
        <v>-205254.8756863689</v>
      </c>
      <c r="G12" s="36" t="inlineStr">
        <is>
          <t>CUPRITE#1;FCC_A1#1</t>
        </is>
      </c>
      <c r="H12" s="36" t="inlineStr">
        <is>
          <t>CUPRITE#1</t>
        </is>
      </c>
      <c r="I12" s="36" t="n">
        <v>-106341.1620099162</v>
      </c>
      <c r="J12" s="36" t="n">
        <v>-106341.1620099162</v>
      </c>
      <c r="K12" s="36" t="n">
        <v>-39969.02623895592</v>
      </c>
      <c r="L12" s="36" t="n">
        <v>-148828.1309198378</v>
      </c>
      <c r="M12" s="36" t="inlineStr">
        <is>
          <t>CUO#1</t>
        </is>
      </c>
      <c r="N12" s="36" t="inlineStr">
        <is>
          <t>CUO#1</t>
        </is>
      </c>
      <c r="O12" s="36" t="n">
        <v>-352111.6146215886</v>
      </c>
      <c r="P12" s="36" t="n">
        <v>-352111.6146215885</v>
      </c>
      <c r="Q12" s="36" t="n">
        <v>-35933.49326231969</v>
      </c>
      <c r="R12" s="36" t="n">
        <v>-929195.593080287</v>
      </c>
      <c r="S12" s="36" t="inlineStr">
        <is>
          <t>CORUNDUM#1;FCC_A1#1</t>
        </is>
      </c>
      <c r="T12" s="36" t="inlineStr">
        <is>
          <t>CORUNDUM#1</t>
        </is>
      </c>
      <c r="U12" s="36" t="n">
        <v>-321484.0800603107</v>
      </c>
      <c r="V12" s="36" t="n">
        <v>-321484.0800603107</v>
      </c>
      <c r="W12" s="36" t="n">
        <v>-39956.81681890714</v>
      </c>
      <c r="X12" s="36" t="n">
        <v>-1009424.221961513</v>
      </c>
      <c r="Y12" s="36" t="inlineStr">
        <is>
          <t>HALITE#1</t>
        </is>
      </c>
      <c r="Z12" s="36" t="inlineStr">
        <is>
          <t>HALITE#1</t>
        </is>
      </c>
      <c r="AA12" s="36" t="n">
        <v>-323378.1519266466</v>
      </c>
      <c r="AB12" s="36" t="n">
        <v>-323153.0730070408</v>
      </c>
      <c r="AC12" s="36" t="n">
        <v>-25837.98172192356</v>
      </c>
      <c r="AD12" s="36" t="n">
        <v>-747698.0094161012</v>
      </c>
      <c r="AE12" s="36" t="inlineStr">
        <is>
          <t>GAS#1;QUARTZ#1</t>
        </is>
      </c>
      <c r="AF12" s="36" t="inlineStr">
        <is>
          <t>QUARTZ#1</t>
        </is>
      </c>
      <c r="AG12" s="36" t="n">
        <v>-337655.3923921176</v>
      </c>
      <c r="AH12" s="36" t="n">
        <v>-337416.0360742366</v>
      </c>
      <c r="AI12" s="36" t="n">
        <v>-38469.48402475</v>
      </c>
      <c r="AJ12" s="36" t="n">
        <v>-777898.2285096878</v>
      </c>
      <c r="AK12" s="36" t="inlineStr">
        <is>
          <t>GAS#1;RUTILE#1</t>
        </is>
      </c>
      <c r="AL12" s="36" t="inlineStr">
        <is>
          <t>RUTILE#1</t>
        </is>
      </c>
      <c r="AM12" s="36" t="n">
        <v>-173243.8152252726</v>
      </c>
      <c r="AN12" s="36" t="n">
        <v>-169780.9251190694</v>
      </c>
      <c r="AO12" s="36" t="n">
        <v>-35866.05832626404</v>
      </c>
      <c r="AP12" s="36" t="n">
        <v>-424644.6796066475</v>
      </c>
      <c r="AQ12" s="36" t="inlineStr">
        <is>
          <t>BCC_A2#1;HALITE#1</t>
        </is>
      </c>
      <c r="AR12" s="36" t="inlineStr">
        <is>
          <t>HALITE#1</t>
        </is>
      </c>
      <c r="AS12" s="36" t="n">
        <v>-343942.0491938062</v>
      </c>
      <c r="AT12" s="36" t="n">
        <v>-343942.0491938062</v>
      </c>
      <c r="AU12" s="36" t="n">
        <v>-48738.20233306001</v>
      </c>
      <c r="AV12" s="36" t="n">
        <v>-1081693.32746719</v>
      </c>
      <c r="AW12" s="36" t="inlineStr">
        <is>
          <t>HALITE#1</t>
        </is>
      </c>
      <c r="AX12" s="36" t="inlineStr">
        <is>
          <t>HALITE#1</t>
        </is>
      </c>
      <c r="AY12" s="36" t="n">
        <v>-390282.8867512671</v>
      </c>
      <c r="AZ12" s="36" t="n">
        <v>-389990.9030968367</v>
      </c>
      <c r="BA12" s="36" t="n">
        <v>-46235.72743106449</v>
      </c>
      <c r="BB12" s="36" t="n">
        <v>-928014.4681808216</v>
      </c>
      <c r="BC12" s="36" t="inlineStr">
        <is>
          <t>GAS#1;ZRO2_MONO#1</t>
        </is>
      </c>
      <c r="BD12" s="36" t="inlineStr">
        <is>
          <t>ZRO2_MONO#1</t>
        </is>
      </c>
      <c r="BE12" s="36" t="n">
        <v>-249513.899710324</v>
      </c>
      <c r="BF12" s="36" t="n">
        <v>-249513.899710324</v>
      </c>
      <c r="BG12" s="36" t="n">
        <v>-31279.01757787749</v>
      </c>
      <c r="BH12" s="36" t="n">
        <v>-593409.1776219949</v>
      </c>
      <c r="BI12" s="36" t="inlineStr">
        <is>
          <t>CORUNDUM#1</t>
        </is>
      </c>
      <c r="BJ12" s="36" t="inlineStr">
        <is>
          <t>CORUNDUM#1</t>
        </is>
      </c>
      <c r="BK12" s="36" t="n">
        <v>-229335.3376091502</v>
      </c>
      <c r="BL12" s="36" t="n">
        <v>-229335.3239901583</v>
      </c>
      <c r="BM12" s="36" t="n">
        <v>-40588.70575658772</v>
      </c>
      <c r="BN12" s="36" t="n">
        <v>-639565.4742815101</v>
      </c>
      <c r="BO12" s="36" t="inlineStr">
        <is>
          <t>CBCC_A12#1;HALITE#1</t>
        </is>
      </c>
      <c r="BP12" s="36" t="inlineStr">
        <is>
          <t>HALITE#1</t>
        </is>
      </c>
      <c r="BQ12" s="36" t="n">
        <v>-147195.366524622</v>
      </c>
      <c r="BR12" s="36" t="n">
        <v>-147195.3660270612</v>
      </c>
      <c r="BS12" s="36" t="n">
        <v>-38351.65098765913</v>
      </c>
      <c r="BT12" s="36" t="n">
        <v>-315479.6994812547</v>
      </c>
      <c r="BU12" s="36" t="inlineStr">
        <is>
          <t>FCC_A1#1;HALITE#1</t>
        </is>
      </c>
      <c r="BV12" s="36" t="inlineStr">
        <is>
          <t>HALITE#1</t>
        </is>
      </c>
      <c r="BW12" s="36" t="n">
        <v>-153073.2852417081</v>
      </c>
      <c r="BX12" s="36" t="n">
        <v>-153073.2519801551</v>
      </c>
      <c r="BY12" s="36" t="n">
        <v>-38026.59840074975</v>
      </c>
      <c r="BZ12" s="36" t="n">
        <v>-339641.4795234179</v>
      </c>
      <c r="CA12" s="36" t="inlineStr">
        <is>
          <t>FCC_A1#1;HALITE#1</t>
        </is>
      </c>
      <c r="CB12" s="36" t="inlineStr">
        <is>
          <t>HALITE#1</t>
        </is>
      </c>
      <c r="CC12" s="36" t="inlineStr"/>
      <c r="CD12" s="36" t="inlineStr"/>
      <c r="CE12" s="36" t="inlineStr"/>
      <c r="CF12" s="36" t="n">
        <v>-149672.8699</v>
      </c>
      <c r="CG12" s="36" t="inlineStr"/>
      <c r="CH12" s="36" t="inlineStr">
        <is>
          <t>SSUB3</t>
        </is>
      </c>
      <c r="CI12" s="36" t="inlineStr"/>
      <c r="CJ12" s="36" t="inlineStr"/>
      <c r="CK12" s="36" t="inlineStr"/>
      <c r="CL12" s="36" t="inlineStr"/>
      <c r="CM12" s="36" t="inlineStr">
        <is>
          <t>Error: Thermo-Calc calculation error: se.thermocalc.core.CalculationEngineException:  ERROR IN QTHISS : TOO MANY ITERATIONS</t>
        </is>
      </c>
      <c r="CN12" s="36" t="inlineStr"/>
      <c r="CO12" s="36" t="n">
        <v>-246618.0225207327</v>
      </c>
      <c r="CP12" s="36" t="n">
        <v>-246618.0225207327</v>
      </c>
      <c r="CQ12" s="36" t="n">
        <v>-38067.09299520421</v>
      </c>
      <c r="CR12" s="36" t="n">
        <v>-463478.3240199733</v>
      </c>
      <c r="CS12" s="36" t="inlineStr">
        <is>
          <t>V2O5#1</t>
        </is>
      </c>
      <c r="CT12" s="36" t="inlineStr">
        <is>
          <t>V2O5#1</t>
        </is>
      </c>
      <c r="CU12" s="36" t="n">
        <v>-390555.0912492186</v>
      </c>
      <c r="CV12" s="36" t="n">
        <v>-390555.0912492186</v>
      </c>
      <c r="CW12" s="36" t="n">
        <v>-62352.2464882729</v>
      </c>
      <c r="CX12" s="36" t="n">
        <v>-1022115.510871116</v>
      </c>
      <c r="CY12" s="36" t="inlineStr">
        <is>
          <t>M2O3A#1</t>
        </is>
      </c>
      <c r="CZ12" s="36" t="inlineStr">
        <is>
          <t>NOT_FOUND</t>
        </is>
      </c>
      <c r="DA12" s="36" t="inlineStr"/>
      <c r="DB12" s="36" t="inlineStr"/>
      <c r="DC12" s="36" t="inlineStr"/>
      <c r="DD12" s="36" t="n">
        <v>-1173501.841</v>
      </c>
      <c r="DE12" s="36" t="inlineStr"/>
      <c r="DF12" s="37" t="inlineStr">
        <is>
          <t>SSUB3</t>
        </is>
      </c>
    </row>
    <row r="13">
      <c r="A13" s="38" t="n">
        <v>950</v>
      </c>
      <c r="B13" s="39" t="n">
        <v>676.85</v>
      </c>
      <c r="C13" s="39" t="n">
        <v>-96519.91572285461</v>
      </c>
      <c r="D13" s="39" t="n">
        <v>-96466.49631276377</v>
      </c>
      <c r="E13" s="39" t="n">
        <v>-43116.53145504323</v>
      </c>
      <c r="F13" s="39" t="n">
        <v>-198016.7060812399</v>
      </c>
      <c r="G13" s="39" t="inlineStr">
        <is>
          <t>CUPRITE#1;FCC_A1#1</t>
        </is>
      </c>
      <c r="H13" s="39" t="inlineStr">
        <is>
          <t>CUPRITE#1</t>
        </is>
      </c>
      <c r="I13" s="39" t="n">
        <v>-108815.8484205164</v>
      </c>
      <c r="J13" s="39" t="n">
        <v>-108815.8484205164</v>
      </c>
      <c r="K13" s="39" t="n">
        <v>-43116.53145504323</v>
      </c>
      <c r="L13" s="39" t="n">
        <v>-140393.6683362643</v>
      </c>
      <c r="M13" s="39" t="inlineStr">
        <is>
          <t>CUO#1</t>
        </is>
      </c>
      <c r="N13" s="39" t="inlineStr">
        <is>
          <t>CUO#1</t>
        </is>
      </c>
      <c r="O13" s="39" t="n">
        <v>-353816.9965679284</v>
      </c>
      <c r="P13" s="39" t="n">
        <v>-353816.9965679284</v>
      </c>
      <c r="Q13" s="39" t="n">
        <v>-39104.94508739998</v>
      </c>
      <c r="R13" s="39" t="n">
        <v>-918613.3993408466</v>
      </c>
      <c r="S13" s="39" t="inlineStr">
        <is>
          <t>CORUNDUM#1;IONIC_LIQ#1</t>
        </is>
      </c>
      <c r="T13" s="39" t="inlineStr">
        <is>
          <t>CORUNDUM#1</t>
        </is>
      </c>
      <c r="U13" s="39" t="n">
        <v>-323441.7319625117</v>
      </c>
      <c r="V13" s="39" t="n">
        <v>-323441.7319625117</v>
      </c>
      <c r="W13" s="39" t="n">
        <v>-43410.93403341452</v>
      </c>
      <c r="X13" s="39" t="n">
        <v>-998308.3973475026</v>
      </c>
      <c r="Y13" s="39" t="inlineStr">
        <is>
          <t>HALITE#1</t>
        </is>
      </c>
      <c r="Z13" s="39" t="inlineStr">
        <is>
          <t>HALITE#1</t>
        </is>
      </c>
      <c r="AA13" s="39" t="n">
        <v>-325223.1259409835</v>
      </c>
      <c r="AB13" s="39" t="n">
        <v>-325002.2211462603</v>
      </c>
      <c r="AC13" s="39" t="n">
        <v>-28102.54382181959</v>
      </c>
      <c r="AD13" s="39" t="n">
        <v>-738930.171565416</v>
      </c>
      <c r="AE13" s="39" t="inlineStr">
        <is>
          <t>GAS#1;QUARTZ#1</t>
        </is>
      </c>
      <c r="AF13" s="39" t="inlineStr">
        <is>
          <t>QUARTZ#1</t>
        </is>
      </c>
      <c r="AG13" s="39" t="n">
        <v>-339763.7628678189</v>
      </c>
      <c r="AH13" s="39" t="n">
        <v>-339528.3168127313</v>
      </c>
      <c r="AI13" s="39" t="n">
        <v>-41614.51852533186</v>
      </c>
      <c r="AJ13" s="39" t="n">
        <v>-769040.1076424101</v>
      </c>
      <c r="AK13" s="39" t="inlineStr">
        <is>
          <t>GAS#1;RUTILE#1</t>
        </is>
      </c>
      <c r="AL13" s="39" t="inlineStr">
        <is>
          <t>RUTILE#1</t>
        </is>
      </c>
      <c r="AM13" s="39" t="n">
        <v>-176134.9352606651</v>
      </c>
      <c r="AN13" s="39" t="n">
        <v>-172779.5409737043</v>
      </c>
      <c r="AO13" s="39" t="n">
        <v>-39018.54346625684</v>
      </c>
      <c r="AP13" s="39" t="n">
        <v>-417865.9916744317</v>
      </c>
      <c r="AQ13" s="39" t="inlineStr">
        <is>
          <t>BCC_A2#1;HALITE#1</t>
        </is>
      </c>
      <c r="AR13" s="39" t="inlineStr">
        <is>
          <t>HALITE#1</t>
        </is>
      </c>
      <c r="AS13" s="39" t="n">
        <v>-346282.4426406259</v>
      </c>
      <c r="AT13" s="39" t="n">
        <v>-346282.4426406259</v>
      </c>
      <c r="AU13" s="39" t="n">
        <v>-52562.05637732697</v>
      </c>
      <c r="AV13" s="39" t="n">
        <v>-1071368.995372135</v>
      </c>
      <c r="AW13" s="39" t="inlineStr">
        <is>
          <t>HALITE#1</t>
        </is>
      </c>
      <c r="AX13" s="39" t="inlineStr">
        <is>
          <t>HALITE#1</t>
        </is>
      </c>
      <c r="AY13" s="39" t="n">
        <v>-392385.2747046713</v>
      </c>
      <c r="AZ13" s="39" t="n">
        <v>-392097.2077611844</v>
      </c>
      <c r="BA13" s="39" t="n">
        <v>-49819.32928257596</v>
      </c>
      <c r="BB13" s="39" t="n">
        <v>-918699.8323957231</v>
      </c>
      <c r="BC13" s="39" t="inlineStr">
        <is>
          <t>GAS#1;ZRO2_MONO#1</t>
        </is>
      </c>
      <c r="BD13" s="39" t="inlineStr">
        <is>
          <t>ZRO2_MONO#1</t>
        </is>
      </c>
      <c r="BE13" s="39" t="n">
        <v>-251659.4564069315</v>
      </c>
      <c r="BF13" s="39" t="n">
        <v>-251659.4564069315</v>
      </c>
      <c r="BG13" s="39" t="n">
        <v>-33961.5172194564</v>
      </c>
      <c r="BH13" s="39" t="n">
        <v>-584946.1692947818</v>
      </c>
      <c r="BI13" s="39" t="inlineStr">
        <is>
          <t>CORUNDUM#1</t>
        </is>
      </c>
      <c r="BJ13" s="39" t="inlineStr">
        <is>
          <t>CORUNDUM#1</t>
        </is>
      </c>
      <c r="BK13" s="39" t="n">
        <v>-232203.3117795618</v>
      </c>
      <c r="BL13" s="39" t="n">
        <v>-232203.2816024577</v>
      </c>
      <c r="BM13" s="39" t="n">
        <v>-43952.89998324175</v>
      </c>
      <c r="BN13" s="39" t="n">
        <v>-632270.7847160489</v>
      </c>
      <c r="BO13" s="39" t="inlineStr">
        <is>
          <t>CBCC_A12#1;HALITE#1</t>
        </is>
      </c>
      <c r="BP13" s="39" t="inlineStr">
        <is>
          <t>HALITE#1</t>
        </is>
      </c>
      <c r="BQ13" s="39" t="n">
        <v>-149659.7160308002</v>
      </c>
      <c r="BR13" s="39" t="n">
        <v>-149659.7144679039</v>
      </c>
      <c r="BS13" s="39" t="n">
        <v>-41552.42819676471</v>
      </c>
      <c r="BT13" s="39" t="n">
        <v>-306897.3452939566</v>
      </c>
      <c r="BU13" s="39" t="inlineStr">
        <is>
          <t>FCC_A1#1;HALITE#1</t>
        </is>
      </c>
      <c r="BV13" s="39" t="inlineStr">
        <is>
          <t>HALITE#1</t>
        </is>
      </c>
      <c r="BW13" s="39" t="n">
        <v>-155925.7001504735</v>
      </c>
      <c r="BX13" s="39" t="n">
        <v>-155925.6276334196</v>
      </c>
      <c r="BY13" s="39" t="n">
        <v>-41199.82674867495</v>
      </c>
      <c r="BZ13" s="39" t="n">
        <v>-332666.484668829</v>
      </c>
      <c r="CA13" s="39" t="inlineStr">
        <is>
          <t>FCC_A1#1;HALITE#1</t>
        </is>
      </c>
      <c r="CB13" s="39" t="inlineStr">
        <is>
          <t>HALITE#1</t>
        </is>
      </c>
      <c r="CC13" s="39" t="inlineStr"/>
      <c r="CD13" s="39" t="inlineStr"/>
      <c r="CE13" s="39" t="inlineStr"/>
      <c r="CF13" s="39" t="n">
        <v>-152835.5326</v>
      </c>
      <c r="CG13" s="39" t="inlineStr"/>
      <c r="CH13" s="39" t="inlineStr">
        <is>
          <t>SSUB3</t>
        </is>
      </c>
      <c r="CI13" s="39" t="inlineStr"/>
      <c r="CJ13" s="39" t="inlineStr"/>
      <c r="CK13" s="39" t="inlineStr"/>
      <c r="CL13" s="39" t="inlineStr"/>
      <c r="CM13" s="39" t="inlineStr">
        <is>
          <t>Error: Thermo-Calc calculation error: se.thermocalc.core.CalculationEngineException:  ERROR IN QTHISS : TOO MANY ITERATIONS</t>
        </is>
      </c>
      <c r="CN13" s="39" t="inlineStr"/>
      <c r="CO13" s="39" t="n">
        <v>-248798.5609792683</v>
      </c>
      <c r="CP13" s="39" t="n">
        <v>-248798.5609792684</v>
      </c>
      <c r="CQ13" s="39" t="n">
        <v>-41123.93211745882</v>
      </c>
      <c r="CR13" s="39" t="n">
        <v>-455100.1626122695</v>
      </c>
      <c r="CS13" s="39" t="inlineStr">
        <is>
          <t>V2O5#1</t>
        </is>
      </c>
      <c r="CT13" s="39" t="inlineStr">
        <is>
          <t>V2O5#1</t>
        </is>
      </c>
      <c r="CU13" s="39" t="n">
        <v>-393207.5294289584</v>
      </c>
      <c r="CV13" s="39" t="n">
        <v>-393207.5294289584</v>
      </c>
      <c r="CW13" s="39" t="n">
        <v>-66831.2934310081</v>
      </c>
      <c r="CX13" s="39" t="n">
        <v>-1012946.711086136</v>
      </c>
      <c r="CY13" s="39" t="inlineStr">
        <is>
          <t>M2O3A#1</t>
        </is>
      </c>
      <c r="CZ13" s="39" t="inlineStr">
        <is>
          <t>NOT_FOUND</t>
        </is>
      </c>
      <c r="DA13" s="39" t="inlineStr"/>
      <c r="DB13" s="39" t="inlineStr"/>
      <c r="DC13" s="39" t="inlineStr"/>
      <c r="DD13" s="39" t="n">
        <v>-1180642.476</v>
      </c>
      <c r="DE13" s="39" t="inlineStr"/>
      <c r="DF13" s="40" t="inlineStr">
        <is>
          <t>SSUB3</t>
        </is>
      </c>
    </row>
    <row r="14">
      <c r="A14" s="35" t="n">
        <v>1000</v>
      </c>
      <c r="B14" s="36" t="n">
        <v>726.85</v>
      </c>
      <c r="C14" s="36" t="n">
        <v>-99488.94452446273</v>
      </c>
      <c r="D14" s="36" t="n">
        <v>-99435.77829348028</v>
      </c>
      <c r="E14" s="36" t="n">
        <v>-46338.66341131481</v>
      </c>
      <c r="F14" s="36" t="n">
        <v>-190812.972360312</v>
      </c>
      <c r="G14" s="36" t="inlineStr">
        <is>
          <t>CUPRITE#1;FCC_A1#1</t>
        </is>
      </c>
      <c r="H14" s="36" t="inlineStr">
        <is>
          <t>CUPRITE#1</t>
        </is>
      </c>
      <c r="I14" s="36" t="n">
        <v>-111362.612455635</v>
      </c>
      <c r="J14" s="36" t="n">
        <v>-111362.612455635</v>
      </c>
      <c r="K14" s="36" t="n">
        <v>-46338.66341131481</v>
      </c>
      <c r="L14" s="36" t="n">
        <v>-132007.0818587054</v>
      </c>
      <c r="M14" s="36" t="inlineStr">
        <is>
          <t>CUO#1</t>
        </is>
      </c>
      <c r="N14" s="36" t="inlineStr">
        <is>
          <t>CUO#1</t>
        </is>
      </c>
      <c r="O14" s="36" t="n">
        <v>-355587.5467489673</v>
      </c>
      <c r="P14" s="36" t="n">
        <v>-355587.5467489673</v>
      </c>
      <c r="Q14" s="36" t="n">
        <v>-42746.623249568</v>
      </c>
      <c r="R14" s="36" t="n">
        <v>-907530.2836892618</v>
      </c>
      <c r="S14" s="36" t="inlineStr">
        <is>
          <t>CORUNDUM#1;IONIC_LIQ#1</t>
        </is>
      </c>
      <c r="T14" s="36" t="inlineStr">
        <is>
          <t>CORUNDUM#1</t>
        </is>
      </c>
      <c r="U14" s="36" t="n">
        <v>-325465.8733515209</v>
      </c>
      <c r="V14" s="36" t="n">
        <v>-325465.8733515209</v>
      </c>
      <c r="W14" s="36" t="n">
        <v>-47165.92896334898</v>
      </c>
      <c r="X14" s="36" t="n">
        <v>-986765.5943381806</v>
      </c>
      <c r="Y14" s="36" t="inlineStr">
        <is>
          <t>HALITE#1</t>
        </is>
      </c>
      <c r="Z14" s="36" t="inlineStr">
        <is>
          <t>HALITE#1</t>
        </is>
      </c>
      <c r="AA14" s="36" t="n">
        <v>-327128.1638238968</v>
      </c>
      <c r="AB14" s="36" t="n">
        <v>-326911.4186806435</v>
      </c>
      <c r="AC14" s="36" t="n">
        <v>-30435.79804633903</v>
      </c>
      <c r="AD14" s="36" t="n">
        <v>-730182.6522841464</v>
      </c>
      <c r="AE14" s="36" t="inlineStr">
        <is>
          <t>GAS#1;QUARTZ#1</t>
        </is>
      </c>
      <c r="AF14" s="36" t="inlineStr">
        <is>
          <t>QUARTZ#1</t>
        </is>
      </c>
      <c r="AG14" s="36" t="n">
        <v>-341937.5760535671</v>
      </c>
      <c r="AH14" s="36" t="n">
        <v>-341706.019675081</v>
      </c>
      <c r="AI14" s="36" t="n">
        <v>-44844.76829170407</v>
      </c>
      <c r="AJ14" s="36" t="n">
        <v>-760201.9187277922</v>
      </c>
      <c r="AK14" s="36" t="inlineStr">
        <is>
          <t>GAS#1;RUTILE#1</t>
        </is>
      </c>
      <c r="AL14" s="36" t="inlineStr">
        <is>
          <t>RUTILE#1</t>
        </is>
      </c>
      <c r="AM14" s="36" t="n">
        <v>-179139.4489874716</v>
      </c>
      <c r="AN14" s="36" t="n">
        <v>-175854.729854904</v>
      </c>
      <c r="AO14" s="36" t="n">
        <v>-42300.0792986771</v>
      </c>
      <c r="AP14" s="36" t="n">
        <v>-411191.5962113269</v>
      </c>
      <c r="AQ14" s="36" t="inlineStr">
        <is>
          <t>BCC_A2#1;HALITE#1</t>
        </is>
      </c>
      <c r="AR14" s="36" t="inlineStr">
        <is>
          <t>HALITE#1</t>
        </is>
      </c>
      <c r="AS14" s="36" t="n">
        <v>-348692.7813323529</v>
      </c>
      <c r="AT14" s="36" t="n">
        <v>-348692.7813323529</v>
      </c>
      <c r="AU14" s="36" t="n">
        <v>-56486.44670547037</v>
      </c>
      <c r="AV14" s="36" t="n">
        <v>-1061032.190777266</v>
      </c>
      <c r="AW14" s="36" t="inlineStr">
        <is>
          <t>HALITE#1</t>
        </is>
      </c>
      <c r="AX14" s="36" t="inlineStr">
        <is>
          <t>HALITE#1</t>
        </is>
      </c>
      <c r="AY14" s="36" t="n">
        <v>-394553.4903151293</v>
      </c>
      <c r="AZ14" s="36" t="n">
        <v>-394269.3198453849</v>
      </c>
      <c r="BA14" s="36" t="n">
        <v>-53488.22527765788</v>
      </c>
      <c r="BB14" s="36" t="n">
        <v>-909406.2045265249</v>
      </c>
      <c r="BC14" s="36" t="inlineStr">
        <is>
          <t>GAS#1;ZRO2_MONO#1</t>
        </is>
      </c>
      <c r="BD14" s="36" t="inlineStr">
        <is>
          <t>ZRO2_MONO#1</t>
        </is>
      </c>
      <c r="BE14" s="36" t="n">
        <v>-253871.9361056196</v>
      </c>
      <c r="BF14" s="36" t="n">
        <v>-253871.9361056195</v>
      </c>
      <c r="BG14" s="36" t="n">
        <v>-36725.6234831218</v>
      </c>
      <c r="BH14" s="36" t="n">
        <v>-576506.2479000309</v>
      </c>
      <c r="BI14" s="36" t="inlineStr">
        <is>
          <t>CORUNDUM#1</t>
        </is>
      </c>
      <c r="BJ14" s="36" t="inlineStr">
        <is>
          <t>CORUNDUM#1</t>
        </is>
      </c>
      <c r="BK14" s="36" t="n">
        <v>-235141.9590613161</v>
      </c>
      <c r="BL14" s="36" t="n">
        <v>-235141.8973427695</v>
      </c>
      <c r="BM14" s="36" t="n">
        <v>-47460.84353956471</v>
      </c>
      <c r="BN14" s="36" t="n">
        <v>-624880.1080249299</v>
      </c>
      <c r="BO14" s="36" t="inlineStr">
        <is>
          <t>CUB_A13#1;HALITE#1</t>
        </is>
      </c>
      <c r="BP14" s="36" t="inlineStr">
        <is>
          <t>HALITE#1</t>
        </is>
      </c>
      <c r="BQ14" s="36" t="n">
        <v>-152198.3197354878</v>
      </c>
      <c r="BR14" s="36" t="n">
        <v>-152198.3153726469</v>
      </c>
      <c r="BS14" s="36" t="n">
        <v>-44836.68941352262</v>
      </c>
      <c r="BT14" s="36" t="n">
        <v>-298353.8589737009</v>
      </c>
      <c r="BU14" s="36" t="inlineStr">
        <is>
          <t>FCC_A1#1;HALITE#1</t>
        </is>
      </c>
      <c r="BV14" s="36" t="inlineStr">
        <is>
          <t>HALITE#1</t>
        </is>
      </c>
      <c r="BW14" s="36" t="n">
        <v>-158853.264280433</v>
      </c>
      <c r="BX14" s="36" t="n">
        <v>-158853.1179854125</v>
      </c>
      <c r="BY14" s="36" t="n">
        <v>-44467.2030037193</v>
      </c>
      <c r="BZ14" s="36" t="n">
        <v>-325712.6099730885</v>
      </c>
      <c r="CA14" s="36" t="inlineStr">
        <is>
          <t>FCC_A1#1;HALITE#1</t>
        </is>
      </c>
      <c r="CB14" s="36" t="inlineStr">
        <is>
          <t>HALITE#1</t>
        </is>
      </c>
      <c r="CC14" s="36" t="inlineStr"/>
      <c r="CD14" s="36" t="inlineStr"/>
      <c r="CE14" s="36" t="inlineStr"/>
      <c r="CF14" s="36" t="n">
        <v>-156073.5557</v>
      </c>
      <c r="CG14" s="36" t="inlineStr"/>
      <c r="CH14" s="36" t="inlineStr">
        <is>
          <t>SSUB3</t>
        </is>
      </c>
      <c r="CI14" s="36" t="inlineStr"/>
      <c r="CJ14" s="36" t="inlineStr"/>
      <c r="CK14" s="36" t="inlineStr"/>
      <c r="CL14" s="36" t="inlineStr"/>
      <c r="CM14" s="36" t="inlineStr">
        <is>
          <t>Error: Thermo-Calc calculation error: se.thermocalc.core.CalculationEngineException:  ERROR IN QTHISS : TOO MANY ITERATIONS</t>
        </is>
      </c>
      <c r="CN14" s="36" t="inlineStr"/>
      <c r="CO14" s="36" t="n">
        <v>-251501.5492771345</v>
      </c>
      <c r="CP14" s="36" t="n">
        <v>-251501.5492771345</v>
      </c>
      <c r="CQ14" s="36" t="n">
        <v>-44258.3349399944</v>
      </c>
      <c r="CR14" s="36" t="n">
        <v>-448031.628882776</v>
      </c>
      <c r="CS14" s="36" t="inlineStr">
        <is>
          <t>GAS#1;IONIC_LIQ#2</t>
        </is>
      </c>
      <c r="CT14" s="36" t="inlineStr">
        <is>
          <t>NOT_FOUND</t>
        </is>
      </c>
      <c r="CU14" s="36" t="n">
        <v>-395929.8479419807</v>
      </c>
      <c r="CV14" s="36" t="n">
        <v>-395929.8479419807</v>
      </c>
      <c r="CW14" s="36" t="n">
        <v>-71395.43276369716</v>
      </c>
      <c r="CX14" s="36" t="n">
        <v>-1003806.208313801</v>
      </c>
      <c r="CY14" s="36" t="inlineStr">
        <is>
          <t>M2O3A#1</t>
        </is>
      </c>
      <c r="CZ14" s="36" t="inlineStr">
        <is>
          <t>NOT_FOUND</t>
        </is>
      </c>
      <c r="DA14" s="36" t="inlineStr"/>
      <c r="DB14" s="36" t="inlineStr"/>
      <c r="DC14" s="36" t="inlineStr"/>
      <c r="DD14" s="36" t="n">
        <v>-1187989.3828</v>
      </c>
      <c r="DE14" s="36" t="inlineStr"/>
      <c r="DF14" s="37" t="inlineStr">
        <is>
          <t>SSUB3</t>
        </is>
      </c>
    </row>
    <row r="15">
      <c r="A15" s="38" t="n">
        <v>1050</v>
      </c>
      <c r="B15" s="39" t="n">
        <v>776.85</v>
      </c>
      <c r="C15" s="39" t="n">
        <v>-102525.8547937908</v>
      </c>
      <c r="D15" s="39" t="n">
        <v>-102472.9452682677</v>
      </c>
      <c r="E15" s="39" t="n">
        <v>-49632.20212835616</v>
      </c>
      <c r="F15" s="39" t="n">
        <v>-183643.6693982247</v>
      </c>
      <c r="G15" s="39" t="inlineStr">
        <is>
          <t>CUPRITE#1;FCC_A1#1</t>
        </is>
      </c>
      <c r="H15" s="39" t="inlineStr">
        <is>
          <t>CUPRITE#1</t>
        </is>
      </c>
      <c r="I15" s="39" t="n">
        <v>-113978.3871091553</v>
      </c>
      <c r="J15" s="39" t="n">
        <v>-113978.3871091553</v>
      </c>
      <c r="K15" s="39" t="n">
        <v>-49632.20212835616</v>
      </c>
      <c r="L15" s="39" t="n">
        <v>-123666.4933288134</v>
      </c>
      <c r="M15" s="39" t="inlineStr">
        <is>
          <t>CUO#1;CUPRITE#1</t>
        </is>
      </c>
      <c r="N15" s="39" t="inlineStr">
        <is>
          <t>CUO#1</t>
        </is>
      </c>
      <c r="O15" s="39" t="n">
        <v>-357420.5142635115</v>
      </c>
      <c r="P15" s="39" t="n">
        <v>-357420.5142635114</v>
      </c>
      <c r="Q15" s="39" t="n">
        <v>-46467.7059318149</v>
      </c>
      <c r="R15" s="39" t="n">
        <v>-896462.1221181895</v>
      </c>
      <c r="S15" s="39" t="inlineStr">
        <is>
          <t>CORUNDUM#1;IONIC_LIQ#1</t>
        </is>
      </c>
      <c r="T15" s="39" t="inlineStr">
        <is>
          <t>CORUNDUM#1</t>
        </is>
      </c>
      <c r="U15" s="39" t="n">
        <v>-327553.575333839</v>
      </c>
      <c r="V15" s="39" t="n">
        <v>-327553.575333839</v>
      </c>
      <c r="W15" s="39" t="n">
        <v>-51006.72730870359</v>
      </c>
      <c r="X15" s="39" t="n">
        <v>-975218.1958668535</v>
      </c>
      <c r="Y15" s="39" t="inlineStr">
        <is>
          <t>HALITE#1</t>
        </is>
      </c>
      <c r="Z15" s="39" t="inlineStr">
        <is>
          <t>HALITE#1</t>
        </is>
      </c>
      <c r="AA15" s="39" t="n">
        <v>-329090.6730855782</v>
      </c>
      <c r="AB15" s="39" t="n">
        <v>-328878.0737379181</v>
      </c>
      <c r="AC15" s="39" t="n">
        <v>-32834.88666183732</v>
      </c>
      <c r="AD15" s="39" t="n">
        <v>-721454.4817438019</v>
      </c>
      <c r="AE15" s="39" t="inlineStr">
        <is>
          <t>GAS#1;QUARTZ#1</t>
        </is>
      </c>
      <c r="AF15" s="39" t="inlineStr">
        <is>
          <t>QUARTZ#1</t>
        </is>
      </c>
      <c r="AG15" s="39" t="n">
        <v>-344173.8066850176</v>
      </c>
      <c r="AH15" s="39" t="n">
        <v>-343946.1193195047</v>
      </c>
      <c r="AI15" s="39" t="n">
        <v>-48157.17667097047</v>
      </c>
      <c r="AJ15" s="39" t="n">
        <v>-751381.5925329869</v>
      </c>
      <c r="AK15" s="39" t="inlineStr">
        <is>
          <t>GAS#1;RUTILE#1</t>
        </is>
      </c>
      <c r="AL15" s="39" t="inlineStr">
        <is>
          <t>RUTILE#1</t>
        </is>
      </c>
      <c r="AM15" s="39" t="n">
        <v>-182243.8016385571</v>
      </c>
      <c r="AN15" s="39" t="n">
        <v>-179003.5594476069</v>
      </c>
      <c r="AO15" s="39" t="n">
        <v>-45717.27641453943</v>
      </c>
      <c r="AP15" s="39" t="n">
        <v>-404558.002874054</v>
      </c>
      <c r="AQ15" s="39" t="inlineStr">
        <is>
          <t>BCC_A2#1;HALITE#1</t>
        </is>
      </c>
      <c r="AR15" s="39" t="inlineStr">
        <is>
          <t>HALITE#1</t>
        </is>
      </c>
      <c r="AS15" s="39" t="n">
        <v>-351169.8446637138</v>
      </c>
      <c r="AT15" s="39" t="n">
        <v>-351169.8446637138</v>
      </c>
      <c r="AU15" s="39" t="n">
        <v>-60510.10912145372</v>
      </c>
      <c r="AV15" s="39" t="n">
        <v>-1050676.509560852</v>
      </c>
      <c r="AW15" s="39" t="inlineStr">
        <is>
          <t>HALITE#1</t>
        </is>
      </c>
      <c r="AX15" s="39" t="inlineStr">
        <is>
          <t>HALITE#1</t>
        </is>
      </c>
      <c r="AY15" s="39" t="n">
        <v>-396784.6764534251</v>
      </c>
      <c r="AZ15" s="39" t="n">
        <v>-396504.3831023972</v>
      </c>
      <c r="BA15" s="39" t="n">
        <v>-57239.2613695226</v>
      </c>
      <c r="BB15" s="39" t="n">
        <v>-900132.1171396573</v>
      </c>
      <c r="BC15" s="39" t="inlineStr">
        <is>
          <t>GAS#1;ZRO2_MONO#1</t>
        </is>
      </c>
      <c r="BD15" s="39" t="inlineStr">
        <is>
          <t>ZRO2_MONO#1</t>
        </is>
      </c>
      <c r="BE15" s="39" t="n">
        <v>-256147.4722933051</v>
      </c>
      <c r="BF15" s="39" t="n">
        <v>-256147.4722933051</v>
      </c>
      <c r="BG15" s="39" t="n">
        <v>-39569.01554615141</v>
      </c>
      <c r="BH15" s="39" t="n">
        <v>-568083.5693983864</v>
      </c>
      <c r="BI15" s="39" t="inlineStr">
        <is>
          <t>CORUNDUM#1</t>
        </is>
      </c>
      <c r="BJ15" s="39" t="inlineStr">
        <is>
          <t>CORUNDUM#1</t>
        </is>
      </c>
      <c r="BK15" s="39" t="n">
        <v>-238148.2944536637</v>
      </c>
      <c r="BL15" s="39" t="n">
        <v>-238148.1765194606</v>
      </c>
      <c r="BM15" s="39" t="n">
        <v>-51129.49697663353</v>
      </c>
      <c r="BN15" s="39" t="n">
        <v>-617351.5330102924</v>
      </c>
      <c r="BO15" s="39" t="inlineStr">
        <is>
          <t>CUB_A13#1;HALITE#1</t>
        </is>
      </c>
      <c r="BP15" s="39" t="inlineStr">
        <is>
          <t>HALITE#1</t>
        </is>
      </c>
      <c r="BQ15" s="39" t="n">
        <v>-154807.0350195683</v>
      </c>
      <c r="BR15" s="39" t="n">
        <v>-154807.0240100257</v>
      </c>
      <c r="BS15" s="39" t="n">
        <v>-48201.26423137146</v>
      </c>
      <c r="BT15" s="39" t="n">
        <v>-289842.9607644351</v>
      </c>
      <c r="BU15" s="39" t="inlineStr">
        <is>
          <t>FCC_A1#1;HALITE#1</t>
        </is>
      </c>
      <c r="BV15" s="39" t="inlineStr">
        <is>
          <t>HALITE#1</t>
        </is>
      </c>
      <c r="BW15" s="39" t="n">
        <v>-161852.9415090652</v>
      </c>
      <c r="BX15" s="39" t="n">
        <v>-161852.6653614036</v>
      </c>
      <c r="BY15" s="39" t="n">
        <v>-47827.18152103783</v>
      </c>
      <c r="BZ15" s="39" t="n">
        <v>-318774.7521430898</v>
      </c>
      <c r="CA15" s="39" t="inlineStr">
        <is>
          <t>FCC_A1#1;HALITE#1</t>
        </is>
      </c>
      <c r="CB15" s="39" t="inlineStr">
        <is>
          <t>HALITE#1</t>
        </is>
      </c>
      <c r="CC15" s="39" t="inlineStr"/>
      <c r="CD15" s="39" t="inlineStr"/>
      <c r="CE15" s="39" t="inlineStr"/>
      <c r="CF15" s="39" t="n">
        <v>-159384.0359</v>
      </c>
      <c r="CG15" s="39" t="inlineStr"/>
      <c r="CH15" s="39" t="inlineStr">
        <is>
          <t>SSUB3</t>
        </is>
      </c>
      <c r="CI15" s="39" t="inlineStr"/>
      <c r="CJ15" s="39" t="inlineStr"/>
      <c r="CK15" s="39" t="inlineStr"/>
      <c r="CL15" s="39" t="inlineStr"/>
      <c r="CM15" s="39" t="inlineStr">
        <is>
          <t>Error: Thermo-Calc calculation error: se.thermocalc.core.CalculationEngineException:  ERROR IN QTHISS : TOO MANY ITERATIONS</t>
        </is>
      </c>
      <c r="CN15" s="39" t="inlineStr"/>
      <c r="CO15" s="39" t="n">
        <v>-254308.4092158693</v>
      </c>
      <c r="CP15" s="39" t="n">
        <v>-254308.4092158693</v>
      </c>
      <c r="CQ15" s="39" t="n">
        <v>-47467.3991630366</v>
      </c>
      <c r="CR15" s="39" t="n">
        <v>-441106.9756229094</v>
      </c>
      <c r="CS15" s="39" t="inlineStr">
        <is>
          <t>GAS#1;IONIC_LIQ#2</t>
        </is>
      </c>
      <c r="CT15" s="39" t="inlineStr">
        <is>
          <t>NOT_FOUND</t>
        </is>
      </c>
      <c r="CU15" s="39" t="n">
        <v>-398719.0693100995</v>
      </c>
      <c r="CV15" s="39" t="n">
        <v>-398719.0693100995</v>
      </c>
      <c r="CW15" s="39" t="n">
        <v>-76042.18908822171</v>
      </c>
      <c r="CX15" s="39" t="n">
        <v>-994691.3280649406</v>
      </c>
      <c r="CY15" s="39" t="inlineStr">
        <is>
          <t>M2O3A#1</t>
        </is>
      </c>
      <c r="CZ15" s="39" t="inlineStr">
        <is>
          <t>NOT_FOUND</t>
        </is>
      </c>
      <c r="DA15" s="39" t="inlineStr"/>
      <c r="DB15" s="39" t="inlineStr"/>
      <c r="DC15" s="39" t="inlineStr"/>
      <c r="DD15" s="39" t="n">
        <v>-1195533.7075</v>
      </c>
      <c r="DE15" s="39" t="inlineStr"/>
      <c r="DF15" s="40" t="inlineStr">
        <is>
          <t>SSUB3</t>
        </is>
      </c>
    </row>
    <row r="16">
      <c r="A16" s="35" t="n">
        <v>1100</v>
      </c>
      <c r="B16" s="36" t="n">
        <v>826.85</v>
      </c>
      <c r="C16" s="36" t="n">
        <v>-105628.0992411218</v>
      </c>
      <c r="D16" s="36" t="n">
        <v>-105575.4495775629</v>
      </c>
      <c r="E16" s="36" t="n">
        <v>-52994.23058128006</v>
      </c>
      <c r="F16" s="36" t="n">
        <v>-176508.8004359286</v>
      </c>
      <c r="G16" s="36" t="inlineStr">
        <is>
          <t>CUPRITE#1;FCC_A1#1</t>
        </is>
      </c>
      <c r="H16" s="36" t="inlineStr">
        <is>
          <t>CUPRITE#1</t>
        </is>
      </c>
      <c r="I16" s="36" t="n">
        <v>-116660.3837338175</v>
      </c>
      <c r="J16" s="36" t="n">
        <v>-116660.3837338175</v>
      </c>
      <c r="K16" s="36" t="n">
        <v>-52994.23058128006</v>
      </c>
      <c r="L16" s="36" t="n">
        <v>-115370.2010870282</v>
      </c>
      <c r="M16" s="36" t="inlineStr">
        <is>
          <t>CUO#1;CUPRITE#1</t>
        </is>
      </c>
      <c r="N16" s="36" t="inlineStr">
        <is>
          <t>CUO#1</t>
        </is>
      </c>
      <c r="O16" s="36" t="n">
        <v>-359313.3758921202</v>
      </c>
      <c r="P16" s="36" t="n">
        <v>-359313.3758921201</v>
      </c>
      <c r="Q16" s="36" t="n">
        <v>-50264.41096366144</v>
      </c>
      <c r="R16" s="36" t="n">
        <v>-885409.1656698368</v>
      </c>
      <c r="S16" s="36" t="inlineStr">
        <is>
          <t>CORUNDUM#1;IONIC_LIQ#1</t>
        </is>
      </c>
      <c r="T16" s="36" t="inlineStr">
        <is>
          <t>CORUNDUM#1</t>
        </is>
      </c>
      <c r="U16" s="36" t="n">
        <v>-329702.1680115599</v>
      </c>
      <c r="V16" s="36" t="n">
        <v>-329702.1680115599</v>
      </c>
      <c r="W16" s="36" t="n">
        <v>-54929.24020485748</v>
      </c>
      <c r="X16" s="36" t="n">
        <v>-963667.3189508428</v>
      </c>
      <c r="Y16" s="36" t="inlineStr">
        <is>
          <t>HALITE#1</t>
        </is>
      </c>
      <c r="Z16" s="36" t="inlineStr">
        <is>
          <t>HALITE#1</t>
        </is>
      </c>
      <c r="AA16" s="36" t="n">
        <v>-331108.3107311105</v>
      </c>
      <c r="AB16" s="36" t="n">
        <v>-330899.8438567221</v>
      </c>
      <c r="AC16" s="36" t="n">
        <v>-35297.21203144413</v>
      </c>
      <c r="AD16" s="36" t="n">
        <v>-712744.8474762056</v>
      </c>
      <c r="AE16" s="36" t="inlineStr">
        <is>
          <t>GAS#1;QUARTZ#1</t>
        </is>
      </c>
      <c r="AF16" s="36" t="inlineStr">
        <is>
          <t>QUARTZ#1</t>
        </is>
      </c>
      <c r="AG16" s="36" t="n">
        <v>-346469.6885496902</v>
      </c>
      <c r="AH16" s="36" t="n">
        <v>-346245.848313316</v>
      </c>
      <c r="AI16" s="36" t="n">
        <v>-51548.98188080809</v>
      </c>
      <c r="AJ16" s="36" t="n">
        <v>-742577.2110825807</v>
      </c>
      <c r="AK16" s="36" t="inlineStr">
        <is>
          <t>GAS#1;RUTILE#1</t>
        </is>
      </c>
      <c r="AL16" s="36" t="inlineStr">
        <is>
          <t>RUTILE#1</t>
        </is>
      </c>
      <c r="AM16" s="36" t="n">
        <v>-185435.6786660638</v>
      </c>
      <c r="AN16" s="36" t="n">
        <v>-182223.0370381298</v>
      </c>
      <c r="AO16" s="36" t="n">
        <v>-49259.95701105522</v>
      </c>
      <c r="AP16" s="36" t="n">
        <v>-397939.9279564631</v>
      </c>
      <c r="AQ16" s="36" t="inlineStr">
        <is>
          <t>BCC_A2#1;HALITE#1</t>
        </is>
      </c>
      <c r="AR16" s="36" t="inlineStr">
        <is>
          <t>HALITE#1</t>
        </is>
      </c>
      <c r="AS16" s="36" t="n">
        <v>-353710.7022068353</v>
      </c>
      <c r="AT16" s="36" t="n">
        <v>-353710.7022068353</v>
      </c>
      <c r="AU16" s="36" t="n">
        <v>-64631.93774113848</v>
      </c>
      <c r="AV16" s="36" t="n">
        <v>-1040296.060659382</v>
      </c>
      <c r="AW16" s="36" t="inlineStr">
        <is>
          <t>HALITE#1</t>
        </is>
      </c>
      <c r="AX16" s="36" t="inlineStr">
        <is>
          <t>HALITE#1</t>
        </is>
      </c>
      <c r="AY16" s="36" t="n">
        <v>-399076.2319773362</v>
      </c>
      <c r="AZ16" s="36" t="n">
        <v>-398799.7971817017</v>
      </c>
      <c r="BA16" s="36" t="n">
        <v>-61069.5817272089</v>
      </c>
      <c r="BB16" s="36" t="n">
        <v>-890876.241519118</v>
      </c>
      <c r="BC16" s="36" t="inlineStr">
        <is>
          <t>GAS#1;ZRO2_MONO#1</t>
        </is>
      </c>
      <c r="BD16" s="36" t="inlineStr">
        <is>
          <t>ZRO2_MONO#1</t>
        </is>
      </c>
      <c r="BE16" s="36" t="n">
        <v>-258483.7351285156</v>
      </c>
      <c r="BF16" s="36" t="n">
        <v>-258483.7351285156</v>
      </c>
      <c r="BG16" s="36" t="n">
        <v>-42489.69033972034</v>
      </c>
      <c r="BH16" s="36" t="n">
        <v>-559676.6572897432</v>
      </c>
      <c r="BI16" s="36" t="inlineStr">
        <is>
          <t>CORUNDUM#1</t>
        </is>
      </c>
      <c r="BJ16" s="36" t="inlineStr">
        <is>
          <t>CORUNDUM#1</t>
        </is>
      </c>
      <c r="BK16" s="36" t="n">
        <v>-241219.6153157802</v>
      </c>
      <c r="BL16" s="36" t="n">
        <v>-241219.4032630415</v>
      </c>
      <c r="BM16" s="36" t="n">
        <v>-54886.26646348736</v>
      </c>
      <c r="BN16" s="36" t="n">
        <v>-609823.0556504645</v>
      </c>
      <c r="BO16" s="36" t="inlineStr">
        <is>
          <t>CUB_A13#1;HALITE#1</t>
        </is>
      </c>
      <c r="BP16" s="36" t="inlineStr">
        <is>
          <t>HALITE#1</t>
        </is>
      </c>
      <c r="BQ16" s="36" t="n">
        <v>-157483.0920082613</v>
      </c>
      <c r="BR16" s="36" t="n">
        <v>-157483.0665428576</v>
      </c>
      <c r="BS16" s="36" t="n">
        <v>-51643.3204487699</v>
      </c>
      <c r="BT16" s="36" t="n">
        <v>-281362.8544498236</v>
      </c>
      <c r="BU16" s="36" t="inlineStr">
        <is>
          <t>FCC_A1#1;HALITE#1</t>
        </is>
      </c>
      <c r="BV16" s="36" t="inlineStr">
        <is>
          <t>HALITE#1</t>
        </is>
      </c>
      <c r="BW16" s="36" t="n">
        <v>-164921.9928619183</v>
      </c>
      <c r="BX16" s="36" t="n">
        <v>-164921.5006739204</v>
      </c>
      <c r="BY16" s="36" t="n">
        <v>-51278.70049193068</v>
      </c>
      <c r="BZ16" s="36" t="n">
        <v>-311847.6977781302</v>
      </c>
      <c r="CA16" s="36" t="inlineStr">
        <is>
          <t>FCC_A1#1;HALITE#1</t>
        </is>
      </c>
      <c r="CB16" s="36" t="inlineStr">
        <is>
          <t>HALITE#1</t>
        </is>
      </c>
      <c r="CC16" s="36" t="inlineStr"/>
      <c r="CD16" s="36" t="inlineStr"/>
      <c r="CE16" s="36" t="inlineStr"/>
      <c r="CF16" s="36" t="n">
        <v>-162764.3416</v>
      </c>
      <c r="CG16" s="36" t="inlineStr"/>
      <c r="CH16" s="36" t="inlineStr">
        <is>
          <t>SSUB3</t>
        </is>
      </c>
      <c r="CI16" s="36" t="inlineStr"/>
      <c r="CJ16" s="36" t="inlineStr"/>
      <c r="CK16" s="36" t="inlineStr"/>
      <c r="CL16" s="36" t="inlineStr"/>
      <c r="CM16" s="36" t="inlineStr">
        <is>
          <t>Error: Thermo-Calc calculation error: se.thermocalc.core.CalculationEngineException:  ERROR IN QTHISS : TOO MANY ITERATIONS</t>
        </is>
      </c>
      <c r="CN16" s="36" t="inlineStr"/>
      <c r="CO16" s="36" t="n">
        <v>-257185.4110247532</v>
      </c>
      <c r="CP16" s="36" t="n">
        <v>-257185.4110247532</v>
      </c>
      <c r="CQ16" s="36" t="n">
        <v>-50748.5478485909</v>
      </c>
      <c r="CR16" s="36" t="n">
        <v>-434237.4399047546</v>
      </c>
      <c r="CS16" s="36" t="inlineStr">
        <is>
          <t>GAS#1;IONIC_LIQ#2</t>
        </is>
      </c>
      <c r="CT16" s="36" t="inlineStr">
        <is>
          <t>NOT_FOUND</t>
        </is>
      </c>
      <c r="CU16" s="36" t="n">
        <v>-401572.4960672656</v>
      </c>
      <c r="CV16" s="36" t="n">
        <v>-401572.4960672656</v>
      </c>
      <c r="CW16" s="36" t="n">
        <v>-80769.36103332821</v>
      </c>
      <c r="CX16" s="36" t="n">
        <v>-985599.6328274326</v>
      </c>
      <c r="CY16" s="36" t="inlineStr">
        <is>
          <t>M2O3A#1</t>
        </is>
      </c>
      <c r="CZ16" s="36" t="inlineStr">
        <is>
          <t>NOT_FOUND</t>
        </is>
      </c>
      <c r="DA16" s="36" t="inlineStr"/>
      <c r="DB16" s="36" t="inlineStr"/>
      <c r="DC16" s="36" t="inlineStr"/>
      <c r="DD16" s="36" t="n">
        <v>-1203267.4029</v>
      </c>
      <c r="DE16" s="36" t="inlineStr"/>
      <c r="DF16" s="37" t="inlineStr">
        <is>
          <t>SSUB3</t>
        </is>
      </c>
    </row>
    <row r="17">
      <c r="A17" s="38" t="n">
        <v>1150</v>
      </c>
      <c r="B17" s="39" t="n">
        <v>876.85</v>
      </c>
      <c r="C17" s="39" t="n">
        <v>-108793.3553353872</v>
      </c>
      <c r="D17" s="39" t="n">
        <v>-108740.9683634848</v>
      </c>
      <c r="E17" s="39" t="n">
        <v>-56422.09952457435</v>
      </c>
      <c r="F17" s="39" t="n">
        <v>-169408.3592999534</v>
      </c>
      <c r="G17" s="39" t="inlineStr">
        <is>
          <t>CUPRITE#1;FCC_A1#1</t>
        </is>
      </c>
      <c r="H17" s="39" t="inlineStr">
        <is>
          <t>CUPRITE#1</t>
        </is>
      </c>
      <c r="I17" s="39" t="n">
        <v>-119406.0564207849</v>
      </c>
      <c r="J17" s="39" t="n">
        <v>-119406.0564207849</v>
      </c>
      <c r="K17" s="39" t="n">
        <v>-56422.09952457435</v>
      </c>
      <c r="L17" s="39" t="n">
        <v>-107116.6520199184</v>
      </c>
      <c r="M17" s="39" t="inlineStr">
        <is>
          <t>CUO#1</t>
        </is>
      </c>
      <c r="N17" s="39" t="inlineStr">
        <is>
          <t>CUO#1</t>
        </is>
      </c>
      <c r="O17" s="39" t="n">
        <v>-361263.8102105854</v>
      </c>
      <c r="P17" s="39" t="n">
        <v>-361263.8102105853</v>
      </c>
      <c r="Q17" s="39" t="n">
        <v>-54133.30097022439</v>
      </c>
      <c r="R17" s="39" t="n">
        <v>-874371.5914609128</v>
      </c>
      <c r="S17" s="39" t="inlineStr">
        <is>
          <t>CORUNDUM#1;IONIC_LIQ#1</t>
        </is>
      </c>
      <c r="T17" s="39" t="inlineStr">
        <is>
          <t>CORUNDUM#1</t>
        </is>
      </c>
      <c r="U17" s="39" t="n">
        <v>-331909.2082852747</v>
      </c>
      <c r="V17" s="39" t="n">
        <v>-331909.2082852747</v>
      </c>
      <c r="W17" s="39" t="n">
        <v>-58929.75100431095</v>
      </c>
      <c r="X17" s="39" t="n">
        <v>-952113.9565184045</v>
      </c>
      <c r="Y17" s="39" t="inlineStr">
        <is>
          <t>HALITE#1</t>
        </is>
      </c>
      <c r="Z17" s="39" t="inlineStr">
        <is>
          <t>HALITE#1</t>
        </is>
      </c>
      <c r="AA17" s="39" t="n">
        <v>-333183.4652930749</v>
      </c>
      <c r="AB17" s="39" t="n">
        <v>-332979.1135150889</v>
      </c>
      <c r="AC17" s="39" t="n">
        <v>-37820.40401525747</v>
      </c>
      <c r="AD17" s="39" t="n">
        <v>-704066.6172498948</v>
      </c>
      <c r="AE17" s="39" t="inlineStr">
        <is>
          <t>GAS#1;TRIDYMITE#1</t>
        </is>
      </c>
      <c r="AF17" s="39" t="inlineStr">
        <is>
          <t>TRIDYMITE#1</t>
        </is>
      </c>
      <c r="AG17" s="39" t="n">
        <v>-348822.6850843701</v>
      </c>
      <c r="AH17" s="39" t="n">
        <v>-348602.6669042429</v>
      </c>
      <c r="AI17" s="39" t="n">
        <v>-55017.67726497125</v>
      </c>
      <c r="AJ17" s="39" t="n">
        <v>-733787.0033740666</v>
      </c>
      <c r="AK17" s="39" t="inlineStr">
        <is>
          <t>GAS#1;RUTILE#1</t>
        </is>
      </c>
      <c r="AL17" s="39" t="inlineStr">
        <is>
          <t>RUTILE#1</t>
        </is>
      </c>
      <c r="AM17" s="39" t="n">
        <v>-188704.4514675054</v>
      </c>
      <c r="AN17" s="39" t="n">
        <v>-185510.1924116605</v>
      </c>
      <c r="AO17" s="39" t="n">
        <v>-52906.81867987518</v>
      </c>
      <c r="AP17" s="39" t="n">
        <v>-391340.793896199</v>
      </c>
      <c r="AQ17" s="39" t="inlineStr">
        <is>
          <t>BCC_A2#1;HALITE#1</t>
        </is>
      </c>
      <c r="AR17" s="39" t="inlineStr">
        <is>
          <t>HALITE#1</t>
        </is>
      </c>
      <c r="AS17" s="39" t="n">
        <v>-356312.6769574793</v>
      </c>
      <c r="AT17" s="39" t="n">
        <v>-356312.6769574793</v>
      </c>
      <c r="AU17" s="39" t="n">
        <v>-69118.74457219041</v>
      </c>
      <c r="AV17" s="39" t="n">
        <v>-1029349.844071464</v>
      </c>
      <c r="AW17" s="39" t="inlineStr">
        <is>
          <t>HALITE#1</t>
        </is>
      </c>
      <c r="AX17" s="39" t="inlineStr">
        <is>
          <t>HALITE#1</t>
        </is>
      </c>
      <c r="AY17" s="39" t="n">
        <v>-401425.779567487</v>
      </c>
      <c r="AZ17" s="39" t="n">
        <v>-401153.1854752265</v>
      </c>
      <c r="BA17" s="39" t="n">
        <v>-65014.94909825647</v>
      </c>
      <c r="BB17" s="39" t="n">
        <v>-881599.0149901322</v>
      </c>
      <c r="BC17" s="39" t="inlineStr">
        <is>
          <t>GAS#1;ZRO2_MONO#1</t>
        </is>
      </c>
      <c r="BD17" s="39" t="inlineStr">
        <is>
          <t>ZRO2_MONO#1</t>
        </is>
      </c>
      <c r="BE17" s="39" t="n">
        <v>-260878.231182791</v>
      </c>
      <c r="BF17" s="39" t="n">
        <v>-260878.2311827909</v>
      </c>
      <c r="BG17" s="39" t="n">
        <v>-45485.92101555503</v>
      </c>
      <c r="BH17" s="39" t="n">
        <v>-551282.8346411574</v>
      </c>
      <c r="BI17" s="39" t="inlineStr">
        <is>
          <t>CORUNDUM#1</t>
        </is>
      </c>
      <c r="BJ17" s="39" t="inlineStr">
        <is>
          <t>CORUNDUM#1</t>
        </is>
      </c>
      <c r="BK17" s="39" t="n">
        <v>-244353.4657959914</v>
      </c>
      <c r="BL17" s="39" t="n">
        <v>-244353.1041334263</v>
      </c>
      <c r="BM17" s="39" t="n">
        <v>-58728.49631552926</v>
      </c>
      <c r="BN17" s="39" t="n">
        <v>-602293.4959388349</v>
      </c>
      <c r="BO17" s="39" t="inlineStr">
        <is>
          <t>CUB_A13#1;HALITE#1</t>
        </is>
      </c>
      <c r="BP17" s="39" t="inlineStr">
        <is>
          <t>HALITE#1</t>
        </is>
      </c>
      <c r="BQ17" s="39" t="n">
        <v>-160223.7092878085</v>
      </c>
      <c r="BR17" s="39" t="n">
        <v>-160223.6546758451</v>
      </c>
      <c r="BS17" s="39" t="n">
        <v>-55160.24924278046</v>
      </c>
      <c r="BT17" s="39" t="n">
        <v>-272910.9640516007</v>
      </c>
      <c r="BU17" s="39" t="inlineStr">
        <is>
          <t>FCC_A1#1;HALITE#1</t>
        </is>
      </c>
      <c r="BV17" s="39" t="inlineStr">
        <is>
          <t>HALITE#1</t>
        </is>
      </c>
      <c r="BW17" s="39" t="n">
        <v>-168057.9409078638</v>
      </c>
      <c r="BX17" s="39" t="n">
        <v>-168057.1063245615</v>
      </c>
      <c r="BY17" s="39" t="n">
        <v>-54821.1897703592</v>
      </c>
      <c r="BZ17" s="39" t="n">
        <v>-304926.0094766646</v>
      </c>
      <c r="CA17" s="39" t="inlineStr">
        <is>
          <t>FCC_A1#1;HALITE#1</t>
        </is>
      </c>
      <c r="CB17" s="39" t="inlineStr">
        <is>
          <t>HALITE#1</t>
        </is>
      </c>
      <c r="CC17" s="39" t="inlineStr"/>
      <c r="CD17" s="39" t="inlineStr"/>
      <c r="CE17" s="39" t="inlineStr"/>
      <c r="CF17" s="39" t="n">
        <v>-166212.0767</v>
      </c>
      <c r="CG17" s="39" t="inlineStr"/>
      <c r="CH17" s="39" t="inlineStr">
        <is>
          <t>SSUB3</t>
        </is>
      </c>
      <c r="CI17" s="39" t="inlineStr"/>
      <c r="CJ17" s="39" t="inlineStr"/>
      <c r="CK17" s="39" t="inlineStr"/>
      <c r="CL17" s="39" t="inlineStr"/>
      <c r="CM17" s="39" t="inlineStr">
        <is>
          <t>Error: Thermo-Calc calculation error: se.thermocalc.core.CalculationEngineException:  ERROR IN QTHISS : TOO MANY ITERATIONS</t>
        </is>
      </c>
      <c r="CN17" s="39" t="inlineStr"/>
      <c r="CO17" s="39" t="n">
        <v>-260131.7851566647</v>
      </c>
      <c r="CP17" s="39" t="n">
        <v>-260131.7851566647</v>
      </c>
      <c r="CQ17" s="39" t="n">
        <v>-54099.48498795024</v>
      </c>
      <c r="CR17" s="39" t="n">
        <v>-427426.0358342286</v>
      </c>
      <c r="CS17" s="39" t="inlineStr">
        <is>
          <t>GAS#1;IONIC_LIQ#2</t>
        </is>
      </c>
      <c r="CT17" s="39" t="inlineStr">
        <is>
          <t>NOT_FOUND</t>
        </is>
      </c>
      <c r="CU17" s="39" t="n">
        <v>-404487.6729224255</v>
      </c>
      <c r="CV17" s="39" t="n">
        <v>-404487.6729224255</v>
      </c>
      <c r="CW17" s="39" t="n">
        <v>-85614.80618040696</v>
      </c>
      <c r="CX17" s="39" t="n">
        <v>-976475.7935534698</v>
      </c>
      <c r="CY17" s="39" t="inlineStr">
        <is>
          <t>M2O3A#1</t>
        </is>
      </c>
      <c r="CZ17" s="39" t="inlineStr">
        <is>
          <t>NOT_FOUND</t>
        </is>
      </c>
      <c r="DA17" s="39" t="inlineStr"/>
      <c r="DB17" s="39" t="inlineStr"/>
      <c r="DC17" s="39" t="inlineStr"/>
      <c r="DD17" s="39" t="n">
        <v>-1211183.1246</v>
      </c>
      <c r="DE17" s="39" t="inlineStr"/>
      <c r="DF17" s="40" t="inlineStr">
        <is>
          <t>SSUB3</t>
        </is>
      </c>
    </row>
    <row r="18">
      <c r="A18" s="35" t="n">
        <v>1200</v>
      </c>
      <c r="B18" s="36" t="n">
        <v>926.85</v>
      </c>
      <c r="C18" s="36" t="n">
        <v>-112019.4970999197</v>
      </c>
      <c r="D18" s="36" t="n">
        <v>-111967.3753667217</v>
      </c>
      <c r="E18" s="36" t="n">
        <v>-59913.40042195933</v>
      </c>
      <c r="F18" s="36" t="n">
        <v>-162342.3017689335</v>
      </c>
      <c r="G18" s="36" t="inlineStr">
        <is>
          <t>CUPRITE#1;FCC_A1#1</t>
        </is>
      </c>
      <c r="H18" s="36" t="inlineStr">
        <is>
          <t>CUPRITE#1</t>
        </is>
      </c>
      <c r="I18" s="36" t="n">
        <v>-122213.0720968493</v>
      </c>
      <c r="J18" s="36" t="n">
        <v>-122213.0720968493</v>
      </c>
      <c r="K18" s="36" t="n">
        <v>-59913.40042195933</v>
      </c>
      <c r="L18" s="36" t="n">
        <v>-98904.40840073139</v>
      </c>
      <c r="M18" s="36" t="inlineStr">
        <is>
          <t>CUO#1;CUPRITE#1</t>
        </is>
      </c>
      <c r="N18" s="36" t="inlineStr">
        <is>
          <t>CUO#1</t>
        </is>
      </c>
      <c r="O18" s="36" t="n">
        <v>-363269.6751518421</v>
      </c>
      <c r="P18" s="36" t="n">
        <v>-363269.6751518421</v>
      </c>
      <c r="Q18" s="36" t="n">
        <v>-58071.2384259225</v>
      </c>
      <c r="R18" s="36" t="n">
        <v>-863349.5201288296</v>
      </c>
      <c r="S18" s="36" t="inlineStr">
        <is>
          <t>CORUNDUM#1;IONIC_LIQ#1</t>
        </is>
      </c>
      <c r="T18" s="36" t="inlineStr">
        <is>
          <t>CORUNDUM#1</t>
        </is>
      </c>
      <c r="U18" s="36" t="n">
        <v>-334172.4526194382</v>
      </c>
      <c r="V18" s="36" t="n">
        <v>-334172.4526194382</v>
      </c>
      <c r="W18" s="36" t="n">
        <v>-63004.86672961627</v>
      </c>
      <c r="X18" s="36" t="n">
        <v>-940558.9978757731</v>
      </c>
      <c r="Y18" s="36" t="inlineStr">
        <is>
          <t>HALITE#1</t>
        </is>
      </c>
      <c r="Z18" s="36" t="inlineStr">
        <is>
          <t>HALITE#1</t>
        </is>
      </c>
      <c r="AA18" s="36" t="n">
        <v>-335337.3419857441</v>
      </c>
      <c r="AB18" s="36" t="n">
        <v>-335137.0651833297</v>
      </c>
      <c r="AC18" s="36" t="n">
        <v>-40402.29417877868</v>
      </c>
      <c r="AD18" s="36" t="n">
        <v>-695488.6526357066</v>
      </c>
      <c r="AE18" s="36" t="inlineStr">
        <is>
          <t>GAS#1;TRIDYMITE#1</t>
        </is>
      </c>
      <c r="AF18" s="36" t="inlineStr">
        <is>
          <t>TRIDYMITE#1</t>
        </is>
      </c>
      <c r="AG18" s="36" t="n">
        <v>-351230.464765652</v>
      </c>
      <c r="AH18" s="36" t="n">
        <v>-351014.2372906241</v>
      </c>
      <c r="AI18" s="36" t="n">
        <v>-58718.07358322907</v>
      </c>
      <c r="AJ18" s="36" t="n">
        <v>-724852.2415709796</v>
      </c>
      <c r="AK18" s="36" t="inlineStr">
        <is>
          <t>GAS#1;RUTILE#1</t>
        </is>
      </c>
      <c r="AL18" s="36" t="inlineStr">
        <is>
          <t>RUTILE#1</t>
        </is>
      </c>
      <c r="AM18" s="36" t="n">
        <v>-192046.0648530594</v>
      </c>
      <c r="AN18" s="36" t="n">
        <v>-188862.8204021775</v>
      </c>
      <c r="AO18" s="36" t="n">
        <v>-56659.20669115739</v>
      </c>
      <c r="AP18" s="36" t="n">
        <v>-384744.7668871757</v>
      </c>
      <c r="AQ18" s="36" t="inlineStr">
        <is>
          <t>FCC_A1#1;HALITE#1</t>
        </is>
      </c>
      <c r="AR18" s="36" t="inlineStr">
        <is>
          <t>HALITE#1</t>
        </is>
      </c>
      <c r="AS18" s="36" t="n">
        <v>-358973.3143983823</v>
      </c>
      <c r="AT18" s="36" t="n">
        <v>-358973.3143983823</v>
      </c>
      <c r="AU18" s="36" t="n">
        <v>-73793.41468942417</v>
      </c>
      <c r="AV18" s="36" t="n">
        <v>-1018185.349071934</v>
      </c>
      <c r="AW18" s="36" t="inlineStr">
        <is>
          <t>HALITE#1</t>
        </is>
      </c>
      <c r="AX18" s="36" t="inlineStr">
        <is>
          <t>HALITE#1</t>
        </is>
      </c>
      <c r="AY18" s="36" t="n">
        <v>-403831.1385969569</v>
      </c>
      <c r="AZ18" s="36" t="n">
        <v>-403562.3679979313</v>
      </c>
      <c r="BA18" s="36" t="n">
        <v>-69166.65253182653</v>
      </c>
      <c r="BB18" s="36" t="n">
        <v>-872205.6841162969</v>
      </c>
      <c r="BC18" s="36" t="inlineStr">
        <is>
          <t>GAS#1;ZRO2_MONO#1</t>
        </is>
      </c>
      <c r="BD18" s="36" t="inlineStr">
        <is>
          <t>ZRO2_MONO#1</t>
        </is>
      </c>
      <c r="BE18" s="36" t="n">
        <v>-263328.6809414693</v>
      </c>
      <c r="BF18" s="36" t="n">
        <v>-263328.6809414693</v>
      </c>
      <c r="BG18" s="36" t="n">
        <v>-48556.22277367732</v>
      </c>
      <c r="BH18" s="36" t="n">
        <v>-542899.5602972473</v>
      </c>
      <c r="BI18" s="36" t="inlineStr">
        <is>
          <t>CORUNDUM#1</t>
        </is>
      </c>
      <c r="BJ18" s="36" t="inlineStr">
        <is>
          <t>CORUNDUM#1</t>
        </is>
      </c>
      <c r="BK18" s="36" t="n">
        <v>-247547.606791317</v>
      </c>
      <c r="BL18" s="36" t="n">
        <v>-247547.0177946443</v>
      </c>
      <c r="BM18" s="36" t="n">
        <v>-62653.75884685373</v>
      </c>
      <c r="BN18" s="36" t="n">
        <v>-594761.8303288133</v>
      </c>
      <c r="BO18" s="36" t="inlineStr">
        <is>
          <t>CUB_A13#1;HALITE#1</t>
        </is>
      </c>
      <c r="BP18" s="36" t="inlineStr">
        <is>
          <t>HALITE#1</t>
        </is>
      </c>
      <c r="BQ18" s="36" t="n">
        <v>-163026.388603895</v>
      </c>
      <c r="BR18" s="36" t="n">
        <v>-163026.2789762862</v>
      </c>
      <c r="BS18" s="36" t="n">
        <v>-58749.75731133906</v>
      </c>
      <c r="BT18" s="36" t="n">
        <v>-264484.9606501548</v>
      </c>
      <c r="BU18" s="36" t="inlineStr">
        <is>
          <t>FCC_A1#1;HALITE#1</t>
        </is>
      </c>
      <c r="BV18" s="36" t="inlineStr">
        <is>
          <t>HALITE#1</t>
        </is>
      </c>
      <c r="BW18" s="36" t="n">
        <v>-171258.5404854481</v>
      </c>
      <c r="BX18" s="36" t="n">
        <v>-171257.1856460139</v>
      </c>
      <c r="BY18" s="36" t="n">
        <v>-58454.60637359296</v>
      </c>
      <c r="BZ18" s="36" t="n">
        <v>-298003.8700518592</v>
      </c>
      <c r="CA18" s="36" t="inlineStr">
        <is>
          <t>FCC_A1#1;HALITE#1</t>
        </is>
      </c>
      <c r="CB18" s="36" t="inlineStr">
        <is>
          <t>HALITE#1</t>
        </is>
      </c>
      <c r="CC18" s="36" t="inlineStr"/>
      <c r="CD18" s="36" t="inlineStr"/>
      <c r="CE18" s="36" t="inlineStr"/>
      <c r="CF18" s="36" t="n">
        <v>-170142.4114</v>
      </c>
      <c r="CG18" s="36" t="inlineStr"/>
      <c r="CH18" s="36" t="inlineStr">
        <is>
          <t>SSUB3</t>
        </is>
      </c>
      <c r="CI18" s="36" t="inlineStr"/>
      <c r="CJ18" s="36" t="inlineStr"/>
      <c r="CK18" s="36" t="inlineStr"/>
      <c r="CL18" s="36" t="inlineStr"/>
      <c r="CM18" s="36" t="inlineStr">
        <is>
          <t>Error: Thermo-Calc calculation error: se.thermocalc.core.CalculationEngineException:  ERROR IN QTHISS : TOO MANY ITERATIONS</t>
        </is>
      </c>
      <c r="CN18" s="36" t="inlineStr"/>
      <c r="CO18" s="36" t="n">
        <v>-263147.4494494729</v>
      </c>
      <c r="CP18" s="36" t="n">
        <v>-263147.4494494729</v>
      </c>
      <c r="CQ18" s="36" t="n">
        <v>-57518.15880934445</v>
      </c>
      <c r="CR18" s="36" t="n">
        <v>-420677.2522683015</v>
      </c>
      <c r="CS18" s="36" t="inlineStr">
        <is>
          <t>GAS#1;IONIC_LIQ#2</t>
        </is>
      </c>
      <c r="CT18" s="36" t="inlineStr">
        <is>
          <t>NOT_FOUND</t>
        </is>
      </c>
      <c r="CU18" s="36" t="n">
        <v>-407462.3551471945</v>
      </c>
      <c r="CV18" s="36" t="n">
        <v>-407462.3551471945</v>
      </c>
      <c r="CW18" s="36" t="n">
        <v>-90680.1147854779</v>
      </c>
      <c r="CX18" s="36" t="n">
        <v>-967179.9516339304</v>
      </c>
      <c r="CY18" s="36" t="inlineStr">
        <is>
          <t>M2O3A#1</t>
        </is>
      </c>
      <c r="CZ18" s="36" t="inlineStr">
        <is>
          <t>NOT_FOUND</t>
        </is>
      </c>
      <c r="DA18" s="36" t="inlineStr"/>
      <c r="DB18" s="36" t="inlineStr"/>
      <c r="DC18" s="36" t="inlineStr"/>
      <c r="DD18" s="36" t="n">
        <v>-1219274.1444</v>
      </c>
      <c r="DE18" s="36" t="inlineStr"/>
      <c r="DF18" s="37" t="inlineStr">
        <is>
          <t>SSUB3</t>
        </is>
      </c>
    </row>
    <row r="19">
      <c r="A19" s="38" t="n">
        <v>1250</v>
      </c>
      <c r="B19" s="39" t="n">
        <v>976.85</v>
      </c>
      <c r="C19" s="39" t="n">
        <v>-115304.5713907856</v>
      </c>
      <c r="D19" s="39" t="n">
        <v>-115252.7172081981</v>
      </c>
      <c r="E19" s="39" t="n">
        <v>-63465.94505805945</v>
      </c>
      <c r="F19" s="39" t="n">
        <v>-155310.5105251452</v>
      </c>
      <c r="G19" s="39" t="inlineStr">
        <is>
          <t>CUPRITE#1;FCC_A1#1</t>
        </is>
      </c>
      <c r="H19" s="39" t="inlineStr">
        <is>
          <t>CUPRITE#1</t>
        </is>
      </c>
      <c r="I19" s="39" t="n">
        <v>-125079.2852604856</v>
      </c>
      <c r="J19" s="39" t="n">
        <v>-125079.2852604856</v>
      </c>
      <c r="K19" s="39" t="n">
        <v>-63465.94505805945</v>
      </c>
      <c r="L19" s="39" t="n">
        <v>-90732.11333849275</v>
      </c>
      <c r="M19" s="39" t="inlineStr">
        <is>
          <t>CUO#1</t>
        </is>
      </c>
      <c r="N19" s="39" t="inlineStr">
        <is>
          <t>CUO#1</t>
        </is>
      </c>
      <c r="O19" s="39" t="n">
        <v>-365328.9885459865</v>
      </c>
      <c r="P19" s="39" t="n">
        <v>-365328.9885459865</v>
      </c>
      <c r="Q19" s="39" t="n">
        <v>-62075.34820287667</v>
      </c>
      <c r="R19" s="39" t="n">
        <v>-852343.0266287889</v>
      </c>
      <c r="S19" s="39" t="inlineStr">
        <is>
          <t>CORUNDUM#1;IONIC_LIQ#1</t>
        </is>
      </c>
      <c r="T19" s="39" t="inlineStr">
        <is>
          <t>CORUNDUM#1</t>
        </is>
      </c>
      <c r="U19" s="39" t="n">
        <v>-336489.8338863648</v>
      </c>
      <c r="V19" s="39" t="n">
        <v>-336489.8338863648</v>
      </c>
      <c r="W19" s="39" t="n">
        <v>-67151.47766076926</v>
      </c>
      <c r="X19" s="39" t="n">
        <v>-929003.2426365901</v>
      </c>
      <c r="Y19" s="39" t="inlineStr">
        <is>
          <t>HALITE#1</t>
        </is>
      </c>
      <c r="Z19" s="39" t="inlineStr">
        <is>
          <t>HALITE#1</t>
        </is>
      </c>
      <c r="AA19" s="39" t="n">
        <v>-337539.8734724875</v>
      </c>
      <c r="AB19" s="39" t="n">
        <v>-337343.6601678088</v>
      </c>
      <c r="AC19" s="39" t="n">
        <v>-43040.88180206763</v>
      </c>
      <c r="AD19" s="39" t="n">
        <v>-686925.6010280641</v>
      </c>
      <c r="AE19" s="39" t="inlineStr">
        <is>
          <t>GAS#1;TRIDYMITE#1</t>
        </is>
      </c>
      <c r="AF19" s="39" t="inlineStr">
        <is>
          <t>TRIDYMITE#1</t>
        </is>
      </c>
      <c r="AG19" s="39" t="n">
        <v>-353690.880655519</v>
      </c>
      <c r="AH19" s="39" t="n">
        <v>-353478.4016706388</v>
      </c>
      <c r="AI19" s="39" t="n">
        <v>-62499.11166222076</v>
      </c>
      <c r="AJ19" s="39" t="n">
        <v>-715920.3927170057</v>
      </c>
      <c r="AK19" s="39" t="inlineStr">
        <is>
          <t>GAS#1;RUTILE#1</t>
        </is>
      </c>
      <c r="AL19" s="39" t="inlineStr">
        <is>
          <t>RUTILE#1</t>
        </is>
      </c>
      <c r="AM19" s="39" t="n">
        <v>-195456.882614331</v>
      </c>
      <c r="AN19" s="39" t="n">
        <v>-192278.8664858142</v>
      </c>
      <c r="AO19" s="39" t="n">
        <v>-60516.64460331394</v>
      </c>
      <c r="AP19" s="39" t="n">
        <v>-378141.1036633655</v>
      </c>
      <c r="AQ19" s="39" t="inlineStr">
        <is>
          <t>FCC_A1#1;HALITE#1</t>
        </is>
      </c>
      <c r="AR19" s="39" t="inlineStr">
        <is>
          <t>HALITE#1</t>
        </is>
      </c>
      <c r="AS19" s="39" t="n">
        <v>-361690.3563031758</v>
      </c>
      <c r="AT19" s="39" t="n">
        <v>-361690.3563031758</v>
      </c>
      <c r="AU19" s="39" t="n">
        <v>-78541.01928872855</v>
      </c>
      <c r="AV19" s="39" t="n">
        <v>-1007026.249047915</v>
      </c>
      <c r="AW19" s="39" t="inlineStr">
        <is>
          <t>HALITE#1</t>
        </is>
      </c>
      <c r="AX19" s="39" t="inlineStr">
        <is>
          <t>HALITE#1</t>
        </is>
      </c>
      <c r="AY19" s="39" t="n">
        <v>-406290.3021178245</v>
      </c>
      <c r="AZ19" s="39" t="n">
        <v>-406025.3383845004</v>
      </c>
      <c r="BA19" s="39" t="n">
        <v>-73376.81077475562</v>
      </c>
      <c r="BB19" s="39" t="n">
        <v>-862840.9579913871</v>
      </c>
      <c r="BC19" s="39" t="inlineStr">
        <is>
          <t>GAS#1;ZRO2_MONO#1</t>
        </is>
      </c>
      <c r="BD19" s="39" t="inlineStr">
        <is>
          <t>ZRO2_MONO#1</t>
        </is>
      </c>
      <c r="BE19" s="39" t="n">
        <v>-265832.9922788231</v>
      </c>
      <c r="BF19" s="39" t="n">
        <v>-265832.9922788231</v>
      </c>
      <c r="BG19" s="39" t="n">
        <v>-51699.32428473075</v>
      </c>
      <c r="BH19" s="39" t="n">
        <v>-534524.4042957721</v>
      </c>
      <c r="BI19" s="39" t="inlineStr">
        <is>
          <t>CORUNDUM#1</t>
        </is>
      </c>
      <c r="BJ19" s="39" t="inlineStr">
        <is>
          <t>CORUNDUM#1</t>
        </is>
      </c>
      <c r="BK19" s="39" t="n">
        <v>-250799.9906804817</v>
      </c>
      <c r="BL19" s="39" t="n">
        <v>-250799.0695928815</v>
      </c>
      <c r="BM19" s="39" t="n">
        <v>-66659.82633014143</v>
      </c>
      <c r="BN19" s="39" t="n">
        <v>-587227.1724743134</v>
      </c>
      <c r="BO19" s="39" t="inlineStr">
        <is>
          <t>CUB_A13#1;HALITE#1</t>
        </is>
      </c>
      <c r="BP19" s="39" t="inlineStr">
        <is>
          <t>HALITE#1</t>
        </is>
      </c>
      <c r="BQ19" s="39" t="n">
        <v>-165888.8806180886</v>
      </c>
      <c r="BR19" s="39" t="n">
        <v>-165888.6729745443</v>
      </c>
      <c r="BS19" s="39" t="n">
        <v>-62409.76736024304</v>
      </c>
      <c r="BT19" s="39" t="n">
        <v>-256082.8501645379</v>
      </c>
      <c r="BU19" s="39" t="inlineStr">
        <is>
          <t>FCC_A1#1;HALITE#1</t>
        </is>
      </c>
      <c r="BV19" s="39" t="inlineStr">
        <is>
          <t>HALITE#1</t>
        </is>
      </c>
      <c r="BW19" s="39" t="n">
        <v>-174521.7543581418</v>
      </c>
      <c r="BX19" s="39" t="n">
        <v>-174519.6375363862</v>
      </c>
      <c r="BY19" s="39" t="n">
        <v>-62179.5053999581</v>
      </c>
      <c r="BZ19" s="39" t="n">
        <v>-291074.8690453203</v>
      </c>
      <c r="CA19" s="39" t="inlineStr">
        <is>
          <t>FCC_A1#1;HALITE#1</t>
        </is>
      </c>
      <c r="CB19" s="39" t="inlineStr">
        <is>
          <t>HALITE#1</t>
        </is>
      </c>
      <c r="CC19" s="39" t="inlineStr"/>
      <c r="CD19" s="39" t="inlineStr"/>
      <c r="CE19" s="39" t="inlineStr"/>
      <c r="CF19" s="39" t="n">
        <v>-174280.9737</v>
      </c>
      <c r="CG19" s="39" t="inlineStr"/>
      <c r="CH19" s="39" t="inlineStr">
        <is>
          <t>SSUB3</t>
        </is>
      </c>
      <c r="CI19" s="39" t="inlineStr"/>
      <c r="CJ19" s="39" t="inlineStr"/>
      <c r="CK19" s="39" t="inlineStr"/>
      <c r="CL19" s="39" t="inlineStr"/>
      <c r="CM19" s="39" t="inlineStr">
        <is>
          <t>Error: Thermo-Calc calculation error: se.thermocalc.core.CalculationEngineException:  ERROR IN QTHISS : TOO MANY ITERATIONS</t>
        </is>
      </c>
      <c r="CN19" s="39" t="inlineStr"/>
      <c r="CO19" s="39" t="n">
        <v>-266232.931827453</v>
      </c>
      <c r="CP19" s="39" t="n">
        <v>-266232.931827453</v>
      </c>
      <c r="CQ19" s="39" t="n">
        <v>-61002.7312106521</v>
      </c>
      <c r="CR19" s="39" t="n">
        <v>-413996.8865610162</v>
      </c>
      <c r="CS19" s="39" t="inlineStr">
        <is>
          <t>GAS#1;IONIC_LIQ#2</t>
        </is>
      </c>
      <c r="CT19" s="39" t="inlineStr">
        <is>
          <t>NOT_FOUND</t>
        </is>
      </c>
      <c r="CU19" s="39" t="n">
        <v>-410494.4820237228</v>
      </c>
      <c r="CV19" s="39" t="n">
        <v>-410494.4820237228</v>
      </c>
      <c r="CW19" s="39" t="n">
        <v>-96042.61624035635</v>
      </c>
      <c r="CX19" s="39" t="n">
        <v>-957604.9808379371</v>
      </c>
      <c r="CY19" s="39" t="inlineStr">
        <is>
          <t>M2O3A#1</t>
        </is>
      </c>
      <c r="CZ19" s="39" t="inlineStr">
        <is>
          <t>NOT_FOUND</t>
        </is>
      </c>
      <c r="DA19" s="39" t="inlineStr"/>
      <c r="DB19" s="39" t="inlineStr"/>
      <c r="DC19" s="39" t="inlineStr"/>
      <c r="DD19" s="39" t="n">
        <v>-1227534.2763</v>
      </c>
      <c r="DE19" s="39" t="inlineStr"/>
      <c r="DF19" s="40" t="inlineStr">
        <is>
          <t>SSUB3</t>
        </is>
      </c>
    </row>
    <row r="20">
      <c r="A20" s="35" t="n">
        <v>1300</v>
      </c>
      <c r="B20" s="36" t="n">
        <v>1026.85</v>
      </c>
      <c r="C20" s="36" t="n">
        <v>-118646.7778106093</v>
      </c>
      <c r="D20" s="36" t="n">
        <v>-118595.1933080514</v>
      </c>
      <c r="E20" s="36" t="n">
        <v>-67077.64455849766</v>
      </c>
      <c r="F20" s="36" t="n">
        <v>-148313.1812296649</v>
      </c>
      <c r="G20" s="36" t="inlineStr">
        <is>
          <t>CUPRITE#1;FCC_A1#1</t>
        </is>
      </c>
      <c r="H20" s="36" t="inlineStr">
        <is>
          <t>CUPRITE#1</t>
        </is>
      </c>
      <c r="I20" s="36" t="n">
        <v>-128002.7165071449</v>
      </c>
      <c r="J20" s="36" t="n">
        <v>-128002.7165071449</v>
      </c>
      <c r="K20" s="36" t="n">
        <v>-67077.64455849766</v>
      </c>
      <c r="L20" s="36" t="n">
        <v>-82598.6695115841</v>
      </c>
      <c r="M20" s="36" t="inlineStr">
        <is>
          <t>CUO#1;CUPRITE#1</t>
        </is>
      </c>
      <c r="N20" s="36" t="inlineStr">
        <is>
          <t>CUO#1</t>
        </is>
      </c>
      <c r="O20" s="36" t="n">
        <v>-367439.911215337</v>
      </c>
      <c r="P20" s="36" t="n">
        <v>-367439.9112153369</v>
      </c>
      <c r="Q20" s="36" t="n">
        <v>-66142.98610991462</v>
      </c>
      <c r="R20" s="36" t="n">
        <v>-841352.1485045702</v>
      </c>
      <c r="S20" s="36" t="inlineStr">
        <is>
          <t>CORUNDUM#1;IONIC_LIQ#1</t>
        </is>
      </c>
      <c r="T20" s="36" t="inlineStr">
        <is>
          <t>CORUNDUM#1</t>
        </is>
      </c>
      <c r="U20" s="36" t="n">
        <v>-338859.4415774656</v>
      </c>
      <c r="V20" s="36" t="n">
        <v>-338859.4415774656</v>
      </c>
      <c r="W20" s="36" t="n">
        <v>-71366.72343410474</v>
      </c>
      <c r="X20" s="36" t="n">
        <v>-917447.4120416528</v>
      </c>
      <c r="Y20" s="36" t="inlineStr">
        <is>
          <t>HALITE#1</t>
        </is>
      </c>
      <c r="Z20" s="36" t="inlineStr">
        <is>
          <t>HALITE#1</t>
        </is>
      </c>
      <c r="AA20" s="36" t="n">
        <v>-339789.2241569879</v>
      </c>
      <c r="AB20" s="36" t="n">
        <v>-339597.0633865308</v>
      </c>
      <c r="AC20" s="36" t="n">
        <v>-45734.32583996691</v>
      </c>
      <c r="AD20" s="36" t="n">
        <v>-678376.4392309966</v>
      </c>
      <c r="AE20" s="36" t="inlineStr">
        <is>
          <t>GAS#1;TRIDYMITE#1</t>
        </is>
      </c>
      <c r="AF20" s="36" t="inlineStr">
        <is>
          <t>TRIDYMITE#1</t>
        </is>
      </c>
      <c r="AG20" s="36" t="n">
        <v>-356201.9535567852</v>
      </c>
      <c r="AH20" s="36" t="n">
        <v>-355993.1635118619</v>
      </c>
      <c r="AI20" s="36" t="n">
        <v>-66339.81389398496</v>
      </c>
      <c r="AJ20" s="36" t="n">
        <v>-707009.1393763704</v>
      </c>
      <c r="AK20" s="36" t="inlineStr">
        <is>
          <t>GAS#1;RUTILE#1</t>
        </is>
      </c>
      <c r="AL20" s="36" t="inlineStr">
        <is>
          <t>RUTILE#1</t>
        </is>
      </c>
      <c r="AM20" s="36" t="n">
        <v>-198928.7064754267</v>
      </c>
      <c r="AN20" s="36" t="n">
        <v>-195755.6069621936</v>
      </c>
      <c r="AO20" s="36" t="n">
        <v>-64443.1320981239</v>
      </c>
      <c r="AP20" s="36" t="n">
        <v>-371571.6543054588</v>
      </c>
      <c r="AQ20" s="36" t="inlineStr">
        <is>
          <t>FCC_A1#1;HALITE#1</t>
        </is>
      </c>
      <c r="AR20" s="36" t="inlineStr">
        <is>
          <t>HALITE#1</t>
        </is>
      </c>
      <c r="AS20" s="36" t="n">
        <v>-364461.7184269234</v>
      </c>
      <c r="AT20" s="36" t="n">
        <v>-364461.7184269234</v>
      </c>
      <c r="AU20" s="36" t="n">
        <v>-83358.63944229213</v>
      </c>
      <c r="AV20" s="36" t="n">
        <v>-995872.687423109</v>
      </c>
      <c r="AW20" s="36" t="inlineStr">
        <is>
          <t>HALITE#1</t>
        </is>
      </c>
      <c r="AX20" s="36" t="inlineStr">
        <is>
          <t>HALITE#1</t>
        </is>
      </c>
      <c r="AY20" s="36" t="n">
        <v>-408801.4172329768</v>
      </c>
      <c r="AZ20" s="36" t="n">
        <v>-408540.2442694439</v>
      </c>
      <c r="BA20" s="36" t="n">
        <v>-77643.58370875531</v>
      </c>
      <c r="BB20" s="36" t="n">
        <v>-853503.7605901751</v>
      </c>
      <c r="BC20" s="36" t="inlineStr">
        <is>
          <t>GAS#1;ZRO2_MONO#1</t>
        </is>
      </c>
      <c r="BD20" s="36" t="inlineStr">
        <is>
          <t>ZRO2_MONO#1</t>
        </is>
      </c>
      <c r="BE20" s="36" t="n">
        <v>-268389.2381453415</v>
      </c>
      <c r="BF20" s="36" t="n">
        <v>-268389.2381453415</v>
      </c>
      <c r="BG20" s="36" t="n">
        <v>-54914.1437205807</v>
      </c>
      <c r="BH20" s="36" t="n">
        <v>-526155.0281236973</v>
      </c>
      <c r="BI20" s="36" t="inlineStr">
        <is>
          <t>CORUNDUM#1</t>
        </is>
      </c>
      <c r="BJ20" s="36" t="inlineStr">
        <is>
          <t>CORUNDUM#1</t>
        </is>
      </c>
      <c r="BK20" s="36" t="n">
        <v>-254108.7397778129</v>
      </c>
      <c r="BL20" s="36" t="n">
        <v>-254107.3500753075</v>
      </c>
      <c r="BM20" s="36" t="n">
        <v>-70744.64735621288</v>
      </c>
      <c r="BN20" s="36" t="n">
        <v>-579688.7569988256</v>
      </c>
      <c r="BO20" s="36" t="inlineStr">
        <is>
          <t>CUB_A13#1;HALITE#1</t>
        </is>
      </c>
      <c r="BP20" s="36" t="inlineStr">
        <is>
          <t>HALITE#1</t>
        </is>
      </c>
      <c r="BQ20" s="36" t="n">
        <v>-168809.1575618093</v>
      </c>
      <c r="BR20" s="36" t="n">
        <v>-168808.7839538267</v>
      </c>
      <c r="BS20" s="36" t="n">
        <v>-66138.38143792393</v>
      </c>
      <c r="BT20" s="36" t="n">
        <v>-247702.959971389</v>
      </c>
      <c r="BU20" s="36" t="inlineStr">
        <is>
          <t>FCC_A1#1;HALITE#1</t>
        </is>
      </c>
      <c r="BV20" s="36" t="inlineStr">
        <is>
          <t>HALITE#1</t>
        </is>
      </c>
      <c r="BW20" s="36" t="n">
        <v>-177845.7327633533</v>
      </c>
      <c r="BX20" s="36" t="n">
        <v>-177842.5352629801</v>
      </c>
      <c r="BY20" s="36" t="n">
        <v>-65997.15842812823</v>
      </c>
      <c r="BZ20" s="36" t="n">
        <v>-284131.7067971565</v>
      </c>
      <c r="CA20" s="36" t="inlineStr">
        <is>
          <t>FCC_A1#1;HALITE#1</t>
        </is>
      </c>
      <c r="CB20" s="36" t="inlineStr">
        <is>
          <t>HALITE#1</t>
        </is>
      </c>
      <c r="CC20" s="36" t="inlineStr"/>
      <c r="CD20" s="36" t="inlineStr"/>
      <c r="CE20" s="36" t="inlineStr"/>
      <c r="CF20" s="36" t="n">
        <v>-178484.5533</v>
      </c>
      <c r="CG20" s="36" t="inlineStr"/>
      <c r="CH20" s="36" t="inlineStr">
        <is>
          <t>SSUB3</t>
        </is>
      </c>
      <c r="CI20" s="36" t="inlineStr"/>
      <c r="CJ20" s="36" t="inlineStr"/>
      <c r="CK20" s="36" t="inlineStr"/>
      <c r="CL20" s="36" t="inlineStr"/>
      <c r="CM20" s="36" t="inlineStr">
        <is>
          <t>Error: Thermo-Calc calculation error: se.thermocalc.core.CalculationEngineException:  ERROR IN QTHISS : TOO MANY ITERATIONS</t>
        </is>
      </c>
      <c r="CN20" s="36" t="inlineStr"/>
      <c r="CO20" s="36" t="n">
        <v>-269389.2580401694</v>
      </c>
      <c r="CP20" s="36" t="n">
        <v>-269389.2580401694</v>
      </c>
      <c r="CQ20" s="36" t="n">
        <v>-64551.55208997272</v>
      </c>
      <c r="CR20" s="36" t="n">
        <v>-407391.7734404959</v>
      </c>
      <c r="CS20" s="36" t="inlineStr">
        <is>
          <t>GAS#1;IONIC_LIQ#2</t>
        </is>
      </c>
      <c r="CT20" s="36" t="inlineStr">
        <is>
          <t>NOT_FOUND</t>
        </is>
      </c>
      <c r="CU20" s="36" t="n">
        <v>-413582.1544321483</v>
      </c>
      <c r="CV20" s="36" t="n">
        <v>-413582.1544321483</v>
      </c>
      <c r="CW20" s="36" t="n">
        <v>-101473.7512846279</v>
      </c>
      <c r="CX20" s="36" t="n">
        <v>-948051.9389943233</v>
      </c>
      <c r="CY20" s="36" t="inlineStr">
        <is>
          <t>M2O3A#1</t>
        </is>
      </c>
      <c r="CZ20" s="36" t="inlineStr">
        <is>
          <t>NOT_FOUND</t>
        </is>
      </c>
      <c r="DA20" s="36" t="inlineStr"/>
      <c r="DB20" s="36" t="inlineStr"/>
      <c r="DC20" s="36" t="inlineStr"/>
      <c r="DD20" s="36" t="n">
        <v>-1235957.8145</v>
      </c>
      <c r="DE20" s="36" t="inlineStr"/>
      <c r="DF20" s="37" t="inlineStr">
        <is>
          <t>SSUB3</t>
        </is>
      </c>
    </row>
    <row r="21">
      <c r="A21" s="38" t="n">
        <v>1350</v>
      </c>
      <c r="B21" s="39" t="n">
        <v>1076.85</v>
      </c>
      <c r="C21" s="39" t="n">
        <v>-122044.4515936829</v>
      </c>
      <c r="D21" s="39" t="n">
        <v>-121993.2556256253</v>
      </c>
      <c r="E21" s="39" t="n">
        <v>-70746.38367789735</v>
      </c>
      <c r="F21" s="39" t="n">
        <v>-141351.2425762399</v>
      </c>
      <c r="G21" s="39" t="inlineStr">
        <is>
          <t>CUPRITE#1;IONIC_LIQ#1</t>
        </is>
      </c>
      <c r="H21" s="39" t="inlineStr">
        <is>
          <t>CUPRITE#1</t>
        </is>
      </c>
      <c r="I21" s="39" t="n">
        <v>-130981.5341703247</v>
      </c>
      <c r="J21" s="39" t="n">
        <v>-130981.5341703247</v>
      </c>
      <c r="K21" s="39" t="n">
        <v>-70746.38367789735</v>
      </c>
      <c r="L21" s="39" t="n">
        <v>-74503.43705123552</v>
      </c>
      <c r="M21" s="39" t="inlineStr">
        <is>
          <t>CUO#1</t>
        </is>
      </c>
      <c r="N21" s="39" t="inlineStr">
        <is>
          <t>CUO#1</t>
        </is>
      </c>
      <c r="O21" s="39" t="n">
        <v>-369600.7322551294</v>
      </c>
      <c r="P21" s="39" t="n">
        <v>-369600.7322551293</v>
      </c>
      <c r="Q21" s="39" t="n">
        <v>-70271.71226669951</v>
      </c>
      <c r="R21" s="39" t="n">
        <v>-830376.8922205633</v>
      </c>
      <c r="S21" s="39" t="inlineStr">
        <is>
          <t>CORUNDUM#1;IONIC_LIQ#1</t>
        </is>
      </c>
      <c r="T21" s="39" t="inlineStr">
        <is>
          <t>CORUNDUM#1</t>
        </is>
      </c>
      <c r="U21" s="39" t="n">
        <v>-341279.5048079131</v>
      </c>
      <c r="V21" s="39" t="n">
        <v>-341279.5048079131</v>
      </c>
      <c r="W21" s="39" t="n">
        <v>-75647.96440442085</v>
      </c>
      <c r="X21" s="39" t="n">
        <v>-905892.1581485423</v>
      </c>
      <c r="Y21" s="39" t="inlineStr">
        <is>
          <t>HALITE#1</t>
        </is>
      </c>
      <c r="Z21" s="39" t="inlineStr">
        <is>
          <t>HALITE#1</t>
        </is>
      </c>
      <c r="AA21" s="39" t="n">
        <v>-342083.7165343672</v>
      </c>
      <c r="AB21" s="39" t="n">
        <v>-341895.5977839699</v>
      </c>
      <c r="AC21" s="39" t="n">
        <v>-48480.92371558783</v>
      </c>
      <c r="AD21" s="39" t="n">
        <v>-669840.2936132455</v>
      </c>
      <c r="AE21" s="39" t="inlineStr">
        <is>
          <t>GAS#1;TRIDYMITE#1</t>
        </is>
      </c>
      <c r="AF21" s="39" t="inlineStr">
        <is>
          <t>TRIDYMITE#1</t>
        </is>
      </c>
      <c r="AG21" s="39" t="n">
        <v>-358761.8582968796</v>
      </c>
      <c r="AH21" s="39" t="n">
        <v>-358556.6715787458</v>
      </c>
      <c r="AI21" s="39" t="n">
        <v>-70238.52109927742</v>
      </c>
      <c r="AJ21" s="39" t="n">
        <v>-698117.1215170929</v>
      </c>
      <c r="AK21" s="39" t="inlineStr">
        <is>
          <t>GAS#1;RUTILE#1</t>
        </is>
      </c>
      <c r="AL21" s="39" t="inlineStr">
        <is>
          <t>RUTILE#1</t>
        </is>
      </c>
      <c r="AM21" s="39" t="n">
        <v>-202459.6524221223</v>
      </c>
      <c r="AN21" s="39" t="n">
        <v>-199291.2658137677</v>
      </c>
      <c r="AO21" s="39" t="n">
        <v>-68436.84068981453</v>
      </c>
      <c r="AP21" s="39" t="n">
        <v>-365034.9960345919</v>
      </c>
      <c r="AQ21" s="39" t="inlineStr">
        <is>
          <t>FCC_A1#1;HALITE#1</t>
        </is>
      </c>
      <c r="AR21" s="39" t="inlineStr">
        <is>
          <t>HALITE#1</t>
        </is>
      </c>
      <c r="AS21" s="39" t="n">
        <v>-367285.4714023893</v>
      </c>
      <c r="AT21" s="39" t="n">
        <v>-367285.4714023893</v>
      </c>
      <c r="AU21" s="39" t="n">
        <v>-88243.58092826568</v>
      </c>
      <c r="AV21" s="39" t="n">
        <v>-984724.7914787575</v>
      </c>
      <c r="AW21" s="39" t="inlineStr">
        <is>
          <t>HALITE#1</t>
        </is>
      </c>
      <c r="AX21" s="39" t="inlineStr">
        <is>
          <t>HALITE#1</t>
        </is>
      </c>
      <c r="AY21" s="39" t="n">
        <v>-411362.7682669949</v>
      </c>
      <c r="AZ21" s="39" t="n">
        <v>-411105.3704648651</v>
      </c>
      <c r="BA21" s="39" t="n">
        <v>-81965.30579251358</v>
      </c>
      <c r="BB21" s="39" t="n">
        <v>-844193.0667342027</v>
      </c>
      <c r="BC21" s="39" t="inlineStr">
        <is>
          <t>GAS#1;ZRO2_MONO#1</t>
        </is>
      </c>
      <c r="BD21" s="39" t="inlineStr">
        <is>
          <t>ZRO2_MONO#1</t>
        </is>
      </c>
      <c r="BE21" s="39" t="n">
        <v>-270995.6376617576</v>
      </c>
      <c r="BF21" s="39" t="n">
        <v>-270995.6376617576</v>
      </c>
      <c r="BG21" s="39" t="n">
        <v>-58199.76856128148</v>
      </c>
      <c r="BH21" s="39" t="n">
        <v>-517789.1685165482</v>
      </c>
      <c r="BI21" s="39" t="inlineStr">
        <is>
          <t>CORUNDUM#1</t>
        </is>
      </c>
      <c r="BJ21" s="39" t="inlineStr">
        <is>
          <t>CORUNDUM#1</t>
        </is>
      </c>
      <c r="BK21" s="39" t="n">
        <v>-257472.1277728016</v>
      </c>
      <c r="BL21" s="39" t="n">
        <v>-257470.0967068966</v>
      </c>
      <c r="BM21" s="39" t="n">
        <v>-74906.32676609499</v>
      </c>
      <c r="BN21" s="39" t="n">
        <v>-572145.9252847477</v>
      </c>
      <c r="BO21" s="39" t="inlineStr">
        <is>
          <t>CUB_A13#1;HALITE#1</t>
        </is>
      </c>
      <c r="BP21" s="39" t="inlineStr">
        <is>
          <t>HALITE#1</t>
        </is>
      </c>
      <c r="BQ21" s="39" t="n">
        <v>-171785.3912596749</v>
      </c>
      <c r="BR21" s="39" t="n">
        <v>-171784.7490044909</v>
      </c>
      <c r="BS21" s="39" t="n">
        <v>-69933.85711285665</v>
      </c>
      <c r="BT21" s="39" t="n">
        <v>-239343.9185387178</v>
      </c>
      <c r="BU21" s="39" t="inlineStr">
        <is>
          <t>FCC_A1#1;HALITE#1</t>
        </is>
      </c>
      <c r="BV21" s="39" t="inlineStr">
        <is>
          <t>HALITE#1</t>
        </is>
      </c>
      <c r="BW21" s="39" t="n">
        <v>-181228.7961121937</v>
      </c>
      <c r="BX21" s="39" t="n">
        <v>-181224.1086594364</v>
      </c>
      <c r="BY21" s="39" t="n">
        <v>-69909.73731308027</v>
      </c>
      <c r="BZ21" s="39" t="n">
        <v>-277165.7775483457</v>
      </c>
      <c r="CA21" s="39" t="inlineStr">
        <is>
          <t>FCC_A1#1;HALITE#1</t>
        </is>
      </c>
      <c r="CB21" s="39" t="inlineStr">
        <is>
          <t>HALITE#1</t>
        </is>
      </c>
      <c r="CC21" s="39" t="inlineStr"/>
      <c r="CD21" s="39" t="inlineStr"/>
      <c r="CE21" s="39" t="inlineStr"/>
      <c r="CF21" s="39" t="n">
        <v>-182750.6484</v>
      </c>
      <c r="CG21" s="39" t="inlineStr"/>
      <c r="CH21" s="39" t="inlineStr">
        <is>
          <t>SSUB3</t>
        </is>
      </c>
      <c r="CI21" s="39" t="inlineStr"/>
      <c r="CJ21" s="39" t="inlineStr"/>
      <c r="CK21" s="39" t="inlineStr"/>
      <c r="CL21" s="39" t="inlineStr"/>
      <c r="CM21" s="39" t="inlineStr">
        <is>
          <t>Error: Thermo-Calc calculation error: se.thermocalc.core.CalculationEngineException:  ERROR IN QTHISS : TOO MANY ITERATIONS</t>
        </is>
      </c>
      <c r="CN21" s="39" t="inlineStr"/>
      <c r="CO21" s="39" t="n">
        <v>-272617.8055948261</v>
      </c>
      <c r="CP21" s="39" t="n">
        <v>-272617.8055948261</v>
      </c>
      <c r="CQ21" s="39" t="n">
        <v>-68163.13763061832</v>
      </c>
      <c r="CR21" s="39" t="n">
        <v>-400869.4132867501</v>
      </c>
      <c r="CS21" s="39" t="inlineStr">
        <is>
          <t>GAS#1;IONIC_LIQ#2</t>
        </is>
      </c>
      <c r="CT21" s="39" t="inlineStr">
        <is>
          <t>NOT_FOUND</t>
        </is>
      </c>
      <c r="CU21" s="39" t="n">
        <v>-416723.6158434292</v>
      </c>
      <c r="CV21" s="39" t="n">
        <v>-416723.6158434292</v>
      </c>
      <c r="CW21" s="39" t="n">
        <v>-106970.8788846209</v>
      </c>
      <c r="CX21" s="39" t="n">
        <v>-938520.9486910009</v>
      </c>
      <c r="CY21" s="39" t="inlineStr">
        <is>
          <t>GAS#1;M2O3A#1</t>
        </is>
      </c>
      <c r="CZ21" s="39" t="inlineStr">
        <is>
          <t>NOT_FOUND</t>
        </is>
      </c>
      <c r="DA21" s="39" t="inlineStr"/>
      <c r="DB21" s="39" t="inlineStr"/>
      <c r="DC21" s="39" t="inlineStr"/>
      <c r="DD21" s="39" t="n">
        <v>-1244539.4801</v>
      </c>
      <c r="DE21" s="39" t="inlineStr"/>
      <c r="DF21" s="40" t="inlineStr">
        <is>
          <t>SSUB3</t>
        </is>
      </c>
    </row>
    <row r="22">
      <c r="A22" s="35" t="n">
        <v>1400</v>
      </c>
      <c r="B22" s="36" t="n">
        <v>1126.85</v>
      </c>
      <c r="C22" s="36" t="n">
        <v>-125496.0489371727</v>
      </c>
      <c r="D22" s="36" t="n">
        <v>-125445.7335306676</v>
      </c>
      <c r="E22" s="36" t="n">
        <v>-74885.75572616636</v>
      </c>
      <c r="F22" s="36" t="n">
        <v>-132763.3459339606</v>
      </c>
      <c r="G22" s="36" t="inlineStr">
        <is>
          <t>CUPRITE#1;IONIC_LIQ#1</t>
        </is>
      </c>
      <c r="H22" s="36" t="inlineStr">
        <is>
          <t>CUPRITE#1</t>
        </is>
      </c>
      <c r="I22" s="36" t="n">
        <v>-134802.3268393989</v>
      </c>
      <c r="J22" s="36" t="n">
        <v>-134802.3268393989</v>
      </c>
      <c r="K22" s="36" t="n">
        <v>-74885.75572616636</v>
      </c>
      <c r="L22" s="36" t="n">
        <v>-68767.87112085253</v>
      </c>
      <c r="M22" s="36" t="inlineStr">
        <is>
          <t>GAS#1;IONIC_LIQ#2</t>
        </is>
      </c>
      <c r="N22" s="36" t="inlineStr">
        <is>
          <t>NOT_FOUND</t>
        </is>
      </c>
      <c r="O22" s="36" t="n">
        <v>-371809.8561825496</v>
      </c>
      <c r="P22" s="36" t="n">
        <v>-371809.8561825496</v>
      </c>
      <c r="Q22" s="36" t="n">
        <v>-74459.26841550964</v>
      </c>
      <c r="R22" s="36" t="n">
        <v>-819417.2379367423</v>
      </c>
      <c r="S22" s="36" t="inlineStr">
        <is>
          <t>CORUNDUM#1;IONIC_LIQ#1</t>
        </is>
      </c>
      <c r="T22" s="36" t="inlineStr">
        <is>
          <t>CORUNDUM#1</t>
        </is>
      </c>
      <c r="U22" s="36" t="n">
        <v>-343748.3776503073</v>
      </c>
      <c r="V22" s="36" t="n">
        <v>-343748.3776503073</v>
      </c>
      <c r="W22" s="36" t="n">
        <v>-81122.31725360434</v>
      </c>
      <c r="X22" s="36" t="n">
        <v>-892078.9513096105</v>
      </c>
      <c r="Y22" s="36" t="inlineStr">
        <is>
          <t>HALITE#1</t>
        </is>
      </c>
      <c r="Z22" s="36" t="inlineStr">
        <is>
          <t>HALITE#1</t>
        </is>
      </c>
      <c r="AA22" s="36" t="n">
        <v>-344421.8214738827</v>
      </c>
      <c r="AB22" s="36" t="n">
        <v>-344237.734614801</v>
      </c>
      <c r="AC22" s="36" t="n">
        <v>-51279.0967477325</v>
      </c>
      <c r="AD22" s="36" t="n">
        <v>-661316.4428895054</v>
      </c>
      <c r="AE22" s="36" t="inlineStr">
        <is>
          <t>GAS#1;TRIDYMITE#1</t>
        </is>
      </c>
      <c r="AF22" s="36" t="inlineStr">
        <is>
          <t>TRIDYMITE#1</t>
        </is>
      </c>
      <c r="AG22" s="36" t="n">
        <v>-361368.9126997359</v>
      </c>
      <c r="AH22" s="36" t="n">
        <v>-361167.2063509283</v>
      </c>
      <c r="AI22" s="36" t="n">
        <v>-74193.78329049901</v>
      </c>
      <c r="AJ22" s="36" t="n">
        <v>-689243.0300242985</v>
      </c>
      <c r="AK22" s="36" t="inlineStr">
        <is>
          <t>GAS#1;RUTILE#1</t>
        </is>
      </c>
      <c r="AL22" s="36" t="inlineStr">
        <is>
          <t>RUTILE#1</t>
        </is>
      </c>
      <c r="AM22" s="36" t="n">
        <v>-206047.9935321566</v>
      </c>
      <c r="AN22" s="36" t="n">
        <v>-202884.1988123484</v>
      </c>
      <c r="AO22" s="36" t="n">
        <v>-72496.07996359194</v>
      </c>
      <c r="AP22" s="36" t="n">
        <v>-358529.8894170322</v>
      </c>
      <c r="AQ22" s="36" t="inlineStr">
        <is>
          <t>FCC_A1#1;HALITE#1</t>
        </is>
      </c>
      <c r="AR22" s="36" t="inlineStr">
        <is>
          <t>HALITE#1</t>
        </is>
      </c>
      <c r="AS22" s="36" t="n">
        <v>-370159.8242960931</v>
      </c>
      <c r="AT22" s="36" t="n">
        <v>-370159.8242960931</v>
      </c>
      <c r="AU22" s="36" t="n">
        <v>-93193.34923933796</v>
      </c>
      <c r="AV22" s="36" t="n">
        <v>-973582.6739212865</v>
      </c>
      <c r="AW22" s="36" t="inlineStr">
        <is>
          <t>HALITE#1</t>
        </is>
      </c>
      <c r="AX22" s="36" t="inlineStr">
        <is>
          <t>HALITE#1</t>
        </is>
      </c>
      <c r="AY22" s="36" t="n">
        <v>-414016.7630064276</v>
      </c>
      <c r="AZ22" s="36" t="n">
        <v>-413763.0812058128</v>
      </c>
      <c r="BA22" s="36" t="n">
        <v>-86340.46799984839</v>
      </c>
      <c r="BB22" s="36" t="n">
        <v>-835039.8962350242</v>
      </c>
      <c r="BC22" s="36" t="inlineStr">
        <is>
          <t>GAS#1;ZRO2_TETR#1</t>
        </is>
      </c>
      <c r="BD22" s="36" t="inlineStr">
        <is>
          <t>ZRO2_TETR#1</t>
        </is>
      </c>
      <c r="BE22" s="36" t="n">
        <v>-273650.5399929473</v>
      </c>
      <c r="BF22" s="36" t="n">
        <v>-273650.5399929473</v>
      </c>
      <c r="BG22" s="36" t="n">
        <v>-61555.43851434121</v>
      </c>
      <c r="BH22" s="36" t="n">
        <v>-509424.6238396259</v>
      </c>
      <c r="BI22" s="36" t="inlineStr">
        <is>
          <t>CORUNDUM#1</t>
        </is>
      </c>
      <c r="BJ22" s="36" t="inlineStr">
        <is>
          <t>CORUNDUM#1</t>
        </is>
      </c>
      <c r="BK22" s="36" t="n">
        <v>-260888.56887881</v>
      </c>
      <c r="BL22" s="36" t="n">
        <v>-260885.67921557</v>
      </c>
      <c r="BM22" s="36" t="n">
        <v>-79206.94737348273</v>
      </c>
      <c r="BN22" s="36" t="n">
        <v>-564470.4559838641</v>
      </c>
      <c r="BO22" s="36" t="inlineStr">
        <is>
          <t>FCC_A1#1;HALITE#1</t>
        </is>
      </c>
      <c r="BP22" s="36" t="inlineStr">
        <is>
          <t>HALITE#1</t>
        </is>
      </c>
      <c r="BQ22" s="36" t="n">
        <v>-174815.9353304367</v>
      </c>
      <c r="BR22" s="36" t="n">
        <v>-174814.8752772629</v>
      </c>
      <c r="BS22" s="36" t="n">
        <v>-73794.58801951267</v>
      </c>
      <c r="BT22" s="36" t="n">
        <v>-231004.6404983115</v>
      </c>
      <c r="BU22" s="36" t="inlineStr">
        <is>
          <t>FCC_A1#1;HALITE#1</t>
        </is>
      </c>
      <c r="BV22" s="36" t="inlineStr">
        <is>
          <t>HALITE#1</t>
        </is>
      </c>
      <c r="BW22" s="36" t="n">
        <v>-184669.4203035969</v>
      </c>
      <c r="BX22" s="36" t="n">
        <v>-184662.7291249923</v>
      </c>
      <c r="BY22" s="36" t="n">
        <v>-73920.5050163432</v>
      </c>
      <c r="BZ22" s="36" t="n">
        <v>-270166.7463972911</v>
      </c>
      <c r="CA22" s="36" t="inlineStr">
        <is>
          <t>FCC_A1#1;HALITE#1</t>
        </is>
      </c>
      <c r="CB22" s="36" t="inlineStr">
        <is>
          <t>HALITE#1</t>
        </is>
      </c>
      <c r="CC22" s="36" t="inlineStr"/>
      <c r="CD22" s="36" t="inlineStr"/>
      <c r="CE22" s="36" t="inlineStr"/>
      <c r="CF22" s="36" t="n">
        <v>-187076.9424</v>
      </c>
      <c r="CG22" s="36" t="inlineStr"/>
      <c r="CH22" s="36" t="inlineStr">
        <is>
          <t>SSUB3</t>
        </is>
      </c>
      <c r="CI22" s="36" t="inlineStr"/>
      <c r="CJ22" s="36" t="inlineStr"/>
      <c r="CK22" s="36" t="inlineStr"/>
      <c r="CL22" s="36" t="inlineStr"/>
      <c r="CM22" s="36" t="inlineStr">
        <is>
          <t>Error: Thermo-Calc calculation error: se.thermocalc.core.CalculationEngineException:  ERROR IN QTHISS : TOO MANY ITERATIONS</t>
        </is>
      </c>
      <c r="CN22" s="36" t="inlineStr"/>
      <c r="CO22" s="36" t="n">
        <v>-275920.1309544557</v>
      </c>
      <c r="CP22" s="36" t="n">
        <v>-275920.1309544557</v>
      </c>
      <c r="CQ22" s="36" t="n">
        <v>-71836.15180711495</v>
      </c>
      <c r="CR22" s="36" t="n">
        <v>-394437.5204423739</v>
      </c>
      <c r="CS22" s="36" t="inlineStr">
        <is>
          <t>GAS#1;IONIC_LIQ#2</t>
        </is>
      </c>
      <c r="CT22" s="36" t="inlineStr">
        <is>
          <t>NOT_FOUND</t>
        </is>
      </c>
      <c r="CU22" s="36" t="n">
        <v>-419917.2361275643</v>
      </c>
      <c r="CV22" s="36" t="n">
        <v>-419917.2361275643</v>
      </c>
      <c r="CW22" s="36" t="n">
        <v>-112531.5537779352</v>
      </c>
      <c r="CX22" s="36" t="n">
        <v>-929012.1239368905</v>
      </c>
      <c r="CY22" s="36" t="inlineStr">
        <is>
          <t>GAS#1;M2O3A#1</t>
        </is>
      </c>
      <c r="CZ22" s="36" t="inlineStr">
        <is>
          <t>NOT_FOUND</t>
        </is>
      </c>
      <c r="DA22" s="36" t="inlineStr"/>
      <c r="DB22" s="36" t="inlineStr"/>
      <c r="DC22" s="36" t="inlineStr"/>
      <c r="DD22" s="36" t="n">
        <v>-1253274.3753</v>
      </c>
      <c r="DE22" s="36" t="inlineStr"/>
      <c r="DF22" s="37" t="inlineStr">
        <is>
          <t>SSUB3</t>
        </is>
      </c>
    </row>
    <row r="23">
      <c r="A23" s="38" t="n">
        <v>1450</v>
      </c>
      <c r="B23" s="39" t="n">
        <v>1176.85</v>
      </c>
      <c r="C23" s="39" t="n">
        <v>-129000.1343598203</v>
      </c>
      <c r="D23" s="39" t="n">
        <v>-128950.7754689726</v>
      </c>
      <c r="E23" s="39" t="n">
        <v>-79154.90829742474</v>
      </c>
      <c r="F23" s="39" t="n">
        <v>-123906.4215981835</v>
      </c>
      <c r="G23" s="39" t="inlineStr">
        <is>
          <t>CUPRITE#1;IONIC_LIQ#1</t>
        </is>
      </c>
      <c r="H23" s="39" t="inlineStr">
        <is>
          <t>CUPRITE#1</t>
        </is>
      </c>
      <c r="I23" s="39" t="n">
        <v>-139434.5327311321</v>
      </c>
      <c r="J23" s="39" t="n">
        <v>-139434.5327311321</v>
      </c>
      <c r="K23" s="39" t="n">
        <v>-79154.90829742474</v>
      </c>
      <c r="L23" s="39" t="n">
        <v>-65953.56295863946</v>
      </c>
      <c r="M23" s="39" t="inlineStr">
        <is>
          <t>GAS#1;IONIC_LIQ#2</t>
        </is>
      </c>
      <c r="N23" s="39" t="inlineStr">
        <is>
          <t>NOT_FOUND</t>
        </is>
      </c>
      <c r="O23" s="39" t="n">
        <v>-374065.7916840226</v>
      </c>
      <c r="P23" s="39" t="n">
        <v>-374065.7916840226</v>
      </c>
      <c r="Q23" s="39" t="n">
        <v>-78703.55846647956</v>
      </c>
      <c r="R23" s="39" t="n">
        <v>-808473.1429537297</v>
      </c>
      <c r="S23" s="39" t="inlineStr">
        <is>
          <t>CORUNDUM#1;IONIC_LIQ#1</t>
        </is>
      </c>
      <c r="T23" s="39" t="inlineStr">
        <is>
          <t>CORUNDUM#1</t>
        </is>
      </c>
      <c r="U23" s="39" t="n">
        <v>-346264.5264198779</v>
      </c>
      <c r="V23" s="39" t="n">
        <v>-346264.5264198779</v>
      </c>
      <c r="W23" s="39" t="n">
        <v>-89943.1703135204</v>
      </c>
      <c r="X23" s="39" t="n">
        <v>-871697.0136814315</v>
      </c>
      <c r="Y23" s="39" t="inlineStr">
        <is>
          <t>HALITE#1</t>
        </is>
      </c>
      <c r="Z23" s="39" t="inlineStr">
        <is>
          <t>HALITE#1</t>
        </is>
      </c>
      <c r="AA23" s="39" t="n">
        <v>-346802.1485593696</v>
      </c>
      <c r="AB23" s="39" t="n">
        <v>-346622.0837864958</v>
      </c>
      <c r="AC23" s="39" t="n">
        <v>-54127.37759919864</v>
      </c>
      <c r="AD23" s="39" t="n">
        <v>-652804.3167078705</v>
      </c>
      <c r="AE23" s="39" t="inlineStr">
        <is>
          <t>GAS#1;TRIDYMITE#1</t>
        </is>
      </c>
      <c r="AF23" s="39" t="inlineStr">
        <is>
          <t>TRIDYMITE#1</t>
        </is>
      </c>
      <c r="AG23" s="39" t="n">
        <v>-364021.5688321735</v>
      </c>
      <c r="AH23" s="39" t="n">
        <v>-363823.1685182806</v>
      </c>
      <c r="AI23" s="39" t="n">
        <v>-78204.33192625758</v>
      </c>
      <c r="AJ23" s="39" t="n">
        <v>-680385.6231992233</v>
      </c>
      <c r="AK23" s="39" t="inlineStr">
        <is>
          <t>GAS#1;RUTILE#1</t>
        </is>
      </c>
      <c r="AL23" s="39" t="inlineStr">
        <is>
          <t>RUTILE#1</t>
        </is>
      </c>
      <c r="AM23" s="39" t="n">
        <v>-209692.138882756</v>
      </c>
      <c r="AN23" s="39" t="n">
        <v>-206532.8793860091</v>
      </c>
      <c r="AO23" s="39" t="n">
        <v>-76619.28298215418</v>
      </c>
      <c r="AP23" s="39" t="n">
        <v>-352055.2381956762</v>
      </c>
      <c r="AQ23" s="39" t="inlineStr">
        <is>
          <t>FCC_A1#1;HALITE#1</t>
        </is>
      </c>
      <c r="AR23" s="39" t="inlineStr">
        <is>
          <t>HALITE#1</t>
        </is>
      </c>
      <c r="AS23" s="39" t="n">
        <v>-373083.1103838694</v>
      </c>
      <c r="AT23" s="39" t="n">
        <v>-373083.1103838694</v>
      </c>
      <c r="AU23" s="39" t="n">
        <v>-98205.6281655933</v>
      </c>
      <c r="AV23" s="39" t="n">
        <v>-962446.4338332515</v>
      </c>
      <c r="AW23" s="39" t="inlineStr">
        <is>
          <t>HALITE#1</t>
        </is>
      </c>
      <c r="AX23" s="39" t="inlineStr">
        <is>
          <t>HALITE#1</t>
        </is>
      </c>
      <c r="AY23" s="39" t="n">
        <v>-416740.5841907549</v>
      </c>
      <c r="AZ23" s="39" t="n">
        <v>-416490.5809826899</v>
      </c>
      <c r="BA23" s="39" t="n">
        <v>-90767.70232681828</v>
      </c>
      <c r="BB23" s="39" t="n">
        <v>-825979.2988744066</v>
      </c>
      <c r="BC23" s="39" t="inlineStr">
        <is>
          <t>GAS#1;ZRO2_TETR#1</t>
        </is>
      </c>
      <c r="BD23" s="39" t="inlineStr">
        <is>
          <t>ZRO2_TETR#1</t>
        </is>
      </c>
      <c r="BE23" s="39" t="n">
        <v>-276352.4105086122</v>
      </c>
      <c r="BF23" s="39" t="n">
        <v>-276352.4105086122</v>
      </c>
      <c r="BG23" s="39" t="n">
        <v>-64980.53101062679</v>
      </c>
      <c r="BH23" s="39" t="n">
        <v>-501059.2423101654</v>
      </c>
      <c r="BI23" s="39" t="inlineStr">
        <is>
          <t>CORUNDUM#1</t>
        </is>
      </c>
      <c r="BJ23" s="39" t="inlineStr">
        <is>
          <t>CORUNDUM#1</t>
        </is>
      </c>
      <c r="BK23" s="39" t="n">
        <v>-264356.5992485059</v>
      </c>
      <c r="BL23" s="39" t="n">
        <v>-264352.5853923703</v>
      </c>
      <c r="BM23" s="39" t="n">
        <v>-83651.54045808181</v>
      </c>
      <c r="BN23" s="39" t="n">
        <v>-556648.5647068204</v>
      </c>
      <c r="BO23" s="39" t="inlineStr">
        <is>
          <t>BCC_A2#1;HALITE#1</t>
        </is>
      </c>
      <c r="BP23" s="39" t="inlineStr">
        <is>
          <t>HALITE#1</t>
        </is>
      </c>
      <c r="BQ23" s="39" t="n">
        <v>-177899.310608354</v>
      </c>
      <c r="BR23" s="39" t="n">
        <v>-177897.6236142184</v>
      </c>
      <c r="BS23" s="39" t="n">
        <v>-77719.08774680634</v>
      </c>
      <c r="BT23" s="39" t="n">
        <v>-222684.315568764</v>
      </c>
      <c r="BU23" s="39" t="inlineStr">
        <is>
          <t>FCC_A1#1;HALITE#1</t>
        </is>
      </c>
      <c r="BV23" s="39" t="inlineStr">
        <is>
          <t>HALITE#1</t>
        </is>
      </c>
      <c r="BW23" s="39" t="n">
        <v>-188166.2197701325</v>
      </c>
      <c r="BX23" s="39" t="n">
        <v>-188156.8955055463</v>
      </c>
      <c r="BY23" s="39" t="n">
        <v>-78017.65568526318</v>
      </c>
      <c r="BZ23" s="39" t="n">
        <v>-263154.8163389642</v>
      </c>
      <c r="CA23" s="39" t="inlineStr">
        <is>
          <t>FCC_A1#1;HALITE#1</t>
        </is>
      </c>
      <c r="CB23" s="39" t="inlineStr">
        <is>
          <t>HALITE#1</t>
        </is>
      </c>
      <c r="CC23" s="39" t="inlineStr"/>
      <c r="CD23" s="39" t="inlineStr"/>
      <c r="CE23" s="39" t="inlineStr"/>
      <c r="CF23" s="39" t="n">
        <v>-191461.2845</v>
      </c>
      <c r="CG23" s="39" t="inlineStr"/>
      <c r="CH23" s="39" t="inlineStr">
        <is>
          <t>SSUB3</t>
        </is>
      </c>
      <c r="CI23" s="39" t="inlineStr"/>
      <c r="CJ23" s="39" t="inlineStr"/>
      <c r="CK23" s="39" t="inlineStr"/>
      <c r="CL23" s="39" t="inlineStr"/>
      <c r="CM23" s="39" t="inlineStr">
        <is>
          <t>Error: Thermo-Calc calculation error: se.thermocalc.core.CalculationEngineException:  ERROR IN QTHISS : TOO MANY ITERATIONS</t>
        </is>
      </c>
      <c r="CN23" s="39" t="inlineStr"/>
      <c r="CO23" s="39" t="n">
        <v>-279297.7827875683</v>
      </c>
      <c r="CP23" s="39" t="n">
        <v>-279297.7827875683</v>
      </c>
      <c r="CQ23" s="39" t="n">
        <v>-75569.39053622737</v>
      </c>
      <c r="CR23" s="39" t="n">
        <v>-388103.5280051699</v>
      </c>
      <c r="CS23" s="39" t="inlineStr">
        <is>
          <t>GAS#1;IONIC_LIQ#2</t>
        </is>
      </c>
      <c r="CT23" s="39" t="inlineStr">
        <is>
          <t>NOT_FOUND</t>
        </is>
      </c>
      <c r="CU23" s="39" t="n">
        <v>-423161.4976999965</v>
      </c>
      <c r="CV23" s="39" t="n">
        <v>-423161.4976999965</v>
      </c>
      <c r="CW23" s="39" t="n">
        <v>-118153.5054791103</v>
      </c>
      <c r="CX23" s="39" t="n">
        <v>-919525.5669901352</v>
      </c>
      <c r="CY23" s="39" t="inlineStr">
        <is>
          <t>M2O3A#1</t>
        </is>
      </c>
      <c r="CZ23" s="39" t="inlineStr">
        <is>
          <t>NOT_FOUND</t>
        </is>
      </c>
      <c r="DA23" s="39" t="inlineStr"/>
      <c r="DB23" s="39" t="inlineStr"/>
      <c r="DC23" s="39" t="inlineStr"/>
      <c r="DD23" s="39" t="n">
        <v>-1262157.9439</v>
      </c>
      <c r="DE23" s="39" t="inlineStr"/>
      <c r="DF23" s="40" t="inlineStr">
        <is>
          <t>SSUB3</t>
        </is>
      </c>
    </row>
    <row r="24">
      <c r="A24" s="35" t="n">
        <v>1500</v>
      </c>
      <c r="B24" s="36" t="n">
        <v>1226.85</v>
      </c>
      <c r="C24" s="36" t="n">
        <v>-132521.8234044746</v>
      </c>
      <c r="D24" s="36" t="n">
        <v>-132521.8234044746</v>
      </c>
      <c r="E24" s="36" t="n">
        <v>-83478.17103307633</v>
      </c>
      <c r="F24" s="36" t="n">
        <v>-114875.8367473076</v>
      </c>
      <c r="G24" s="36" t="inlineStr">
        <is>
          <t>IONIC_LIQ#2</t>
        </is>
      </c>
      <c r="H24" s="36" t="inlineStr">
        <is>
          <t>NOT_FOUND</t>
        </is>
      </c>
      <c r="I24" s="36" t="n">
        <v>-144110.8281051108</v>
      </c>
      <c r="J24" s="36" t="n">
        <v>-144110.8281051108</v>
      </c>
      <c r="K24" s="36" t="n">
        <v>-83478.17103307633</v>
      </c>
      <c r="L24" s="36" t="n">
        <v>-63144.5508070559</v>
      </c>
      <c r="M24" s="36" t="inlineStr">
        <is>
          <t>GAS#1;IONIC_LIQ#2</t>
        </is>
      </c>
      <c r="N24" s="36" t="inlineStr">
        <is>
          <t>NOT_FOUND</t>
        </is>
      </c>
      <c r="O24" s="36" t="n">
        <v>-376367.1423371538</v>
      </c>
      <c r="P24" s="36" t="n">
        <v>-376367.1423371538</v>
      </c>
      <c r="Q24" s="36" t="n">
        <v>-83002.63171842566</v>
      </c>
      <c r="R24" s="36" t="n">
        <v>-797544.545952044</v>
      </c>
      <c r="S24" s="36" t="inlineStr">
        <is>
          <t>CORUNDUM#1;IONIC_LIQ#1</t>
        </is>
      </c>
      <c r="T24" s="36" t="inlineStr">
        <is>
          <t>CORUNDUM#1</t>
        </is>
      </c>
      <c r="U24" s="36" t="n">
        <v>-348826.518603023</v>
      </c>
      <c r="V24" s="36" t="n">
        <v>-348826.518603023</v>
      </c>
      <c r="W24" s="36" t="n">
        <v>-98799.90097746433</v>
      </c>
      <c r="X24" s="36" t="n">
        <v>-851363.8529099287</v>
      </c>
      <c r="Y24" s="36" t="inlineStr">
        <is>
          <t>HALITE#1</t>
        </is>
      </c>
      <c r="Z24" s="36" t="inlineStr">
        <is>
          <t>HALITE#1</t>
        </is>
      </c>
      <c r="AA24" s="36" t="n">
        <v>-349223.4367393284</v>
      </c>
      <c r="AB24" s="36" t="n">
        <v>-349047.3845123626</v>
      </c>
      <c r="AC24" s="36" t="n">
        <v>-57024.39941296318</v>
      </c>
      <c r="AD24" s="36" t="n">
        <v>-644303.4912577874</v>
      </c>
      <c r="AE24" s="36" t="inlineStr">
        <is>
          <t>GAS#1;TRIDYMITE#1</t>
        </is>
      </c>
      <c r="AF24" s="36" t="inlineStr">
        <is>
          <t>TRIDYMITE#1</t>
        </is>
      </c>
      <c r="AG24" s="36" t="n">
        <v>-366718.406130218</v>
      </c>
      <c r="AH24" s="36" t="n">
        <v>-366523.0692936114</v>
      </c>
      <c r="AI24" s="36" t="n">
        <v>-82269.05686710356</v>
      </c>
      <c r="AJ24" s="36" t="n">
        <v>-671543.7419763159</v>
      </c>
      <c r="AK24" s="36" t="inlineStr">
        <is>
          <t>GAS#1;RUTILE#1</t>
        </is>
      </c>
      <c r="AL24" s="36" t="inlineStr">
        <is>
          <t>RUTILE#1</t>
        </is>
      </c>
      <c r="AM24" s="36" t="n">
        <v>-213390.6165681549</v>
      </c>
      <c r="AN24" s="36" t="n">
        <v>-210235.8864380696</v>
      </c>
      <c r="AO24" s="36" t="n">
        <v>-80804.99365686871</v>
      </c>
      <c r="AP24" s="36" t="n">
        <v>-345610.0594116478</v>
      </c>
      <c r="AQ24" s="36" t="inlineStr">
        <is>
          <t>FCC_A1#1;HALITE#1</t>
        </is>
      </c>
      <c r="AR24" s="36" t="inlineStr">
        <is>
          <t>HALITE#1</t>
        </is>
      </c>
      <c r="AS24" s="36" t="n">
        <v>-376053.7747887706</v>
      </c>
      <c r="AT24" s="36" t="n">
        <v>-376053.7747887706</v>
      </c>
      <c r="AU24" s="36" t="n">
        <v>-103278.2613345929</v>
      </c>
      <c r="AV24" s="36" t="n">
        <v>-951316.1569386621</v>
      </c>
      <c r="AW24" s="36" t="inlineStr">
        <is>
          <t>HALITE#1</t>
        </is>
      </c>
      <c r="AX24" s="36" t="inlineStr">
        <is>
          <t>HALITE#1</t>
        </is>
      </c>
      <c r="AY24" s="36" t="n">
        <v>-419510.1822452031</v>
      </c>
      <c r="AZ24" s="36" t="n">
        <v>-419263.8432727313</v>
      </c>
      <c r="BA24" s="36" t="n">
        <v>-95245.76842709239</v>
      </c>
      <c r="BB24" s="36" t="n">
        <v>-816942.3587612822</v>
      </c>
      <c r="BC24" s="36" t="inlineStr">
        <is>
          <t>GAS#1;ZRO2_TETR#1</t>
        </is>
      </c>
      <c r="BD24" s="36" t="inlineStr">
        <is>
          <t>ZRO2_TETR#1</t>
        </is>
      </c>
      <c r="BE24" s="36" t="n">
        <v>-279099.8188391876</v>
      </c>
      <c r="BF24" s="36" t="n">
        <v>-279099.8188391876</v>
      </c>
      <c r="BG24" s="36" t="n">
        <v>-68474.54884103517</v>
      </c>
      <c r="BH24" s="36" t="n">
        <v>-492690.9114620106</v>
      </c>
      <c r="BI24" s="36" t="inlineStr">
        <is>
          <t>CORUNDUM#1</t>
        </is>
      </c>
      <c r="BJ24" s="36" t="inlineStr">
        <is>
          <t>CORUNDUM#1</t>
        </is>
      </c>
      <c r="BK24" s="36" t="n">
        <v>-267874.8588522365</v>
      </c>
      <c r="BL24" s="36" t="n">
        <v>-267869.4082218429</v>
      </c>
      <c r="BM24" s="36" t="n">
        <v>-88188.96878991727</v>
      </c>
      <c r="BN24" s="36" t="n">
        <v>-548779.0782818766</v>
      </c>
      <c r="BO24" s="36" t="inlineStr">
        <is>
          <t>BCC_A2#1;HALITE#1</t>
        </is>
      </c>
      <c r="BP24" s="36" t="inlineStr">
        <is>
          <t>HALITE#1</t>
        </is>
      </c>
      <c r="BQ24" s="36" t="n">
        <v>-181034.1930025005</v>
      </c>
      <c r="BR24" s="36" t="n">
        <v>-181031.5949077188</v>
      </c>
      <c r="BS24" s="36" t="n">
        <v>-81705.97633327845</v>
      </c>
      <c r="BT24" s="36" t="n">
        <v>-214382.3997962105</v>
      </c>
      <c r="BU24" s="36" t="inlineStr">
        <is>
          <t>FCC_A1#1;HALITE#1</t>
        </is>
      </c>
      <c r="BV24" s="36" t="inlineStr">
        <is>
          <t>HALITE#1</t>
        </is>
      </c>
      <c r="BW24" s="36" t="n">
        <v>-191717.9350539086</v>
      </c>
      <c r="BX24" s="36" t="n">
        <v>-191705.222516803</v>
      </c>
      <c r="BY24" s="36" t="n">
        <v>-82186.56359922924</v>
      </c>
      <c r="BZ24" s="36" t="n">
        <v>-256156.1934699414</v>
      </c>
      <c r="CA24" s="36" t="inlineStr">
        <is>
          <t>FCC_A1#1;HALITE#1</t>
        </is>
      </c>
      <c r="CB24" s="36" t="inlineStr">
        <is>
          <t>HALITE#1</t>
        </is>
      </c>
      <c r="CC24" s="36" t="inlineStr"/>
      <c r="CD24" s="36" t="inlineStr"/>
      <c r="CE24" s="36" t="inlineStr"/>
      <c r="CF24" s="36" t="n">
        <v>-195901.6721</v>
      </c>
      <c r="CG24" s="36" t="inlineStr"/>
      <c r="CH24" s="36" t="inlineStr">
        <is>
          <t>SSUB3</t>
        </is>
      </c>
      <c r="CI24" s="36" t="inlineStr"/>
      <c r="CJ24" s="36" t="inlineStr"/>
      <c r="CK24" s="36" t="inlineStr"/>
      <c r="CL24" s="36" t="inlineStr"/>
      <c r="CM24" s="36" t="inlineStr">
        <is>
          <t>Error: Thermo-Calc calculation error: se.thermocalc.core.CalculationEngineException:  ERROR IN QTHISS : TOO MANY ITERATIONS</t>
        </is>
      </c>
      <c r="CN24" s="36" t="inlineStr"/>
      <c r="CO24" s="36" t="n">
        <v>-282752.1183946377</v>
      </c>
      <c r="CP24" s="36" t="n">
        <v>-282752.1183946377</v>
      </c>
      <c r="CQ24" s="36" t="n">
        <v>-79361.76801637418</v>
      </c>
      <c r="CR24" s="36" t="n">
        <v>-381874.0975446515</v>
      </c>
      <c r="CS24" s="36" t="inlineStr">
        <is>
          <t>GAS#1;IONIC_LIQ#2</t>
        </is>
      </c>
      <c r="CT24" s="36" t="inlineStr">
        <is>
          <t>NOT_FOUND</t>
        </is>
      </c>
      <c r="CU24" s="36" t="n">
        <v>-426454.9836180474</v>
      </c>
      <c r="CV24" s="36" t="n">
        <v>-426454.9836180474</v>
      </c>
      <c r="CW24" s="36" t="n">
        <v>-123834.6201841467</v>
      </c>
      <c r="CX24" s="36" t="n">
        <v>-910061.3656007277</v>
      </c>
      <c r="CY24" s="36" t="inlineStr">
        <is>
          <t>GAS#1;M2O3A#1</t>
        </is>
      </c>
      <c r="CZ24" s="36" t="inlineStr">
        <is>
          <t>NOT_FOUND</t>
        </is>
      </c>
      <c r="DA24" s="36" t="inlineStr"/>
      <c r="DB24" s="36" t="inlineStr"/>
      <c r="DC24" s="36" t="inlineStr"/>
      <c r="DD24" s="36" t="n">
        <v>-1271185.9373</v>
      </c>
      <c r="DE24" s="36" t="inlineStr"/>
      <c r="DF24" s="37" t="inlineStr">
        <is>
          <t>SSUB3</t>
        </is>
      </c>
    </row>
    <row r="25">
      <c r="A25" s="38" t="n">
        <v>1550</v>
      </c>
      <c r="B25" s="39" t="n">
        <v>1276.85</v>
      </c>
      <c r="C25" s="39" t="n">
        <v>-136844.5410461011</v>
      </c>
      <c r="D25" s="39" t="n">
        <v>-136844.5410461011</v>
      </c>
      <c r="E25" s="39" t="n">
        <v>-87853.73960806547</v>
      </c>
      <c r="F25" s="39" t="n">
        <v>-110381.2205798784</v>
      </c>
      <c r="G25" s="39" t="inlineStr">
        <is>
          <t>IONIC_LIQ#2</t>
        </is>
      </c>
      <c r="H25" s="39" t="inlineStr">
        <is>
          <t>NOT_FOUND</t>
        </is>
      </c>
      <c r="I25" s="39" t="n">
        <v>-148830.1912954959</v>
      </c>
      <c r="J25" s="39" t="n">
        <v>-148830.1912954959</v>
      </c>
      <c r="K25" s="39" t="n">
        <v>-87853.73960806547</v>
      </c>
      <c r="L25" s="39" t="n">
        <v>-60342.21870138653</v>
      </c>
      <c r="M25" s="39" t="inlineStr">
        <is>
          <t>GAS#1;IONIC_LIQ#2</t>
        </is>
      </c>
      <c r="N25" s="39" t="inlineStr">
        <is>
          <t>NOT_FOUND</t>
        </is>
      </c>
      <c r="O25" s="39" t="n">
        <v>-378712.594582787</v>
      </c>
      <c r="P25" s="39" t="n">
        <v>-378712.594582787</v>
      </c>
      <c r="Q25" s="39" t="n">
        <v>-87354.66831006981</v>
      </c>
      <c r="R25" s="39" t="n">
        <v>-786631.3569313975</v>
      </c>
      <c r="S25" s="39" t="inlineStr">
        <is>
          <t>CORUNDUM#1;IONIC_LIQ#1</t>
        </is>
      </c>
      <c r="T25" s="39" t="inlineStr">
        <is>
          <t>CORUNDUM#1</t>
        </is>
      </c>
      <c r="U25" s="39" t="n">
        <v>-351433.0131763418</v>
      </c>
      <c r="V25" s="39" t="n">
        <v>-351433.0131763418</v>
      </c>
      <c r="W25" s="39" t="n">
        <v>-107691.3095942068</v>
      </c>
      <c r="X25" s="39" t="n">
        <v>-831078.3662524878</v>
      </c>
      <c r="Y25" s="39" t="inlineStr">
        <is>
          <t>HALITE#1</t>
        </is>
      </c>
      <c r="Z25" s="39" t="inlineStr">
        <is>
          <t>HALITE#1</t>
        </is>
      </c>
      <c r="AA25" s="39" t="n">
        <v>-351684.5454299397</v>
      </c>
      <c r="AB25" s="39" t="n">
        <v>-351512.4964181422</v>
      </c>
      <c r="AC25" s="39" t="n">
        <v>-59968.88636368728</v>
      </c>
      <c r="AD25" s="39" t="n">
        <v>-635813.6826616658</v>
      </c>
      <c r="AE25" s="39" t="inlineStr">
        <is>
          <t>GAS#1;TRIDYMITE#1</t>
        </is>
      </c>
      <c r="AF25" s="39" t="inlineStr">
        <is>
          <t>TRIDYMITE#1</t>
        </is>
      </c>
      <c r="AG25" s="39" t="n">
        <v>-369458.1260280036</v>
      </c>
      <c r="AH25" s="39" t="n">
        <v>-369265.5223167773</v>
      </c>
      <c r="AI25" s="39" t="n">
        <v>-86386.98708231916</v>
      </c>
      <c r="AJ25" s="39" t="n">
        <v>-662716.3237372257</v>
      </c>
      <c r="AK25" s="39" t="inlineStr">
        <is>
          <t>GAS#1;RUTILE#1</t>
        </is>
      </c>
      <c r="AL25" s="39" t="inlineStr">
        <is>
          <t>RUTILE#1</t>
        </is>
      </c>
      <c r="AM25" s="39" t="n">
        <v>-217142.0597595909</v>
      </c>
      <c r="AN25" s="39" t="n">
        <v>-213991.8937920342</v>
      </c>
      <c r="AO25" s="39" t="n">
        <v>-85051.85576328373</v>
      </c>
      <c r="AP25" s="39" t="n">
        <v>-339193.4602473298</v>
      </c>
      <c r="AQ25" s="39" t="inlineStr">
        <is>
          <t>FCC_A1#1;HALITE#1</t>
        </is>
      </c>
      <c r="AR25" s="39" t="inlineStr">
        <is>
          <t>HALITE#1</t>
        </is>
      </c>
      <c r="AS25" s="39" t="n">
        <v>-379070.3636899146</v>
      </c>
      <c r="AT25" s="39" t="n">
        <v>-379070.3636899146</v>
      </c>
      <c r="AU25" s="39" t="n">
        <v>-108409.2362152146</v>
      </c>
      <c r="AV25" s="39" t="n">
        <v>-940191.915064763</v>
      </c>
      <c r="AW25" s="39" t="inlineStr">
        <is>
          <t>HALITE#1</t>
        </is>
      </c>
      <c r="AX25" s="39" t="inlineStr">
        <is>
          <t>HALITE#1</t>
        </is>
      </c>
      <c r="AY25" s="39" t="n">
        <v>-422324.26346174</v>
      </c>
      <c r="AZ25" s="39" t="n">
        <v>-422081.5747319105</v>
      </c>
      <c r="BA25" s="39" t="n">
        <v>-99773.54202252746</v>
      </c>
      <c r="BB25" s="39" t="n">
        <v>-807928.1810982267</v>
      </c>
      <c r="BC25" s="39" t="inlineStr">
        <is>
          <t>GAS#1;ZRO2_TETR#1</t>
        </is>
      </c>
      <c r="BD25" s="39" t="inlineStr">
        <is>
          <t>ZRO2_TETR#1</t>
        </is>
      </c>
      <c r="BE25" s="39" t="n">
        <v>-281891.4285132846</v>
      </c>
      <c r="BF25" s="39" t="n">
        <v>-281891.4285132845</v>
      </c>
      <c r="BG25" s="39" t="n">
        <v>-72037.10957681279</v>
      </c>
      <c r="BH25" s="39" t="n">
        <v>-484317.5483440654</v>
      </c>
      <c r="BI25" s="39" t="inlineStr">
        <is>
          <t>CORUNDUM#1</t>
        </is>
      </c>
      <c r="BJ25" s="39" t="inlineStr">
        <is>
          <t>CORUNDUM#1</t>
        </is>
      </c>
      <c r="BK25" s="39" t="n">
        <v>-271442.1374695134</v>
      </c>
      <c r="BL25" s="39" t="n">
        <v>-271434.8477769425</v>
      </c>
      <c r="BM25" s="39" t="n">
        <v>-93070.1411684648</v>
      </c>
      <c r="BN25" s="39" t="n">
        <v>-540357.2002766579</v>
      </c>
      <c r="BO25" s="39" t="inlineStr">
        <is>
          <t>HALITE#1;IONIC_LIQ#1</t>
        </is>
      </c>
      <c r="BP25" s="39" t="inlineStr">
        <is>
          <t>HALITE#1</t>
        </is>
      </c>
      <c r="BQ25" s="39" t="n">
        <v>-184219.4031503648</v>
      </c>
      <c r="BR25" s="39" t="n">
        <v>-184215.5186616679</v>
      </c>
      <c r="BS25" s="39" t="n">
        <v>-85753.96882913736</v>
      </c>
      <c r="BT25" s="39" t="n">
        <v>-206098.6076787186</v>
      </c>
      <c r="BU25" s="39" t="inlineStr">
        <is>
          <t>FCC_A1#1;HALITE#1</t>
        </is>
      </c>
      <c r="BV25" s="39" t="inlineStr">
        <is>
          <t>HALITE#1</t>
        </is>
      </c>
      <c r="BW25" s="39" t="n">
        <v>-195323.4246966958</v>
      </c>
      <c r="BX25" s="39" t="n">
        <v>-195306.4316691626</v>
      </c>
      <c r="BY25" s="39" t="n">
        <v>-86422.97093257072</v>
      </c>
      <c r="BZ25" s="39" t="n">
        <v>-249176.6896571759</v>
      </c>
      <c r="CA25" s="39" t="inlineStr">
        <is>
          <t>FCC_A1#1;HALITE#1</t>
        </is>
      </c>
      <c r="CB25" s="39" t="inlineStr">
        <is>
          <t>HALITE#1</t>
        </is>
      </c>
      <c r="CC25" s="39" t="inlineStr"/>
      <c r="CD25" s="39" t="inlineStr"/>
      <c r="CE25" s="39" t="inlineStr"/>
      <c r="CF25" s="39" t="n">
        <v>-200396.2365</v>
      </c>
      <c r="CG25" s="39" t="inlineStr"/>
      <c r="CH25" s="39" t="inlineStr">
        <is>
          <t>SSUB3</t>
        </is>
      </c>
      <c r="CI25" s="39" t="inlineStr"/>
      <c r="CJ25" s="39" t="inlineStr"/>
      <c r="CK25" s="39" t="inlineStr"/>
      <c r="CL25" s="39" t="inlineStr"/>
      <c r="CM25" s="39" t="inlineStr">
        <is>
          <t>Error: Thermo-Calc calculation error: se.thermocalc.core.CalculationEngineException:  ERROR IN QTHISS : TOO MANY ITERATIONS</t>
        </is>
      </c>
      <c r="CN25" s="39" t="inlineStr"/>
      <c r="CO25" s="39" t="n">
        <v>-286284.1442646679</v>
      </c>
      <c r="CP25" s="39" t="n">
        <v>-286284.1442646679</v>
      </c>
      <c r="CQ25" s="39" t="n">
        <v>-83212.30489025958</v>
      </c>
      <c r="CR25" s="39" t="n">
        <v>-375754.6927643964</v>
      </c>
      <c r="CS25" s="39" t="inlineStr">
        <is>
          <t>GAS#1;IONIC_LIQ#2</t>
        </is>
      </c>
      <c r="CT25" s="39" t="inlineStr">
        <is>
          <t>NOT_FOUND</t>
        </is>
      </c>
      <c r="CU25" s="39" t="n">
        <v>-429796.3673101097</v>
      </c>
      <c r="CV25" s="39" t="n">
        <v>-429796.3673101097</v>
      </c>
      <c r="CW25" s="39" t="n">
        <v>-129572.9250901529</v>
      </c>
      <c r="CX25" s="39" t="n">
        <v>-900619.5903156959</v>
      </c>
      <c r="CY25" s="39" t="inlineStr">
        <is>
          <t>M2O3A#1</t>
        </is>
      </c>
      <c r="CZ25" s="39" t="inlineStr">
        <is>
          <t>NOT_FOUND</t>
        </is>
      </c>
      <c r="DA25" s="39" t="inlineStr"/>
      <c r="DB25" s="39" t="inlineStr"/>
      <c r="DC25" s="39" t="inlineStr"/>
      <c r="DD25" s="39" t="n">
        <v>-1280354.3841</v>
      </c>
      <c r="DE25" s="39" t="inlineStr"/>
      <c r="DF25" s="40" t="inlineStr">
        <is>
          <t>SSUB3</t>
        </is>
      </c>
    </row>
    <row r="26">
      <c r="A26" s="35" t="n">
        <v>1600</v>
      </c>
      <c r="B26" s="36" t="n">
        <v>1326.85</v>
      </c>
      <c r="C26" s="36" t="n">
        <v>-141205.6161114637</v>
      </c>
      <c r="D26" s="36" t="n">
        <v>-141205.6161114637</v>
      </c>
      <c r="E26" s="36" t="n">
        <v>-92279.92616727331</v>
      </c>
      <c r="F26" s="36" t="n">
        <v>-105855.0375601887</v>
      </c>
      <c r="G26" s="36" t="inlineStr">
        <is>
          <t>IONIC_LIQ#2</t>
        </is>
      </c>
      <c r="H26" s="36" t="inlineStr">
        <is>
          <t>NOT_FOUND</t>
        </is>
      </c>
      <c r="I26" s="36" t="n">
        <v>-153591.6874350604</v>
      </c>
      <c r="J26" s="36" t="n">
        <v>-153591.6874350604</v>
      </c>
      <c r="K26" s="36" t="n">
        <v>-92279.92616727331</v>
      </c>
      <c r="L26" s="36" t="n">
        <v>-57547.94296619482</v>
      </c>
      <c r="M26" s="36" t="inlineStr">
        <is>
          <t>GAS#1;IONIC_LIQ#2</t>
        </is>
      </c>
      <c r="N26" s="36" t="inlineStr">
        <is>
          <t>NOT_FOUND</t>
        </is>
      </c>
      <c r="O26" s="36" t="n">
        <v>-381100.9081539796</v>
      </c>
      <c r="P26" s="36" t="n">
        <v>-381100.9081539796</v>
      </c>
      <c r="Q26" s="36" t="n">
        <v>-91757.96654050444</v>
      </c>
      <c r="R26" s="36" t="n">
        <v>-775733.4506864258</v>
      </c>
      <c r="S26" s="36" t="inlineStr">
        <is>
          <t>CORUNDUM#1;IONIC_LIQ#1</t>
        </is>
      </c>
      <c r="T26" s="36" t="inlineStr">
        <is>
          <t>CORUNDUM#1</t>
        </is>
      </c>
      <c r="U26" s="36" t="n">
        <v>-354082.7521077149</v>
      </c>
      <c r="V26" s="36" t="n">
        <v>-354082.7521077149</v>
      </c>
      <c r="W26" s="36" t="n">
        <v>-116616.2744305276</v>
      </c>
      <c r="X26" s="36" t="n">
        <v>-810839.5051303041</v>
      </c>
      <c r="Y26" s="36" t="inlineStr">
        <is>
          <t>HALITE#1</t>
        </is>
      </c>
      <c r="Z26" s="36" t="inlineStr">
        <is>
          <t>HALITE#1</t>
        </is>
      </c>
      <c r="AA26" s="36" t="n">
        <v>-354184.4461445492</v>
      </c>
      <c r="AB26" s="36" t="n">
        <v>-354016.3911756253</v>
      </c>
      <c r="AC26" s="36" t="n">
        <v>-62959.64540007772</v>
      </c>
      <c r="AD26" s="36" t="n">
        <v>-627334.7385940696</v>
      </c>
      <c r="AE26" s="36" t="inlineStr">
        <is>
          <t>GAS#1;TRIDYMITE#1</t>
        </is>
      </c>
      <c r="AF26" s="36" t="inlineStr">
        <is>
          <t>TRIDYMITE#1</t>
        </is>
      </c>
      <c r="AG26" s="36" t="n">
        <v>-372239.547731069</v>
      </c>
      <c r="AH26" s="36" t="n">
        <v>-372049.2369548276</v>
      </c>
      <c r="AI26" s="36" t="n">
        <v>-90557.27437744224</v>
      </c>
      <c r="AJ26" s="36" t="n">
        <v>-653902.4143762646</v>
      </c>
      <c r="AK26" s="36" t="inlineStr">
        <is>
          <t>GAS#1;RUTILE#1</t>
        </is>
      </c>
      <c r="AL26" s="36" t="inlineStr">
        <is>
          <t>RUTILE#1</t>
        </is>
      </c>
      <c r="AM26" s="36" t="n">
        <v>-220945.1950813466</v>
      </c>
      <c r="AN26" s="36" t="n">
        <v>-217799.6609997347</v>
      </c>
      <c r="AO26" s="36" t="n">
        <v>-89358.60334186218</v>
      </c>
      <c r="AP26" s="36" t="n">
        <v>-332804.6192021616</v>
      </c>
      <c r="AQ26" s="36" t="inlineStr">
        <is>
          <t>FCC_A1#1;HALITE#1</t>
        </is>
      </c>
      <c r="AR26" s="36" t="inlineStr">
        <is>
          <t>HALITE#1</t>
        </is>
      </c>
      <c r="AS26" s="36" t="n">
        <v>-382131.5148631813</v>
      </c>
      <c r="AT26" s="36" t="n">
        <v>-382131.5148631813</v>
      </c>
      <c r="AU26" s="36" t="n">
        <v>-113596.6701874197</v>
      </c>
      <c r="AV26" s="36" t="n">
        <v>-929073.7646383856</v>
      </c>
      <c r="AW26" s="36" t="inlineStr">
        <is>
          <t>HALITE#1</t>
        </is>
      </c>
      <c r="AX26" s="36" t="inlineStr">
        <is>
          <t>HALITE#1</t>
        </is>
      </c>
      <c r="AY26" s="36" t="n">
        <v>-425181.6155255731</v>
      </c>
      <c r="AZ26" s="36" t="n">
        <v>-424942.5633871662</v>
      </c>
      <c r="BA26" s="36" t="n">
        <v>-104350.0048038734</v>
      </c>
      <c r="BB26" s="36" t="n">
        <v>-798935.8873333457</v>
      </c>
      <c r="BC26" s="36" t="inlineStr">
        <is>
          <t>GAS#1;ZRO2_TETR#1</t>
        </is>
      </c>
      <c r="BD26" s="36" t="inlineStr">
        <is>
          <t>ZRO2_TETR#1</t>
        </is>
      </c>
      <c r="BE26" s="36" t="n">
        <v>-284725.98792333</v>
      </c>
      <c r="BF26" s="36" t="n">
        <v>-284725.98792333</v>
      </c>
      <c r="BG26" s="36" t="n">
        <v>-75667.84084171268</v>
      </c>
      <c r="BH26" s="36" t="n">
        <v>-475937.217515983</v>
      </c>
      <c r="BI26" s="36" t="inlineStr">
        <is>
          <t>CORUNDUM#1</t>
        </is>
      </c>
      <c r="BJ26" s="36" t="inlineStr">
        <is>
          <t>CORUNDUM#1</t>
        </is>
      </c>
      <c r="BK26" s="36" t="n">
        <v>-275057.2786731796</v>
      </c>
      <c r="BL26" s="36" t="n">
        <v>-275047.6850808604</v>
      </c>
      <c r="BM26" s="36" t="n">
        <v>-98187.29226191166</v>
      </c>
      <c r="BN26" s="36" t="n">
        <v>-531595.5757293947</v>
      </c>
      <c r="BO26" s="36" t="inlineStr">
        <is>
          <t>HALITE#1;IONIC_LIQ#1</t>
        </is>
      </c>
      <c r="BP26" s="36" t="inlineStr">
        <is>
          <t>HALITE#1</t>
        </is>
      </c>
      <c r="BQ26" s="36" t="n">
        <v>-187453.8973386758</v>
      </c>
      <c r="BR26" s="36" t="n">
        <v>-187448.2433227038</v>
      </c>
      <c r="BS26" s="36" t="n">
        <v>-89861.8655209142</v>
      </c>
      <c r="BT26" s="36" t="n">
        <v>-197832.9038733746</v>
      </c>
      <c r="BU26" s="36" t="inlineStr">
        <is>
          <t>FCC_A1#1;HALITE#1</t>
        </is>
      </c>
      <c r="BV26" s="36" t="inlineStr">
        <is>
          <t>HALITE#1</t>
        </is>
      </c>
      <c r="BW26" s="36" t="n">
        <v>-198981.6543266325</v>
      </c>
      <c r="BX26" s="36" t="n">
        <v>-198959.3421842162</v>
      </c>
      <c r="BY26" s="36" t="n">
        <v>-90723.71730552535</v>
      </c>
      <c r="BZ26" s="36" t="n">
        <v>-242220.2282559791</v>
      </c>
      <c r="CA26" s="36" t="inlineStr">
        <is>
          <t>FCC_A1#1;HALITE#1</t>
        </is>
      </c>
      <c r="CB26" s="36" t="inlineStr">
        <is>
          <t>HALITE#1</t>
        </is>
      </c>
      <c r="CC26" s="36" t="inlineStr"/>
      <c r="CD26" s="36" t="inlineStr"/>
      <c r="CE26" s="36" t="inlineStr"/>
      <c r="CF26" s="36" t="n">
        <v>-204943.2293</v>
      </c>
      <c r="CG26" s="36" t="inlineStr"/>
      <c r="CH26" s="36" t="inlineStr">
        <is>
          <t>SSUB3</t>
        </is>
      </c>
      <c r="CI26" s="36" t="inlineStr"/>
      <c r="CJ26" s="36" t="inlineStr"/>
      <c r="CK26" s="36" t="inlineStr"/>
      <c r="CL26" s="36" t="inlineStr"/>
      <c r="CM26" s="36" t="inlineStr">
        <is>
          <t>Error: Thermo-Calc calculation error: se.thermocalc.core.CalculationEngineException:  ERROR IN QTHISS : TOO MANY ITERATIONS</t>
        </is>
      </c>
      <c r="CN26" s="36" t="inlineStr"/>
      <c r="CO26" s="36" t="n">
        <v>-289894.3949937209</v>
      </c>
      <c r="CP26" s="36" t="n">
        <v>-289894.3949937209</v>
      </c>
      <c r="CQ26" s="36" t="n">
        <v>-87120.11793632159</v>
      </c>
      <c r="CR26" s="36" t="n">
        <v>-369749.2571938611</v>
      </c>
      <c r="CS26" s="36" t="inlineStr">
        <is>
          <t>GAS#1;IONIC_LIQ#2</t>
        </is>
      </c>
      <c r="CT26" s="36" t="inlineStr">
        <is>
          <t>NOT_FOUND</t>
        </is>
      </c>
      <c r="CU26" s="36" t="n">
        <v>-433184.4036771226</v>
      </c>
      <c r="CV26" s="36" t="n">
        <v>-433184.4036771226</v>
      </c>
      <c r="CW26" s="36" t="n">
        <v>-135366.5747401388</v>
      </c>
      <c r="CX26" s="36" t="n">
        <v>-891200.2914973899</v>
      </c>
      <c r="CY26" s="36" t="inlineStr">
        <is>
          <t>M2O3A#1</t>
        </is>
      </c>
      <c r="CZ26" s="36" t="inlineStr">
        <is>
          <t>NOT_FOUND</t>
        </is>
      </c>
      <c r="DA26" s="36" t="inlineStr"/>
      <c r="DB26" s="36" t="inlineStr"/>
      <c r="DC26" s="36" t="inlineStr"/>
      <c r="DD26" s="36" t="n">
        <v>-1289659.5643</v>
      </c>
      <c r="DE26" s="36" t="inlineStr"/>
      <c r="DF26" s="37" t="inlineStr">
        <is>
          <t>SSUB3</t>
        </is>
      </c>
    </row>
    <row r="27">
      <c r="A27" s="38" t="n">
        <v>1650</v>
      </c>
      <c r="B27" s="39" t="n">
        <v>1376.85</v>
      </c>
      <c r="C27" s="39" t="n">
        <v>-145604.0101539066</v>
      </c>
      <c r="D27" s="39" t="n">
        <v>-145604.0101539066</v>
      </c>
      <c r="E27" s="39" t="n">
        <v>-96755.14839899541</v>
      </c>
      <c r="F27" s="39" t="n">
        <v>-101299.010629023</v>
      </c>
      <c r="G27" s="39" t="inlineStr">
        <is>
          <t>IONIC_LIQ#2</t>
        </is>
      </c>
      <c r="H27" s="39" t="inlineStr">
        <is>
          <t>NOT_FOUND</t>
        </is>
      </c>
      <c r="I27" s="39" t="n">
        <v>-158394.46010553</v>
      </c>
      <c r="J27" s="39" t="n">
        <v>-158394.46010553</v>
      </c>
      <c r="K27" s="39" t="n">
        <v>-96755.14839899541</v>
      </c>
      <c r="L27" s="39" t="n">
        <v>-54763.08692569408</v>
      </c>
      <c r="M27" s="39" t="inlineStr">
        <is>
          <t>GAS#1;IONIC_LIQ#2</t>
        </is>
      </c>
      <c r="N27" s="39" t="inlineStr">
        <is>
          <t>NOT_FOUND</t>
        </is>
      </c>
      <c r="O27" s="39" t="n">
        <v>-383530.9057172802</v>
      </c>
      <c r="P27" s="39" t="n">
        <v>-383530.9057172802</v>
      </c>
      <c r="Q27" s="39" t="n">
        <v>-96210.92528151241</v>
      </c>
      <c r="R27" s="39" t="n">
        <v>-764850.6619838155</v>
      </c>
      <c r="S27" s="39" t="inlineStr">
        <is>
          <t>CORUNDUM#1;IONIC_LIQ#1</t>
        </is>
      </c>
      <c r="T27" s="39" t="inlineStr">
        <is>
          <t>CORUNDUM#1</t>
        </is>
      </c>
      <c r="U27" s="39" t="n">
        <v>-356774.5528667629</v>
      </c>
      <c r="V27" s="39" t="n">
        <v>-356774.5528667629</v>
      </c>
      <c r="W27" s="39" t="n">
        <v>-125573.7442779148</v>
      </c>
      <c r="X27" s="39" t="n">
        <v>-790646.266212787</v>
      </c>
      <c r="Y27" s="39" t="inlineStr">
        <is>
          <t>HALITE#1</t>
        </is>
      </c>
      <c r="Z27" s="39" t="inlineStr">
        <is>
          <t>HALITE#1</t>
        </is>
      </c>
      <c r="AA27" s="39" t="n">
        <v>-356722.2146787238</v>
      </c>
      <c r="AB27" s="39" t="n">
        <v>-356558.1446923978</v>
      </c>
      <c r="AC27" s="39" t="n">
        <v>-65995.55899225848</v>
      </c>
      <c r="AD27" s="39" t="n">
        <v>-618866.6283454779</v>
      </c>
      <c r="AE27" s="39" t="inlineStr">
        <is>
          <t>GAS#1;TRIDYMITE#1</t>
        </is>
      </c>
      <c r="AF27" s="39" t="inlineStr">
        <is>
          <t>TRIDYMITE#1</t>
        </is>
      </c>
      <c r="AG27" s="39" t="n">
        <v>-375061.6047992358</v>
      </c>
      <c r="AH27" s="39" t="n">
        <v>-374873.0128233252</v>
      </c>
      <c r="AI27" s="39" t="n">
        <v>-94779.17957534251</v>
      </c>
      <c r="AJ27" s="39" t="n">
        <v>-645101.1781239298</v>
      </c>
      <c r="AK27" s="39" t="inlineStr">
        <is>
          <t>GAS#1;RUTILE#1</t>
        </is>
      </c>
      <c r="AL27" s="39" t="inlineStr">
        <is>
          <t>RUTILE#1</t>
        </is>
      </c>
      <c r="AM27" s="39" t="n">
        <v>-221712.4529304197</v>
      </c>
      <c r="AN27" s="39" t="n">
        <v>-221712.4529304197</v>
      </c>
      <c r="AO27" s="39" t="n">
        <v>-93724.05290605224</v>
      </c>
      <c r="AP27" s="39" t="n">
        <v>-314097.2492111393</v>
      </c>
      <c r="AQ27" s="39" t="inlineStr">
        <is>
          <t>FCC_A1#1;IONIC_LIQ#2</t>
        </is>
      </c>
      <c r="AR27" s="39" t="inlineStr">
        <is>
          <t>NOT_FOUND</t>
        </is>
      </c>
      <c r="AS27" s="39" t="n">
        <v>-385235.9493565076</v>
      </c>
      <c r="AT27" s="39" t="n">
        <v>-385235.9493565076</v>
      </c>
      <c r="AU27" s="39" t="n">
        <v>-118838.7983548066</v>
      </c>
      <c r="AV27" s="39" t="n">
        <v>-917961.7440179819</v>
      </c>
      <c r="AW27" s="39" t="inlineStr">
        <is>
          <t>HALITE#1</t>
        </is>
      </c>
      <c r="AX27" s="39" t="inlineStr">
        <is>
          <t>HALITE#1</t>
        </is>
      </c>
      <c r="AY27" s="39" t="n">
        <v>-428081.1001641779</v>
      </c>
      <c r="AZ27" s="39" t="n">
        <v>-427845.6712923626</v>
      </c>
      <c r="BA27" s="39" t="n">
        <v>-108974.2355897222</v>
      </c>
      <c r="BB27" s="39" t="n">
        <v>-789964.6082043767</v>
      </c>
      <c r="BC27" s="39" t="inlineStr">
        <is>
          <t>GAS#1;ZRO2_TETR#1</t>
        </is>
      </c>
      <c r="BD27" s="39" t="inlineStr">
        <is>
          <t>ZRO2_TETR#1</t>
        </is>
      </c>
      <c r="BE27" s="39" t="n">
        <v>-287602.3224132778</v>
      </c>
      <c r="BF27" s="39" t="n">
        <v>-287602.3224132778</v>
      </c>
      <c r="BG27" s="39" t="n">
        <v>-79366.42997959205</v>
      </c>
      <c r="BH27" s="39" t="n">
        <v>-467548.0447063682</v>
      </c>
      <c r="BI27" s="39" t="inlineStr">
        <is>
          <t>BCC_A2#1;CORUNDUM#1</t>
        </is>
      </c>
      <c r="BJ27" s="39" t="inlineStr">
        <is>
          <t>CORUNDUM#1</t>
        </is>
      </c>
      <c r="BK27" s="39" t="n">
        <v>-278719.1792111948</v>
      </c>
      <c r="BL27" s="39" t="n">
        <v>-278706.7746819984</v>
      </c>
      <c r="BM27" s="39" t="n">
        <v>-103379.4497821822</v>
      </c>
      <c r="BN27" s="39" t="n">
        <v>-522813.3605819797</v>
      </c>
      <c r="BO27" s="39" t="inlineStr">
        <is>
          <t>HALITE#1;IONIC_LIQ#1</t>
        </is>
      </c>
      <c r="BP27" s="39" t="inlineStr">
        <is>
          <t>HALITE#1</t>
        </is>
      </c>
      <c r="BQ27" s="39" t="n">
        <v>-190736.7592658045</v>
      </c>
      <c r="BR27" s="39" t="n">
        <v>-190728.7280217285</v>
      </c>
      <c r="BS27" s="39" t="n">
        <v>-94028.54351057325</v>
      </c>
      <c r="BT27" s="39" t="n">
        <v>-189585.4933436365</v>
      </c>
      <c r="BU27" s="39" t="inlineStr">
        <is>
          <t>FCC_A1#1;HALITE#1</t>
        </is>
      </c>
      <c r="BV27" s="39" t="inlineStr">
        <is>
          <t>HALITE#1</t>
        </is>
      </c>
      <c r="BW27" s="39" t="n">
        <v>-202691.6878291945</v>
      </c>
      <c r="BX27" s="39" t="n">
        <v>-202662.8632539482</v>
      </c>
      <c r="BY27" s="39" t="n">
        <v>-95086.30547361574</v>
      </c>
      <c r="BZ27" s="39" t="n">
        <v>-235289.6836711115</v>
      </c>
      <c r="CA27" s="39" t="inlineStr">
        <is>
          <t>FCC_A1#1;HALITE#1</t>
        </is>
      </c>
      <c r="CB27" s="39" t="inlineStr">
        <is>
          <t>HALITE#1</t>
        </is>
      </c>
      <c r="CC27" s="39" t="inlineStr"/>
      <c r="CD27" s="39" t="inlineStr"/>
      <c r="CE27" s="39" t="inlineStr"/>
      <c r="CF27" s="39" t="n">
        <v>-209541.0116</v>
      </c>
      <c r="CG27" s="39" t="inlineStr"/>
      <c r="CH27" s="39" t="inlineStr">
        <is>
          <t>SSUB3</t>
        </is>
      </c>
      <c r="CI27" s="39" t="n">
        <v>-307613.0710551958</v>
      </c>
      <c r="CJ27" s="39" t="n">
        <v>-307613.0710551958</v>
      </c>
      <c r="CK27" s="39" t="n">
        <v>-38217.79532866381</v>
      </c>
      <c r="CL27" s="39" t="n">
        <v>-589115.3863806659</v>
      </c>
      <c r="CM27" s="39" t="inlineStr">
        <is>
          <t>GAS#1;IONIC_LIQ#1</t>
        </is>
      </c>
      <c r="CN27" s="39" t="inlineStr">
        <is>
          <t>NOT_FOUND</t>
        </is>
      </c>
      <c r="CO27" s="39" t="n">
        <v>-293582.8626379176</v>
      </c>
      <c r="CP27" s="39" t="n">
        <v>-293582.8626379176</v>
      </c>
      <c r="CQ27" s="39" t="n">
        <v>-91084.41104986622</v>
      </c>
      <c r="CR27" s="39" t="n">
        <v>-363860.0298478413</v>
      </c>
      <c r="CS27" s="39" t="inlineStr">
        <is>
          <t>GAS#1;IONIC_LIQ#2</t>
        </is>
      </c>
      <c r="CT27" s="39" t="inlineStr">
        <is>
          <t>NOT_FOUND</t>
        </is>
      </c>
      <c r="CU27" s="39" t="n">
        <v>-436617.9213516362</v>
      </c>
      <c r="CV27" s="39" t="n">
        <v>-436617.9213516362</v>
      </c>
      <c r="CW27" s="39" t="n">
        <v>-141213.8390761929</v>
      </c>
      <c r="CX27" s="39" t="n">
        <v>-881803.4957054283</v>
      </c>
      <c r="CY27" s="39" t="inlineStr">
        <is>
          <t>M2O3A#1</t>
        </is>
      </c>
      <c r="CZ27" s="39" t="inlineStr">
        <is>
          <t>NOT_FOUND</t>
        </is>
      </c>
      <c r="DA27" s="39" t="inlineStr"/>
      <c r="DB27" s="39" t="inlineStr"/>
      <c r="DC27" s="39" t="inlineStr"/>
      <c r="DD27" s="39" t="n">
        <v>-1299097.9866</v>
      </c>
      <c r="DE27" s="39" t="inlineStr"/>
      <c r="DF27" s="40" t="inlineStr">
        <is>
          <t>SSUB3</t>
        </is>
      </c>
    </row>
    <row r="28">
      <c r="A28" s="35" t="n">
        <v>1700</v>
      </c>
      <c r="B28" s="36" t="n">
        <v>1426.85</v>
      </c>
      <c r="C28" s="36" t="n">
        <v>-150038.764080628</v>
      </c>
      <c r="D28" s="36" t="n">
        <v>-150038.764080628</v>
      </c>
      <c r="E28" s="36" t="n">
        <v>-101277.9199339312</v>
      </c>
      <c r="F28" s="36" t="n">
        <v>-96714.84330904915</v>
      </c>
      <c r="G28" s="36" t="inlineStr">
        <is>
          <t>IONIC_LIQ#2</t>
        </is>
      </c>
      <c r="H28" s="36" t="inlineStr">
        <is>
          <t>NOT_FOUND</t>
        </is>
      </c>
      <c r="I28" s="36" t="n">
        <v>-163237.7268303309</v>
      </c>
      <c r="J28" s="36" t="n">
        <v>-163237.7268303309</v>
      </c>
      <c r="K28" s="36" t="n">
        <v>-101277.9199339312</v>
      </c>
      <c r="L28" s="36" t="n">
        <v>-51989.00601446728</v>
      </c>
      <c r="M28" s="36" t="inlineStr">
        <is>
          <t>GAS#1;IONIC_LIQ#2</t>
        </is>
      </c>
      <c r="N28" s="36" t="inlineStr">
        <is>
          <t>NOT_FOUND</t>
        </is>
      </c>
      <c r="O28" s="36" t="n">
        <v>-386001.4698211862</v>
      </c>
      <c r="P28" s="36" t="n">
        <v>-386001.4698211862</v>
      </c>
      <c r="Q28" s="36" t="n">
        <v>-100712.0012362656</v>
      </c>
      <c r="R28" s="36" t="n">
        <v>-753982.8363166056</v>
      </c>
      <c r="S28" s="36" t="inlineStr">
        <is>
          <t>CORUNDUM#1;IONIC_LIQ#1</t>
        </is>
      </c>
      <c r="T28" s="36" t="inlineStr">
        <is>
          <t>CORUNDUM#1</t>
        </is>
      </c>
      <c r="U28" s="36" t="n">
        <v>-359507.3007182535</v>
      </c>
      <c r="V28" s="36" t="n">
        <v>-359507.3007182535</v>
      </c>
      <c r="W28" s="36" t="n">
        <v>-134562.7319730436</v>
      </c>
      <c r="X28" s="36" t="n">
        <v>-770497.6774879331</v>
      </c>
      <c r="Y28" s="36" t="inlineStr">
        <is>
          <t>HALITE#1</t>
        </is>
      </c>
      <c r="Z28" s="36" t="inlineStr">
        <is>
          <t>HALITE#1</t>
        </is>
      </c>
      <c r="AA28" s="36" t="n">
        <v>-359297.0117589324</v>
      </c>
      <c r="AB28" s="36" t="n">
        <v>-359136.9177779049</v>
      </c>
      <c r="AC28" s="36" t="n">
        <v>-69462.56663600882</v>
      </c>
      <c r="AD28" s="36" t="n">
        <v>-610022.4072017944</v>
      </c>
      <c r="AE28" s="36" t="inlineStr">
        <is>
          <t>GAS#1;TRIDYMITE#1</t>
        </is>
      </c>
      <c r="AF28" s="36" t="inlineStr">
        <is>
          <t>TRIDYMITE#1</t>
        </is>
      </c>
      <c r="AG28" s="36" t="n">
        <v>-377923.3422324532</v>
      </c>
      <c r="AH28" s="36" t="n">
        <v>-377735.7353714761</v>
      </c>
      <c r="AI28" s="36" t="n">
        <v>-99052.06070611926</v>
      </c>
      <c r="AJ28" s="36" t="n">
        <v>-636311.9045522462</v>
      </c>
      <c r="AK28" s="36" t="inlineStr">
        <is>
          <t>GAS#1;RUTILE#1</t>
        </is>
      </c>
      <c r="AL28" s="36" t="inlineStr">
        <is>
          <t>RUTILE#1</t>
        </is>
      </c>
      <c r="AM28" s="36" t="n">
        <v>-226127.7436809272</v>
      </c>
      <c r="AN28" s="36" t="n">
        <v>-226127.7436809272</v>
      </c>
      <c r="AO28" s="36" t="n">
        <v>-98164.87972383945</v>
      </c>
      <c r="AP28" s="36" t="n">
        <v>-309775.1538370359</v>
      </c>
      <c r="AQ28" s="36" t="inlineStr">
        <is>
          <t>BCC_A2#1;IONIC_LIQ#2</t>
        </is>
      </c>
      <c r="AR28" s="36" t="inlineStr">
        <is>
          <t>NOT_FOUND</t>
        </is>
      </c>
      <c r="AS28" s="36" t="n">
        <v>-388382.4641361911</v>
      </c>
      <c r="AT28" s="36" t="n">
        <v>-388382.4641361911</v>
      </c>
      <c r="AU28" s="36" t="n">
        <v>-124133.9628356284</v>
      </c>
      <c r="AV28" s="36" t="n">
        <v>-906855.8694345136</v>
      </c>
      <c r="AW28" s="36" t="inlineStr">
        <is>
          <t>HALITE#1</t>
        </is>
      </c>
      <c r="AX28" s="36" t="inlineStr">
        <is>
          <t>HALITE#1</t>
        </is>
      </c>
      <c r="AY28" s="36" t="n">
        <v>-431021.6466553635</v>
      </c>
      <c r="AZ28" s="36" t="n">
        <v>-430789.8280394276</v>
      </c>
      <c r="BA28" s="36" t="n">
        <v>-113645.4025537819</v>
      </c>
      <c r="BB28" s="36" t="n">
        <v>-781013.4759733146</v>
      </c>
      <c r="BC28" s="36" t="inlineStr">
        <is>
          <t>GAS#1;ZRO2_TETR#1</t>
        </is>
      </c>
      <c r="BD28" s="36" t="inlineStr">
        <is>
          <t>ZRO2_TETR#1</t>
        </is>
      </c>
      <c r="BE28" s="36" t="n">
        <v>-290519.3273194985</v>
      </c>
      <c r="BF28" s="36" t="n">
        <v>-290519.3273194985</v>
      </c>
      <c r="BG28" s="36" t="n">
        <v>-83132.72518344273</v>
      </c>
      <c r="BH28" s="36" t="n">
        <v>-459148.0627147442</v>
      </c>
      <c r="BI28" s="36" t="inlineStr">
        <is>
          <t>BCC_A2#1;CORUNDUM#1</t>
        </is>
      </c>
      <c r="BJ28" s="36" t="inlineStr">
        <is>
          <t>CORUNDUM#1</t>
        </is>
      </c>
      <c r="BK28" s="36" t="n">
        <v>-282426.8314253759</v>
      </c>
      <c r="BL28" s="36" t="n">
        <v>-282411.0486829672</v>
      </c>
      <c r="BM28" s="36" t="n">
        <v>-108644.3401601044</v>
      </c>
      <c r="BN28" s="36" t="n">
        <v>-514012.5839423008</v>
      </c>
      <c r="BO28" s="36" t="inlineStr">
        <is>
          <t>HALITE#1;IONIC_LIQ#1</t>
        </is>
      </c>
      <c r="BP28" s="36" t="inlineStr">
        <is>
          <t>HALITE#1</t>
        </is>
      </c>
      <c r="BQ28" s="36" t="n">
        <v>-194067.1923097515</v>
      </c>
      <c r="BR28" s="36" t="n">
        <v>-194056.0354249886</v>
      </c>
      <c r="BS28" s="36" t="n">
        <v>-98252.94941040236</v>
      </c>
      <c r="BT28" s="36" t="n">
        <v>-181356.8089792072</v>
      </c>
      <c r="BU28" s="36" t="inlineStr">
        <is>
          <t>FCC_A1#1;HALITE#1</t>
        </is>
      </c>
      <c r="BV28" s="36" t="inlineStr">
        <is>
          <t>HALITE#1</t>
        </is>
      </c>
      <c r="BW28" s="36" t="n">
        <v>-206452.6794231905</v>
      </c>
      <c r="BX28" s="36" t="n">
        <v>-206415.987161946</v>
      </c>
      <c r="BY28" s="36" t="n">
        <v>-99508.67606635</v>
      </c>
      <c r="BZ28" s="36" t="n">
        <v>-228387.3041210682</v>
      </c>
      <c r="CA28" s="36" t="inlineStr">
        <is>
          <t>FCC_A1#1;HALITE#1</t>
        </is>
      </c>
      <c r="CB28" s="36" t="inlineStr">
        <is>
          <t>HALITE#1</t>
        </is>
      </c>
      <c r="CC28" s="36" t="inlineStr"/>
      <c r="CD28" s="36" t="inlineStr"/>
      <c r="CE28" s="36" t="inlineStr"/>
      <c r="CF28" s="36" t="n">
        <v>-214188.0439</v>
      </c>
      <c r="CG28" s="36" t="inlineStr"/>
      <c r="CH28" s="36" t="inlineStr">
        <is>
          <t>SSUB3</t>
        </is>
      </c>
      <c r="CI28" s="36" t="n">
        <v>-310341.3261269873</v>
      </c>
      <c r="CJ28" s="36" t="n">
        <v>-310341.3261269873</v>
      </c>
      <c r="CK28" s="36" t="n">
        <v>-40358.75071251526</v>
      </c>
      <c r="CL28" s="36" t="n">
        <v>-582253.3580342766</v>
      </c>
      <c r="CM28" s="36" t="inlineStr">
        <is>
          <t>GAS#1;IONIC_LIQ#1</t>
        </is>
      </c>
      <c r="CN28" s="36" t="inlineStr">
        <is>
          <t>NOT_FOUND</t>
        </is>
      </c>
      <c r="CO28" s="36" t="n">
        <v>-297348.979510485</v>
      </c>
      <c r="CP28" s="36" t="n">
        <v>-297348.979510485</v>
      </c>
      <c r="CQ28" s="36" t="n">
        <v>-95104.46731828628</v>
      </c>
      <c r="CR28" s="36" t="n">
        <v>-358087.507335735</v>
      </c>
      <c r="CS28" s="36" t="inlineStr">
        <is>
          <t>GAS#1;IONIC_LIQ#2</t>
        </is>
      </c>
      <c r="CT28" s="36" t="inlineStr">
        <is>
          <t>NOT_FOUND</t>
        </is>
      </c>
      <c r="CU28" s="36" t="n">
        <v>-440095.8159368628</v>
      </c>
      <c r="CV28" s="36" t="n">
        <v>-440095.8159368628</v>
      </c>
      <c r="CW28" s="36" t="n">
        <v>-147113.0929419371</v>
      </c>
      <c r="CX28" s="36" t="n">
        <v>-872429.2010946327</v>
      </c>
      <c r="CY28" s="36" t="inlineStr">
        <is>
          <t>M2O3A#1</t>
        </is>
      </c>
      <c r="CZ28" s="36" t="inlineStr">
        <is>
          <t>NOT_FOUND</t>
        </is>
      </c>
      <c r="DA28" s="36" t="inlineStr"/>
      <c r="DB28" s="36" t="inlineStr"/>
      <c r="DC28" s="36" t="inlineStr"/>
      <c r="DD28" s="36" t="n">
        <v>-1308666.3673</v>
      </c>
      <c r="DE28" s="36" t="inlineStr"/>
      <c r="DF28" s="37" t="inlineStr">
        <is>
          <t>SSUB3</t>
        </is>
      </c>
    </row>
    <row r="29">
      <c r="A29" s="38" t="n">
        <v>1750</v>
      </c>
      <c r="B29" s="39" t="n">
        <v>1476.85</v>
      </c>
      <c r="C29" s="39" t="n">
        <v>-154508.9936300824</v>
      </c>
      <c r="D29" s="39" t="n">
        <v>-154508.9936300824</v>
      </c>
      <c r="E29" s="39" t="n">
        <v>-105846.8418745748</v>
      </c>
      <c r="F29" s="39" t="n">
        <v>-92104.22793748043</v>
      </c>
      <c r="G29" s="39" t="inlineStr">
        <is>
          <t>IONIC_LIQ#2</t>
        </is>
      </c>
      <c r="H29" s="39" t="inlineStr">
        <is>
          <t>NOT_FOUND</t>
        </is>
      </c>
      <c r="I29" s="39" t="n">
        <v>-168120.7796188183</v>
      </c>
      <c r="J29" s="39" t="n">
        <v>-168120.7796188183</v>
      </c>
      <c r="K29" s="39" t="n">
        <v>-105846.8418745748</v>
      </c>
      <c r="L29" s="39" t="n">
        <v>-49227.06838140899</v>
      </c>
      <c r="M29" s="39" t="inlineStr">
        <is>
          <t>GAS#1;IONIC_LIQ#2</t>
        </is>
      </c>
      <c r="N29" s="39" t="inlineStr">
        <is>
          <t>NOT_FOUND</t>
        </is>
      </c>
      <c r="O29" s="39" t="n">
        <v>-388511.5395494165</v>
      </c>
      <c r="P29" s="39" t="n">
        <v>-388511.5395494164</v>
      </c>
      <c r="Q29" s="39" t="n">
        <v>-105259.7712435938</v>
      </c>
      <c r="R29" s="39" t="n">
        <v>-743129.7371618816</v>
      </c>
      <c r="S29" s="39" t="inlineStr">
        <is>
          <t>CORUNDUM#1;IONIC_LIQ#1</t>
        </is>
      </c>
      <c r="T29" s="39" t="inlineStr">
        <is>
          <t>CORUNDUM#1</t>
        </is>
      </c>
      <c r="U29" s="39" t="n">
        <v>-362279.9521842688</v>
      </c>
      <c r="V29" s="39" t="n">
        <v>-362279.9521842688</v>
      </c>
      <c r="W29" s="39" t="n">
        <v>-143582.3086964785</v>
      </c>
      <c r="X29" s="39" t="n">
        <v>-750392.8249994036</v>
      </c>
      <c r="Y29" s="39" t="inlineStr">
        <is>
          <t>HALITE#1</t>
        </is>
      </c>
      <c r="Z29" s="39" t="inlineStr">
        <is>
          <t>HALITE#1</t>
        </is>
      </c>
      <c r="AA29" s="39" t="n">
        <v>-361908.5885372855</v>
      </c>
      <c r="AB29" s="39" t="n">
        <v>-361752.4611319597</v>
      </c>
      <c r="AC29" s="39" t="n">
        <v>-74071.273773491</v>
      </c>
      <c r="AD29" s="39" t="n">
        <v>-600092.1254936508</v>
      </c>
      <c r="AE29" s="39" t="inlineStr">
        <is>
          <t>CRISTOBALITE#1;GAS#1</t>
        </is>
      </c>
      <c r="AF29" s="39" t="inlineStr">
        <is>
          <t>CRISTOBALITE#1</t>
        </is>
      </c>
      <c r="AG29" s="39" t="n">
        <v>-380823.9137858227</v>
      </c>
      <c r="AH29" s="39" t="n">
        <v>-380636.3723868643</v>
      </c>
      <c r="AI29" s="39" t="n">
        <v>-103375.3628539693</v>
      </c>
      <c r="AJ29" s="39" t="n">
        <v>-627534.0121587842</v>
      </c>
      <c r="AK29" s="39" t="inlineStr">
        <is>
          <t>GAS#1;RUTILE#1</t>
        </is>
      </c>
      <c r="AL29" s="39" t="inlineStr">
        <is>
          <t>RUTILE#1</t>
        </is>
      </c>
      <c r="AM29" s="39" t="n">
        <v>-230601.4588213348</v>
      </c>
      <c r="AN29" s="39" t="n">
        <v>-230601.4588213348</v>
      </c>
      <c r="AO29" s="39" t="n">
        <v>-102672.7443435758</v>
      </c>
      <c r="AP29" s="39" t="n">
        <v>-305497.9802534732</v>
      </c>
      <c r="AQ29" s="39" t="inlineStr">
        <is>
          <t>BCC_A2#1;IONIC_LIQ#2</t>
        </is>
      </c>
      <c r="AR29" s="39" t="inlineStr">
        <is>
          <t>NOT_FOUND</t>
        </is>
      </c>
      <c r="AS29" s="39" t="n">
        <v>-391569.9255678399</v>
      </c>
      <c r="AT29" s="39" t="n">
        <v>-391569.9255678399</v>
      </c>
      <c r="AU29" s="39" t="n">
        <v>-129480.6033146539</v>
      </c>
      <c r="AV29" s="39" t="n">
        <v>-895756.1292973371</v>
      </c>
      <c r="AW29" s="39" t="inlineStr">
        <is>
          <t>HALITE#1</t>
        </is>
      </c>
      <c r="AX29" s="39" t="inlineStr">
        <is>
          <t>HALITE#1</t>
        </is>
      </c>
      <c r="AY29" s="39" t="n">
        <v>-434002.246074638</v>
      </c>
      <c r="AZ29" s="39" t="n">
        <v>-433774.0250117123</v>
      </c>
      <c r="BA29" s="39" t="n">
        <v>-118362.7563639307</v>
      </c>
      <c r="BB29" s="39" t="n">
        <v>-772081.6155152688</v>
      </c>
      <c r="BC29" s="39" t="inlineStr">
        <is>
          <t>GAS#1;ZRO2_TETR#1</t>
        </is>
      </c>
      <c r="BD29" s="39" t="inlineStr">
        <is>
          <t>ZRO2_TETR#1</t>
        </is>
      </c>
      <c r="BE29" s="39" t="n">
        <v>-293475.9618255771</v>
      </c>
      <c r="BF29" s="39" t="n">
        <v>-293475.9618255771</v>
      </c>
      <c r="BG29" s="39" t="n">
        <v>-86966.64794296323</v>
      </c>
      <c r="BH29" s="39" t="n">
        <v>-450735.3091499247</v>
      </c>
      <c r="BI29" s="39" t="inlineStr">
        <is>
          <t>BCC_A2#1;CORUNDUM#1</t>
        </is>
      </c>
      <c r="BJ29" s="39" t="inlineStr">
        <is>
          <t>CORUNDUM#1</t>
        </is>
      </c>
      <c r="BK29" s="39" t="n">
        <v>-286179.2930647391</v>
      </c>
      <c r="BL29" s="39" t="n">
        <v>-286159.5057497821</v>
      </c>
      <c r="BM29" s="39" t="n">
        <v>-113979.8236254243</v>
      </c>
      <c r="BN29" s="39" t="n">
        <v>-505195.1586633933</v>
      </c>
      <c r="BO29" s="39" t="inlineStr">
        <is>
          <t>HALITE#1;IONIC_LIQ#1</t>
        </is>
      </c>
      <c r="BP29" s="39" t="inlineStr">
        <is>
          <t>HALITE#1</t>
        </is>
      </c>
      <c r="BQ29" s="39" t="n">
        <v>-197444.6466590768</v>
      </c>
      <c r="BR29" s="39" t="n">
        <v>-197429.3875326033</v>
      </c>
      <c r="BS29" s="39" t="n">
        <v>-102757.0698261402</v>
      </c>
      <c r="BT29" s="39" t="n">
        <v>-172702.0806393123</v>
      </c>
      <c r="BU29" s="39" t="inlineStr">
        <is>
          <t>HALITE#1;IONIC_LIQ#1</t>
        </is>
      </c>
      <c r="BV29" s="39" t="inlineStr">
        <is>
          <t>HALITE#1</t>
        </is>
      </c>
      <c r="BW29" s="39" t="n">
        <v>-210263.8665654717</v>
      </c>
      <c r="BX29" s="39" t="n">
        <v>-210217.783144052</v>
      </c>
      <c r="BY29" s="39" t="n">
        <v>-103989.0801682965</v>
      </c>
      <c r="BZ29" s="39" t="n">
        <v>-221514.9395805794</v>
      </c>
      <c r="CA29" s="39" t="inlineStr">
        <is>
          <t>FCC_A1#1;HALITE#1</t>
        </is>
      </c>
      <c r="CB29" s="39" t="inlineStr">
        <is>
          <t>HALITE#1</t>
        </is>
      </c>
      <c r="CC29" s="39" t="inlineStr"/>
      <c r="CD29" s="39" t="inlineStr"/>
      <c r="CE29" s="39" t="inlineStr"/>
      <c r="CF29" s="39" t="n">
        <v>-218882.8772</v>
      </c>
      <c r="CG29" s="39" t="inlineStr"/>
      <c r="CH29" s="39" t="inlineStr">
        <is>
          <t>SSUB3</t>
        </is>
      </c>
      <c r="CI29" s="39" t="inlineStr"/>
      <c r="CJ29" s="39" t="inlineStr"/>
      <c r="CK29" s="39" t="inlineStr"/>
      <c r="CL29" s="39" t="inlineStr"/>
      <c r="CM29" s="39" t="inlineStr">
        <is>
          <t>Error: Thermo-Calc calculation error: se.thermocalc.core.CalculationEngineException:  ERROR IN QTHISS : TOO MANY ITERATIONS</t>
        </is>
      </c>
      <c r="CN29" s="39" t="inlineStr"/>
      <c r="CO29" s="39" t="n">
        <v>-301191.6498216338</v>
      </c>
      <c r="CP29" s="39" t="n">
        <v>-301191.6498216338</v>
      </c>
      <c r="CQ29" s="39" t="n">
        <v>-99179.64202932044</v>
      </c>
      <c r="CR29" s="39" t="n">
        <v>-352430.5395324036</v>
      </c>
      <c r="CS29" s="39" t="inlineStr">
        <is>
          <t>GAS#1;IONIC_LIQ#2</t>
        </is>
      </c>
      <c r="CT29" s="39" t="inlineStr">
        <is>
          <t>NOT_FOUND</t>
        </is>
      </c>
      <c r="CU29" s="39" t="n">
        <v>-443617.0440782844</v>
      </c>
      <c r="CV29" s="39" t="n">
        <v>-443617.0440782844</v>
      </c>
      <c r="CW29" s="39" t="n">
        <v>-153062.806820933</v>
      </c>
      <c r="CX29" s="39" t="n">
        <v>-863077.3714883224</v>
      </c>
      <c r="CY29" s="39" t="inlineStr">
        <is>
          <t>M2O3A#1</t>
        </is>
      </c>
      <c r="CZ29" s="39" t="inlineStr">
        <is>
          <t>NOT_FOUND</t>
        </is>
      </c>
      <c r="DA29" s="39" t="inlineStr"/>
      <c r="DB29" s="39" t="inlineStr"/>
      <c r="DC29" s="39" t="inlineStr"/>
      <c r="DD29" s="39" t="n">
        <v>-1318361.6131</v>
      </c>
      <c r="DE29" s="39" t="inlineStr"/>
      <c r="DF29" s="40" t="inlineStr">
        <is>
          <t>SSUB3</t>
        </is>
      </c>
    </row>
    <row r="30">
      <c r="A30" s="35" t="n">
        <v>1800</v>
      </c>
      <c r="B30" s="36" t="n">
        <v>1526.85</v>
      </c>
      <c r="C30" s="36" t="n">
        <v>-159013.8858402578</v>
      </c>
      <c r="D30" s="36" t="n">
        <v>-159013.8858402578</v>
      </c>
      <c r="E30" s="36" t="n">
        <v>-110460.5952933756</v>
      </c>
      <c r="F30" s="36" t="n">
        <v>-87468.85336479236</v>
      </c>
      <c r="G30" s="36" t="inlineStr">
        <is>
          <t>IONIC_LIQ#2</t>
        </is>
      </c>
      <c r="H30" s="36" t="inlineStr">
        <is>
          <t>NOT_FOUND</t>
        </is>
      </c>
      <c r="I30" s="36" t="n">
        <v>-173042.9921541066</v>
      </c>
      <c r="J30" s="36" t="n">
        <v>-173042.9921541066</v>
      </c>
      <c r="K30" s="36" t="n">
        <v>-110460.5952933756</v>
      </c>
      <c r="L30" s="36" t="n">
        <v>-46478.69752642285</v>
      </c>
      <c r="M30" s="36" t="inlineStr">
        <is>
          <t>GAS#1;IONIC_LIQ#2</t>
        </is>
      </c>
      <c r="N30" s="36" t="inlineStr">
        <is>
          <t>NOT_FOUND</t>
        </is>
      </c>
      <c r="O30" s="36" t="n">
        <v>-391060.1072913087</v>
      </c>
      <c r="P30" s="36" t="n">
        <v>-391060.1072913086</v>
      </c>
      <c r="Q30" s="36" t="n">
        <v>-109852.9008393492</v>
      </c>
      <c r="R30" s="36" t="n">
        <v>-732291.0760153113</v>
      </c>
      <c r="S30" s="36" t="inlineStr">
        <is>
          <t>CORUNDUM#1;IONIC_LIQ#1</t>
        </is>
      </c>
      <c r="T30" s="36" t="inlineStr">
        <is>
          <t>CORUNDUM#1</t>
        </is>
      </c>
      <c r="U30" s="36" t="n">
        <v>-365091.5399254378</v>
      </c>
      <c r="V30" s="36" t="n">
        <v>-365091.5399254378</v>
      </c>
      <c r="W30" s="36" t="n">
        <v>-152631.5989353269</v>
      </c>
      <c r="X30" s="36" t="n">
        <v>-730330.8813278452</v>
      </c>
      <c r="Y30" s="36" t="inlineStr">
        <is>
          <t>HALITE#1</t>
        </is>
      </c>
      <c r="Z30" s="36" t="inlineStr">
        <is>
          <t>HALITE#1</t>
        </is>
      </c>
      <c r="AA30" s="36" t="n">
        <v>-364560.1111134551</v>
      </c>
      <c r="AB30" s="36" t="n">
        <v>-364407.9370427133</v>
      </c>
      <c r="AC30" s="36" t="n">
        <v>-78718.91376444692</v>
      </c>
      <c r="AD30" s="36" t="n">
        <v>-590189.3390726664</v>
      </c>
      <c r="AE30" s="36" t="inlineStr">
        <is>
          <t>CRISTOBALITE#1;GAS#1</t>
        </is>
      </c>
      <c r="AF30" s="36" t="inlineStr">
        <is>
          <t>CRISTOBALITE#1</t>
        </is>
      </c>
      <c r="AG30" s="36" t="n">
        <v>-383762.579276284</v>
      </c>
      <c r="AH30" s="36" t="n">
        <v>-383573.9712871907</v>
      </c>
      <c r="AI30" s="36" t="n">
        <v>-107748.6093803219</v>
      </c>
      <c r="AJ30" s="36" t="n">
        <v>-618767.0479452782</v>
      </c>
      <c r="AK30" s="36" t="inlineStr">
        <is>
          <t>GAS#1;RUTILE#1</t>
        </is>
      </c>
      <c r="AL30" s="36" t="inlineStr">
        <is>
          <t>RUTILE#1</t>
        </is>
      </c>
      <c r="AM30" s="36" t="n">
        <v>-235131.7350722072</v>
      </c>
      <c r="AN30" s="36" t="n">
        <v>-235131.7350722072</v>
      </c>
      <c r="AO30" s="36" t="n">
        <v>-107239.0112104755</v>
      </c>
      <c r="AP30" s="36" t="n">
        <v>-301276.8373646258</v>
      </c>
      <c r="AQ30" s="36" t="inlineStr">
        <is>
          <t>BCC_A2#1;IONIC_LIQ#2</t>
        </is>
      </c>
      <c r="AR30" s="36" t="inlineStr">
        <is>
          <t>NOT_FOUND</t>
        </is>
      </c>
      <c r="AS30" s="36" t="n">
        <v>-394797.2636177476</v>
      </c>
      <c r="AT30" s="36" t="n">
        <v>-394797.2636177476</v>
      </c>
      <c r="AU30" s="36" t="n">
        <v>-137819.4904070884</v>
      </c>
      <c r="AV30" s="36" t="n">
        <v>-878777.9931535616</v>
      </c>
      <c r="AW30" s="36" t="inlineStr">
        <is>
          <t>HALITE#1</t>
        </is>
      </c>
      <c r="AX30" s="36" t="inlineStr">
        <is>
          <t>HALITE#1</t>
        </is>
      </c>
      <c r="AY30" s="36" t="n">
        <v>-437021.9461812987</v>
      </c>
      <c r="AZ30" s="36" t="n">
        <v>-436797.3102753916</v>
      </c>
      <c r="BA30" s="36" t="n">
        <v>-123125.6241032341</v>
      </c>
      <c r="BB30" s="36" t="n">
        <v>-763168.1339374098</v>
      </c>
      <c r="BC30" s="36" t="inlineStr">
        <is>
          <t>GAS#1;ZRO2_TETR#1</t>
        </is>
      </c>
      <c r="BD30" s="36" t="inlineStr">
        <is>
          <t>ZRO2_TETR#1</t>
        </is>
      </c>
      <c r="BE30" s="36" t="n">
        <v>-296471.243515468</v>
      </c>
      <c r="BF30" s="36" t="n">
        <v>-296471.243515468</v>
      </c>
      <c r="BG30" s="36" t="n">
        <v>-90868.18684874533</v>
      </c>
      <c r="BH30" s="36" t="n">
        <v>-442307.8154166474</v>
      </c>
      <c r="BI30" s="36" t="inlineStr">
        <is>
          <t>BCC_A2#1;CORUNDUM#1</t>
        </is>
      </c>
      <c r="BJ30" s="36" t="inlineStr">
        <is>
          <t>CORUNDUM#1</t>
        </is>
      </c>
      <c r="BK30" s="36" t="n">
        <v>-289975.6807215812</v>
      </c>
      <c r="BL30" s="36" t="n">
        <v>-289951.205534343</v>
      </c>
      <c r="BM30" s="36" t="n">
        <v>-119383.8827318066</v>
      </c>
      <c r="BN30" s="36" t="n">
        <v>-496362.8769194594</v>
      </c>
      <c r="BO30" s="36" t="inlineStr">
        <is>
          <t>HALITE#1;IONIC_LIQ#1</t>
        </is>
      </c>
      <c r="BP30" s="36" t="inlineStr">
        <is>
          <t>HALITE#1</t>
        </is>
      </c>
      <c r="BQ30" s="36" t="n">
        <v>-200868.5809218778</v>
      </c>
      <c r="BR30" s="36" t="n">
        <v>-200848.0620923697</v>
      </c>
      <c r="BS30" s="36" t="n">
        <v>-107605.2282839663</v>
      </c>
      <c r="BT30" s="36" t="n">
        <v>-163491.7866163266</v>
      </c>
      <c r="BU30" s="36" t="inlineStr">
        <is>
          <t>HALITE#1;IONIC_LIQ#1</t>
        </is>
      </c>
      <c r="BV30" s="36" t="inlineStr">
        <is>
          <t>HALITE#1</t>
        </is>
      </c>
      <c r="BW30" s="36" t="n">
        <v>-214124.9931542023</v>
      </c>
      <c r="BX30" s="36" t="n">
        <v>-214067.5709469352</v>
      </c>
      <c r="BY30" s="36" t="n">
        <v>-108820.1395362268</v>
      </c>
      <c r="BZ30" s="36" t="n">
        <v>-214087.6130411034</v>
      </c>
      <c r="CA30" s="36" t="inlineStr">
        <is>
          <t>HALITE#1;IONIC_LIQ#1</t>
        </is>
      </c>
      <c r="CB30" s="36" t="inlineStr">
        <is>
          <t>HALITE#1</t>
        </is>
      </c>
      <c r="CC30" s="36" t="inlineStr"/>
      <c r="CD30" s="36" t="inlineStr"/>
      <c r="CE30" s="36" t="inlineStr"/>
      <c r="CF30" s="36" t="n">
        <v>-223624.1454</v>
      </c>
      <c r="CG30" s="36" t="inlineStr"/>
      <c r="CH30" s="36" t="inlineStr">
        <is>
          <t>SSUB3</t>
        </is>
      </c>
      <c r="CI30" s="36" t="n">
        <v>-315909.8169720008</v>
      </c>
      <c r="CJ30" s="36" t="n">
        <v>-315909.8169720008</v>
      </c>
      <c r="CK30" s="36" t="n">
        <v>-44765.71465762218</v>
      </c>
      <c r="CL30" s="36" t="n">
        <v>-568573.0231932541</v>
      </c>
      <c r="CM30" s="36" t="inlineStr">
        <is>
          <t>GAS#1;IONIC_LIQ#1</t>
        </is>
      </c>
      <c r="CN30" s="36" t="inlineStr">
        <is>
          <t>NOT_FOUND</t>
        </is>
      </c>
      <c r="CO30" s="36" t="n">
        <v>-305109.3196037025</v>
      </c>
      <c r="CP30" s="36" t="n">
        <v>-305109.3196037025</v>
      </c>
      <c r="CQ30" s="36" t="n">
        <v>-103309.3564789435</v>
      </c>
      <c r="CR30" s="36" t="n">
        <v>-346886.5292039599</v>
      </c>
      <c r="CS30" s="36" t="inlineStr">
        <is>
          <t>GAS#1;IONIC_LIQ#2</t>
        </is>
      </c>
      <c r="CT30" s="36" t="inlineStr">
        <is>
          <t>NOT_FOUND</t>
        </is>
      </c>
      <c r="CU30" s="36" t="n">
        <v>-447180.6182450477</v>
      </c>
      <c r="CV30" s="36" t="n">
        <v>-447180.6182450477</v>
      </c>
      <c r="CW30" s="36" t="n">
        <v>-159061.5386343192</v>
      </c>
      <c r="CX30" s="36" t="n">
        <v>-853747.928801148</v>
      </c>
      <c r="CY30" s="36" t="inlineStr">
        <is>
          <t>M2O3A#1</t>
        </is>
      </c>
      <c r="CZ30" s="36" t="inlineStr">
        <is>
          <t>NOT_FOUND</t>
        </is>
      </c>
      <c r="DA30" s="36" t="inlineStr"/>
      <c r="DB30" s="36" t="inlineStr"/>
      <c r="DC30" s="36" t="inlineStr"/>
      <c r="DD30" s="36" t="n">
        <v>-1328180.8049</v>
      </c>
      <c r="DE30" s="36" t="inlineStr"/>
      <c r="DF30" s="37" t="inlineStr">
        <is>
          <t>SSUB3</t>
        </is>
      </c>
    </row>
    <row r="31">
      <c r="A31" s="38" t="n">
        <v>1850</v>
      </c>
      <c r="B31" s="39" t="n">
        <v>1576.85</v>
      </c>
      <c r="C31" s="39" t="n">
        <v>-163552.6964768808</v>
      </c>
      <c r="D31" s="39" t="n">
        <v>-163552.6964768808</v>
      </c>
      <c r="E31" s="39" t="n">
        <v>-115117.9345650079</v>
      </c>
      <c r="F31" s="39" t="n">
        <v>-82810.41231628286</v>
      </c>
      <c r="G31" s="39" t="inlineStr">
        <is>
          <t>IONIC_LIQ#2</t>
        </is>
      </c>
      <c r="H31" s="39" t="inlineStr">
        <is>
          <t>NOT_FOUND</t>
        </is>
      </c>
      <c r="I31" s="39" t="n">
        <v>-178003.8357650613</v>
      </c>
      <c r="J31" s="39" t="n">
        <v>-178003.8357650613</v>
      </c>
      <c r="K31" s="39" t="n">
        <v>-115117.9345650079</v>
      </c>
      <c r="L31" s="39" t="n">
        <v>-43745.44564525888</v>
      </c>
      <c r="M31" s="39" t="inlineStr">
        <is>
          <t>GAS#1;IONIC_LIQ#2</t>
        </is>
      </c>
      <c r="N31" s="39" t="inlineStr">
        <is>
          <t>NOT_FOUND</t>
        </is>
      </c>
      <c r="O31" s="39" t="n">
        <v>-393646.2156555436</v>
      </c>
      <c r="P31" s="39" t="n">
        <v>-393646.2156555436</v>
      </c>
      <c r="Q31" s="39" t="n">
        <v>-114490.1297247738</v>
      </c>
      <c r="R31" s="39" t="n">
        <v>-721466.5176004764</v>
      </c>
      <c r="S31" s="39" t="inlineStr">
        <is>
          <t>CORUNDUM#1;IONIC_LIQ#1</t>
        </is>
      </c>
      <c r="T31" s="39" t="inlineStr">
        <is>
          <t>CORUNDUM#1</t>
        </is>
      </c>
      <c r="U31" s="39" t="n">
        <v>-367941.1560635015</v>
      </c>
      <c r="V31" s="39" t="n">
        <v>-367941.1560635015</v>
      </c>
      <c r="W31" s="39" t="n">
        <v>-161709.7760145215</v>
      </c>
      <c r="X31" s="39" t="n">
        <v>-710311.0439399924</v>
      </c>
      <c r="Y31" s="39" t="inlineStr">
        <is>
          <t>HALITE#1</t>
        </is>
      </c>
      <c r="Z31" s="39" t="inlineStr">
        <is>
          <t>HALITE#1</t>
        </is>
      </c>
      <c r="AA31" s="39" t="n">
        <v>-367246.0224779124</v>
      </c>
      <c r="AB31" s="39" t="n">
        <v>-367097.7934699223</v>
      </c>
      <c r="AC31" s="39" t="n">
        <v>-83404.34526896074</v>
      </c>
      <c r="AD31" s="39" t="n">
        <v>-580299.693879806</v>
      </c>
      <c r="AE31" s="39" t="inlineStr">
        <is>
          <t>CRISTOBALITE#1;GAS#1</t>
        </is>
      </c>
      <c r="AF31" s="39" t="inlineStr">
        <is>
          <t>CRISTOBALITE#1</t>
        </is>
      </c>
      <c r="AG31" s="39" t="n">
        <v>-386738.701681921</v>
      </c>
      <c r="AH31" s="39" t="n">
        <v>-386547.657076285</v>
      </c>
      <c r="AI31" s="39" t="n">
        <v>-112171.3942975377</v>
      </c>
      <c r="AJ31" s="39" t="n">
        <v>-610010.6824632547</v>
      </c>
      <c r="AK31" s="39" t="inlineStr">
        <is>
          <t>GAS#1;RUTILE#1</t>
        </is>
      </c>
      <c r="AL31" s="39" t="inlineStr">
        <is>
          <t>RUTILE#1</t>
        </is>
      </c>
      <c r="AM31" s="39" t="n">
        <v>-239720.9823778502</v>
      </c>
      <c r="AN31" s="39" t="n">
        <v>-239720.9823778502</v>
      </c>
      <c r="AO31" s="39" t="n">
        <v>-112166.6220665551</v>
      </c>
      <c r="AP31" s="39" t="n">
        <v>-296516.6570933199</v>
      </c>
      <c r="AQ31" s="39" t="inlineStr">
        <is>
          <t>IONIC_LIQ#1;IONIC_LIQ#2</t>
        </is>
      </c>
      <c r="AR31" s="39" t="inlineStr">
        <is>
          <t>NOT_FOUND</t>
        </is>
      </c>
      <c r="AS31" s="39" t="n">
        <v>-398063.4666785722</v>
      </c>
      <c r="AT31" s="39" t="n">
        <v>-398063.4666785722</v>
      </c>
      <c r="AU31" s="39" t="n">
        <v>-147439.9528255461</v>
      </c>
      <c r="AV31" s="39" t="n">
        <v>-859339.9327782263</v>
      </c>
      <c r="AW31" s="39" t="inlineStr">
        <is>
          <t>HALITE#1</t>
        </is>
      </c>
      <c r="AX31" s="39" t="inlineStr">
        <is>
          <t>HALITE#1</t>
        </is>
      </c>
      <c r="AY31" s="39" t="n">
        <v>-440079.8468584216</v>
      </c>
      <c r="AZ31" s="39" t="n">
        <v>-439858.7840257167</v>
      </c>
      <c r="BA31" s="39" t="n">
        <v>-127933.4038646619</v>
      </c>
      <c r="BB31" s="39" t="n">
        <v>-754272.1084256325</v>
      </c>
      <c r="BC31" s="39" t="inlineStr">
        <is>
          <t>GAS#1;ZRO2_TETR#1</t>
        </is>
      </c>
      <c r="BD31" s="39" t="inlineStr">
        <is>
          <t>ZRO2_TETR#1</t>
        </is>
      </c>
      <c r="BE31" s="39" t="n">
        <v>-299504.2435285975</v>
      </c>
      <c r="BF31" s="39" t="n">
        <v>-299504.2435285975</v>
      </c>
      <c r="BG31" s="39" t="n">
        <v>-94837.39207385547</v>
      </c>
      <c r="BH31" s="39" t="n">
        <v>-433863.5940452138</v>
      </c>
      <c r="BI31" s="39" t="inlineStr">
        <is>
          <t>BCC_A2#1;CORUNDUM#1</t>
        </is>
      </c>
      <c r="BJ31" s="39" t="inlineStr">
        <is>
          <t>CORUNDUM#1</t>
        </is>
      </c>
      <c r="BK31" s="39" t="n">
        <v>-293815.1639151911</v>
      </c>
      <c r="BL31" s="39" t="n">
        <v>-293785.2636630585</v>
      </c>
      <c r="BM31" s="39" t="n">
        <v>-124854.6121577057</v>
      </c>
      <c r="BN31" s="39" t="n">
        <v>-487517.4030603826</v>
      </c>
      <c r="BO31" s="39" t="inlineStr">
        <is>
          <t>HALITE#1;IONIC_LIQ#1</t>
        </is>
      </c>
      <c r="BP31" s="39" t="inlineStr">
        <is>
          <t>HALITE#1</t>
        </is>
      </c>
      <c r="BQ31" s="39" t="n">
        <v>-204338.520352661</v>
      </c>
      <c r="BR31" s="39" t="n">
        <v>-204311.4116356743</v>
      </c>
      <c r="BS31" s="39" t="n">
        <v>-112513.2523295413</v>
      </c>
      <c r="BT31" s="39" t="n">
        <v>-154293.5484665909</v>
      </c>
      <c r="BU31" s="39" t="inlineStr">
        <is>
          <t>HALITE#1;IONIC_LIQ#1</t>
        </is>
      </c>
      <c r="BV31" s="39" t="inlineStr">
        <is>
          <t>HALITE#1</t>
        </is>
      </c>
      <c r="BW31" s="39" t="n">
        <v>-218035.436505191</v>
      </c>
      <c r="BX31" s="39" t="n">
        <v>-217964.5716090853</v>
      </c>
      <c r="BY31" s="39" t="n">
        <v>-113871.9014600245</v>
      </c>
      <c r="BZ31" s="39" t="n">
        <v>-206363.9148157445</v>
      </c>
      <c r="CA31" s="39" t="inlineStr">
        <is>
          <t>HALITE#1;IONIC_LIQ#1</t>
        </is>
      </c>
      <c r="CB31" s="39" t="inlineStr">
        <is>
          <t>HALITE#1</t>
        </is>
      </c>
      <c r="CC31" s="39" t="inlineStr"/>
      <c r="CD31" s="39" t="inlineStr"/>
      <c r="CE31" s="39" t="inlineStr"/>
      <c r="CF31" s="39" t="n">
        <v>-228410.5583</v>
      </c>
      <c r="CG31" s="39" t="inlineStr"/>
      <c r="CH31" s="39" t="inlineStr">
        <is>
          <t>SSUB3</t>
        </is>
      </c>
      <c r="CI31" s="39" t="inlineStr"/>
      <c r="CJ31" s="39" t="inlineStr"/>
      <c r="CK31" s="39" t="inlineStr"/>
      <c r="CL31" s="39" t="inlineStr"/>
      <c r="CM31" s="39" t="inlineStr">
        <is>
          <t>Error: Thermo-Calc calculation error: se.thermocalc.core.CalculationEngineException:  ERROR IN QTHISS : TOO MANY ITERATIONS</t>
        </is>
      </c>
      <c r="CN31" s="39" t="inlineStr"/>
      <c r="CO31" s="39" t="n">
        <v>-309100.7209571948</v>
      </c>
      <c r="CP31" s="39" t="n">
        <v>-309100.7209571948</v>
      </c>
      <c r="CQ31" s="39" t="n">
        <v>-107493.0924677364</v>
      </c>
      <c r="CR31" s="39" t="n">
        <v>-341453.5164209858</v>
      </c>
      <c r="CS31" s="39" t="inlineStr">
        <is>
          <t>GAS#1;IONIC_LIQ#2</t>
        </is>
      </c>
      <c r="CT31" s="39" t="inlineStr">
        <is>
          <t>NOT_FOUND</t>
        </is>
      </c>
      <c r="CU31" s="39" t="n">
        <v>-450785.602118581</v>
      </c>
      <c r="CV31" s="39" t="n">
        <v>-450785.602118581</v>
      </c>
      <c r="CW31" s="39" t="n">
        <v>-165107.9264504421</v>
      </c>
      <c r="CX31" s="39" t="n">
        <v>-844440.74350971</v>
      </c>
      <c r="CY31" s="39" t="inlineStr">
        <is>
          <t>M2O3A#1</t>
        </is>
      </c>
      <c r="CZ31" s="39" t="inlineStr">
        <is>
          <t>NOT_FOUND</t>
        </is>
      </c>
      <c r="DA31" s="39" t="inlineStr"/>
      <c r="DB31" s="39" t="inlineStr"/>
      <c r="DC31" s="39" t="inlineStr"/>
      <c r="DD31" s="39" t="n">
        <v>-1338121.1835</v>
      </c>
      <c r="DE31" s="39" t="inlineStr"/>
      <c r="DF31" s="40" t="inlineStr">
        <is>
          <t>SSUB3</t>
        </is>
      </c>
    </row>
    <row r="32">
      <c r="A32" s="35" t="n">
        <v>1900</v>
      </c>
      <c r="B32" s="36" t="n">
        <v>1626.85</v>
      </c>
      <c r="C32" s="36" t="n">
        <v>-168124.7484210157</v>
      </c>
      <c r="D32" s="36" t="n">
        <v>-168124.7484210157</v>
      </c>
      <c r="E32" s="36" t="n">
        <v>-119817.6814199426</v>
      </c>
      <c r="F32" s="36" t="n">
        <v>-78130.60871869046</v>
      </c>
      <c r="G32" s="36" t="inlineStr">
        <is>
          <t>IONIC_LIQ#2</t>
        </is>
      </c>
      <c r="H32" s="36" t="inlineStr">
        <is>
          <t>NOT_FOUND</t>
        </is>
      </c>
      <c r="I32" s="36" t="n">
        <v>-183002.9071513658</v>
      </c>
      <c r="J32" s="36" t="n">
        <v>-183002.9071513658</v>
      </c>
      <c r="K32" s="36" t="n">
        <v>-119817.6814199426</v>
      </c>
      <c r="L32" s="36" t="n">
        <v>-41029.10963794444</v>
      </c>
      <c r="M32" s="36" t="inlineStr">
        <is>
          <t>GAS#1;IONIC_LIQ#2</t>
        </is>
      </c>
      <c r="N32" s="36" t="inlineStr">
        <is>
          <t>NOT_FOUND</t>
        </is>
      </c>
      <c r="O32" s="36" t="n">
        <v>-396268.9545414221</v>
      </c>
      <c r="P32" s="36" t="n">
        <v>-396268.9545414221</v>
      </c>
      <c r="Q32" s="36" t="n">
        <v>-119170.2657502225</v>
      </c>
      <c r="R32" s="36" t="n">
        <v>-710655.6713434767</v>
      </c>
      <c r="S32" s="36" t="inlineStr">
        <is>
          <t>CORUNDUM#1;IONIC_LIQ#1</t>
        </is>
      </c>
      <c r="T32" s="36" t="inlineStr">
        <is>
          <t>CORUNDUM#1</t>
        </is>
      </c>
      <c r="U32" s="36" t="n">
        <v>-370827.9426115805</v>
      </c>
      <c r="V32" s="36" t="n">
        <v>-370827.9426115805</v>
      </c>
      <c r="W32" s="36" t="n">
        <v>-170816.0575029026</v>
      </c>
      <c r="X32" s="36" t="n">
        <v>-690332.499312883</v>
      </c>
      <c r="Y32" s="36" t="inlineStr">
        <is>
          <t>HALITE#1</t>
        </is>
      </c>
      <c r="Z32" s="36" t="inlineStr">
        <is>
          <t>HALITE#1</t>
        </is>
      </c>
      <c r="AA32" s="36" t="n">
        <v>-369965.5175170875</v>
      </c>
      <c r="AB32" s="36" t="n">
        <v>-369821.2255785757</v>
      </c>
      <c r="AC32" s="36" t="n">
        <v>-88126.53288475158</v>
      </c>
      <c r="AD32" s="36" t="n">
        <v>-570422.8635388772</v>
      </c>
      <c r="AE32" s="36" t="inlineStr">
        <is>
          <t>CRISTOBALITE#1;GAS#1</t>
        </is>
      </c>
      <c r="AF32" s="36" t="inlineStr">
        <is>
          <t>CRISTOBALITE#1</t>
        </is>
      </c>
      <c r="AG32" s="36" t="n">
        <v>-389751.7438740593</v>
      </c>
      <c r="AH32" s="36" t="n">
        <v>-389556.6308508982</v>
      </c>
      <c r="AI32" s="36" t="n">
        <v>-116643.3756103527</v>
      </c>
      <c r="AJ32" s="36" t="n">
        <v>-601264.6998841914</v>
      </c>
      <c r="AK32" s="36" t="inlineStr">
        <is>
          <t>GAS#1;RUTILE#1</t>
        </is>
      </c>
      <c r="AL32" s="36" t="inlineStr">
        <is>
          <t>RUTILE#1</t>
        </is>
      </c>
      <c r="AM32" s="36" t="n">
        <v>-244362.7605760361</v>
      </c>
      <c r="AN32" s="36" t="n">
        <v>-244362.7605760361</v>
      </c>
      <c r="AO32" s="36" t="n">
        <v>-117235.5471401958</v>
      </c>
      <c r="AP32" s="36" t="n">
        <v>-291632.7918961189</v>
      </c>
      <c r="AQ32" s="36" t="inlineStr">
        <is>
          <t>IONIC_LIQ#1;IONIC_LIQ#2</t>
        </is>
      </c>
      <c r="AR32" s="36" t="inlineStr">
        <is>
          <t>NOT_FOUND</t>
        </is>
      </c>
      <c r="AS32" s="36" t="n">
        <v>-401367.5769380724</v>
      </c>
      <c r="AT32" s="36" t="n">
        <v>-401367.5769380724</v>
      </c>
      <c r="AU32" s="36" t="n">
        <v>-157088.6660957428</v>
      </c>
      <c r="AV32" s="36" t="n">
        <v>-839945.8194331704</v>
      </c>
      <c r="AW32" s="36" t="inlineStr">
        <is>
          <t>HALITE#1</t>
        </is>
      </c>
      <c r="AX32" s="36" t="inlineStr">
        <is>
          <t>HALITE#1</t>
        </is>
      </c>
      <c r="AY32" s="36" t="n">
        <v>-443175.0960348285</v>
      </c>
      <c r="AZ32" s="36" t="n">
        <v>-442957.5945168468</v>
      </c>
      <c r="BA32" s="36" t="n">
        <v>-132785.5599287373</v>
      </c>
      <c r="BB32" s="36" t="n">
        <v>-745392.5720481141</v>
      </c>
      <c r="BC32" s="36" t="inlineStr">
        <is>
          <t>GAS#1;ZRO2_TETR#1</t>
        </is>
      </c>
      <c r="BD32" s="36" t="inlineStr">
        <is>
          <t>ZRO2_TETR#1</t>
        </is>
      </c>
      <c r="BE32" s="36" t="n">
        <v>-302574.0822360432</v>
      </c>
      <c r="BF32" s="36" t="n">
        <v>-302574.0822360432</v>
      </c>
      <c r="BG32" s="36" t="n">
        <v>-98874.37044248894</v>
      </c>
      <c r="BH32" s="36" t="n">
        <v>-425400.6240691915</v>
      </c>
      <c r="BI32" s="36" t="inlineStr">
        <is>
          <t>BCC_A2#1;CORUNDUM#1</t>
        </is>
      </c>
      <c r="BJ32" s="36" t="inlineStr">
        <is>
          <t>CORUNDUM#1</t>
        </is>
      </c>
      <c r="BK32" s="36" t="n">
        <v>-297696.9597674254</v>
      </c>
      <c r="BL32" s="36" t="n">
        <v>-297660.8472202463</v>
      </c>
      <c r="BM32" s="36" t="n">
        <v>-130390.2096105523</v>
      </c>
      <c r="BN32" s="36" t="n">
        <v>-478660.2637209634</v>
      </c>
      <c r="BO32" s="36" t="inlineStr">
        <is>
          <t>HALITE#1;IONIC_LIQ#1</t>
        </is>
      </c>
      <c r="BP32" s="36" t="inlineStr">
        <is>
          <t>HALITE#1</t>
        </is>
      </c>
      <c r="BQ32" s="36" t="n">
        <v>-207854.1462166204</v>
      </c>
      <c r="BR32" s="36" t="n">
        <v>-207818.9061833227</v>
      </c>
      <c r="BS32" s="36" t="n">
        <v>-117479.5236600589</v>
      </c>
      <c r="BT32" s="36" t="n">
        <v>-145110.38141873</v>
      </c>
      <c r="BU32" s="36" t="inlineStr">
        <is>
          <t>HALITE#1;IONIC_LIQ#1</t>
        </is>
      </c>
      <c r="BV32" s="36" t="inlineStr">
        <is>
          <t>HALITE#1</t>
        </is>
      </c>
      <c r="BW32" s="36" t="n">
        <v>-221994.5516009449</v>
      </c>
      <c r="BX32" s="36" t="n">
        <v>-221908.0283079894</v>
      </c>
      <c r="BY32" s="36" t="n">
        <v>-118978.3978329238</v>
      </c>
      <c r="BZ32" s="36" t="n">
        <v>-198674.2546102984</v>
      </c>
      <c r="CA32" s="36" t="inlineStr">
        <is>
          <t>HALITE#1;IONIC_LIQ#1</t>
        </is>
      </c>
      <c r="CB32" s="36" t="inlineStr">
        <is>
          <t>HALITE#1</t>
        </is>
      </c>
      <c r="CC32" s="36" t="inlineStr"/>
      <c r="CD32" s="36" t="inlineStr"/>
      <c r="CE32" s="36" t="inlineStr"/>
      <c r="CF32" s="36" t="n">
        <v>-233240.8955</v>
      </c>
      <c r="CG32" s="36" t="inlineStr"/>
      <c r="CH32" s="36" t="inlineStr">
        <is>
          <t>SSUB3</t>
        </is>
      </c>
      <c r="CI32" s="36" t="n">
        <v>-321620.6233761337</v>
      </c>
      <c r="CJ32" s="36" t="n">
        <v>-321620.6233761337</v>
      </c>
      <c r="CK32" s="36" t="n">
        <v>-49333.31812053638</v>
      </c>
      <c r="CL32" s="36" t="n">
        <v>-554943.8309654302</v>
      </c>
      <c r="CM32" s="36" t="inlineStr">
        <is>
          <t>GAS#1;IONIC_LIQ#1</t>
        </is>
      </c>
      <c r="CN32" s="36" t="inlineStr">
        <is>
          <t>NOT_FOUND</t>
        </is>
      </c>
      <c r="CO32" s="36" t="n">
        <v>-313166.2638434456</v>
      </c>
      <c r="CP32" s="36" t="n">
        <v>-313166.2638434456</v>
      </c>
      <c r="CQ32" s="36" t="n">
        <v>-111730.3873926251</v>
      </c>
      <c r="CR32" s="36" t="n">
        <v>-336134.072719914</v>
      </c>
      <c r="CS32" s="36" t="inlineStr">
        <is>
          <t>GAS#1;IONIC_LIQ#2</t>
        </is>
      </c>
      <c r="CT32" s="36" t="inlineStr">
        <is>
          <t>NOT_FOUND</t>
        </is>
      </c>
      <c r="CU32" s="36" t="n">
        <v>-454431.1065024915</v>
      </c>
      <c r="CV32" s="36" t="n">
        <v>-454431.1065024915</v>
      </c>
      <c r="CW32" s="36" t="n">
        <v>-171200.6819831411</v>
      </c>
      <c r="CX32" s="36" t="n">
        <v>-835155.6229031498</v>
      </c>
      <c r="CY32" s="36" t="inlineStr">
        <is>
          <t>GAS#1;M2O3A#1</t>
        </is>
      </c>
      <c r="CZ32" s="36" t="inlineStr">
        <is>
          <t>NOT_FOUND</t>
        </is>
      </c>
      <c r="DA32" s="36" t="inlineStr"/>
      <c r="DB32" s="36" t="inlineStr"/>
      <c r="DC32" s="36" t="inlineStr"/>
      <c r="DD32" s="36" t="n">
        <v>-1348180.1366</v>
      </c>
      <c r="DE32" s="36" t="inlineStr"/>
      <c r="DF32" s="37" t="inlineStr">
        <is>
          <t>SSUB3</t>
        </is>
      </c>
    </row>
    <row r="33">
      <c r="A33" s="38" t="n">
        <v>1950</v>
      </c>
      <c r="B33" s="39" t="n">
        <v>1676.85</v>
      </c>
      <c r="C33" s="39" t="n">
        <v>-172729.4310455945</v>
      </c>
      <c r="D33" s="39" t="n">
        <v>-172729.4310455945</v>
      </c>
      <c r="E33" s="39" t="n">
        <v>-124558.7196243395</v>
      </c>
      <c r="F33" s="39" t="n">
        <v>-73431.16542687989</v>
      </c>
      <c r="G33" s="39" t="inlineStr">
        <is>
          <t>IONIC_LIQ#2</t>
        </is>
      </c>
      <c r="H33" s="39" t="inlineStr">
        <is>
          <t>NOT_FOUND</t>
        </is>
      </c>
      <c r="I33" s="39" t="n">
        <v>-188039.9721340848</v>
      </c>
      <c r="J33" s="39" t="n">
        <v>-188039.9721340848</v>
      </c>
      <c r="K33" s="39" t="n">
        <v>-124558.7196243395</v>
      </c>
      <c r="L33" s="39" t="n">
        <v>-38331.9069383312</v>
      </c>
      <c r="M33" s="39" t="inlineStr">
        <is>
          <t>GAS#1;IONIC_LIQ#2</t>
        </is>
      </c>
      <c r="N33" s="39" t="inlineStr">
        <is>
          <t>NOT_FOUND</t>
        </is>
      </c>
      <c r="O33" s="39" t="n">
        <v>-398927.4583737244</v>
      </c>
      <c r="P33" s="39" t="n">
        <v>-398927.4583737244</v>
      </c>
      <c r="Q33" s="39" t="n">
        <v>-123892.1795292581</v>
      </c>
      <c r="R33" s="39" t="n">
        <v>-699858.0795240747</v>
      </c>
      <c r="S33" s="39" t="inlineStr">
        <is>
          <t>CORUNDUM#1;IONIC_LIQ#1</t>
        </is>
      </c>
      <c r="T33" s="39" t="inlineStr">
        <is>
          <t>CORUNDUM#1</t>
        </is>
      </c>
      <c r="U33" s="39" t="n">
        <v>-373751.089218436</v>
      </c>
      <c r="V33" s="39" t="n">
        <v>-373751.089218436</v>
      </c>
      <c r="W33" s="39" t="n">
        <v>-179949.7046023486</v>
      </c>
      <c r="X33" s="39" t="n">
        <v>-670394.4053197175</v>
      </c>
      <c r="Y33" s="39" t="inlineStr">
        <is>
          <t>HALITE#1</t>
        </is>
      </c>
      <c r="Z33" s="39" t="inlineStr">
        <is>
          <t>HALITE#1</t>
        </is>
      </c>
      <c r="AA33" s="39" t="n">
        <v>-372717.8370927477</v>
      </c>
      <c r="AB33" s="39" t="n">
        <v>-372577.4745292704</v>
      </c>
      <c r="AC33" s="39" t="n">
        <v>-92884.50909116978</v>
      </c>
      <c r="AD33" s="39" t="n">
        <v>-560558.459837744</v>
      </c>
      <c r="AE33" s="39" t="inlineStr">
        <is>
          <t>CRISTOBALITE#1;GAS#1</t>
        </is>
      </c>
      <c r="AF33" s="39" t="inlineStr">
        <is>
          <t>CRISTOBALITE#1</t>
        </is>
      </c>
      <c r="AG33" s="39" t="n">
        <v>-392801.264861047</v>
      </c>
      <c r="AH33" s="39" t="n">
        <v>-392600.1687537087</v>
      </c>
      <c r="AI33" s="39" t="n">
        <v>-121229.1089586886</v>
      </c>
      <c r="AJ33" s="39" t="n">
        <v>-592464.1432751233</v>
      </c>
      <c r="AK33" s="39" t="inlineStr">
        <is>
          <t>GAS#1;RUTILE#1</t>
        </is>
      </c>
      <c r="AL33" s="39" t="inlineStr">
        <is>
          <t>RUTILE#1</t>
        </is>
      </c>
      <c r="AM33" s="39" t="n">
        <v>-249055.5046052635</v>
      </c>
      <c r="AN33" s="39" t="n">
        <v>-249055.5046052635</v>
      </c>
      <c r="AO33" s="39" t="n">
        <v>-122365.0032171179</v>
      </c>
      <c r="AP33" s="39" t="n">
        <v>-286781.4696374892</v>
      </c>
      <c r="AQ33" s="39" t="inlineStr">
        <is>
          <t>IONIC_LIQ#1;IONIC_LIQ#2</t>
        </is>
      </c>
      <c r="AR33" s="39" t="inlineStr">
        <is>
          <t>NOT_FOUND</t>
        </is>
      </c>
      <c r="AS33" s="39" t="n">
        <v>-404708.686221923</v>
      </c>
      <c r="AT33" s="39" t="n">
        <v>-404708.686221923</v>
      </c>
      <c r="AU33" s="39" t="n">
        <v>-166764.905457446</v>
      </c>
      <c r="AV33" s="39" t="n">
        <v>-820594.3916234707</v>
      </c>
      <c r="AW33" s="39" t="inlineStr">
        <is>
          <t>HALITE#1</t>
        </is>
      </c>
      <c r="AX33" s="39" t="inlineStr">
        <is>
          <t>HALITE#1</t>
        </is>
      </c>
      <c r="AY33" s="39" t="n">
        <v>-446306.8860278212</v>
      </c>
      <c r="AZ33" s="39" t="n">
        <v>-446092.9344129679</v>
      </c>
      <c r="BA33" s="39" t="n">
        <v>-137681.618447631</v>
      </c>
      <c r="BB33" s="39" t="n">
        <v>-736528.4972865034</v>
      </c>
      <c r="BC33" s="39" t="inlineStr">
        <is>
          <t>GAS#1;ZRO2_TETR#1</t>
        </is>
      </c>
      <c r="BD33" s="39" t="inlineStr">
        <is>
          <t>ZRO2_TETR#1</t>
        </is>
      </c>
      <c r="BE33" s="39" t="n">
        <v>-305679.9253696083</v>
      </c>
      <c r="BF33" s="39" t="n">
        <v>-305679.9253696083</v>
      </c>
      <c r="BG33" s="39" t="n">
        <v>-102979.2810098935</v>
      </c>
      <c r="BH33" s="39" t="n">
        <v>-416916.8342028405</v>
      </c>
      <c r="BI33" s="39" t="inlineStr">
        <is>
          <t>CORUNDUM#1;SPINEL#1</t>
        </is>
      </c>
      <c r="BJ33" s="39" t="inlineStr">
        <is>
          <t>CORUNDUM#1</t>
        </is>
      </c>
      <c r="BK33" s="39" t="n">
        <v>-301620.3282202985</v>
      </c>
      <c r="BL33" s="39" t="n">
        <v>-301577.1706669141</v>
      </c>
      <c r="BM33" s="39" t="n">
        <v>-135988.9676889802</v>
      </c>
      <c r="BN33" s="39" t="n">
        <v>-469792.8351539045</v>
      </c>
      <c r="BO33" s="39" t="inlineStr">
        <is>
          <t>HALITE#1;IONIC_LIQ#1</t>
        </is>
      </c>
      <c r="BP33" s="39" t="inlineStr">
        <is>
          <t>HALITE#1</t>
        </is>
      </c>
      <c r="BQ33" s="39" t="n">
        <v>-211415.2705574735</v>
      </c>
      <c r="BR33" s="39" t="n">
        <v>-211370.1270531647</v>
      </c>
      <c r="BS33" s="39" t="n">
        <v>-122502.5091799437</v>
      </c>
      <c r="BT33" s="39" t="n">
        <v>-135945.5215206774</v>
      </c>
      <c r="BU33" s="39" t="inlineStr">
        <is>
          <t>HALITE#1;IONIC_LIQ#1</t>
        </is>
      </c>
      <c r="BV33" s="39" t="inlineStr">
        <is>
          <t>HALITE#1</t>
        </is>
      </c>
      <c r="BW33" s="39" t="n">
        <v>-226001.9262564791</v>
      </c>
      <c r="BX33" s="39" t="n">
        <v>-225897.3149984656</v>
      </c>
      <c r="BY33" s="39" t="n">
        <v>-124138.1880057109</v>
      </c>
      <c r="BZ33" s="39" t="n">
        <v>-191020.7866651654</v>
      </c>
      <c r="CA33" s="39" t="inlineStr">
        <is>
          <t>HALITE#1;IONIC_LIQ#1</t>
        </is>
      </c>
      <c r="CB33" s="39" t="inlineStr">
        <is>
          <t>HALITE#1</t>
        </is>
      </c>
      <c r="CC33" s="39" t="inlineStr"/>
      <c r="CD33" s="39" t="inlineStr"/>
      <c r="CE33" s="39" t="inlineStr"/>
      <c r="CF33" s="39" t="n">
        <v>-238114.0007</v>
      </c>
      <c r="CG33" s="39" t="inlineStr"/>
      <c r="CH33" s="39" t="inlineStr">
        <is>
          <t>SSUB3</t>
        </is>
      </c>
      <c r="CI33" s="39" t="n">
        <v>-324526.9873844936</v>
      </c>
      <c r="CJ33" s="39" t="n">
        <v>-324526.9873844936</v>
      </c>
      <c r="CK33" s="39" t="n">
        <v>-51675.23738014069</v>
      </c>
      <c r="CL33" s="39" t="n">
        <v>-548145.765758795</v>
      </c>
      <c r="CM33" s="39" t="inlineStr">
        <is>
          <t>GAS#1;IONIC_LIQ#1</t>
        </is>
      </c>
      <c r="CN33" s="39" t="inlineStr">
        <is>
          <t>NOT_FOUND</t>
        </is>
      </c>
      <c r="CO33" s="39" t="n">
        <v>-317304.3277830603</v>
      </c>
      <c r="CP33" s="39" t="n">
        <v>-317304.3277830603</v>
      </c>
      <c r="CQ33" s="39" t="n">
        <v>-116020.8298555926</v>
      </c>
      <c r="CR33" s="39" t="n">
        <v>-330924.9115587657</v>
      </c>
      <c r="CS33" s="39" t="inlineStr">
        <is>
          <t>GAS#1;IONIC_LIQ#2</t>
        </is>
      </c>
      <c r="CT33" s="39" t="inlineStr">
        <is>
          <t>NOT_FOUND</t>
        </is>
      </c>
      <c r="CU33" s="39" t="n">
        <v>-458116.2856815075</v>
      </c>
      <c r="CV33" s="39" t="n">
        <v>-458116.2856815075</v>
      </c>
      <c r="CW33" s="39" t="n">
        <v>-177338.5847748417</v>
      </c>
      <c r="CX33" s="39" t="n">
        <v>-825892.2968892399</v>
      </c>
      <c r="CY33" s="39" t="inlineStr">
        <is>
          <t>M2O3A#1</t>
        </is>
      </c>
      <c r="CZ33" s="39" t="inlineStr">
        <is>
          <t>NOT_FOUND</t>
        </is>
      </c>
      <c r="DA33" s="39" t="inlineStr"/>
      <c r="DB33" s="39" t="inlineStr"/>
      <c r="DC33" s="39" t="inlineStr"/>
      <c r="DD33" s="39" t="n">
        <v>-1358355.1881</v>
      </c>
      <c r="DE33" s="39" t="inlineStr"/>
      <c r="DF33" s="40" t="inlineStr">
        <is>
          <t>SSUB3</t>
        </is>
      </c>
    </row>
    <row r="34">
      <c r="A34" s="41" t="n">
        <v>2000</v>
      </c>
      <c r="B34" s="42" t="n">
        <v>1726.85</v>
      </c>
      <c r="C34" s="42" t="n">
        <v>-177366.2006400911</v>
      </c>
      <c r="D34" s="42" t="n">
        <v>-177366.2006400911</v>
      </c>
      <c r="E34" s="42" t="n">
        <v>-129339.9902059096</v>
      </c>
      <c r="F34" s="42" t="n">
        <v>-68713.83294036461</v>
      </c>
      <c r="G34" s="42" t="inlineStr">
        <is>
          <t>IONIC_LIQ#2</t>
        </is>
      </c>
      <c r="H34" s="42" t="inlineStr">
        <is>
          <t>NOT_FOUND</t>
        </is>
      </c>
      <c r="I34" s="42" t="n">
        <v>-193115.0318437139</v>
      </c>
      <c r="J34" s="42" t="n">
        <v>-193115.0318437139</v>
      </c>
      <c r="K34" s="42" t="n">
        <v>-129339.9902059096</v>
      </c>
      <c r="L34" s="42" t="n">
        <v>-35656.73688649281</v>
      </c>
      <c r="M34" s="42" t="inlineStr">
        <is>
          <t>GAS#1;IONIC_LIQ#2</t>
        </is>
      </c>
      <c r="N34" s="42" t="inlineStr">
        <is>
          <t>NOT_FOUND</t>
        </is>
      </c>
      <c r="O34" s="42" t="n">
        <v>-401620.9035016187</v>
      </c>
      <c r="P34" s="42" t="n">
        <v>-401620.9035016186</v>
      </c>
      <c r="Q34" s="42" t="n">
        <v>-128654.7997028689</v>
      </c>
      <c r="R34" s="42" t="n">
        <v>-689073.2019916932</v>
      </c>
      <c r="S34" s="42" t="inlineStr">
        <is>
          <t>CORUNDUM#1;IONIC_LIQ#1</t>
        </is>
      </c>
      <c r="T34" s="42" t="inlineStr">
        <is>
          <t>CORUNDUM#1</t>
        </is>
      </c>
      <c r="U34" s="42" t="n">
        <v>-376709.8309362943</v>
      </c>
      <c r="V34" s="42" t="n">
        <v>-376709.8309362943</v>
      </c>
      <c r="W34" s="42" t="n">
        <v>-189110.0161845759</v>
      </c>
      <c r="X34" s="42" t="n">
        <v>-650495.8812994818</v>
      </c>
      <c r="Y34" s="42" t="inlineStr">
        <is>
          <t>HALITE#1</t>
        </is>
      </c>
      <c r="Z34" s="42" t="inlineStr">
        <is>
          <t>HALITE#1</t>
        </is>
      </c>
      <c r="AA34" s="42" t="n">
        <v>-375371.5574566849</v>
      </c>
      <c r="AB34" s="42" t="n">
        <v>-375371.5574566849</v>
      </c>
      <c r="AC34" s="42" t="n">
        <v>-97677.3560151476</v>
      </c>
      <c r="AD34" s="42" t="n">
        <v>-550313.9062783635</v>
      </c>
      <c r="AE34" s="42" t="inlineStr">
        <is>
          <t>GAS#1;IONIC_LIQ#2</t>
        </is>
      </c>
      <c r="AF34" s="42" t="inlineStr">
        <is>
          <t>NOT_FOUND</t>
        </is>
      </c>
      <c r="AG34" s="42" t="n">
        <v>-395886.9154597376</v>
      </c>
      <c r="AH34" s="42" t="n">
        <v>-395677.6212768167</v>
      </c>
      <c r="AI34" s="42" t="n">
        <v>-126170.2165762823</v>
      </c>
      <c r="AJ34" s="42" t="n">
        <v>-583367.1197263872</v>
      </c>
      <c r="AK34" s="42" t="inlineStr">
        <is>
          <t>GAS#1;RUTILE#1</t>
        </is>
      </c>
      <c r="AL34" s="42" t="inlineStr">
        <is>
          <t>RUTILE#1</t>
        </is>
      </c>
      <c r="AM34" s="42" t="n">
        <v>-253797.8805528237</v>
      </c>
      <c r="AN34" s="42" t="n">
        <v>-253797.8805528237</v>
      </c>
      <c r="AO34" s="42" t="n">
        <v>-127553.4378717935</v>
      </c>
      <c r="AP34" s="42" t="n">
        <v>-281961.2363911645</v>
      </c>
      <c r="AQ34" s="42" t="inlineStr">
        <is>
          <t>IONIC_LIQ#1;IONIC_LIQ#2</t>
        </is>
      </c>
      <c r="AR34" s="42" t="inlineStr">
        <is>
          <t>NOT_FOUND</t>
        </is>
      </c>
      <c r="AS34" s="42" t="n">
        <v>-408085.9322518235</v>
      </c>
      <c r="AT34" s="42" t="n">
        <v>-408085.9322518235</v>
      </c>
      <c r="AU34" s="42" t="n">
        <v>-176467.9978115239</v>
      </c>
      <c r="AV34" s="42" t="n">
        <v>-801284.3233077027</v>
      </c>
      <c r="AW34" s="42" t="inlineStr">
        <is>
          <t>HALITE#1</t>
        </is>
      </c>
      <c r="AX34" s="42" t="inlineStr">
        <is>
          <t>HALITE#1</t>
        </is>
      </c>
      <c r="AY34" s="42" t="n">
        <v>-449474.4502543691</v>
      </c>
      <c r="AZ34" s="42" t="n">
        <v>-449264.0375091534</v>
      </c>
      <c r="BA34" s="42" t="n">
        <v>-142621.1635709481</v>
      </c>
      <c r="BB34" s="42" t="n">
        <v>-727678.7771156154</v>
      </c>
      <c r="BC34" s="42" t="inlineStr">
        <is>
          <t>GAS#1;ZRO2_TETR#1</t>
        </is>
      </c>
      <c r="BD34" s="42" t="inlineStr">
        <is>
          <t>ZRO2_TETR#1</t>
        </is>
      </c>
      <c r="BE34" s="42" t="n">
        <v>-308820.9805460449</v>
      </c>
      <c r="BF34" s="42" t="n">
        <v>-308820.9805460449</v>
      </c>
      <c r="BG34" s="42" t="n">
        <v>-107152.3310891721</v>
      </c>
      <c r="BH34" s="42" t="n">
        <v>-408410.0836247101</v>
      </c>
      <c r="BI34" s="42" t="inlineStr">
        <is>
          <t>CORUNDUM#1;IONIC_LIQ#2</t>
        </is>
      </c>
      <c r="BJ34" s="42" t="inlineStr">
        <is>
          <t>CORUNDUM#1</t>
        </is>
      </c>
      <c r="BK34" s="42" t="n">
        <v>-305584.5677504697</v>
      </c>
      <c r="BL34" s="42" t="n">
        <v>-305533.4921454397</v>
      </c>
      <c r="BM34" s="42" t="n">
        <v>-141649.2665801755</v>
      </c>
      <c r="BN34" s="42" t="n">
        <v>-460916.3277649841</v>
      </c>
      <c r="BO34" s="42" t="inlineStr">
        <is>
          <t>HALITE#1;IONIC_LIQ#1</t>
        </is>
      </c>
      <c r="BP34" s="42" t="inlineStr">
        <is>
          <t>HALITE#1</t>
        </is>
      </c>
      <c r="BQ34" s="42" t="n">
        <v>-215022.0442634476</v>
      </c>
      <c r="BR34" s="42" t="n">
        <v>-214964.8951579449</v>
      </c>
      <c r="BS34" s="42" t="n">
        <v>-127580.7544434598</v>
      </c>
      <c r="BT34" s="42" t="n">
        <v>-126803.258090327</v>
      </c>
      <c r="BU34" s="42" t="inlineStr">
        <is>
          <t>HALITE#1;IONIC_LIQ#2</t>
        </is>
      </c>
      <c r="BV34" s="42" t="inlineStr">
        <is>
          <t>HALITE#1</t>
        </is>
      </c>
      <c r="BW34" s="42" t="n">
        <v>-230057.2202453085</v>
      </c>
      <c r="BX34" s="42" t="n">
        <v>-229931.8702753054</v>
      </c>
      <c r="BY34" s="42" t="n">
        <v>-129349.9052335028</v>
      </c>
      <c r="BZ34" s="42" t="n">
        <v>-183405.6604376849</v>
      </c>
      <c r="CA34" s="42" t="inlineStr">
        <is>
          <t>HALITE#1;IONIC_LIQ#1</t>
        </is>
      </c>
      <c r="CB34" s="42" t="inlineStr">
        <is>
          <t>HALITE#1</t>
        </is>
      </c>
      <c r="CC34" s="42" t="inlineStr"/>
      <c r="CD34" s="42" t="inlineStr"/>
      <c r="CE34" s="42" t="inlineStr"/>
      <c r="CF34" s="42" t="n">
        <v>-245436.3661</v>
      </c>
      <c r="CG34" s="42" t="inlineStr"/>
      <c r="CH34" s="42" t="inlineStr">
        <is>
          <t>SSUB3</t>
        </is>
      </c>
      <c r="CI34" s="42" t="inlineStr"/>
      <c r="CJ34" s="42" t="inlineStr"/>
      <c r="CK34" s="42" t="inlineStr"/>
      <c r="CL34" s="42" t="inlineStr"/>
      <c r="CM34" s="42" t="inlineStr">
        <is>
          <t>Error: Thermo-Calc calculation error: se.thermocalc.core.CalculationEngineException:  ERROR IN QTHISS : TOO MANY ITERATIONS</t>
        </is>
      </c>
      <c r="CN34" s="42" t="inlineStr"/>
      <c r="CO34" s="42" t="n">
        <v>-321512.8936728122</v>
      </c>
      <c r="CP34" s="42" t="n">
        <v>-321512.8936728122</v>
      </c>
      <c r="CQ34" s="42" t="n">
        <v>-120364.0557230386</v>
      </c>
      <c r="CR34" s="42" t="n">
        <v>-325821.4476288997</v>
      </c>
      <c r="CS34" s="42" t="inlineStr">
        <is>
          <t>GAS#1;IONIC_LIQ#2</t>
        </is>
      </c>
      <c r="CT34" s="42" t="inlineStr">
        <is>
          <t>NOT_FOUND</t>
        </is>
      </c>
      <c r="CU34" s="42" t="n">
        <v>-461840.3341685829</v>
      </c>
      <c r="CV34" s="42" t="n">
        <v>-461840.3341685829</v>
      </c>
      <c r="CW34" s="42" t="n">
        <v>-183520.4769765986</v>
      </c>
      <c r="CX34" s="42" t="n">
        <v>-816650.4011832682</v>
      </c>
      <c r="CY34" s="42" t="inlineStr">
        <is>
          <t>M2O3A#1</t>
        </is>
      </c>
      <c r="CZ34" s="42" t="inlineStr">
        <is>
          <t>NOT_FOUND</t>
        </is>
      </c>
      <c r="DA34" s="42" t="inlineStr"/>
      <c r="DB34" s="42" t="inlineStr"/>
      <c r="DC34" s="42" t="inlineStr"/>
      <c r="DD34" s="42" t="n">
        <v>-1368643.9872</v>
      </c>
      <c r="DE34" s="42" t="inlineStr"/>
      <c r="DF34" s="43" t="inlineStr">
        <is>
          <t>SSUB3</t>
        </is>
      </c>
    </row>
  </sheetData>
  <mergeCells count="2">
    <mergeCell ref="A1:J1"/>
    <mergeCell ref="A2:J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A5A5A5"/>
    <outlinePr summaryBelow="1" summaryRight="1"/>
    <pageSetUpPr/>
  </sheetPr>
  <dimension ref="A1:O41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9" customWidth="1" min="4" max="4"/>
    <col width="30" customWidth="1" min="5" max="5"/>
    <col width="30" customWidth="1" min="6" max="6"/>
    <col width="21" customWidth="1" min="7" max="7"/>
    <col width="30" customWidth="1" min="8" max="8"/>
    <col width="21" customWidth="1" min="9" max="9"/>
    <col width="21" customWidth="1" min="10" max="10"/>
    <col width="21" customWidth="1" min="11" max="11"/>
    <col width="21" customWidth="1" min="12" max="12"/>
    <col width="21" customWidth="1" min="13" max="13"/>
    <col width="21" customWidth="1" min="14" max="14"/>
    <col width="27" customWidth="1" min="15" max="15"/>
  </cols>
  <sheetData>
    <row r="1">
      <c r="A1" s="3" t="inlineStr">
        <is>
          <t>RAW TC-PYTHON — Ternary reaction energies (16 systems, TCOX14)</t>
        </is>
      </c>
    </row>
    <row r="2">
      <c r="A2" s="31" t="inlineStr">
        <is>
          <t>414 rows: 23 temperatures (800-1900 K, 50 K steps) × 18 products. dG_rxn_kJ = total reaction driving force.</t>
        </is>
      </c>
    </row>
    <row r="3">
      <c r="A3" s="32" t="inlineStr">
        <is>
          <t>T_K</t>
        </is>
      </c>
      <c r="B3" s="33" t="inlineStr">
        <is>
          <t>T_C</t>
        </is>
      </c>
      <c r="C3" s="33" t="inlineStr">
        <is>
          <t>oxide</t>
        </is>
      </c>
      <c r="D3" s="33" t="inlineStr">
        <is>
          <t>product</t>
        </is>
      </c>
      <c r="E3" s="33" t="inlineStr">
        <is>
          <t>product_name</t>
        </is>
      </c>
      <c r="F3" s="33" t="inlineStr">
        <is>
          <t>reaction</t>
        </is>
      </c>
      <c r="G3" s="33" t="inlineStr">
        <is>
          <t>GM_system_product</t>
        </is>
      </c>
      <c r="H3" s="33" t="inlineStr">
        <is>
          <t>stable_phases</t>
        </is>
      </c>
      <c r="I3" s="33" t="inlineStr">
        <is>
          <t>ternary_phase_found</t>
        </is>
      </c>
      <c r="J3" s="33" t="inlineStr">
        <is>
          <t>GM_ternary_phase</t>
        </is>
      </c>
      <c r="K3" s="33" t="inlineStr">
        <is>
          <t>G_Cu_metal</t>
        </is>
      </c>
      <c r="L3" s="33" t="inlineStr">
        <is>
          <t>G_O2</t>
        </is>
      </c>
      <c r="M3" s="33" t="inlineStr">
        <is>
          <t>dG_rxn_system_J</t>
        </is>
      </c>
      <c r="N3" s="33" t="inlineStr">
        <is>
          <t>dG_rxn_system_kJ</t>
        </is>
      </c>
      <c r="O3" s="34" t="inlineStr">
        <is>
          <t>notes</t>
        </is>
      </c>
    </row>
    <row r="4">
      <c r="A4" s="35" t="n">
        <v>800</v>
      </c>
      <c r="B4" s="36" t="n">
        <v>526.85</v>
      </c>
      <c r="C4" s="36" t="inlineStr">
        <is>
          <t>Al2O3</t>
        </is>
      </c>
      <c r="D4" s="36" t="inlineStr">
        <is>
          <t>CuAl2O4</t>
        </is>
      </c>
      <c r="E4" s="36" t="inlineStr">
        <is>
          <t>copper aluminate spinel</t>
        </is>
      </c>
      <c r="F4" s="36" t="inlineStr">
        <is>
          <t>Cu + Al2O3 + 0.5 O2 -&gt; CuAl2O4</t>
        </is>
      </c>
      <c r="G4" s="36" t="n">
        <v>-278767.0254920804</v>
      </c>
      <c r="H4" s="36" t="inlineStr">
        <is>
          <t>CUO#1; SPINEL#1</t>
        </is>
      </c>
      <c r="I4" s="36" t="inlineStr">
        <is>
          <t>SPINEL#1</t>
        </is>
      </c>
      <c r="J4" s="36" t="n">
        <v>-278767.0287143622</v>
      </c>
      <c r="K4" s="36" t="n">
        <v>-33912.57299215905</v>
      </c>
      <c r="L4" s="36" t="n">
        <v>-172813.3044591302</v>
      </c>
      <c r="M4" s="36" t="n">
        <v>-86817.67041416233</v>
      </c>
      <c r="N4" s="36" t="n">
        <v>-86.81767041416234</v>
      </c>
      <c r="O4" s="37" t="inlineStr"/>
    </row>
    <row r="5">
      <c r="A5" s="38" t="n">
        <v>850</v>
      </c>
      <c r="B5" s="39" t="n">
        <v>576.85</v>
      </c>
      <c r="C5" s="39" t="inlineStr">
        <is>
          <t>Al2O3</t>
        </is>
      </c>
      <c r="D5" s="39" t="inlineStr">
        <is>
          <t>CuAl2O4</t>
        </is>
      </c>
      <c r="E5" s="39" t="inlineStr">
        <is>
          <t>copper aluminate spinel</t>
        </is>
      </c>
      <c r="F5" s="39" t="inlineStr">
        <is>
          <t>Cu + Al2O3 + 0.5 O2 -&gt; CuAl2O4</t>
        </is>
      </c>
      <c r="G5" s="39" t="n">
        <v>-280644.0540868382</v>
      </c>
      <c r="H5" s="39" t="inlineStr">
        <is>
          <t>CUO#1; SPINEL#1</t>
        </is>
      </c>
      <c r="I5" s="39" t="inlineStr">
        <is>
          <t>SPINEL#1</t>
        </is>
      </c>
      <c r="J5" s="39" t="n">
        <v>-280644.062182779</v>
      </c>
      <c r="K5" s="39" t="n">
        <v>-36899.71572267172</v>
      </c>
      <c r="L5" s="39" t="n">
        <v>-184655.7645699373</v>
      </c>
      <c r="M5" s="39" t="n">
        <v>-83217.67686439888</v>
      </c>
      <c r="N5" s="39" t="n">
        <v>-83.21767686439888</v>
      </c>
      <c r="O5" s="40" t="inlineStr"/>
    </row>
    <row r="6">
      <c r="A6" s="35" t="n">
        <v>900</v>
      </c>
      <c r="B6" s="36" t="n">
        <v>626.85</v>
      </c>
      <c r="C6" s="36" t="inlineStr">
        <is>
          <t>Al2O3</t>
        </is>
      </c>
      <c r="D6" s="36" t="inlineStr">
        <is>
          <t>CuAl2O4</t>
        </is>
      </c>
      <c r="E6" s="36" t="inlineStr">
        <is>
          <t>copper aluminate spinel</t>
        </is>
      </c>
      <c r="F6" s="36" t="inlineStr">
        <is>
          <t>Cu + Al2O3 + 0.5 O2 -&gt; CuAl2O4</t>
        </is>
      </c>
      <c r="G6" s="36" t="n">
        <v>-282597.074948231</v>
      </c>
      <c r="H6" s="36" t="inlineStr">
        <is>
          <t>CUO#1; SPINEL#1</t>
        </is>
      </c>
      <c r="I6" s="36" t="inlineStr">
        <is>
          <t>SPINEL#1</t>
        </is>
      </c>
      <c r="J6" s="36" t="n">
        <v>-282597.0933397244</v>
      </c>
      <c r="K6" s="36" t="n">
        <v>-39969.02623895592</v>
      </c>
      <c r="L6" s="36" t="n">
        <v>-196598.464641915</v>
      </c>
      <c r="M6" s="36" t="n">
        <v>-79659.94694975438</v>
      </c>
      <c r="N6" s="36" t="n">
        <v>-79.65994694975437</v>
      </c>
      <c r="O6" s="37" t="inlineStr"/>
    </row>
    <row r="7">
      <c r="A7" s="38" t="n">
        <v>950</v>
      </c>
      <c r="B7" s="39" t="n">
        <v>676.85</v>
      </c>
      <c r="C7" s="39" t="inlineStr">
        <is>
          <t>Al2O3</t>
        </is>
      </c>
      <c r="D7" s="39" t="inlineStr">
        <is>
          <t>CuAl2O4</t>
        </is>
      </c>
      <c r="E7" s="39" t="inlineStr">
        <is>
          <t>copper aluminate spinel</t>
        </is>
      </c>
      <c r="F7" s="39" t="inlineStr">
        <is>
          <t>Cu + Al2O3 + 0.5 O2 -&gt; CuAl2O4</t>
        </is>
      </c>
      <c r="G7" s="39" t="n">
        <v>-284622.8200331785</v>
      </c>
      <c r="H7" s="39" t="inlineStr">
        <is>
          <t>CUO#1; DELAFOSSITE#1; SPINEL#1</t>
        </is>
      </c>
      <c r="I7" s="39" t="inlineStr">
        <is>
          <t>SPINEL#1</t>
        </is>
      </c>
      <c r="J7" s="39" t="n">
        <v>-284622.8584384842</v>
      </c>
      <c r="K7" s="39" t="n">
        <v>-43116.53145504323</v>
      </c>
      <c r="L7" s="39" t="n">
        <v>-208636.6624357149</v>
      </c>
      <c r="M7" s="39" t="n">
        <v>-76144.44899152103</v>
      </c>
      <c r="N7" s="39" t="n">
        <v>-76.14444899152103</v>
      </c>
      <c r="O7" s="40" t="inlineStr"/>
    </row>
    <row r="8">
      <c r="A8" s="35" t="n">
        <v>1000</v>
      </c>
      <c r="B8" s="36" t="n">
        <v>726.85</v>
      </c>
      <c r="C8" s="36" t="inlineStr">
        <is>
          <t>Al2O3</t>
        </is>
      </c>
      <c r="D8" s="36" t="inlineStr">
        <is>
          <t>CuAl2O4</t>
        </is>
      </c>
      <c r="E8" s="36" t="inlineStr">
        <is>
          <t>copper aluminate spinel</t>
        </is>
      </c>
      <c r="F8" s="36" t="inlineStr">
        <is>
          <t>Cu + Al2O3 + 0.5 O2 -&gt; CuAl2O4</t>
        </is>
      </c>
      <c r="G8" s="36" t="n">
        <v>-286718.3173032504</v>
      </c>
      <c r="H8" s="36" t="inlineStr">
        <is>
          <t>CUO#1; SPINEL#1</t>
        </is>
      </c>
      <c r="I8" s="36" t="inlineStr">
        <is>
          <t>SPINEL#1</t>
        </is>
      </c>
      <c r="J8" s="36" t="n">
        <v>-286718.3920044892</v>
      </c>
      <c r="K8" s="36" t="n">
        <v>-46338.66341131481</v>
      </c>
      <c r="L8" s="36" t="n">
        <v>-220766.0411412051</v>
      </c>
      <c r="M8" s="36" t="n">
        <v>-72671.14679903863</v>
      </c>
      <c r="N8" s="36" t="n">
        <v>-72.67114679903862</v>
      </c>
      <c r="O8" s="37" t="inlineStr"/>
    </row>
    <row r="9">
      <c r="A9" s="38" t="n">
        <v>1050</v>
      </c>
      <c r="B9" s="39" t="n">
        <v>776.85</v>
      </c>
      <c r="C9" s="39" t="inlineStr">
        <is>
          <t>Al2O3</t>
        </is>
      </c>
      <c r="D9" s="39" t="inlineStr">
        <is>
          <t>CuAl2O4</t>
        </is>
      </c>
      <c r="E9" s="39" t="inlineStr">
        <is>
          <t>copper aluminate spinel</t>
        </is>
      </c>
      <c r="F9" s="39" t="inlineStr">
        <is>
          <t>Cu + Al2O3 + 0.5 O2 -&gt; CuAl2O4</t>
        </is>
      </c>
      <c r="G9" s="39" t="n">
        <v>-288880.8510506636</v>
      </c>
      <c r="H9" s="39" t="inlineStr">
        <is>
          <t>CUO#1; SPINEL#1</t>
        </is>
      </c>
      <c r="I9" s="39" t="inlineStr">
        <is>
          <t>SPINEL#1</t>
        </is>
      </c>
      <c r="J9" s="39" t="n">
        <v>-288880.9878092028</v>
      </c>
      <c r="K9" s="39" t="n">
        <v>-49632.20212835616</v>
      </c>
      <c r="L9" s="39" t="n">
        <v>-232982.6508510953</v>
      </c>
      <c r="M9" s="39" t="n">
        <v>-69239.97952717147</v>
      </c>
      <c r="N9" s="39" t="n">
        <v>-69.23997952717147</v>
      </c>
      <c r="O9" s="40" t="inlineStr"/>
    </row>
    <row r="10">
      <c r="A10" s="35" t="n">
        <v>1100</v>
      </c>
      <c r="B10" s="36" t="n">
        <v>826.85</v>
      </c>
      <c r="C10" s="36" t="inlineStr">
        <is>
          <t>Al2O3</t>
        </is>
      </c>
      <c r="D10" s="36" t="inlineStr">
        <is>
          <t>CuAl2O4</t>
        </is>
      </c>
      <c r="E10" s="36" t="inlineStr">
        <is>
          <t>copper aluminate spinel</t>
        </is>
      </c>
      <c r="F10" s="36" t="inlineStr">
        <is>
          <t>Cu + Al2O3 + 0.5 O2 -&gt; CuAl2O4</t>
        </is>
      </c>
      <c r="G10" s="36" t="n">
        <v>-291107.9280003334</v>
      </c>
      <c r="H10" s="36" t="inlineStr">
        <is>
          <t>CUO#1; SPINEL#1</t>
        </is>
      </c>
      <c r="I10" s="36" t="inlineStr">
        <is>
          <t>SPINEL#1</t>
        </is>
      </c>
      <c r="J10" s="36" t="n">
        <v>-291108.1656411779</v>
      </c>
      <c r="K10" s="36" t="n">
        <v>-52994.23058128006</v>
      </c>
      <c r="L10" s="36" t="n">
        <v>-245282.8726856817</v>
      </c>
      <c r="M10" s="36" t="n">
        <v>-65850.83650555206</v>
      </c>
      <c r="N10" s="36" t="n">
        <v>-65.85083650555205</v>
      </c>
      <c r="O10" s="37" t="inlineStr"/>
    </row>
    <row r="11">
      <c r="A11" s="38" t="n">
        <v>1150</v>
      </c>
      <c r="B11" s="39" t="n">
        <v>876.85</v>
      </c>
      <c r="C11" s="39" t="inlineStr">
        <is>
          <t>Al2O3</t>
        </is>
      </c>
      <c r="D11" s="39" t="inlineStr">
        <is>
          <t>CuAl2O4</t>
        </is>
      </c>
      <c r="E11" s="39" t="inlineStr">
        <is>
          <t>copper aluminate spinel</t>
        </is>
      </c>
      <c r="F11" s="39" t="inlineStr">
        <is>
          <t>Cu + Al2O3 + 0.5 O2 -&gt; CuAl2O4</t>
        </is>
      </c>
      <c r="G11" s="39" t="n">
        <v>-293397.2482892291</v>
      </c>
      <c r="H11" s="39" t="inlineStr">
        <is>
          <t>CUO#1; SPINEL#1</t>
        </is>
      </c>
      <c r="I11" s="39" t="inlineStr">
        <is>
          <t>SPINEL#1</t>
        </is>
      </c>
      <c r="J11" s="39" t="n">
        <v>-293397.6429100106</v>
      </c>
      <c r="K11" s="39" t="n">
        <v>-56422.09952457435</v>
      </c>
      <c r="L11" s="39" t="n">
        <v>-257663.3746140724</v>
      </c>
      <c r="M11" s="39" t="n">
        <v>-62503.54079380608</v>
      </c>
      <c r="N11" s="39" t="n">
        <v>-62.50354079380608</v>
      </c>
      <c r="O11" s="40" t="inlineStr"/>
    </row>
    <row r="12">
      <c r="A12" s="35" t="n">
        <v>1200</v>
      </c>
      <c r="B12" s="36" t="n">
        <v>926.85</v>
      </c>
      <c r="C12" s="36" t="inlineStr">
        <is>
          <t>Al2O3</t>
        </is>
      </c>
      <c r="D12" s="36" t="inlineStr">
        <is>
          <t>CuAl2O4</t>
        </is>
      </c>
      <c r="E12" s="36" t="inlineStr">
        <is>
          <t>copper aluminate spinel</t>
        </is>
      </c>
      <c r="F12" s="36" t="inlineStr">
        <is>
          <t>Cu + Al2O3 + 0.5 O2 -&gt; CuAl2O4</t>
        </is>
      </c>
      <c r="G12" s="36" t="n">
        <v>-295746.680571439</v>
      </c>
      <c r="H12" s="36" t="inlineStr">
        <is>
          <t>CUO#1; SPINEL#1</t>
        </is>
      </c>
      <c r="I12" s="36" t="inlineStr">
        <is>
          <t>SPINEL#1</t>
        </is>
      </c>
      <c r="J12" s="36" t="n">
        <v>-295747.3102666997</v>
      </c>
      <c r="K12" s="36" t="n">
        <v>-59913.40042195933</v>
      </c>
      <c r="L12" s="36" t="n">
        <v>-270121.0791427472</v>
      </c>
      <c r="M12" s="36" t="n">
        <v>-59197.83032918279</v>
      </c>
      <c r="N12" s="36" t="n">
        <v>-59.19783032918279</v>
      </c>
      <c r="O12" s="37" t="inlineStr"/>
    </row>
    <row r="13">
      <c r="A13" s="38" t="n">
        <v>1250</v>
      </c>
      <c r="B13" s="39" t="n">
        <v>976.85</v>
      </c>
      <c r="C13" s="39" t="inlineStr">
        <is>
          <t>Al2O3</t>
        </is>
      </c>
      <c r="D13" s="39" t="inlineStr">
        <is>
          <t>CuAl2O4</t>
        </is>
      </c>
      <c r="E13" s="39" t="inlineStr">
        <is>
          <t>copper aluminate spinel</t>
        </is>
      </c>
      <c r="F13" s="39" t="inlineStr">
        <is>
          <t>Cu + Al2O3 + 0.5 O2 -&gt; CuAl2O4</t>
        </is>
      </c>
      <c r="G13" s="39" t="n">
        <v>-298154.2406339183</v>
      </c>
      <c r="H13" s="39" t="inlineStr">
        <is>
          <t>CUO#1; DELAFOSSITE#1; SPINEL#1</t>
        </is>
      </c>
      <c r="I13" s="39" t="inlineStr">
        <is>
          <t>SPINEL#1</t>
        </is>
      </c>
      <c r="J13" s="39" t="n">
        <v>-298155.2105390316</v>
      </c>
      <c r="K13" s="39" t="n">
        <v>-63465.94505805945</v>
      </c>
      <c r="L13" s="39" t="n">
        <v>-282653.1375873307</v>
      </c>
      <c r="M13" s="39" t="n">
        <v>-55933.3387780718</v>
      </c>
      <c r="N13" s="39" t="n">
        <v>-55.93333877807181</v>
      </c>
      <c r="O13" s="40" t="inlineStr"/>
    </row>
    <row r="14">
      <c r="A14" s="35" t="n">
        <v>1300</v>
      </c>
      <c r="B14" s="36" t="n">
        <v>1026.85</v>
      </c>
      <c r="C14" s="36" t="inlineStr">
        <is>
          <t>Al2O3</t>
        </is>
      </c>
      <c r="D14" s="36" t="inlineStr">
        <is>
          <t>CuAl2O4</t>
        </is>
      </c>
      <c r="E14" s="36" t="inlineStr">
        <is>
          <t>copper aluminate spinel</t>
        </is>
      </c>
      <c r="F14" s="36" t="inlineStr">
        <is>
          <t>Cu + Al2O3 + 0.5 O2 -&gt; CuAl2O4</t>
        </is>
      </c>
      <c r="G14" s="36" t="n">
        <v>-300618.0730393794</v>
      </c>
      <c r="H14" s="36" t="inlineStr">
        <is>
          <t>CUO#1; CUPRITE#1; SPINEL#1</t>
        </is>
      </c>
      <c r="I14" s="36" t="inlineStr">
        <is>
          <t>SPINEL#1</t>
        </is>
      </c>
      <c r="J14" s="36" t="n">
        <v>-300619.5203986635</v>
      </c>
      <c r="K14" s="36" t="n">
        <v>-67077.64455849766</v>
      </c>
      <c r="L14" s="36" t="n">
        <v>-295256.9074000003</v>
      </c>
      <c r="M14" s="36" t="n">
        <v>-52709.68385828682</v>
      </c>
      <c r="N14" s="36" t="n">
        <v>-52.70968385828682</v>
      </c>
      <c r="O14" s="37" t="inlineStr"/>
    </row>
    <row r="15">
      <c r="A15" s="38" t="n">
        <v>1350</v>
      </c>
      <c r="B15" s="39" t="n">
        <v>1076.85</v>
      </c>
      <c r="C15" s="39" t="inlineStr">
        <is>
          <t>Al2O3</t>
        </is>
      </c>
      <c r="D15" s="39" t="inlineStr">
        <is>
          <t>CuAl2O4</t>
        </is>
      </c>
      <c r="E15" s="39" t="inlineStr">
        <is>
          <t>copper aluminate spinel</t>
        </is>
      </c>
      <c r="F15" s="39" t="inlineStr">
        <is>
          <t>Cu + Al2O3 + 0.5 O2 -&gt; CuAl2O4</t>
        </is>
      </c>
      <c r="G15" s="39" t="n">
        <v>-303136.4354250439</v>
      </c>
      <c r="H15" s="39" t="inlineStr">
        <is>
          <t>CUO#1; SPINEL#1</t>
        </is>
      </c>
      <c r="I15" s="39" t="inlineStr">
        <is>
          <t>SPINEL#1</t>
        </is>
      </c>
      <c r="J15" s="39" t="n">
        <v>-303138.5342843889</v>
      </c>
      <c r="K15" s="39" t="n">
        <v>-70746.38367789735</v>
      </c>
      <c r="L15" s="39" t="n">
        <v>-307929.9322742684</v>
      </c>
      <c r="M15" s="39" t="n">
        <v>-49526.56665831944</v>
      </c>
      <c r="N15" s="39" t="n">
        <v>-49.52656665831944</v>
      </c>
      <c r="O15" s="40" t="inlineStr"/>
    </row>
    <row r="16">
      <c r="A16" s="35" t="n">
        <v>1400</v>
      </c>
      <c r="B16" s="36" t="n">
        <v>1126.85</v>
      </c>
      <c r="C16" s="36" t="inlineStr">
        <is>
          <t>Al2O3</t>
        </is>
      </c>
      <c r="D16" s="36" t="inlineStr">
        <is>
          <t>CuAl2O4</t>
        </is>
      </c>
      <c r="E16" s="36" t="inlineStr">
        <is>
          <t>copper aluminate spinel</t>
        </is>
      </c>
      <c r="F16" s="36" t="inlineStr">
        <is>
          <t>Cu + Al2O3 + 0.5 O2 -&gt; CuAl2O4</t>
        </is>
      </c>
      <c r="G16" s="36" t="n">
        <v>-305707.7411816624</v>
      </c>
      <c r="H16" s="36" t="inlineStr">
        <is>
          <t>GAS#1; IONIC_LIQ#2; SPINEL#1</t>
        </is>
      </c>
      <c r="I16" s="36" t="inlineStr">
        <is>
          <t>SPINEL#1</t>
        </is>
      </c>
      <c r="J16" s="36" t="n">
        <v>-305717.2161017132</v>
      </c>
      <c r="K16" s="36" t="n">
        <v>-74885.75572616636</v>
      </c>
      <c r="L16" s="36" t="n">
        <v>-320669.9247844102</v>
      </c>
      <c r="M16" s="36" t="n">
        <v>-45968.408360122</v>
      </c>
      <c r="N16" s="36" t="n">
        <v>-45.96840836012201</v>
      </c>
      <c r="O16" s="37" t="inlineStr"/>
    </row>
    <row r="17">
      <c r="A17" s="38" t="n">
        <v>1450</v>
      </c>
      <c r="B17" s="39" t="n">
        <v>1176.85</v>
      </c>
      <c r="C17" s="39" t="inlineStr">
        <is>
          <t>Al2O3</t>
        </is>
      </c>
      <c r="D17" s="39" t="inlineStr">
        <is>
          <t>CuAl2O4</t>
        </is>
      </c>
      <c r="E17" s="39" t="inlineStr">
        <is>
          <t>copper aluminate spinel</t>
        </is>
      </c>
      <c r="F17" s="39" t="inlineStr">
        <is>
          <t>Cu + Al2O3 + 0.5 O2 -&gt; CuAl2O4</t>
        </is>
      </c>
      <c r="G17" s="39" t="n">
        <v>-308330.6241349048</v>
      </c>
      <c r="H17" s="39" t="inlineStr">
        <is>
          <t>GAS#1; IONIC_LIQ#2; SPINEL#1</t>
        </is>
      </c>
      <c r="I17" s="39" t="inlineStr">
        <is>
          <t>SPINEL#1</t>
        </is>
      </c>
      <c r="J17" s="39" t="n">
        <v>-308374.1417581571</v>
      </c>
      <c r="K17" s="39" t="n">
        <v>-79154.90829742474</v>
      </c>
      <c r="L17" s="39" t="n">
        <v>-333474.7513710395</v>
      </c>
      <c r="M17" s="39" t="n">
        <v>-42375.02099830052</v>
      </c>
      <c r="N17" s="39" t="n">
        <v>-42.37502099830052</v>
      </c>
      <c r="O17" s="40" t="inlineStr"/>
    </row>
    <row r="18">
      <c r="A18" s="35" t="n">
        <v>1500</v>
      </c>
      <c r="B18" s="36" t="n">
        <v>1226.85</v>
      </c>
      <c r="C18" s="36" t="inlineStr">
        <is>
          <t>Al2O3</t>
        </is>
      </c>
      <c r="D18" s="36" t="inlineStr">
        <is>
          <t>CuAl2O4</t>
        </is>
      </c>
      <c r="E18" s="36" t="inlineStr">
        <is>
          <t>copper aluminate spinel</t>
        </is>
      </c>
      <c r="F18" s="36" t="inlineStr">
        <is>
          <t>Cu + Al2O3 + 0.5 O2 -&gt; CuAl2O4</t>
        </is>
      </c>
      <c r="G18" s="36" t="n">
        <v>-311004.4596258664</v>
      </c>
      <c r="H18" s="36" t="inlineStr">
        <is>
          <t>GAS#1; IONIC_LIQ#2; SPINEL#1</t>
        </is>
      </c>
      <c r="I18" s="36" t="inlineStr">
        <is>
          <t>SPINEL#1</t>
        </is>
      </c>
      <c r="J18" s="36" t="n">
        <v>-311194.0139502409</v>
      </c>
      <c r="K18" s="36" t="n">
        <v>-83478.17103307633</v>
      </c>
      <c r="L18" s="36" t="n">
        <v>-346342.4195472346</v>
      </c>
      <c r="M18" s="36" t="n">
        <v>-38825.67997995438</v>
      </c>
      <c r="N18" s="36" t="n">
        <v>-38.82567997995438</v>
      </c>
      <c r="O18" s="37" t="inlineStr"/>
    </row>
    <row r="19">
      <c r="A19" s="38" t="n">
        <v>1550</v>
      </c>
      <c r="B19" s="39" t="n">
        <v>1276.85</v>
      </c>
      <c r="C19" s="39" t="inlineStr">
        <is>
          <t>Al2O3</t>
        </is>
      </c>
      <c r="D19" s="39" t="inlineStr">
        <is>
          <t>CuAl2O4</t>
        </is>
      </c>
      <c r="E19" s="39" t="inlineStr">
        <is>
          <t>copper aluminate spinel</t>
        </is>
      </c>
      <c r="F19" s="39" t="inlineStr">
        <is>
          <t>Cu + Al2O3 + 0.5 O2 -&gt; CuAl2O4</t>
        </is>
      </c>
      <c r="G19" s="39" t="n">
        <v>-313731.4546599334</v>
      </c>
      <c r="H19" s="39" t="inlineStr">
        <is>
          <t>GAS#1; IONIC_LIQ#2; SPINEL#1</t>
        </is>
      </c>
      <c r="I19" s="39" t="inlineStr">
        <is>
          <t>SPINEL#1</t>
        </is>
      </c>
      <c r="J19" s="39" t="n">
        <v>-314516.4029514567</v>
      </c>
      <c r="K19" s="39" t="n">
        <v>-87853.73960806547</v>
      </c>
      <c r="L19" s="39" t="n">
        <v>-359271.0672644661</v>
      </c>
      <c r="M19" s="39" t="n">
        <v>-35345.1364996261</v>
      </c>
      <c r="N19" s="39" t="n">
        <v>-35.34513649962609</v>
      </c>
      <c r="O19" s="40" t="inlineStr"/>
    </row>
    <row r="20">
      <c r="A20" s="35" t="n">
        <v>1600</v>
      </c>
      <c r="B20" s="36" t="n">
        <v>1326.85</v>
      </c>
      <c r="C20" s="36" t="inlineStr">
        <is>
          <t>Al2O3</t>
        </is>
      </c>
      <c r="D20" s="36" t="inlineStr">
        <is>
          <t>CuAl2O4</t>
        </is>
      </c>
      <c r="E20" s="36" t="inlineStr">
        <is>
          <t>copper aluminate spinel</t>
        </is>
      </c>
      <c r="F20" s="36" t="inlineStr">
        <is>
          <t>Cu + Al2O3 + 0.5 O2 -&gt; CuAl2O4</t>
        </is>
      </c>
      <c r="G20" s="36" t="n">
        <v>-316858.1042651442</v>
      </c>
      <c r="H20" s="36" t="inlineStr">
        <is>
          <t>CORUNDUM#1; GAS#1; IONIC_LIQ#2</t>
        </is>
      </c>
      <c r="I20" s="36" t="inlineStr"/>
      <c r="J20" s="36" t="inlineStr"/>
      <c r="K20" s="36" t="n">
        <v>-92279.92616727331</v>
      </c>
      <c r="L20" s="36" t="n">
        <v>-372258.9544395002</v>
      </c>
      <c r="M20" s="36" t="n">
        <v>-34366.37836496904</v>
      </c>
      <c r="N20" s="36" t="n">
        <v>-34.36637836496904</v>
      </c>
      <c r="O20" s="37" t="inlineStr"/>
    </row>
    <row r="21">
      <c r="A21" s="38" t="n">
        <v>1650</v>
      </c>
      <c r="B21" s="39" t="n">
        <v>1376.85</v>
      </c>
      <c r="C21" s="39" t="inlineStr">
        <is>
          <t>Al2O3</t>
        </is>
      </c>
      <c r="D21" s="39" t="inlineStr">
        <is>
          <t>CuAl2O4</t>
        </is>
      </c>
      <c r="E21" s="39" t="inlineStr">
        <is>
          <t>copper aluminate spinel</t>
        </is>
      </c>
      <c r="F21" s="39" t="inlineStr">
        <is>
          <t>Cu + Al2O3 + 0.5 O2 -&gt; CuAl2O4</t>
        </is>
      </c>
      <c r="G21" s="39" t="n">
        <v>-320076.1415516434</v>
      </c>
      <c r="H21" s="39" t="inlineStr">
        <is>
          <t>CORUNDUM#1; GAS#1; IONIC_LIQ#2</t>
        </is>
      </c>
      <c r="I21" s="39" t="inlineStr"/>
      <c r="J21" s="39" t="inlineStr"/>
      <c r="K21" s="39" t="n">
        <v>-96755.14839899541</v>
      </c>
      <c r="L21" s="39" t="n">
        <v>-385304.4566984351</v>
      </c>
      <c r="M21" s="39" t="n">
        <v>-33740.89685786236</v>
      </c>
      <c r="N21" s="39" t="n">
        <v>-33.74089685786236</v>
      </c>
      <c r="O21" s="40" t="inlineStr"/>
    </row>
    <row r="22">
      <c r="A22" s="35" t="n">
        <v>1700</v>
      </c>
      <c r="B22" s="36" t="n">
        <v>1426.85</v>
      </c>
      <c r="C22" s="36" t="inlineStr">
        <is>
          <t>Al2O3</t>
        </is>
      </c>
      <c r="D22" s="36" t="inlineStr">
        <is>
          <t>CuAl2O4</t>
        </is>
      </c>
      <c r="E22" s="36" t="inlineStr">
        <is>
          <t>copper aluminate spinel</t>
        </is>
      </c>
      <c r="F22" s="36" t="inlineStr">
        <is>
          <t>Cu + Al2O3 + 0.5 O2 -&gt; CuAl2O4</t>
        </is>
      </c>
      <c r="G22" s="36" t="n">
        <v>-323343.4405484261</v>
      </c>
      <c r="H22" s="36" t="inlineStr">
        <is>
          <t>CORUNDUM#1; GAS#1; IONIC_LIQ#2</t>
        </is>
      </c>
      <c r="I22" s="36" t="inlineStr"/>
      <c r="J22" s="36" t="inlineStr"/>
      <c r="K22" s="36" t="n">
        <v>-101277.9199339312</v>
      </c>
      <c r="L22" s="36" t="n">
        <v>-398406.061438994</v>
      </c>
      <c r="M22" s="36" t="n">
        <v>-33181.78676280845</v>
      </c>
      <c r="N22" s="36" t="n">
        <v>-33.18178676280845</v>
      </c>
      <c r="O22" s="37" t="inlineStr"/>
    </row>
    <row r="23">
      <c r="A23" s="38" t="n">
        <v>1750</v>
      </c>
      <c r="B23" s="39" t="n">
        <v>1476.85</v>
      </c>
      <c r="C23" s="39" t="inlineStr">
        <is>
          <t>Al2O3</t>
        </is>
      </c>
      <c r="D23" s="39" t="inlineStr">
        <is>
          <t>CuAl2O4</t>
        </is>
      </c>
      <c r="E23" s="39" t="inlineStr">
        <is>
          <t>copper aluminate spinel</t>
        </is>
      </c>
      <c r="F23" s="39" t="inlineStr">
        <is>
          <t>Cu + Al2O3 + 0.5 O2 -&gt; CuAl2O4</t>
        </is>
      </c>
      <c r="G23" s="39" t="n">
        <v>-326660.5729388642</v>
      </c>
      <c r="H23" s="39" t="inlineStr">
        <is>
          <t>CORUNDUM#1; GAS#1; IONIC_LIQ#2</t>
        </is>
      </c>
      <c r="I23" s="39" t="inlineStr"/>
      <c r="J23" s="39" t="inlineStr"/>
      <c r="K23" s="39" t="n">
        <v>-105846.8418745748</v>
      </c>
      <c r="L23" s="39" t="n">
        <v>-411562.3663447147</v>
      </c>
      <c r="M23" s="39" t="n">
        <v>-32700.44868837949</v>
      </c>
      <c r="N23" s="39" t="n">
        <v>-32.70044868837949</v>
      </c>
      <c r="O23" s="40" t="inlineStr"/>
    </row>
    <row r="24">
      <c r="A24" s="35" t="n">
        <v>1800</v>
      </c>
      <c r="B24" s="36" t="n">
        <v>1526.85</v>
      </c>
      <c r="C24" s="36" t="inlineStr">
        <is>
          <t>Al2O3</t>
        </is>
      </c>
      <c r="D24" s="36" t="inlineStr">
        <is>
          <t>CuAl2O4</t>
        </is>
      </c>
      <c r="E24" s="36" t="inlineStr">
        <is>
          <t>copper aluminate spinel</t>
        </is>
      </c>
      <c r="F24" s="36" t="inlineStr">
        <is>
          <t>Cu + Al2O3 + 0.5 O2 -&gt; CuAl2O4</t>
        </is>
      </c>
      <c r="G24" s="36" t="n">
        <v>-330029.0581573521</v>
      </c>
      <c r="H24" s="36" t="inlineStr">
        <is>
          <t>CORUNDUM#1; GAS#1; IONIC_LIQ#2</t>
        </is>
      </c>
      <c r="I24" s="36" t="inlineStr"/>
      <c r="J24" s="36" t="inlineStr"/>
      <c r="K24" s="36" t="n">
        <v>-110460.5952933756</v>
      </c>
      <c r="L24" s="36" t="n">
        <v>-424772.0805032522</v>
      </c>
      <c r="M24" s="36" t="n">
        <v>-32314.51216300158</v>
      </c>
      <c r="N24" s="36" t="n">
        <v>-32.31451216300158</v>
      </c>
      <c r="O24" s="37" t="inlineStr"/>
    </row>
    <row r="25">
      <c r="A25" s="38" t="n">
        <v>1850</v>
      </c>
      <c r="B25" s="39" t="n">
        <v>1576.85</v>
      </c>
      <c r="C25" s="39" t="inlineStr">
        <is>
          <t>Al2O3</t>
        </is>
      </c>
      <c r="D25" s="39" t="inlineStr">
        <is>
          <t>CuAl2O4</t>
        </is>
      </c>
      <c r="E25" s="39" t="inlineStr">
        <is>
          <t>copper aluminate spinel</t>
        </is>
      </c>
      <c r="F25" s="39" t="inlineStr">
        <is>
          <t>Cu + Al2O3 + 0.5 O2 -&gt; CuAl2O4</t>
        </is>
      </c>
      <c r="G25" s="39" t="n">
        <v>-333451.709106484</v>
      </c>
      <c r="H25" s="39" t="inlineStr">
        <is>
          <t>CORUNDUM#1; GAS#1; IONIC_LIQ#2</t>
        </is>
      </c>
      <c r="I25" s="39" t="inlineStr"/>
      <c r="J25" s="39" t="inlineStr"/>
      <c r="K25" s="39" t="n">
        <v>-115117.9345650079</v>
      </c>
      <c r="L25" s="39" t="n">
        <v>-438034.0282849706</v>
      </c>
      <c r="M25" s="39" t="n">
        <v>-32050.2745898678</v>
      </c>
      <c r="N25" s="39" t="n">
        <v>-32.0502745898678</v>
      </c>
      <c r="O25" s="40" t="inlineStr"/>
    </row>
    <row r="26">
      <c r="A26" s="35" t="n">
        <v>1900</v>
      </c>
      <c r="B26" s="36" t="n">
        <v>1626.85</v>
      </c>
      <c r="C26" s="36" t="inlineStr">
        <is>
          <t>Al2O3</t>
        </is>
      </c>
      <c r="D26" s="36" t="inlineStr">
        <is>
          <t>CuAl2O4</t>
        </is>
      </c>
      <c r="E26" s="36" t="inlineStr">
        <is>
          <t>copper aluminate spinel</t>
        </is>
      </c>
      <c r="F26" s="36" t="inlineStr">
        <is>
          <t>Cu + Al2O3 + 0.5 O2 -&gt; CuAl2O4</t>
        </is>
      </c>
      <c r="G26" s="36" t="n">
        <v>-336933.2203435318</v>
      </c>
      <c r="H26" s="36" t="inlineStr">
        <is>
          <t>CORUNDUM#1; GAS#1; IONIC_LIQ#2</t>
        </is>
      </c>
      <c r="I26" s="36" t="inlineStr"/>
      <c r="J26" s="36" t="inlineStr"/>
      <c r="K26" s="36" t="n">
        <v>-119817.6814199426</v>
      </c>
      <c r="L26" s="36" t="n">
        <v>-451347.1561276338</v>
      </c>
      <c r="M26" s="36" t="n">
        <v>-31946.83367608534</v>
      </c>
      <c r="N26" s="36" t="n">
        <v>-31.94683367608534</v>
      </c>
      <c r="O26" s="37" t="inlineStr"/>
    </row>
    <row r="27">
      <c r="A27" s="38" t="n">
        <v>800</v>
      </c>
      <c r="B27" s="39" t="n">
        <v>526.85</v>
      </c>
      <c r="C27" s="39" t="inlineStr">
        <is>
          <t>Al2O3</t>
        </is>
      </c>
      <c r="D27" s="39" t="inlineStr">
        <is>
          <t>CuAlO2</t>
        </is>
      </c>
      <c r="E27" s="39" t="inlineStr">
        <is>
          <t>delafossite</t>
        </is>
      </c>
      <c r="F27" s="39" t="inlineStr">
        <is>
          <t>Cu + 0.5 Al2O3 + 0.25 O2 -&gt; CuAlO2</t>
        </is>
      </c>
      <c r="G27" s="39" t="n">
        <v>-252091.572069036</v>
      </c>
      <c r="H27" s="39" t="inlineStr">
        <is>
          <t>DELAFOSSITE#1</t>
        </is>
      </c>
      <c r="I27" s="39" t="inlineStr">
        <is>
          <t>DELAFOSSITE#1</t>
        </is>
      </c>
      <c r="J27" s="39" t="n">
        <v>-252091.572069036</v>
      </c>
      <c r="K27" s="39" t="n">
        <v>-33912.57299215905</v>
      </c>
      <c r="L27" s="39" t="n">
        <v>-172813.3044591302</v>
      </c>
      <c r="M27" s="39" t="n">
        <v>-59134.24776486447</v>
      </c>
      <c r="N27" s="39" t="n">
        <v>-59.13424776486447</v>
      </c>
      <c r="O27" s="40" t="inlineStr"/>
    </row>
    <row r="28">
      <c r="A28" s="35" t="n">
        <v>850</v>
      </c>
      <c r="B28" s="36" t="n">
        <v>576.85</v>
      </c>
      <c r="C28" s="36" t="inlineStr">
        <is>
          <t>Al2O3</t>
        </is>
      </c>
      <c r="D28" s="36" t="inlineStr">
        <is>
          <t>CuAlO2</t>
        </is>
      </c>
      <c r="E28" s="36" t="inlineStr">
        <is>
          <t>delafossite</t>
        </is>
      </c>
      <c r="F28" s="36" t="inlineStr">
        <is>
          <t>Cu + 0.5 Al2O3 + 0.25 O2 -&gt; CuAlO2</t>
        </is>
      </c>
      <c r="G28" s="36" t="n">
        <v>-254136.6408732868</v>
      </c>
      <c r="H28" s="36" t="inlineStr">
        <is>
          <t>CORUNDUM#1; DELAFOSSITE#1</t>
        </is>
      </c>
      <c r="I28" s="36" t="inlineStr">
        <is>
          <t>DELAFOSSITE#1</t>
        </is>
      </c>
      <c r="J28" s="36" t="n">
        <v>-254136.6408732868</v>
      </c>
      <c r="K28" s="36" t="n">
        <v>-36899.71572267172</v>
      </c>
      <c r="L28" s="36" t="n">
        <v>-184655.7645699373</v>
      </c>
      <c r="M28" s="36" t="n">
        <v>-57451.3547600772</v>
      </c>
      <c r="N28" s="36" t="n">
        <v>-57.4513547600772</v>
      </c>
      <c r="O28" s="37" t="inlineStr"/>
    </row>
    <row r="29">
      <c r="A29" s="38" t="n">
        <v>900</v>
      </c>
      <c r="B29" s="39" t="n">
        <v>626.85</v>
      </c>
      <c r="C29" s="39" t="inlineStr">
        <is>
          <t>Al2O3</t>
        </is>
      </c>
      <c r="D29" s="39" t="inlineStr">
        <is>
          <t>CuAlO2</t>
        </is>
      </c>
      <c r="E29" s="39" t="inlineStr">
        <is>
          <t>delafossite</t>
        </is>
      </c>
      <c r="F29" s="39" t="inlineStr">
        <is>
          <t>Cu + 0.5 Al2O3 + 0.25 O2 -&gt; CuAlO2</t>
        </is>
      </c>
      <c r="G29" s="39" t="n">
        <v>-256255.3500951224</v>
      </c>
      <c r="H29" s="39" t="inlineStr">
        <is>
          <t>CORUNDUM#1; DELAFOSSITE#1</t>
        </is>
      </c>
      <c r="I29" s="39" t="inlineStr">
        <is>
          <t>DELAFOSSITE#1</t>
        </is>
      </c>
      <c r="J29" s="39" t="n">
        <v>-256255.3500951224</v>
      </c>
      <c r="K29" s="39" t="n">
        <v>-39969.02623895592</v>
      </c>
      <c r="L29" s="39" t="n">
        <v>-196598.464641915</v>
      </c>
      <c r="M29" s="39" t="n">
        <v>-55777.09841708036</v>
      </c>
      <c r="N29" s="39" t="n">
        <v>-55.77709841708036</v>
      </c>
      <c r="O29" s="40" t="inlineStr"/>
    </row>
    <row r="30">
      <c r="A30" s="35" t="n">
        <v>950</v>
      </c>
      <c r="B30" s="36" t="n">
        <v>676.85</v>
      </c>
      <c r="C30" s="36" t="inlineStr">
        <is>
          <t>Al2O3</t>
        </is>
      </c>
      <c r="D30" s="36" t="inlineStr">
        <is>
          <t>CuAlO2</t>
        </is>
      </c>
      <c r="E30" s="36" t="inlineStr">
        <is>
          <t>delafossite</t>
        </is>
      </c>
      <c r="F30" s="36" t="inlineStr">
        <is>
          <t>Cu + 0.5 Al2O3 + 0.25 O2 -&gt; CuAlO2</t>
        </is>
      </c>
      <c r="G30" s="36" t="n">
        <v>-258444.3418776749</v>
      </c>
      <c r="H30" s="36" t="inlineStr">
        <is>
          <t>CORUNDUM#1; DELAFOSSITE#1</t>
        </is>
      </c>
      <c r="I30" s="36" t="inlineStr">
        <is>
          <t>DELAFOSSITE#1</t>
        </is>
      </c>
      <c r="J30" s="36" t="n">
        <v>-258444.3418776749</v>
      </c>
      <c r="K30" s="36" t="n">
        <v>-43116.53145504323</v>
      </c>
      <c r="L30" s="36" t="n">
        <v>-208636.6624357149</v>
      </c>
      <c r="M30" s="36" t="n">
        <v>-54111.45616281382</v>
      </c>
      <c r="N30" s="36" t="n">
        <v>-54.11145616281382</v>
      </c>
      <c r="O30" s="37" t="inlineStr"/>
    </row>
    <row r="31">
      <c r="A31" s="38" t="n">
        <v>1000</v>
      </c>
      <c r="B31" s="39" t="n">
        <v>726.85</v>
      </c>
      <c r="C31" s="39" t="inlineStr">
        <is>
          <t>Al2O3</t>
        </is>
      </c>
      <c r="D31" s="39" t="inlineStr">
        <is>
          <t>CuAlO2</t>
        </is>
      </c>
      <c r="E31" s="39" t="inlineStr">
        <is>
          <t>delafossite</t>
        </is>
      </c>
      <c r="F31" s="39" t="inlineStr">
        <is>
          <t>Cu + 0.5 Al2O3 + 0.25 O2 -&gt; CuAlO2</t>
        </is>
      </c>
      <c r="G31" s="39" t="n">
        <v>-260700.5715417743</v>
      </c>
      <c r="H31" s="39" t="inlineStr">
        <is>
          <t>CORUNDUM#1; DELAFOSSITE#1; SPINEL#1</t>
        </is>
      </c>
      <c r="I31" s="39" t="inlineStr">
        <is>
          <t>DELAFOSSITE#1</t>
        </is>
      </c>
      <c r="J31" s="39" t="n">
        <v>-260700.5715417742</v>
      </c>
      <c r="K31" s="39" t="n">
        <v>-46338.66341131481</v>
      </c>
      <c r="L31" s="39" t="n">
        <v>-220766.0411412051</v>
      </c>
      <c r="M31" s="39" t="n">
        <v>-52454.41729958251</v>
      </c>
      <c r="N31" s="39" t="n">
        <v>-52.45441729958251</v>
      </c>
      <c r="O31" s="40" t="inlineStr"/>
    </row>
    <row r="32">
      <c r="A32" s="35" t="n">
        <v>1050</v>
      </c>
      <c r="B32" s="36" t="n">
        <v>776.85</v>
      </c>
      <c r="C32" s="36" t="inlineStr">
        <is>
          <t>Al2O3</t>
        </is>
      </c>
      <c r="D32" s="36" t="inlineStr">
        <is>
          <t>CuAlO2</t>
        </is>
      </c>
      <c r="E32" s="36" t="inlineStr">
        <is>
          <t>delafossite</t>
        </is>
      </c>
      <c r="F32" s="36" t="inlineStr">
        <is>
          <t>Cu + 0.5 Al2O3 + 0.25 O2 -&gt; CuAlO2</t>
        </is>
      </c>
      <c r="G32" s="36" t="n">
        <v>-263021.2675897802</v>
      </c>
      <c r="H32" s="36" t="inlineStr">
        <is>
          <t>CORUNDUM#1; DELAFOSSITE#1; SPINEL#1</t>
        </is>
      </c>
      <c r="I32" s="36" t="inlineStr">
        <is>
          <t>DELAFOSSITE#1</t>
        </is>
      </c>
      <c r="J32" s="36" t="n">
        <v>-263021.2675897802</v>
      </c>
      <c r="K32" s="36" t="n">
        <v>-49632.20212835616</v>
      </c>
      <c r="L32" s="36" t="n">
        <v>-232982.6508510953</v>
      </c>
      <c r="M32" s="36" t="n">
        <v>-50805.98038120579</v>
      </c>
      <c r="N32" s="36" t="n">
        <v>-50.80598038120579</v>
      </c>
      <c r="O32" s="37" t="inlineStr"/>
    </row>
    <row r="33">
      <c r="A33" s="38" t="n">
        <v>1100</v>
      </c>
      <c r="B33" s="39" t="n">
        <v>826.85</v>
      </c>
      <c r="C33" s="39" t="inlineStr">
        <is>
          <t>Al2O3</t>
        </is>
      </c>
      <c r="D33" s="39" t="inlineStr">
        <is>
          <t>CuAlO2</t>
        </is>
      </c>
      <c r="E33" s="39" t="inlineStr">
        <is>
          <t>delafossite</t>
        </is>
      </c>
      <c r="F33" s="39" t="inlineStr">
        <is>
          <t>Cu + 0.5 Al2O3 + 0.25 O2 -&gt; CuAlO2</t>
        </is>
      </c>
      <c r="G33" s="39" t="n">
        <v>-265403.8977758988</v>
      </c>
      <c r="H33" s="39" t="inlineStr">
        <is>
          <t>CORUNDUM#1; DELAFOSSITE#1</t>
        </is>
      </c>
      <c r="I33" s="39" t="inlineStr">
        <is>
          <t>DELAFOSSITE#1</t>
        </is>
      </c>
      <c r="J33" s="39" t="n">
        <v>-265403.8977758988</v>
      </c>
      <c r="K33" s="39" t="n">
        <v>-52994.23058128006</v>
      </c>
      <c r="L33" s="39" t="n">
        <v>-245282.8726856817</v>
      </c>
      <c r="M33" s="39" t="n">
        <v>-49166.14606456424</v>
      </c>
      <c r="N33" s="39" t="n">
        <v>-49.16614606456424</v>
      </c>
      <c r="O33" s="40" t="inlineStr"/>
    </row>
    <row r="34">
      <c r="A34" s="35" t="n">
        <v>1150</v>
      </c>
      <c r="B34" s="36" t="n">
        <v>876.85</v>
      </c>
      <c r="C34" s="36" t="inlineStr">
        <is>
          <t>Al2O3</t>
        </is>
      </c>
      <c r="D34" s="36" t="inlineStr">
        <is>
          <t>CuAlO2</t>
        </is>
      </c>
      <c r="E34" s="36" t="inlineStr">
        <is>
          <t>delafossite</t>
        </is>
      </c>
      <c r="F34" s="36" t="inlineStr">
        <is>
          <t>Cu + 0.5 Al2O3 + 0.25 O2 -&gt; CuAlO2</t>
        </is>
      </c>
      <c r="G34" s="36" t="n">
        <v>-267846.1402608497</v>
      </c>
      <c r="H34" s="36" t="inlineStr">
        <is>
          <t>CORUNDUM#1; DELAFOSSITE#1</t>
        </is>
      </c>
      <c r="I34" s="36" t="inlineStr">
        <is>
          <t>DELAFOSSITE#1</t>
        </is>
      </c>
      <c r="J34" s="36" t="n">
        <v>-267846.1402608497</v>
      </c>
      <c r="K34" s="36" t="n">
        <v>-56422.09952457435</v>
      </c>
      <c r="L34" s="36" t="n">
        <v>-257663.3746140724</v>
      </c>
      <c r="M34" s="36" t="n">
        <v>-47534.91266571265</v>
      </c>
      <c r="N34" s="36" t="n">
        <v>-47.53491266571265</v>
      </c>
      <c r="O34" s="37" t="inlineStr"/>
    </row>
    <row r="35">
      <c r="A35" s="38" t="n">
        <v>1200</v>
      </c>
      <c r="B35" s="39" t="n">
        <v>926.85</v>
      </c>
      <c r="C35" s="39" t="inlineStr">
        <is>
          <t>Al2O3</t>
        </is>
      </c>
      <c r="D35" s="39" t="inlineStr">
        <is>
          <t>CuAlO2</t>
        </is>
      </c>
      <c r="E35" s="39" t="inlineStr">
        <is>
          <t>delafossite</t>
        </is>
      </c>
      <c r="F35" s="39" t="inlineStr">
        <is>
          <t>Cu + 0.5 Al2O3 + 0.25 O2 -&gt; CuAlO2</t>
        </is>
      </c>
      <c r="G35" s="39" t="n">
        <v>-270345.8590114672</v>
      </c>
      <c r="H35" s="39" t="inlineStr">
        <is>
          <t>DELAFOSSITE#1</t>
        </is>
      </c>
      <c r="I35" s="39" t="inlineStr">
        <is>
          <t>DELAFOSSITE#1</t>
        </is>
      </c>
      <c r="J35" s="39" t="n">
        <v>-270345.8590114672</v>
      </c>
      <c r="K35" s="39" t="n">
        <v>-59913.40042195933</v>
      </c>
      <c r="L35" s="39" t="n">
        <v>-270121.0791427472</v>
      </c>
      <c r="M35" s="39" t="n">
        <v>-45912.26899944409</v>
      </c>
      <c r="N35" s="39" t="n">
        <v>-45.91226899944409</v>
      </c>
      <c r="O35" s="40" t="inlineStr"/>
    </row>
    <row r="36">
      <c r="A36" s="35" t="n">
        <v>1250</v>
      </c>
      <c r="B36" s="36" t="n">
        <v>976.85</v>
      </c>
      <c r="C36" s="36" t="inlineStr">
        <is>
          <t>Al2O3</t>
        </is>
      </c>
      <c r="D36" s="36" t="inlineStr">
        <is>
          <t>CuAlO2</t>
        </is>
      </c>
      <c r="E36" s="36" t="inlineStr">
        <is>
          <t>delafossite</t>
        </is>
      </c>
      <c r="F36" s="36" t="inlineStr">
        <is>
          <t>Cu + 0.5 Al2O3 + 0.25 O2 -&gt; CuAlO2</t>
        </is>
      </c>
      <c r="G36" s="36" t="n">
        <v>-272901.0827425867</v>
      </c>
      <c r="H36" s="36" t="inlineStr">
        <is>
          <t>CORUNDUM#1; DELAFOSSITE#1</t>
        </is>
      </c>
      <c r="I36" s="36" t="inlineStr">
        <is>
          <t>DELAFOSSITE#1</t>
        </is>
      </c>
      <c r="J36" s="36" t="n">
        <v>-272901.0827425867</v>
      </c>
      <c r="K36" s="36" t="n">
        <v>-63465.94505805945</v>
      </c>
      <c r="L36" s="36" t="n">
        <v>-282653.1375873307</v>
      </c>
      <c r="M36" s="36" t="n">
        <v>-44298.18561163894</v>
      </c>
      <c r="N36" s="36" t="n">
        <v>-44.29818561163894</v>
      </c>
      <c r="O36" s="37" t="inlineStr"/>
    </row>
    <row r="37">
      <c r="A37" s="38" t="n">
        <v>1300</v>
      </c>
      <c r="B37" s="39" t="n">
        <v>1026.85</v>
      </c>
      <c r="C37" s="39" t="inlineStr">
        <is>
          <t>Al2O3</t>
        </is>
      </c>
      <c r="D37" s="39" t="inlineStr">
        <is>
          <t>CuAlO2</t>
        </is>
      </c>
      <c r="E37" s="39" t="inlineStr">
        <is>
          <t>delafossite</t>
        </is>
      </c>
      <c r="F37" s="39" t="inlineStr">
        <is>
          <t>Cu + 0.5 Al2O3 + 0.25 O2 -&gt; CuAlO2</t>
        </is>
      </c>
      <c r="G37" s="39" t="n">
        <v>-275509.9868191415</v>
      </c>
      <c r="H37" s="39" t="inlineStr">
        <is>
          <t>DELAFOSSITE#1</t>
        </is>
      </c>
      <c r="I37" s="39" t="inlineStr">
        <is>
          <t>DELAFOSSITE#1</t>
        </is>
      </c>
      <c r="J37" s="39" t="n">
        <v>-275509.9868191415</v>
      </c>
      <c r="K37" s="39" t="n">
        <v>-67077.64455849766</v>
      </c>
      <c r="L37" s="39" t="n">
        <v>-295256.9074000003</v>
      </c>
      <c r="M37" s="39" t="n">
        <v>-42692.71128863306</v>
      </c>
      <c r="N37" s="39" t="n">
        <v>-42.69271128863306</v>
      </c>
      <c r="O37" s="40" t="inlineStr"/>
    </row>
    <row r="38">
      <c r="A38" s="35" t="n">
        <v>1350</v>
      </c>
      <c r="B38" s="36" t="n">
        <v>1076.85</v>
      </c>
      <c r="C38" s="36" t="inlineStr">
        <is>
          <t>Al2O3</t>
        </is>
      </c>
      <c r="D38" s="36" t="inlineStr">
        <is>
          <t>CuAlO2</t>
        </is>
      </c>
      <c r="E38" s="36" t="inlineStr">
        <is>
          <t>delafossite</t>
        </is>
      </c>
      <c r="F38" s="36" t="inlineStr">
        <is>
          <t>Cu + 0.5 Al2O3 + 0.25 O2 -&gt; CuAlO2</t>
        </is>
      </c>
      <c r="G38" s="36" t="n">
        <v>-278170.8776385138</v>
      </c>
      <c r="H38" s="36" t="inlineStr">
        <is>
          <t>DELAFOSSITE#1; IONIC_LIQ#2</t>
        </is>
      </c>
      <c r="I38" s="36" t="inlineStr">
        <is>
          <t>DELAFOSSITE#1</t>
        </is>
      </c>
      <c r="J38" s="36" t="n">
        <v>-278170.8776385141</v>
      </c>
      <c r="K38" s="36" t="n">
        <v>-70746.38367789735</v>
      </c>
      <c r="L38" s="36" t="n">
        <v>-307929.9322742684</v>
      </c>
      <c r="M38" s="36" t="n">
        <v>-41096.07805661252</v>
      </c>
      <c r="N38" s="36" t="n">
        <v>-41.09607805661252</v>
      </c>
      <c r="O38" s="37" t="inlineStr"/>
    </row>
    <row r="39">
      <c r="A39" s="38" t="n">
        <v>1400</v>
      </c>
      <c r="B39" s="39" t="n">
        <v>1126.85</v>
      </c>
      <c r="C39" s="39" t="inlineStr">
        <is>
          <t>Al2O3</t>
        </is>
      </c>
      <c r="D39" s="39" t="inlineStr">
        <is>
          <t>CuAlO2</t>
        </is>
      </c>
      <c r="E39" s="39" t="inlineStr">
        <is>
          <t>delafossite</t>
        </is>
      </c>
      <c r="F39" s="39" t="inlineStr">
        <is>
          <t>Cu + 0.5 Al2O3 + 0.25 O2 -&gt; CuAlO2</t>
        </is>
      </c>
      <c r="G39" s="39" t="n">
        <v>-280882.1790978832</v>
      </c>
      <c r="H39" s="39" t="inlineStr">
        <is>
          <t>DELAFOSSITE#1; IONIC_LIQ#1</t>
        </is>
      </c>
      <c r="I39" s="39" t="inlineStr">
        <is>
          <t>DELAFOSSITE#1</t>
        </is>
      </c>
      <c r="J39" s="39" t="n">
        <v>-280882.1790978832</v>
      </c>
      <c r="K39" s="39" t="n">
        <v>-74885.75572616636</v>
      </c>
      <c r="L39" s="39" t="n">
        <v>-320669.9247844102</v>
      </c>
      <c r="M39" s="39" t="n">
        <v>-39092.948572692</v>
      </c>
      <c r="N39" s="39" t="n">
        <v>-39.09294857269199</v>
      </c>
      <c r="O39" s="40" t="inlineStr"/>
    </row>
    <row r="40">
      <c r="A40" s="35" t="n">
        <v>1450</v>
      </c>
      <c r="B40" s="36" t="n">
        <v>1176.85</v>
      </c>
      <c r="C40" s="36" t="inlineStr">
        <is>
          <t>Al2O3</t>
        </is>
      </c>
      <c r="D40" s="36" t="inlineStr">
        <is>
          <t>CuAlO2</t>
        </is>
      </c>
      <c r="E40" s="36" t="inlineStr">
        <is>
          <t>delafossite</t>
        </is>
      </c>
      <c r="F40" s="36" t="inlineStr">
        <is>
          <t>Cu + 0.5 Al2O3 + 0.25 O2 -&gt; CuAlO2</t>
        </is>
      </c>
      <c r="G40" s="36" t="n">
        <v>-283642.4208207928</v>
      </c>
      <c r="H40" s="36" t="inlineStr">
        <is>
          <t>DELAFOSSITE#1; IONIC_LIQ#1</t>
        </is>
      </c>
      <c r="I40" s="36" t="inlineStr">
        <is>
          <t>DELAFOSSITE#1</t>
        </is>
      </c>
      <c r="J40" s="36" t="n">
        <v>-283642.4208207928</v>
      </c>
      <c r="K40" s="36" t="n">
        <v>-79154.90829742474</v>
      </c>
      <c r="L40" s="36" t="n">
        <v>-333474.7513710395</v>
      </c>
      <c r="M40" s="36" t="n">
        <v>-37022.55516144237</v>
      </c>
      <c r="N40" s="36" t="n">
        <v>-37.02255516144238</v>
      </c>
      <c r="O40" s="37" t="inlineStr"/>
    </row>
    <row r="41">
      <c r="A41" s="38" t="n">
        <v>1500</v>
      </c>
      <c r="B41" s="39" t="n">
        <v>1226.85</v>
      </c>
      <c r="C41" s="39" t="inlineStr">
        <is>
          <t>Al2O3</t>
        </is>
      </c>
      <c r="D41" s="39" t="inlineStr">
        <is>
          <t>CuAlO2</t>
        </is>
      </c>
      <c r="E41" s="39" t="inlineStr">
        <is>
          <t>delafossite</t>
        </is>
      </c>
      <c r="F41" s="39" t="inlineStr">
        <is>
          <t>Cu + 0.5 Al2O3 + 0.25 O2 -&gt; CuAlO2</t>
        </is>
      </c>
      <c r="G41" s="39" t="n">
        <v>-286450.2282521239</v>
      </c>
      <c r="H41" s="39" t="inlineStr">
        <is>
          <t>DELAFOSSITE#1</t>
        </is>
      </c>
      <c r="I41" s="39" t="inlineStr">
        <is>
          <t>DELAFOSSITE#1</t>
        </is>
      </c>
      <c r="J41" s="39" t="n">
        <v>-286450.2282521239</v>
      </c>
      <c r="K41" s="39" t="n">
        <v>-83478.17103307633</v>
      </c>
      <c r="L41" s="39" t="n">
        <v>-346342.4195472346</v>
      </c>
      <c r="M41" s="39" t="n">
        <v>-34959.05879140203</v>
      </c>
      <c r="N41" s="39" t="n">
        <v>-34.95905879140203</v>
      </c>
      <c r="O41" s="40" t="inlineStr"/>
    </row>
    <row r="42">
      <c r="A42" s="35" t="n">
        <v>1550</v>
      </c>
      <c r="B42" s="36" t="n">
        <v>1276.85</v>
      </c>
      <c r="C42" s="36" t="inlineStr">
        <is>
          <t>Al2O3</t>
        </is>
      </c>
      <c r="D42" s="36" t="inlineStr">
        <is>
          <t>CuAlO2</t>
        </is>
      </c>
      <c r="E42" s="36" t="inlineStr">
        <is>
          <t>delafossite</t>
        </is>
      </c>
      <c r="F42" s="36" t="inlineStr">
        <is>
          <t>Cu + 0.5 Al2O3 + 0.25 O2 -&gt; CuAlO2</t>
        </is>
      </c>
      <c r="G42" s="36" t="n">
        <v>-289304.3115666651</v>
      </c>
      <c r="H42" s="36" t="inlineStr">
        <is>
          <t>DELAFOSSITE#1</t>
        </is>
      </c>
      <c r="I42" s="36" t="inlineStr">
        <is>
          <t>DELAFOSSITE#1</t>
        </is>
      </c>
      <c r="J42" s="36" t="n">
        <v>-289304.3115666651</v>
      </c>
      <c r="K42" s="36" t="n">
        <v>-87853.73960806547</v>
      </c>
      <c r="L42" s="36" t="n">
        <v>-359271.0672644661</v>
      </c>
      <c r="M42" s="36" t="n">
        <v>-32902.8534026735</v>
      </c>
      <c r="N42" s="36" t="n">
        <v>-32.9028534026735</v>
      </c>
      <c r="O42" s="37" t="inlineStr"/>
    </row>
    <row r="43">
      <c r="A43" s="38" t="n">
        <v>1600</v>
      </c>
      <c r="B43" s="39" t="n">
        <v>1326.85</v>
      </c>
      <c r="C43" s="39" t="inlineStr">
        <is>
          <t>Al2O3</t>
        </is>
      </c>
      <c r="D43" s="39" t="inlineStr">
        <is>
          <t>CuAlO2</t>
        </is>
      </c>
      <c r="E43" s="39" t="inlineStr">
        <is>
          <t>delafossite</t>
        </is>
      </c>
      <c r="F43" s="39" t="inlineStr">
        <is>
          <t>Cu + 0.5 Al2O3 + 0.25 O2 -&gt; CuAlO2</t>
        </is>
      </c>
      <c r="G43" s="39" t="n">
        <v>-292457.7038833536</v>
      </c>
      <c r="H43" s="39" t="inlineStr">
        <is>
          <t>CORUNDUM#1; IONIC_LIQ#1; IONIC_LIQ#2</t>
        </is>
      </c>
      <c r="I43" s="39" t="inlineStr"/>
      <c r="J43" s="39" t="inlineStr"/>
      <c r="K43" s="39" t="n">
        <v>-92279.92616727331</v>
      </c>
      <c r="L43" s="39" t="n">
        <v>-372258.9544395002</v>
      </c>
      <c r="M43" s="39" t="n">
        <v>-31870.67670425749</v>
      </c>
      <c r="N43" s="39" t="n">
        <v>-31.87067670425749</v>
      </c>
      <c r="O43" s="40" t="inlineStr"/>
    </row>
    <row r="44">
      <c r="A44" s="35" t="n">
        <v>1650</v>
      </c>
      <c r="B44" s="36" t="n">
        <v>1376.85</v>
      </c>
      <c r="C44" s="36" t="inlineStr">
        <is>
          <t>Al2O3</t>
        </is>
      </c>
      <c r="D44" s="36" t="inlineStr">
        <is>
          <t>CuAlO2</t>
        </is>
      </c>
      <c r="E44" s="36" t="inlineStr">
        <is>
          <t>delafossite</t>
        </is>
      </c>
      <c r="F44" s="36" t="inlineStr">
        <is>
          <t>Cu + 0.5 Al2O3 + 0.25 O2 -&gt; CuAlO2</t>
        </is>
      </c>
      <c r="G44" s="36" t="n">
        <v>-295782.5824260045</v>
      </c>
      <c r="H44" s="36" t="inlineStr">
        <is>
          <t>CORUNDUM#1; IONIC_LIQ#1; IONIC_LIQ#2</t>
        </is>
      </c>
      <c r="I44" s="36" t="inlineStr"/>
      <c r="J44" s="36" t="inlineStr"/>
      <c r="K44" s="36" t="n">
        <v>-96755.14839899541</v>
      </c>
      <c r="L44" s="36" t="n">
        <v>-385304.4566984351</v>
      </c>
      <c r="M44" s="36" t="n">
        <v>-31356.70850269962</v>
      </c>
      <c r="N44" s="36" t="n">
        <v>-31.35670850269962</v>
      </c>
      <c r="O44" s="37" t="inlineStr"/>
    </row>
    <row r="45">
      <c r="A45" s="38" t="n">
        <v>1700</v>
      </c>
      <c r="B45" s="39" t="n">
        <v>1426.85</v>
      </c>
      <c r="C45" s="39" t="inlineStr">
        <is>
          <t>Al2O3</t>
        </is>
      </c>
      <c r="D45" s="39" t="inlineStr">
        <is>
          <t>CuAlO2</t>
        </is>
      </c>
      <c r="E45" s="39" t="inlineStr">
        <is>
          <t>delafossite</t>
        </is>
      </c>
      <c r="F45" s="39" t="inlineStr">
        <is>
          <t>Cu + 0.5 Al2O3 + 0.25 O2 -&gt; CuAlO2</t>
        </is>
      </c>
      <c r="G45" s="39" t="n">
        <v>-299158.3013889805</v>
      </c>
      <c r="H45" s="39" t="inlineStr">
        <is>
          <t>CORUNDUM#1; IONIC_LIQ#1; IONIC_LIQ#2</t>
        </is>
      </c>
      <c r="I45" s="39" t="inlineStr"/>
      <c r="J45" s="39" t="inlineStr"/>
      <c r="K45" s="39" t="n">
        <v>-101277.9199339312</v>
      </c>
      <c r="L45" s="39" t="n">
        <v>-398406.061438994</v>
      </c>
      <c r="M45" s="39" t="n">
        <v>-30883.09705086937</v>
      </c>
      <c r="N45" s="39" t="n">
        <v>-30.88309705086937</v>
      </c>
      <c r="O45" s="40" t="inlineStr"/>
    </row>
    <row r="46">
      <c r="A46" s="35" t="n">
        <v>1750</v>
      </c>
      <c r="B46" s="36" t="n">
        <v>1476.85</v>
      </c>
      <c r="C46" s="36" t="inlineStr">
        <is>
          <t>Al2O3</t>
        </is>
      </c>
      <c r="D46" s="36" t="inlineStr">
        <is>
          <t>CuAlO2</t>
        </is>
      </c>
      <c r="E46" s="36" t="inlineStr">
        <is>
          <t>delafossite</t>
        </is>
      </c>
      <c r="F46" s="36" t="inlineStr">
        <is>
          <t>Cu + 0.5 Al2O3 + 0.25 O2 -&gt; CuAlO2</t>
        </is>
      </c>
      <c r="G46" s="36" t="n">
        <v>-302586.0874129671</v>
      </c>
      <c r="H46" s="36" t="inlineStr">
        <is>
          <t>CORUNDUM#1; IONIC_LIQ#1; IONIC_LIQ#2</t>
        </is>
      </c>
      <c r="I46" s="36" t="inlineStr"/>
      <c r="J46" s="36" t="inlineStr"/>
      <c r="K46" s="36" t="n">
        <v>-105846.8418745748</v>
      </c>
      <c r="L46" s="36" t="n">
        <v>-411562.3663447147</v>
      </c>
      <c r="M46" s="36" t="n">
        <v>-30459.14777274593</v>
      </c>
      <c r="N46" s="36" t="n">
        <v>-30.45914777274593</v>
      </c>
      <c r="O46" s="37" t="inlineStr"/>
    </row>
    <row r="47">
      <c r="A47" s="38" t="n">
        <v>1800</v>
      </c>
      <c r="B47" s="39" t="n">
        <v>1526.85</v>
      </c>
      <c r="C47" s="39" t="inlineStr">
        <is>
          <t>Al2O3</t>
        </is>
      </c>
      <c r="D47" s="39" t="inlineStr">
        <is>
          <t>CuAlO2</t>
        </is>
      </c>
      <c r="E47" s="39" t="inlineStr">
        <is>
          <t>delafossite</t>
        </is>
      </c>
      <c r="F47" s="39" t="inlineStr">
        <is>
          <t>Cu + 0.5 Al2O3 + 0.25 O2 -&gt; CuAlO2</t>
        </is>
      </c>
      <c r="G47" s="39" t="n">
        <v>-306068.434453067</v>
      </c>
      <c r="H47" s="39" t="inlineStr">
        <is>
          <t>CORUNDUM#1; IONIC_LIQ#1; IONIC_LIQ#2</t>
        </is>
      </c>
      <c r="I47" s="39" t="inlineStr"/>
      <c r="J47" s="39" t="inlineStr"/>
      <c r="K47" s="39" t="n">
        <v>-110460.5952933756</v>
      </c>
      <c r="L47" s="39" t="n">
        <v>-424772.0805032522</v>
      </c>
      <c r="M47" s="39" t="n">
        <v>-30098.99269634834</v>
      </c>
      <c r="N47" s="39" t="n">
        <v>-30.09899269634834</v>
      </c>
      <c r="O47" s="40" t="inlineStr"/>
    </row>
    <row r="48">
      <c r="A48" s="35" t="n">
        <v>1850</v>
      </c>
      <c r="B48" s="36" t="n">
        <v>1576.85</v>
      </c>
      <c r="C48" s="36" t="inlineStr">
        <is>
          <t>Al2O3</t>
        </is>
      </c>
      <c r="D48" s="36" t="inlineStr">
        <is>
          <t>CuAlO2</t>
        </is>
      </c>
      <c r="E48" s="36" t="inlineStr">
        <is>
          <t>delafossite</t>
        </is>
      </c>
      <c r="F48" s="36" t="inlineStr">
        <is>
          <t>Cu + 0.5 Al2O3 + 0.25 O2 -&gt; CuAlO2</t>
        </is>
      </c>
      <c r="G48" s="36" t="n">
        <v>-309609.5970078569</v>
      </c>
      <c r="H48" s="36" t="inlineStr">
        <is>
          <t>CORUNDUM#1; IONIC_LIQ#1; IONIC_LIQ#2</t>
        </is>
      </c>
      <c r="I48" s="36" t="inlineStr"/>
      <c r="J48" s="36" t="inlineStr"/>
      <c r="K48" s="36" t="n">
        <v>-115117.9345650079</v>
      </c>
      <c r="L48" s="36" t="n">
        <v>-438034.0282849706</v>
      </c>
      <c r="M48" s="36" t="n">
        <v>-29823.5761711637</v>
      </c>
      <c r="N48" s="36" t="n">
        <v>-29.8235761711637</v>
      </c>
      <c r="O48" s="37" t="inlineStr"/>
    </row>
    <row r="49">
      <c r="A49" s="38" t="n">
        <v>1900</v>
      </c>
      <c r="B49" s="39" t="n">
        <v>1626.85</v>
      </c>
      <c r="C49" s="39" t="inlineStr">
        <is>
          <t>Al2O3</t>
        </is>
      </c>
      <c r="D49" s="39" t="inlineStr">
        <is>
          <t>CuAlO2</t>
        </is>
      </c>
      <c r="E49" s="39" t="inlineStr">
        <is>
          <t>delafossite</t>
        </is>
      </c>
      <c r="F49" s="39" t="inlineStr">
        <is>
          <t>Cu + 0.5 Al2O3 + 0.25 O2 -&gt; CuAlO2</t>
        </is>
      </c>
      <c r="G49" s="39" t="n">
        <v>-313216.3138381687</v>
      </c>
      <c r="H49" s="39" t="inlineStr">
        <is>
          <t>CORUNDUM#1; IONIC_LIQ#1; IONIC_LIQ#2</t>
        </is>
      </c>
      <c r="I49" s="39" t="inlineStr"/>
      <c r="J49" s="39" t="inlineStr"/>
      <c r="K49" s="39" t="n">
        <v>-119817.6814199426</v>
      </c>
      <c r="L49" s="39" t="n">
        <v>-451347.1561276338</v>
      </c>
      <c r="M49" s="39" t="n">
        <v>-29663.56027838495</v>
      </c>
      <c r="N49" s="39" t="n">
        <v>-29.66356027838495</v>
      </c>
      <c r="O49" s="40" t="inlineStr"/>
    </row>
    <row r="50">
      <c r="A50" s="35" t="n">
        <v>800</v>
      </c>
      <c r="B50" s="36" t="n">
        <v>526.85</v>
      </c>
      <c r="C50" s="36" t="inlineStr">
        <is>
          <t>Cr2O3</t>
        </is>
      </c>
      <c r="D50" s="36" t="inlineStr">
        <is>
          <t>CuCr2O4</t>
        </is>
      </c>
      <c r="E50" s="36" t="inlineStr">
        <is>
          <t>copper chromite spinel</t>
        </is>
      </c>
      <c r="F50" s="36" t="inlineStr">
        <is>
          <t>Cu + Cr2O3 + 0.5 O2 -&gt; CuCr2O4</t>
        </is>
      </c>
      <c r="G50" s="36" t="n">
        <v>-206564.8064567802</v>
      </c>
      <c r="H50" s="36" t="inlineStr">
        <is>
          <t>ALPHA_SPINEL#1; DELAFOSSITE#1</t>
        </is>
      </c>
      <c r="I50" s="36" t="inlineStr">
        <is>
          <t>ALPHA_SPINEL#1</t>
        </is>
      </c>
      <c r="J50" s="36" t="n">
        <v>-206564.8064567803</v>
      </c>
      <c r="K50" s="36" t="n">
        <v>-33912.57299215905</v>
      </c>
      <c r="L50" s="36" t="n">
        <v>-172813.3044591302</v>
      </c>
      <c r="M50" s="36" t="n">
        <v>-98629.96735549439</v>
      </c>
      <c r="N50" s="36" t="n">
        <v>-98.62996735549439</v>
      </c>
      <c r="O50" s="37" t="inlineStr"/>
    </row>
    <row r="51">
      <c r="A51" s="38" t="n">
        <v>850</v>
      </c>
      <c r="B51" s="39" t="n">
        <v>576.85</v>
      </c>
      <c r="C51" s="39" t="inlineStr">
        <is>
          <t>Cr2O3</t>
        </is>
      </c>
      <c r="D51" s="39" t="inlineStr">
        <is>
          <t>CuCr2O4</t>
        </is>
      </c>
      <c r="E51" s="39" t="inlineStr">
        <is>
          <t>copper chromite spinel</t>
        </is>
      </c>
      <c r="F51" s="39" t="inlineStr">
        <is>
          <t>Cu + Cr2O3 + 0.5 O2 -&gt; CuCr2O4</t>
        </is>
      </c>
      <c r="G51" s="39" t="n">
        <v>-208606.3353328709</v>
      </c>
      <c r="H51" s="39" t="inlineStr">
        <is>
          <t>ALPHA_SPINEL#1; DELAFOSSITE#1</t>
        </is>
      </c>
      <c r="I51" s="39" t="inlineStr">
        <is>
          <t>ALPHA_SPINEL#1</t>
        </is>
      </c>
      <c r="J51" s="39" t="n">
        <v>-208606.3353328709</v>
      </c>
      <c r="K51" s="39" t="n">
        <v>-36899.71572267172</v>
      </c>
      <c r="L51" s="39" t="n">
        <v>-184655.7645699373</v>
      </c>
      <c r="M51" s="39" t="n">
        <v>-94000.50497359829</v>
      </c>
      <c r="N51" s="39" t="n">
        <v>-94.0005049735983</v>
      </c>
      <c r="O51" s="40" t="inlineStr"/>
    </row>
    <row r="52">
      <c r="A52" s="35" t="n">
        <v>900</v>
      </c>
      <c r="B52" s="36" t="n">
        <v>626.85</v>
      </c>
      <c r="C52" s="36" t="inlineStr">
        <is>
          <t>Cr2O3</t>
        </is>
      </c>
      <c r="D52" s="36" t="inlineStr">
        <is>
          <t>CuCr2O4</t>
        </is>
      </c>
      <c r="E52" s="36" t="inlineStr">
        <is>
          <t>copper chromite spinel</t>
        </is>
      </c>
      <c r="F52" s="36" t="inlineStr">
        <is>
          <t>Cu + Cr2O3 + 0.5 O2 -&gt; CuCr2O4</t>
        </is>
      </c>
      <c r="G52" s="36" t="n">
        <v>-210808.8753428195</v>
      </c>
      <c r="H52" s="36" t="inlineStr">
        <is>
          <t>SPINEL#1</t>
        </is>
      </c>
      <c r="I52" s="36" t="inlineStr">
        <is>
          <t>SPINEL#1</t>
        </is>
      </c>
      <c r="J52" s="36" t="n">
        <v>-210808.8753428195</v>
      </c>
      <c r="K52" s="36" t="n">
        <v>-39969.02623895592</v>
      </c>
      <c r="L52" s="36" t="n">
        <v>-196598.464641915</v>
      </c>
      <c r="M52" s="36" t="n">
        <v>-89997.64154033037</v>
      </c>
      <c r="N52" s="36" t="n">
        <v>-89.99764154033036</v>
      </c>
      <c r="O52" s="37" t="inlineStr"/>
    </row>
    <row r="53">
      <c r="A53" s="38" t="n">
        <v>950</v>
      </c>
      <c r="B53" s="39" t="n">
        <v>676.85</v>
      </c>
      <c r="C53" s="39" t="inlineStr">
        <is>
          <t>Cr2O3</t>
        </is>
      </c>
      <c r="D53" s="39" t="inlineStr">
        <is>
          <t>CuCr2O4</t>
        </is>
      </c>
      <c r="E53" s="39" t="inlineStr">
        <is>
          <t>copper chromite spinel</t>
        </is>
      </c>
      <c r="F53" s="39" t="inlineStr">
        <is>
          <t>Cu + Cr2O3 + 0.5 O2 -&gt; CuCr2O4</t>
        </is>
      </c>
      <c r="G53" s="39" t="n">
        <v>-213097.1041401427</v>
      </c>
      <c r="H53" s="39" t="inlineStr">
        <is>
          <t>CUO#1; SPINEL#1</t>
        </is>
      </c>
      <c r="I53" s="39" t="inlineStr">
        <is>
          <t>SPINEL#1</t>
        </is>
      </c>
      <c r="J53" s="39" t="n">
        <v>-213097.1041425984</v>
      </c>
      <c r="K53" s="39" t="n">
        <v>-43116.53145504323</v>
      </c>
      <c r="L53" s="39" t="n">
        <v>-208636.6624357149</v>
      </c>
      <c r="M53" s="39" t="n">
        <v>-86119.38778766803</v>
      </c>
      <c r="N53" s="39" t="n">
        <v>-86.11938778766803</v>
      </c>
      <c r="O53" s="40" t="inlineStr"/>
    </row>
    <row r="54">
      <c r="A54" s="35" t="n">
        <v>1000</v>
      </c>
      <c r="B54" s="36" t="n">
        <v>726.85</v>
      </c>
      <c r="C54" s="36" t="inlineStr">
        <is>
          <t>Cr2O3</t>
        </is>
      </c>
      <c r="D54" s="36" t="inlineStr">
        <is>
          <t>CuCr2O4</t>
        </is>
      </c>
      <c r="E54" s="36" t="inlineStr">
        <is>
          <t>copper chromite spinel</t>
        </is>
      </c>
      <c r="F54" s="36" t="inlineStr">
        <is>
          <t>Cu + Cr2O3 + 0.5 O2 -&gt; CuCr2O4</t>
        </is>
      </c>
      <c r="G54" s="36" t="n">
        <v>-215453.7674246153</v>
      </c>
      <c r="H54" s="36" t="inlineStr">
        <is>
          <t>CUO#1; SPINEL#1</t>
        </is>
      </c>
      <c r="I54" s="36" t="inlineStr">
        <is>
          <t>SPINEL#1</t>
        </is>
      </c>
      <c r="J54" s="36" t="n">
        <v>-215453.7674403045</v>
      </c>
      <c r="K54" s="36" t="n">
        <v>-46338.66341131481</v>
      </c>
      <c r="L54" s="36" t="n">
        <v>-220766.0411412051</v>
      </c>
      <c r="M54" s="36" t="n">
        <v>-82265.34328154381</v>
      </c>
      <c r="N54" s="36" t="n">
        <v>-82.26534328154381</v>
      </c>
      <c r="O54" s="37" t="inlineStr"/>
    </row>
    <row r="55">
      <c r="A55" s="38" t="n">
        <v>1050</v>
      </c>
      <c r="B55" s="39" t="n">
        <v>776.85</v>
      </c>
      <c r="C55" s="39" t="inlineStr">
        <is>
          <t>Cr2O3</t>
        </is>
      </c>
      <c r="D55" s="39" t="inlineStr">
        <is>
          <t>CuCr2O4</t>
        </is>
      </c>
      <c r="E55" s="39" t="inlineStr">
        <is>
          <t>copper chromite spinel</t>
        </is>
      </c>
      <c r="F55" s="39" t="inlineStr">
        <is>
          <t>Cu + Cr2O3 + 0.5 O2 -&gt; CuCr2O4</t>
        </is>
      </c>
      <c r="G55" s="39" t="n">
        <v>-217875.247248353</v>
      </c>
      <c r="H55" s="39" t="inlineStr">
        <is>
          <t>CUO#1; SPINEL#1</t>
        </is>
      </c>
      <c r="I55" s="39" t="inlineStr">
        <is>
          <t>SPINEL#1</t>
        </is>
      </c>
      <c r="J55" s="39" t="n">
        <v>-217875.2473028064</v>
      </c>
      <c r="K55" s="39" t="n">
        <v>-49632.20212835616</v>
      </c>
      <c r="L55" s="39" t="n">
        <v>-232982.6508510953</v>
      </c>
      <c r="M55" s="39" t="n">
        <v>-78434.70854236069</v>
      </c>
      <c r="N55" s="39" t="n">
        <v>-78.4347085423607</v>
      </c>
      <c r="O55" s="40" t="inlineStr"/>
    </row>
    <row r="56">
      <c r="A56" s="35" t="n">
        <v>1100</v>
      </c>
      <c r="B56" s="36" t="n">
        <v>826.85</v>
      </c>
      <c r="C56" s="36" t="inlineStr">
        <is>
          <t>Cr2O3</t>
        </is>
      </c>
      <c r="D56" s="36" t="inlineStr">
        <is>
          <t>CuCr2O4</t>
        </is>
      </c>
      <c r="E56" s="36" t="inlineStr">
        <is>
          <t>copper chromite spinel</t>
        </is>
      </c>
      <c r="F56" s="36" t="inlineStr">
        <is>
          <t>Cu + Cr2O3 + 0.5 O2 -&gt; CuCr2O4</t>
        </is>
      </c>
      <c r="G56" s="36" t="n">
        <v>-220359.1101299958</v>
      </c>
      <c r="H56" s="36" t="inlineStr">
        <is>
          <t>SPINEL#1</t>
        </is>
      </c>
      <c r="I56" s="36" t="inlineStr">
        <is>
          <t>SPINEL#1</t>
        </is>
      </c>
      <c r="J56" s="36" t="n">
        <v>-220359.1101299958</v>
      </c>
      <c r="K56" s="36" t="n">
        <v>-52994.23058128006</v>
      </c>
      <c r="L56" s="36" t="n">
        <v>-245282.8726856817</v>
      </c>
      <c r="M56" s="36" t="n">
        <v>-74626.82512283348</v>
      </c>
      <c r="N56" s="36" t="n">
        <v>-74.62682512283348</v>
      </c>
      <c r="O56" s="37" t="inlineStr"/>
    </row>
    <row r="57">
      <c r="A57" s="38" t="n">
        <v>1150</v>
      </c>
      <c r="B57" s="39" t="n">
        <v>876.85</v>
      </c>
      <c r="C57" s="39" t="inlineStr">
        <is>
          <t>Cr2O3</t>
        </is>
      </c>
      <c r="D57" s="39" t="inlineStr">
        <is>
          <t>CuCr2O4</t>
        </is>
      </c>
      <c r="E57" s="39" t="inlineStr">
        <is>
          <t>copper chromite spinel</t>
        </is>
      </c>
      <c r="F57" s="39" t="inlineStr">
        <is>
          <t>Cu + Cr2O3 + 0.5 O2 -&gt; CuCr2O4</t>
        </is>
      </c>
      <c r="G57" s="39" t="n">
        <v>-222902.8696145792</v>
      </c>
      <c r="H57" s="39" t="inlineStr">
        <is>
          <t>SPINEL#1</t>
        </is>
      </c>
      <c r="I57" s="39" t="inlineStr">
        <is>
          <t>SPINEL#1</t>
        </is>
      </c>
      <c r="J57" s="39" t="n">
        <v>-222902.8696145792</v>
      </c>
      <c r="K57" s="39" t="n">
        <v>-56422.09952457435</v>
      </c>
      <c r="L57" s="39" t="n">
        <v>-257663.3746140724</v>
      </c>
      <c r="M57" s="39" t="n">
        <v>-70841.06999892159</v>
      </c>
      <c r="N57" s="39" t="n">
        <v>-70.8410699989216</v>
      </c>
      <c r="O57" s="40" t="inlineStr"/>
    </row>
    <row r="58">
      <c r="A58" s="35" t="n">
        <v>1200</v>
      </c>
      <c r="B58" s="36" t="n">
        <v>926.85</v>
      </c>
      <c r="C58" s="36" t="inlineStr">
        <is>
          <t>Cr2O3</t>
        </is>
      </c>
      <c r="D58" s="36" t="inlineStr">
        <is>
          <t>CuCr2O4</t>
        </is>
      </c>
      <c r="E58" s="36" t="inlineStr">
        <is>
          <t>copper chromite spinel</t>
        </is>
      </c>
      <c r="F58" s="36" t="inlineStr">
        <is>
          <t>Cu + Cr2O3 + 0.5 O2 -&gt; CuCr2O4</t>
        </is>
      </c>
      <c r="G58" s="36" t="n">
        <v>-225504.2643545234</v>
      </c>
      <c r="H58" s="36" t="inlineStr">
        <is>
          <t>SPINEL#1</t>
        </is>
      </c>
      <c r="I58" s="36" t="inlineStr">
        <is>
          <t>SPINEL#1</t>
        </is>
      </c>
      <c r="J58" s="36" t="n">
        <v>-225504.2643545233</v>
      </c>
      <c r="K58" s="36" t="n">
        <v>-59913.40042195933</v>
      </c>
      <c r="L58" s="36" t="n">
        <v>-270121.0791427472</v>
      </c>
      <c r="M58" s="36" t="n">
        <v>-67076.95836432744</v>
      </c>
      <c r="N58" s="36" t="n">
        <v>-67.07695836432744</v>
      </c>
      <c r="O58" s="37" t="inlineStr"/>
    </row>
    <row r="59">
      <c r="A59" s="38" t="n">
        <v>1250</v>
      </c>
      <c r="B59" s="39" t="n">
        <v>976.85</v>
      </c>
      <c r="C59" s="39" t="inlineStr">
        <is>
          <t>Cr2O3</t>
        </is>
      </c>
      <c r="D59" s="39" t="inlineStr">
        <is>
          <t>CuCr2O4</t>
        </is>
      </c>
      <c r="E59" s="39" t="inlineStr">
        <is>
          <t>copper chromite spinel</t>
        </is>
      </c>
      <c r="F59" s="39" t="inlineStr">
        <is>
          <t>Cu + Cr2O3 + 0.5 O2 -&gt; CuCr2O4</t>
        </is>
      </c>
      <c r="G59" s="39" t="n">
        <v>-228161.2237618664</v>
      </c>
      <c r="H59" s="39" t="inlineStr">
        <is>
          <t>SPINEL#1</t>
        </is>
      </c>
      <c r="I59" s="39" t="inlineStr">
        <is>
          <t>SPINEL#1</t>
        </is>
      </c>
      <c r="J59" s="39" t="n">
        <v>-228161.2237618664</v>
      </c>
      <c r="K59" s="39" t="n">
        <v>-63465.94505805945</v>
      </c>
      <c r="L59" s="39" t="n">
        <v>-282653.1375873307</v>
      </c>
      <c r="M59" s="39" t="n">
        <v>-63334.06906820717</v>
      </c>
      <c r="N59" s="39" t="n">
        <v>-63.33406906820717</v>
      </c>
      <c r="O59" s="40" t="inlineStr"/>
    </row>
    <row r="60">
      <c r="A60" s="35" t="n">
        <v>1300</v>
      </c>
      <c r="B60" s="36" t="n">
        <v>1026.85</v>
      </c>
      <c r="C60" s="36" t="inlineStr">
        <is>
          <t>Cr2O3</t>
        </is>
      </c>
      <c r="D60" s="36" t="inlineStr">
        <is>
          <t>CuCr2O4</t>
        </is>
      </c>
      <c r="E60" s="36" t="inlineStr">
        <is>
          <t>copper chromite spinel</t>
        </is>
      </c>
      <c r="F60" s="36" t="inlineStr">
        <is>
          <t>Cu + Cr2O3 + 0.5 O2 -&gt; CuCr2O4</t>
        </is>
      </c>
      <c r="G60" s="36" t="n">
        <v>-230871.7441830797</v>
      </c>
      <c r="H60" s="36" t="inlineStr">
        <is>
          <t>DELAFOSSITE#1; GAS#1; SPINEL#1</t>
        </is>
      </c>
      <c r="I60" s="36" t="inlineStr">
        <is>
          <t>SPINEL#1</t>
        </is>
      </c>
      <c r="J60" s="36" t="n">
        <v>-230871.7520140251</v>
      </c>
      <c r="K60" s="36" t="n">
        <v>-67077.64455849766</v>
      </c>
      <c r="L60" s="36" t="n">
        <v>-295256.9074000003</v>
      </c>
      <c r="M60" s="36" t="n">
        <v>-59611.42171522533</v>
      </c>
      <c r="N60" s="36" t="n">
        <v>-59.61142171522533</v>
      </c>
      <c r="O60" s="37" t="inlineStr"/>
    </row>
    <row r="61">
      <c r="A61" s="38" t="n">
        <v>1350</v>
      </c>
      <c r="B61" s="39" t="n">
        <v>1076.85</v>
      </c>
      <c r="C61" s="39" t="inlineStr">
        <is>
          <t>Cr2O3</t>
        </is>
      </c>
      <c r="D61" s="39" t="inlineStr">
        <is>
          <t>CuCr2O4</t>
        </is>
      </c>
      <c r="E61" s="39" t="inlineStr">
        <is>
          <t>copper chromite spinel</t>
        </is>
      </c>
      <c r="F61" s="39" t="inlineStr">
        <is>
          <t>Cu + Cr2O3 + 0.5 O2 -&gt; CuCr2O4</t>
        </is>
      </c>
      <c r="G61" s="39" t="n">
        <v>-233634.2012386797</v>
      </c>
      <c r="H61" s="39" t="inlineStr">
        <is>
          <t>DELAFOSSITE#1; GAS#1; SPINEL#1</t>
        </is>
      </c>
      <c r="I61" s="39" t="inlineStr">
        <is>
          <t>SPINEL#1</t>
        </is>
      </c>
      <c r="J61" s="39" t="n">
        <v>-233634.2318211386</v>
      </c>
      <c r="K61" s="39" t="n">
        <v>-70746.38367789735</v>
      </c>
      <c r="L61" s="39" t="n">
        <v>-307929.9322742684</v>
      </c>
      <c r="M61" s="39" t="n">
        <v>-55909.89322958631</v>
      </c>
      <c r="N61" s="39" t="n">
        <v>-55.9098932295863</v>
      </c>
      <c r="O61" s="40" t="inlineStr"/>
    </row>
    <row r="62">
      <c r="A62" s="35" t="n">
        <v>1400</v>
      </c>
      <c r="B62" s="36" t="n">
        <v>1126.85</v>
      </c>
      <c r="C62" s="36" t="inlineStr">
        <is>
          <t>Cr2O3</t>
        </is>
      </c>
      <c r="D62" s="36" t="inlineStr">
        <is>
          <t>CuCr2O4</t>
        </is>
      </c>
      <c r="E62" s="36" t="inlineStr">
        <is>
          <t>copper chromite spinel</t>
        </is>
      </c>
      <c r="F62" s="36" t="inlineStr">
        <is>
          <t>Cu + Cr2O3 + 0.5 O2 -&gt; CuCr2O4</t>
        </is>
      </c>
      <c r="G62" s="36" t="n">
        <v>-236446.9154881423</v>
      </c>
      <c r="H62" s="36" t="inlineStr">
        <is>
          <t>DELAFOSSITE#1; GAS#1; SPINEL#1</t>
        </is>
      </c>
      <c r="I62" s="36" t="inlineStr">
        <is>
          <t>SPINEL#1</t>
        </is>
      </c>
      <c r="J62" s="36" t="n">
        <v>-236447.022736425</v>
      </c>
      <c r="K62" s="36" t="n">
        <v>-74885.75572616636</v>
      </c>
      <c r="L62" s="36" t="n">
        <v>-320669.9247844102</v>
      </c>
      <c r="M62" s="36" t="n">
        <v>-51813.53189152828</v>
      </c>
      <c r="N62" s="36" t="n">
        <v>-51.81353189152829</v>
      </c>
      <c r="O62" s="37" t="inlineStr"/>
    </row>
    <row r="63">
      <c r="A63" s="38" t="n">
        <v>1450</v>
      </c>
      <c r="B63" s="39" t="n">
        <v>1176.85</v>
      </c>
      <c r="C63" s="39" t="inlineStr">
        <is>
          <t>Cr2O3</t>
        </is>
      </c>
      <c r="D63" s="39" t="inlineStr">
        <is>
          <t>CuCr2O4</t>
        </is>
      </c>
      <c r="E63" s="39" t="inlineStr">
        <is>
          <t>copper chromite spinel</t>
        </is>
      </c>
      <c r="F63" s="39" t="inlineStr">
        <is>
          <t>Cu + Cr2O3 + 0.5 O2 -&gt; CuCr2O4</t>
        </is>
      </c>
      <c r="G63" s="39" t="n">
        <v>-239308.3827303171</v>
      </c>
      <c r="H63" s="39" t="inlineStr">
        <is>
          <t>DELAFOSSITE#1; GAS#1; SPINEL#1</t>
        </is>
      </c>
      <c r="I63" s="39" t="inlineStr">
        <is>
          <t>SPINEL#1</t>
        </is>
      </c>
      <c r="J63" s="39" t="n">
        <v>-239308.7252694878</v>
      </c>
      <c r="K63" s="39" t="n">
        <v>-79154.90829742474</v>
      </c>
      <c r="L63" s="39" t="n">
        <v>-333474.7513710395</v>
      </c>
      <c r="M63" s="39" t="n">
        <v>-47661.40041258303</v>
      </c>
      <c r="N63" s="39" t="n">
        <v>-47.66140041258303</v>
      </c>
      <c r="O63" s="40" t="inlineStr"/>
    </row>
    <row r="64">
      <c r="A64" s="35" t="n">
        <v>1500</v>
      </c>
      <c r="B64" s="36" t="n">
        <v>1226.85</v>
      </c>
      <c r="C64" s="36" t="inlineStr">
        <is>
          <t>Cr2O3</t>
        </is>
      </c>
      <c r="D64" s="36" t="inlineStr">
        <is>
          <t>CuCr2O4</t>
        </is>
      </c>
      <c r="E64" s="36" t="inlineStr">
        <is>
          <t>copper chromite spinel</t>
        </is>
      </c>
      <c r="F64" s="36" t="inlineStr">
        <is>
          <t>Cu + Cr2O3 + 0.5 O2 -&gt; CuCr2O4</t>
        </is>
      </c>
      <c r="G64" s="36" t="n">
        <v>-242245.3827505887</v>
      </c>
      <c r="H64" s="36" t="inlineStr">
        <is>
          <t>CORUNDUM#1; DELAFOSSITE#1; GAS#1</t>
        </is>
      </c>
      <c r="I64" s="36" t="inlineStr"/>
      <c r="J64" s="36" t="inlineStr"/>
      <c r="K64" s="36" t="n">
        <v>-83478.17103307633</v>
      </c>
      <c r="L64" s="36" t="n">
        <v>-346342.4195472346</v>
      </c>
      <c r="M64" s="36" t="n">
        <v>-43724.67691600393</v>
      </c>
      <c r="N64" s="36" t="n">
        <v>-43.72467691600393</v>
      </c>
      <c r="O64" s="37" t="inlineStr"/>
    </row>
    <row r="65">
      <c r="A65" s="38" t="n">
        <v>1550</v>
      </c>
      <c r="B65" s="39" t="n">
        <v>1276.85</v>
      </c>
      <c r="C65" s="39" t="inlineStr">
        <is>
          <t>Cr2O3</t>
        </is>
      </c>
      <c r="D65" s="39" t="inlineStr">
        <is>
          <t>CuCr2O4</t>
        </is>
      </c>
      <c r="E65" s="39" t="inlineStr">
        <is>
          <t>copper chromite spinel</t>
        </is>
      </c>
      <c r="F65" s="39" t="inlineStr">
        <is>
          <t>Cu + Cr2O3 + 0.5 O2 -&gt; CuCr2O4</t>
        </is>
      </c>
      <c r="G65" s="39" t="n">
        <v>-245457.9471675686</v>
      </c>
      <c r="H65" s="39" t="inlineStr">
        <is>
          <t>CORUNDUM#1; DELAFOSSITE#1; GAS#1</t>
        </is>
      </c>
      <c r="I65" s="39" t="inlineStr"/>
      <c r="J65" s="39" t="inlineStr"/>
      <c r="K65" s="39" t="n">
        <v>-87853.73960806547</v>
      </c>
      <c r="L65" s="39" t="n">
        <v>-359271.0672644661</v>
      </c>
      <c r="M65" s="39" t="n">
        <v>-41412.29549786285</v>
      </c>
      <c r="N65" s="39" t="n">
        <v>-41.41229549786286</v>
      </c>
      <c r="O65" s="40" t="inlineStr"/>
    </row>
    <row r="66">
      <c r="A66" s="35" t="n">
        <v>1600</v>
      </c>
      <c r="B66" s="36" t="n">
        <v>1326.85</v>
      </c>
      <c r="C66" s="36" t="inlineStr">
        <is>
          <t>Cr2O3</t>
        </is>
      </c>
      <c r="D66" s="36" t="inlineStr">
        <is>
          <t>CuCr2O4</t>
        </is>
      </c>
      <c r="E66" s="36" t="inlineStr">
        <is>
          <t>copper chromite spinel</t>
        </is>
      </c>
      <c r="F66" s="36" t="inlineStr">
        <is>
          <t>Cu + Cr2O3 + 0.5 O2 -&gt; CuCr2O4</t>
        </is>
      </c>
      <c r="G66" s="36" t="n">
        <v>-248713.750208868</v>
      </c>
      <c r="H66" s="36" t="inlineStr">
        <is>
          <t>CORUNDUM#1; DELAFOSSITE#1; GAS#1</t>
        </is>
      </c>
      <c r="I66" s="36" t="inlineStr"/>
      <c r="J66" s="36" t="inlineStr"/>
      <c r="K66" s="36" t="n">
        <v>-92279.92616727331</v>
      </c>
      <c r="L66" s="36" t="n">
        <v>-372258.9544395002</v>
      </c>
      <c r="M66" s="36" t="n">
        <v>-39107.60036835191</v>
      </c>
      <c r="N66" s="36" t="n">
        <v>-39.10760036835191</v>
      </c>
      <c r="O66" s="37" t="inlineStr"/>
    </row>
    <row r="67">
      <c r="A67" s="38" t="n">
        <v>1650</v>
      </c>
      <c r="B67" s="39" t="n">
        <v>1376.85</v>
      </c>
      <c r="C67" s="39" t="inlineStr">
        <is>
          <t>Cr2O3</t>
        </is>
      </c>
      <c r="D67" s="39" t="inlineStr">
        <is>
          <t>CuCr2O4</t>
        </is>
      </c>
      <c r="E67" s="39" t="inlineStr">
        <is>
          <t>copper chromite spinel</t>
        </is>
      </c>
      <c r="F67" s="39" t="inlineStr">
        <is>
          <t>Cu + Cr2O3 + 0.5 O2 -&gt; CuCr2O4</t>
        </is>
      </c>
      <c r="G67" s="39" t="n">
        <v>-252011.6615810724</v>
      </c>
      <c r="H67" s="39" t="inlineStr">
        <is>
          <t>CORUNDUM#1; DELAFOSSITE#1; GAS#1</t>
        </is>
      </c>
      <c r="I67" s="39" t="inlineStr"/>
      <c r="J67" s="39" t="inlineStr"/>
      <c r="K67" s="39" t="n">
        <v>-96755.14839899541</v>
      </c>
      <c r="L67" s="39" t="n">
        <v>-385304.4566984351</v>
      </c>
      <c r="M67" s="39" t="n">
        <v>-36810.94699914567</v>
      </c>
      <c r="N67" s="39" t="n">
        <v>-36.81094699914567</v>
      </c>
      <c r="O67" s="40" t="inlineStr"/>
    </row>
    <row r="68">
      <c r="A68" s="35" t="n">
        <v>1700</v>
      </c>
      <c r="B68" s="36" t="n">
        <v>1426.85</v>
      </c>
      <c r="C68" s="36" t="inlineStr">
        <is>
          <t>Cr2O3</t>
        </is>
      </c>
      <c r="D68" s="36" t="inlineStr">
        <is>
          <t>CuCr2O4</t>
        </is>
      </c>
      <c r="E68" s="36" t="inlineStr">
        <is>
          <t>copper chromite spinel</t>
        </is>
      </c>
      <c r="F68" s="36" t="inlineStr">
        <is>
          <t>Cu + Cr2O3 + 0.5 O2 -&gt; CuCr2O4</t>
        </is>
      </c>
      <c r="G68" s="36" t="n">
        <v>-255350.6206172204</v>
      </c>
      <c r="H68" s="36" t="inlineStr">
        <is>
          <t>CORUNDUM#1; DELAFOSSITE#1; GAS#1</t>
        </is>
      </c>
      <c r="I68" s="36" t="inlineStr"/>
      <c r="J68" s="36" t="inlineStr"/>
      <c r="K68" s="36" t="n">
        <v>-101277.9199339312</v>
      </c>
      <c r="L68" s="36" t="n">
        <v>-398406.061438994</v>
      </c>
      <c r="M68" s="36" t="n">
        <v>-34522.67645613011</v>
      </c>
      <c r="N68" s="36" t="n">
        <v>-34.52267645613011</v>
      </c>
      <c r="O68" s="37" t="inlineStr"/>
    </row>
    <row r="69">
      <c r="A69" s="38" t="n">
        <v>1750</v>
      </c>
      <c r="B69" s="39" t="n">
        <v>1476.85</v>
      </c>
      <c r="C69" s="39" t="inlineStr">
        <is>
          <t>Cr2O3</t>
        </is>
      </c>
      <c r="D69" s="39" t="inlineStr">
        <is>
          <t>CuCr2O4</t>
        </is>
      </c>
      <c r="E69" s="39" t="inlineStr">
        <is>
          <t>copper chromite spinel</t>
        </is>
      </c>
      <c r="F69" s="39" t="inlineStr">
        <is>
          <t>Cu + Cr2O3 + 0.5 O2 -&gt; CuCr2O4</t>
        </is>
      </c>
      <c r="G69" s="39" t="n">
        <v>-258729.6318226737</v>
      </c>
      <c r="H69" s="39" t="inlineStr">
        <is>
          <t>CORUNDUM#1; DELAFOSSITE#1; GAS#1</t>
        </is>
      </c>
      <c r="I69" s="39" t="inlineStr"/>
      <c r="J69" s="39" t="inlineStr"/>
      <c r="K69" s="39" t="n">
        <v>-105846.8418745748</v>
      </c>
      <c r="L69" s="39" t="n">
        <v>-411562.3663447147</v>
      </c>
      <c r="M69" s="39" t="n">
        <v>-32243.1241485246</v>
      </c>
      <c r="N69" s="39" t="n">
        <v>-32.2431241485246</v>
      </c>
      <c r="O69" s="40" t="inlineStr"/>
    </row>
    <row r="70">
      <c r="A70" s="35" t="n">
        <v>1800</v>
      </c>
      <c r="B70" s="36" t="n">
        <v>1526.85</v>
      </c>
      <c r="C70" s="36" t="inlineStr">
        <is>
          <t>Cr2O3</t>
        </is>
      </c>
      <c r="D70" s="36" t="inlineStr">
        <is>
          <t>CuCr2O4</t>
        </is>
      </c>
      <c r="E70" s="36" t="inlineStr">
        <is>
          <t>copper chromite spinel</t>
        </is>
      </c>
      <c r="F70" s="36" t="inlineStr">
        <is>
          <t>Cu + Cr2O3 + 0.5 O2 -&gt; CuCr2O4</t>
        </is>
      </c>
      <c r="G70" s="36" t="n">
        <v>-262147.7620709376</v>
      </c>
      <c r="H70" s="36" t="inlineStr">
        <is>
          <t>CORUNDUM#1; DELAFOSSITE#1; GAS#1</t>
        </is>
      </c>
      <c r="I70" s="36" t="inlineStr"/>
      <c r="J70" s="36" t="inlineStr"/>
      <c r="K70" s="36" t="n">
        <v>-110460.5952933756</v>
      </c>
      <c r="L70" s="36" t="n">
        <v>-424772.0805032522</v>
      </c>
      <c r="M70" s="36" t="n">
        <v>-29972.63435832225</v>
      </c>
      <c r="N70" s="36" t="n">
        <v>-29.97263435832225</v>
      </c>
      <c r="O70" s="37" t="inlineStr"/>
    </row>
    <row r="71">
      <c r="A71" s="38" t="n">
        <v>1850</v>
      </c>
      <c r="B71" s="39" t="n">
        <v>1576.85</v>
      </c>
      <c r="C71" s="39" t="inlineStr">
        <is>
          <t>Cr2O3</t>
        </is>
      </c>
      <c r="D71" s="39" t="inlineStr">
        <is>
          <t>CuCr2O4</t>
        </is>
      </c>
      <c r="E71" s="39" t="inlineStr">
        <is>
          <t>copper chromite spinel</t>
        </is>
      </c>
      <c r="F71" s="39" t="inlineStr">
        <is>
          <t>Cu + Cr2O3 + 0.5 O2 -&gt; CuCr2O4</t>
        </is>
      </c>
      <c r="G71" s="39" t="n">
        <v>-265604.1399787237</v>
      </c>
      <c r="H71" s="39" t="inlineStr">
        <is>
          <t>CORUNDUM#1; DELAFOSSITE#1; GAS#1</t>
        </is>
      </c>
      <c r="I71" s="39" t="inlineStr"/>
      <c r="J71" s="39" t="inlineStr"/>
      <c r="K71" s="39" t="n">
        <v>-115117.9345650079</v>
      </c>
      <c r="L71" s="39" t="n">
        <v>-438034.0282849706</v>
      </c>
      <c r="M71" s="39" t="n">
        <v>-27711.58478936646</v>
      </c>
      <c r="N71" s="39" t="n">
        <v>-27.71158478936646</v>
      </c>
      <c r="O71" s="40" t="inlineStr"/>
    </row>
    <row r="72">
      <c r="A72" s="35" t="n">
        <v>1900</v>
      </c>
      <c r="B72" s="36" t="n">
        <v>1626.85</v>
      </c>
      <c r="C72" s="36" t="inlineStr">
        <is>
          <t>Cr2O3</t>
        </is>
      </c>
      <c r="D72" s="36" t="inlineStr">
        <is>
          <t>CuCr2O4</t>
        </is>
      </c>
      <c r="E72" s="36" t="inlineStr">
        <is>
          <t>copper chromite spinel</t>
        </is>
      </c>
      <c r="F72" s="36" t="inlineStr">
        <is>
          <t>Cu + Cr2O3 + 0.5 O2 -&gt; CuCr2O4</t>
        </is>
      </c>
      <c r="G72" s="36" t="n">
        <v>-269097.9583192471</v>
      </c>
      <c r="H72" s="36" t="inlineStr">
        <is>
          <t>CORUNDUM#1; DELAFOSSITE#1; GAS#1</t>
        </is>
      </c>
      <c r="I72" s="36" t="inlineStr"/>
      <c r="J72" s="36" t="inlineStr"/>
      <c r="K72" s="36" t="n">
        <v>-119817.6814199426</v>
      </c>
      <c r="L72" s="36" t="n">
        <v>-451347.1561276338</v>
      </c>
      <c r="M72" s="36" t="n">
        <v>-25460.42758667818</v>
      </c>
      <c r="N72" s="36" t="n">
        <v>-25.46042758667818</v>
      </c>
      <c r="O72" s="37" t="inlineStr"/>
    </row>
    <row r="73">
      <c r="A73" s="38" t="n">
        <v>800</v>
      </c>
      <c r="B73" s="39" t="n">
        <v>526.85</v>
      </c>
      <c r="C73" s="39" t="inlineStr">
        <is>
          <t>MnO</t>
        </is>
      </c>
      <c r="D73" s="39" t="inlineStr">
        <is>
          <t>CuMn2O4</t>
        </is>
      </c>
      <c r="E73" s="39" t="inlineStr">
        <is>
          <t>copper manganite spinel</t>
        </is>
      </c>
      <c r="F73" s="39" t="inlineStr">
        <is>
          <t>Cu + 2MnO + O2 -&gt; CuMn2O4</t>
        </is>
      </c>
      <c r="G73" s="39" t="n">
        <v>-185659.6936409582</v>
      </c>
      <c r="H73" s="39" t="inlineStr">
        <is>
          <t>DELAFOSSITE#1; SPINEL#1</t>
        </is>
      </c>
      <c r="I73" s="39" t="inlineStr">
        <is>
          <t>SPINEL#1</t>
        </is>
      </c>
      <c r="J73" s="39" t="n">
        <v>-185659.6936410652</v>
      </c>
      <c r="K73" s="39" t="n">
        <v>-33912.57299215905</v>
      </c>
      <c r="L73" s="39" t="n">
        <v>-172813.3044591302</v>
      </c>
      <c r="M73" s="39" t="n">
        <v>-197656.6720879269</v>
      </c>
      <c r="N73" s="39" t="n">
        <v>-197.6566720879269</v>
      </c>
      <c r="O73" s="40" t="inlineStr"/>
    </row>
    <row r="74">
      <c r="A74" s="35" t="n">
        <v>850</v>
      </c>
      <c r="B74" s="36" t="n">
        <v>576.85</v>
      </c>
      <c r="C74" s="36" t="inlineStr">
        <is>
          <t>MnO</t>
        </is>
      </c>
      <c r="D74" s="36" t="inlineStr">
        <is>
          <t>CuMn2O4</t>
        </is>
      </c>
      <c r="E74" s="36" t="inlineStr">
        <is>
          <t>copper manganite spinel</t>
        </is>
      </c>
      <c r="F74" s="36" t="inlineStr">
        <is>
          <t>Cu + 2MnO + O2 -&gt; CuMn2O4</t>
        </is>
      </c>
      <c r="G74" s="36" t="n">
        <v>-188031.895100451</v>
      </c>
      <c r="H74" s="36" t="inlineStr">
        <is>
          <t>DELAFOSSITE#1; SPINEL#1</t>
        </is>
      </c>
      <c r="I74" s="36" t="inlineStr">
        <is>
          <t>SPINEL#1</t>
        </is>
      </c>
      <c r="J74" s="36" t="n">
        <v>-188031.895100515</v>
      </c>
      <c r="K74" s="36" t="n">
        <v>-36899.71572267172</v>
      </c>
      <c r="L74" s="36" t="n">
        <v>-184655.7645699373</v>
      </c>
      <c r="M74" s="36" t="n">
        <v>-188562.9148088314</v>
      </c>
      <c r="N74" s="36" t="n">
        <v>-188.5629148088314</v>
      </c>
      <c r="O74" s="37" t="inlineStr"/>
    </row>
    <row r="75">
      <c r="A75" s="38" t="n">
        <v>900</v>
      </c>
      <c r="B75" s="39" t="n">
        <v>626.85</v>
      </c>
      <c r="C75" s="39" t="inlineStr">
        <is>
          <t>MnO</t>
        </is>
      </c>
      <c r="D75" s="39" t="inlineStr">
        <is>
          <t>CuMn2O4</t>
        </is>
      </c>
      <c r="E75" s="39" t="inlineStr">
        <is>
          <t>copper manganite spinel</t>
        </is>
      </c>
      <c r="F75" s="39" t="inlineStr">
        <is>
          <t>Cu + 2MnO + O2 -&gt; CuMn2O4</t>
        </is>
      </c>
      <c r="G75" s="39" t="n">
        <v>-190488.0545870807</v>
      </c>
      <c r="H75" s="39" t="inlineStr">
        <is>
          <t>DELAFOSSITE#1; SPINEL#1</t>
        </is>
      </c>
      <c r="I75" s="39" t="inlineStr">
        <is>
          <t>SPINEL#1</t>
        </is>
      </c>
      <c r="J75" s="39" t="n">
        <v>-190488.0545871282</v>
      </c>
      <c r="K75" s="39" t="n">
        <v>-39969.02623895592</v>
      </c>
      <c r="L75" s="39" t="n">
        <v>-196598.464641915</v>
      </c>
      <c r="M75" s="39" t="n">
        <v>-179563.7447178424</v>
      </c>
      <c r="N75" s="39" t="n">
        <v>-179.5637447178424</v>
      </c>
      <c r="O75" s="40" t="inlineStr"/>
    </row>
    <row r="76">
      <c r="A76" s="35" t="n">
        <v>950</v>
      </c>
      <c r="B76" s="36" t="n">
        <v>676.85</v>
      </c>
      <c r="C76" s="36" t="inlineStr">
        <is>
          <t>MnO</t>
        </is>
      </c>
      <c r="D76" s="36" t="inlineStr">
        <is>
          <t>CuMn2O4</t>
        </is>
      </c>
      <c r="E76" s="36" t="inlineStr">
        <is>
          <t>copper manganite spinel</t>
        </is>
      </c>
      <c r="F76" s="36" t="inlineStr">
        <is>
          <t>Cu + 2MnO + O2 -&gt; CuMn2O4</t>
        </is>
      </c>
      <c r="G76" s="36" t="n">
        <v>-193024.235066358</v>
      </c>
      <c r="H76" s="36" t="inlineStr">
        <is>
          <t>SPINEL#1</t>
        </is>
      </c>
      <c r="I76" s="36" t="inlineStr">
        <is>
          <t>SPINEL#1</t>
        </is>
      </c>
      <c r="J76" s="36" t="n">
        <v>-193024.235066358</v>
      </c>
      <c r="K76" s="36" t="n">
        <v>-43116.53145504323</v>
      </c>
      <c r="L76" s="36" t="n">
        <v>-208636.6624357149</v>
      </c>
      <c r="M76" s="36" t="n">
        <v>-170655.1339577942</v>
      </c>
      <c r="N76" s="36" t="n">
        <v>-170.6551339577942</v>
      </c>
      <c r="O76" s="37" t="inlineStr"/>
    </row>
    <row r="77">
      <c r="A77" s="38" t="n">
        <v>1000</v>
      </c>
      <c r="B77" s="39" t="n">
        <v>726.85</v>
      </c>
      <c r="C77" s="39" t="inlineStr">
        <is>
          <t>MnO</t>
        </is>
      </c>
      <c r="D77" s="39" t="inlineStr">
        <is>
          <t>CuMn2O4</t>
        </is>
      </c>
      <c r="E77" s="39" t="inlineStr">
        <is>
          <t>copper manganite spinel</t>
        </is>
      </c>
      <c r="F77" s="39" t="inlineStr">
        <is>
          <t>Cu + 2MnO + O2 -&gt; CuMn2O4</t>
        </is>
      </c>
      <c r="G77" s="39" t="n">
        <v>-195636.8250891477</v>
      </c>
      <c r="H77" s="39" t="inlineStr">
        <is>
          <t>SPINEL#1</t>
        </is>
      </c>
      <c r="I77" s="39" t="inlineStr">
        <is>
          <t>SPINEL#1</t>
        </is>
      </c>
      <c r="J77" s="39" t="n">
        <v>-195636.8250891477</v>
      </c>
      <c r="K77" s="39" t="n">
        <v>-46338.66341131481</v>
      </c>
      <c r="L77" s="39" t="n">
        <v>-220766.0411412051</v>
      </c>
      <c r="M77" s="39" t="n">
        <v>-161832.9751129714</v>
      </c>
      <c r="N77" s="39" t="n">
        <v>-161.8329751129714</v>
      </c>
      <c r="O77" s="40" t="inlineStr"/>
    </row>
    <row r="78">
      <c r="A78" s="35" t="n">
        <v>1050</v>
      </c>
      <c r="B78" s="36" t="n">
        <v>776.85</v>
      </c>
      <c r="C78" s="36" t="inlineStr">
        <is>
          <t>MnO</t>
        </is>
      </c>
      <c r="D78" s="36" t="inlineStr">
        <is>
          <t>CuMn2O4</t>
        </is>
      </c>
      <c r="E78" s="36" t="inlineStr">
        <is>
          <t>copper manganite spinel</t>
        </is>
      </c>
      <c r="F78" s="36" t="inlineStr">
        <is>
          <t>Cu + 2MnO + O2 -&gt; CuMn2O4</t>
        </is>
      </c>
      <c r="G78" s="36" t="n">
        <v>-198322.5092332957</v>
      </c>
      <c r="H78" s="36" t="inlineStr">
        <is>
          <t>SPINEL#1</t>
        </is>
      </c>
      <c r="I78" s="36" t="inlineStr">
        <is>
          <t>SPINEL#1</t>
        </is>
      </c>
      <c r="J78" s="36" t="n">
        <v>-198322.5092332956</v>
      </c>
      <c r="K78" s="36" t="n">
        <v>-49632.20212835616</v>
      </c>
      <c r="L78" s="36" t="n">
        <v>-232982.6508510953</v>
      </c>
      <c r="M78" s="36" t="n">
        <v>-153093.2201773871</v>
      </c>
      <c r="N78" s="36" t="n">
        <v>-153.0932201773871</v>
      </c>
      <c r="O78" s="37" t="inlineStr"/>
    </row>
    <row r="79">
      <c r="A79" s="38" t="n">
        <v>1100</v>
      </c>
      <c r="B79" s="39" t="n">
        <v>826.85</v>
      </c>
      <c r="C79" s="39" t="inlineStr">
        <is>
          <t>MnO</t>
        </is>
      </c>
      <c r="D79" s="39" t="inlineStr">
        <is>
          <t>CuMn2O4</t>
        </is>
      </c>
      <c r="E79" s="39" t="inlineStr">
        <is>
          <t>copper manganite spinel</t>
        </is>
      </c>
      <c r="F79" s="39" t="inlineStr">
        <is>
          <t>Cu + 2MnO + O2 -&gt; CuMn2O4</t>
        </is>
      </c>
      <c r="G79" s="39" t="n">
        <v>-201078.2418732291</v>
      </c>
      <c r="H79" s="39" t="inlineStr">
        <is>
          <t>SPINEL#1</t>
        </is>
      </c>
      <c r="I79" s="39" t="inlineStr">
        <is>
          <t>SPINEL#1</t>
        </is>
      </c>
      <c r="J79" s="39" t="n">
        <v>-201078.2418732291</v>
      </c>
      <c r="K79" s="39" t="n">
        <v>-52994.23058128006</v>
      </c>
      <c r="L79" s="39" t="n">
        <v>-245282.8726856817</v>
      </c>
      <c r="M79" s="39" t="n">
        <v>-144431.9604998403</v>
      </c>
      <c r="N79" s="39" t="n">
        <v>-144.4319604998403</v>
      </c>
      <c r="O79" s="40" t="inlineStr"/>
    </row>
    <row r="80">
      <c r="A80" s="35" t="n">
        <v>1150</v>
      </c>
      <c r="B80" s="36" t="n">
        <v>876.85</v>
      </c>
      <c r="C80" s="36" t="inlineStr">
        <is>
          <t>MnO</t>
        </is>
      </c>
      <c r="D80" s="36" t="inlineStr">
        <is>
          <t>CuMn2O4</t>
        </is>
      </c>
      <c r="E80" s="36" t="inlineStr">
        <is>
          <t>copper manganite spinel</t>
        </is>
      </c>
      <c r="F80" s="36" t="inlineStr">
        <is>
          <t>Cu + 2MnO + O2 -&gt; CuMn2O4</t>
        </is>
      </c>
      <c r="G80" s="36" t="n">
        <v>-203901.2234740863</v>
      </c>
      <c r="H80" s="36" t="inlineStr">
        <is>
          <t>GAS#1; SPINEL#1</t>
        </is>
      </c>
      <c r="I80" s="36" t="inlineStr">
        <is>
          <t>SPINEL#1</t>
        </is>
      </c>
      <c r="J80" s="36" t="n">
        <v>-203901.2234914291</v>
      </c>
      <c r="K80" s="36" t="n">
        <v>-56422.09952457435</v>
      </c>
      <c r="L80" s="36" t="n">
        <v>-257663.3746140724</v>
      </c>
      <c r="M80" s="36" t="n">
        <v>-135845.4887584168</v>
      </c>
      <c r="N80" s="36" t="n">
        <v>-135.8454887584168</v>
      </c>
      <c r="O80" s="37" t="inlineStr"/>
    </row>
    <row r="81">
      <c r="A81" s="38" t="n">
        <v>1200</v>
      </c>
      <c r="B81" s="39" t="n">
        <v>926.85</v>
      </c>
      <c r="C81" s="39" t="inlineStr">
        <is>
          <t>MnO</t>
        </is>
      </c>
      <c r="D81" s="39" t="inlineStr">
        <is>
          <t>CuMn2O4</t>
        </is>
      </c>
      <c r="E81" s="39" t="inlineStr">
        <is>
          <t>copper manganite spinel</t>
        </is>
      </c>
      <c r="F81" s="39" t="inlineStr">
        <is>
          <t>Cu + 2MnO + O2 -&gt; CuMn2O4</t>
        </is>
      </c>
      <c r="G81" s="39" t="n">
        <v>-206788.8788664221</v>
      </c>
      <c r="H81" s="39" t="inlineStr">
        <is>
          <t>GAS#1; SPINEL#1</t>
        </is>
      </c>
      <c r="I81" s="39" t="inlineStr">
        <is>
          <t>SPINEL#1</t>
        </is>
      </c>
      <c r="J81" s="39" t="n">
        <v>-206788.8791402739</v>
      </c>
      <c r="K81" s="39" t="n">
        <v>-59913.40042195933</v>
      </c>
      <c r="L81" s="39" t="n">
        <v>-270121.0791427472</v>
      </c>
      <c r="M81" s="39" t="n">
        <v>-127330.3291194199</v>
      </c>
      <c r="N81" s="39" t="n">
        <v>-127.3303291194199</v>
      </c>
      <c r="O81" s="40" t="inlineStr"/>
    </row>
    <row r="82">
      <c r="A82" s="35" t="n">
        <v>1250</v>
      </c>
      <c r="B82" s="36" t="n">
        <v>976.85</v>
      </c>
      <c r="C82" s="36" t="inlineStr">
        <is>
          <t>MnO</t>
        </is>
      </c>
      <c r="D82" s="36" t="inlineStr">
        <is>
          <t>CuMn2O4</t>
        </is>
      </c>
      <c r="E82" s="36" t="inlineStr">
        <is>
          <t>copper manganite spinel</t>
        </is>
      </c>
      <c r="F82" s="36" t="inlineStr">
        <is>
          <t>Cu + 2MnO + O2 -&gt; CuMn2O4</t>
        </is>
      </c>
      <c r="G82" s="36" t="n">
        <v>-209738.8373079718</v>
      </c>
      <c r="H82" s="36" t="inlineStr">
        <is>
          <t>GAS#1; SPINEL#1</t>
        </is>
      </c>
      <c r="I82" s="36" t="inlineStr">
        <is>
          <t>SPINEL#1</t>
        </is>
      </c>
      <c r="J82" s="36" t="n">
        <v>-209738.8389516587</v>
      </c>
      <c r="K82" s="36" t="n">
        <v>-63465.94505805945</v>
      </c>
      <c r="L82" s="36" t="n">
        <v>-282653.1375873307</v>
      </c>
      <c r="M82" s="36" t="n">
        <v>-118883.2464562594</v>
      </c>
      <c r="N82" s="36" t="n">
        <v>-118.8832464562594</v>
      </c>
      <c r="O82" s="37" t="inlineStr"/>
    </row>
    <row r="83">
      <c r="A83" s="38" t="n">
        <v>1300</v>
      </c>
      <c r="B83" s="39" t="n">
        <v>1026.85</v>
      </c>
      <c r="C83" s="39" t="inlineStr">
        <is>
          <t>MnO</t>
        </is>
      </c>
      <c r="D83" s="39" t="inlineStr">
        <is>
          <t>CuMn2O4</t>
        </is>
      </c>
      <c r="E83" s="39" t="inlineStr">
        <is>
          <t>copper manganite spinel</t>
        </is>
      </c>
      <c r="F83" s="39" t="inlineStr">
        <is>
          <t>Cu + 2MnO + O2 -&gt; CuMn2O4</t>
        </is>
      </c>
      <c r="G83" s="39" t="n">
        <v>-212748.9143569371</v>
      </c>
      <c r="H83" s="39" t="inlineStr">
        <is>
          <t>GAS#1; SPINEL#1</t>
        </is>
      </c>
      <c r="I83" s="39" t="inlineStr">
        <is>
          <t>SPINEL#1</t>
        </is>
      </c>
      <c r="J83" s="39" t="n">
        <v>-212748.9223407743</v>
      </c>
      <c r="K83" s="39" t="n">
        <v>-67077.64455849766</v>
      </c>
      <c r="L83" s="39" t="n">
        <v>-295256.9074000003</v>
      </c>
      <c r="M83" s="39" t="n">
        <v>-110501.3494056736</v>
      </c>
      <c r="N83" s="39" t="n">
        <v>-110.5013494056736</v>
      </c>
      <c r="O83" s="40" t="inlineStr"/>
    </row>
    <row r="84">
      <c r="A84" s="35" t="n">
        <v>1350</v>
      </c>
      <c r="B84" s="36" t="n">
        <v>1076.85</v>
      </c>
      <c r="C84" s="36" t="inlineStr">
        <is>
          <t>MnO</t>
        </is>
      </c>
      <c r="D84" s="36" t="inlineStr">
        <is>
          <t>CuMn2O4</t>
        </is>
      </c>
      <c r="E84" s="36" t="inlineStr">
        <is>
          <t>copper manganite spinel</t>
        </is>
      </c>
      <c r="F84" s="36" t="inlineStr">
        <is>
          <t>Cu + 2MnO + O2 -&gt; CuMn2O4</t>
        </is>
      </c>
      <c r="G84" s="36" t="n">
        <v>-215817.0961566895</v>
      </c>
      <c r="H84" s="36" t="inlineStr">
        <is>
          <t>GAS#1; SPINEL#1</t>
        </is>
      </c>
      <c r="I84" s="36" t="inlineStr">
        <is>
          <t>SPINEL#1</t>
        </is>
      </c>
      <c r="J84" s="36" t="n">
        <v>-215817.1300846492</v>
      </c>
      <c r="K84" s="36" t="n">
        <v>-70746.38367789735</v>
      </c>
      <c r="L84" s="36" t="n">
        <v>-307929.9322742684</v>
      </c>
      <c r="M84" s="36" t="n">
        <v>-102182.1983961824</v>
      </c>
      <c r="N84" s="36" t="n">
        <v>-102.1821983961824</v>
      </c>
      <c r="O84" s="37" t="inlineStr"/>
    </row>
    <row r="85">
      <c r="A85" s="38" t="n">
        <v>1400</v>
      </c>
      <c r="B85" s="39" t="n">
        <v>1126.85</v>
      </c>
      <c r="C85" s="39" t="inlineStr">
        <is>
          <t>MnO</t>
        </is>
      </c>
      <c r="D85" s="39" t="inlineStr">
        <is>
          <t>CuMn2O4</t>
        </is>
      </c>
      <c r="E85" s="39" t="inlineStr">
        <is>
          <t>copper manganite spinel</t>
        </is>
      </c>
      <c r="F85" s="39" t="inlineStr">
        <is>
          <t>Cu + 2MnO + O2 -&gt; CuMn2O4</t>
        </is>
      </c>
      <c r="G85" s="39" t="n">
        <v>-218959.3173793853</v>
      </c>
      <c r="H85" s="39" t="inlineStr">
        <is>
          <t>GAS#1; IONIC_LIQ#2; SPINEL#1</t>
        </is>
      </c>
      <c r="I85" s="39" t="inlineStr">
        <is>
          <t>SPINEL#1</t>
        </is>
      </c>
      <c r="J85" s="39" t="n">
        <v>-221351.0481612519</v>
      </c>
      <c r="K85" s="39" t="n">
        <v>-74885.75572616636</v>
      </c>
      <c r="L85" s="39" t="n">
        <v>-320669.9247844102</v>
      </c>
      <c r="M85" s="39" t="n">
        <v>-93632.38456278131</v>
      </c>
      <c r="N85" s="39" t="n">
        <v>-93.63238456278131</v>
      </c>
      <c r="O85" s="40" t="inlineStr"/>
    </row>
    <row r="86">
      <c r="A86" s="35" t="n">
        <v>1450</v>
      </c>
      <c r="B86" s="36" t="n">
        <v>1176.85</v>
      </c>
      <c r="C86" s="36" t="inlineStr">
        <is>
          <t>MnO</t>
        </is>
      </c>
      <c r="D86" s="36" t="inlineStr">
        <is>
          <t>CuMn2O4</t>
        </is>
      </c>
      <c r="E86" s="36" t="inlineStr">
        <is>
          <t>copper manganite spinel</t>
        </is>
      </c>
      <c r="F86" s="36" t="inlineStr">
        <is>
          <t>Cu + 2MnO + O2 -&gt; CuMn2O4</t>
        </is>
      </c>
      <c r="G86" s="36" t="n">
        <v>-222266.3293784822</v>
      </c>
      <c r="H86" s="36" t="inlineStr">
        <is>
          <t>GAS#1; IONIC_LIQ#2; SPINEL#1</t>
        </is>
      </c>
      <c r="I86" s="36" t="inlineStr">
        <is>
          <t>SPINEL#1</t>
        </is>
      </c>
      <c r="J86" s="36" t="n">
        <v>-229786.0072330491</v>
      </c>
      <c r="K86" s="36" t="n">
        <v>-79154.90829742474</v>
      </c>
      <c r="L86" s="36" t="n">
        <v>-333474.7513710395</v>
      </c>
      <c r="M86" s="36" t="n">
        <v>-85836.39760867995</v>
      </c>
      <c r="N86" s="36" t="n">
        <v>-85.83639760867995</v>
      </c>
      <c r="O86" s="37" t="inlineStr"/>
    </row>
    <row r="87">
      <c r="A87" s="38" t="n">
        <v>1500</v>
      </c>
      <c r="B87" s="39" t="n">
        <v>1226.85</v>
      </c>
      <c r="C87" s="39" t="inlineStr">
        <is>
          <t>MnO</t>
        </is>
      </c>
      <c r="D87" s="39" t="inlineStr">
        <is>
          <t>CuMn2O4</t>
        </is>
      </c>
      <c r="E87" s="39" t="inlineStr">
        <is>
          <t>copper manganite spinel</t>
        </is>
      </c>
      <c r="F87" s="39" t="inlineStr">
        <is>
          <t>Cu + 2MnO + O2 -&gt; CuMn2O4</t>
        </is>
      </c>
      <c r="G87" s="39" t="n">
        <v>-225782.1298366274</v>
      </c>
      <c r="H87" s="39" t="inlineStr">
        <is>
          <t>GAS#1; IONIC_LIQ#2; SPINEL#1</t>
        </is>
      </c>
      <c r="I87" s="39" t="inlineStr">
        <is>
          <t>SPINEL#1</t>
        </is>
      </c>
      <c r="J87" s="39" t="n">
        <v>-240061.9491466557</v>
      </c>
      <c r="K87" s="39" t="n">
        <v>-83478.17103307633</v>
      </c>
      <c r="L87" s="39" t="n">
        <v>-346342.4195472346</v>
      </c>
      <c r="M87" s="39" t="n">
        <v>-79185.53341206675</v>
      </c>
      <c r="N87" s="39" t="n">
        <v>-79.18553341206676</v>
      </c>
      <c r="O87" s="40" t="inlineStr"/>
    </row>
    <row r="88">
      <c r="A88" s="35" t="n">
        <v>1550</v>
      </c>
      <c r="B88" s="36" t="n">
        <v>1276.85</v>
      </c>
      <c r="C88" s="36" t="inlineStr">
        <is>
          <t>MnO</t>
        </is>
      </c>
      <c r="D88" s="36" t="inlineStr">
        <is>
          <t>CuMn2O4</t>
        </is>
      </c>
      <c r="E88" s="36" t="inlineStr">
        <is>
          <t>copper manganite spinel</t>
        </is>
      </c>
      <c r="F88" s="36" t="inlineStr">
        <is>
          <t>Cu + 2MnO + O2 -&gt; CuMn2O4</t>
        </is>
      </c>
      <c r="G88" s="36" t="n">
        <v>-229529.8523931339</v>
      </c>
      <c r="H88" s="36" t="inlineStr">
        <is>
          <t>GAS#1; IONIC_LIQ#2; SPINEL#1</t>
        </is>
      </c>
      <c r="I88" s="36" t="inlineStr">
        <is>
          <t>SPINEL#1</t>
        </is>
      </c>
      <c r="J88" s="36" t="n">
        <v>-250852.5186887021</v>
      </c>
      <c r="K88" s="36" t="n">
        <v>-87853.73960806547</v>
      </c>
      <c r="L88" s="36" t="n">
        <v>-359271.0672644661</v>
      </c>
      <c r="M88" s="36" t="n">
        <v>-73850.63748378912</v>
      </c>
      <c r="N88" s="36" t="n">
        <v>-73.85063748378911</v>
      </c>
      <c r="O88" s="37" t="inlineStr"/>
    </row>
    <row r="89">
      <c r="A89" s="38" t="n">
        <v>1600</v>
      </c>
      <c r="B89" s="39" t="n">
        <v>1326.85</v>
      </c>
      <c r="C89" s="39" t="inlineStr">
        <is>
          <t>MnO</t>
        </is>
      </c>
      <c r="D89" s="39" t="inlineStr">
        <is>
          <t>CuMn2O4</t>
        </is>
      </c>
      <c r="E89" s="39" t="inlineStr">
        <is>
          <t>copper manganite spinel</t>
        </is>
      </c>
      <c r="F89" s="39" t="inlineStr">
        <is>
          <t>Cu + 2MnO + O2 -&gt; CuMn2O4</t>
        </is>
      </c>
      <c r="G89" s="39" t="n">
        <v>-233493.5265377462</v>
      </c>
      <c r="H89" s="39" t="inlineStr">
        <is>
          <t>GAS#1; IONIC_LIQ#2; SPINEL#1</t>
        </is>
      </c>
      <c r="I89" s="39" t="inlineStr">
        <is>
          <t>SPINEL#1</t>
        </is>
      </c>
      <c r="J89" s="39" t="n">
        <v>-259929.3065974812</v>
      </c>
      <c r="K89" s="39" t="n">
        <v>-92279.92616727331</v>
      </c>
      <c r="L89" s="39" t="n">
        <v>-372258.9544395002</v>
      </c>
      <c r="M89" s="39" t="n">
        <v>-69728.23869963875</v>
      </c>
      <c r="N89" s="39" t="n">
        <v>-69.72823869963875</v>
      </c>
      <c r="O89" s="40" t="inlineStr"/>
    </row>
    <row r="90">
      <c r="A90" s="35" t="n">
        <v>1650</v>
      </c>
      <c r="B90" s="36" t="n">
        <v>1376.85</v>
      </c>
      <c r="C90" s="36" t="inlineStr">
        <is>
          <t>MnO</t>
        </is>
      </c>
      <c r="D90" s="36" t="inlineStr">
        <is>
          <t>CuMn2O4</t>
        </is>
      </c>
      <c r="E90" s="36" t="inlineStr">
        <is>
          <t>copper manganite spinel</t>
        </is>
      </c>
      <c r="F90" s="36" t="inlineStr">
        <is>
          <t>Cu + 2MnO + O2 -&gt; CuMn2O4</t>
        </is>
      </c>
      <c r="G90" s="36" t="n">
        <v>-237653.3389167933</v>
      </c>
      <c r="H90" s="36" t="inlineStr">
        <is>
          <t>GAS#1; IONIC_LIQ#2; SPINEL#1</t>
        </is>
      </c>
      <c r="I90" s="36" t="inlineStr">
        <is>
          <t>SPINEL#1</t>
        </is>
      </c>
      <c r="J90" s="36" t="n">
        <v>-267080.2105542907</v>
      </c>
      <c r="K90" s="36" t="n">
        <v>-96755.14839899541</v>
      </c>
      <c r="L90" s="36" t="n">
        <v>-385304.4566984351</v>
      </c>
      <c r="M90" s="36" t="n">
        <v>-66687.42447380186</v>
      </c>
      <c r="N90" s="36" t="n">
        <v>-66.68742447380185</v>
      </c>
      <c r="O90" s="37" t="inlineStr"/>
    </row>
    <row r="91">
      <c r="A91" s="38" t="n">
        <v>1700</v>
      </c>
      <c r="B91" s="39" t="n">
        <v>1426.85</v>
      </c>
      <c r="C91" s="39" t="inlineStr">
        <is>
          <t>MnO</t>
        </is>
      </c>
      <c r="D91" s="39" t="inlineStr">
        <is>
          <t>CuMn2O4</t>
        </is>
      </c>
      <c r="E91" s="39" t="inlineStr">
        <is>
          <t>copper manganite spinel</t>
        </is>
      </c>
      <c r="F91" s="39" t="inlineStr">
        <is>
          <t>Cu + 2MnO + O2 -&gt; CuMn2O4</t>
        </is>
      </c>
      <c r="G91" s="39" t="n">
        <v>-242020.6220366819</v>
      </c>
      <c r="H91" s="39" t="inlineStr">
        <is>
          <t>GAS#1; IONIC_LIQ#2; SPINEL#1</t>
        </is>
      </c>
      <c r="I91" s="39" t="inlineStr">
        <is>
          <t>SPINEL#1</t>
        </is>
      </c>
      <c r="J91" s="39" t="n">
        <v>-272941.9890815846</v>
      </c>
      <c r="K91" s="39" t="n">
        <v>-101277.9199339312</v>
      </c>
      <c r="L91" s="39" t="n">
        <v>-398406.061438994</v>
      </c>
      <c r="M91" s="39" t="n">
        <v>-64814.79576469725</v>
      </c>
      <c r="N91" s="39" t="n">
        <v>-64.81479576469725</v>
      </c>
      <c r="O91" s="40" t="inlineStr"/>
    </row>
    <row r="92">
      <c r="A92" s="35" t="n">
        <v>1750</v>
      </c>
      <c r="B92" s="36" t="n">
        <v>1476.85</v>
      </c>
      <c r="C92" s="36" t="inlineStr">
        <is>
          <t>MnO</t>
        </is>
      </c>
      <c r="D92" s="36" t="inlineStr">
        <is>
          <t>CuMn2O4</t>
        </is>
      </c>
      <c r="E92" s="36" t="inlineStr">
        <is>
          <t>copper manganite spinel</t>
        </is>
      </c>
      <c r="F92" s="36" t="inlineStr">
        <is>
          <t>Cu + 2MnO + O2 -&gt; CuMn2O4</t>
        </is>
      </c>
      <c r="G92" s="36" t="n">
        <v>-246635.5166498892</v>
      </c>
      <c r="H92" s="36" t="inlineStr">
        <is>
          <t>GAS#1; IONIC_LIQ#2</t>
        </is>
      </c>
      <c r="I92" s="36" t="inlineStr"/>
      <c r="J92" s="36" t="inlineStr"/>
      <c r="K92" s="36" t="n">
        <v>-105846.8418745748</v>
      </c>
      <c r="L92" s="36" t="n">
        <v>-411562.3663447147</v>
      </c>
      <c r="M92" s="36" t="n">
        <v>-64398.13129135431</v>
      </c>
      <c r="N92" s="36" t="n">
        <v>-64.3981312913543</v>
      </c>
      <c r="O92" s="37" t="inlineStr"/>
    </row>
    <row r="93">
      <c r="A93" s="38" t="n">
        <v>1800</v>
      </c>
      <c r="B93" s="39" t="n">
        <v>1526.85</v>
      </c>
      <c r="C93" s="39" t="inlineStr">
        <is>
          <t>MnO</t>
        </is>
      </c>
      <c r="D93" s="39" t="inlineStr">
        <is>
          <t>CuMn2O4</t>
        </is>
      </c>
      <c r="E93" s="39" t="inlineStr">
        <is>
          <t>copper manganite spinel</t>
        </is>
      </c>
      <c r="F93" s="39" t="inlineStr">
        <is>
          <t>Cu + 2MnO + O2 -&gt; CuMn2O4</t>
        </is>
      </c>
      <c r="G93" s="39" t="n">
        <v>-251354.9915712239</v>
      </c>
      <c r="H93" s="39" t="inlineStr">
        <is>
          <t>GAS#1; IONIC_LIQ#2</t>
        </is>
      </c>
      <c r="I93" s="39" t="inlineStr"/>
      <c r="J93" s="39" t="inlineStr"/>
      <c r="K93" s="39" t="n">
        <v>-110460.5952933756</v>
      </c>
      <c r="L93" s="39" t="n">
        <v>-424772.0805032522</v>
      </c>
      <c r="M93" s="39" t="n">
        <v>-64442.55177885806</v>
      </c>
      <c r="N93" s="39" t="n">
        <v>-64.44255177885806</v>
      </c>
      <c r="O93" s="40" t="inlineStr"/>
    </row>
    <row r="94">
      <c r="A94" s="35" t="n">
        <v>1850</v>
      </c>
      <c r="B94" s="36" t="n">
        <v>1576.85</v>
      </c>
      <c r="C94" s="36" t="inlineStr">
        <is>
          <t>MnO</t>
        </is>
      </c>
      <c r="D94" s="36" t="inlineStr">
        <is>
          <t>CuMn2O4</t>
        </is>
      </c>
      <c r="E94" s="36" t="inlineStr">
        <is>
          <t>copper manganite spinel</t>
        </is>
      </c>
      <c r="F94" s="36" t="inlineStr">
        <is>
          <t>Cu + 2MnO + O2 -&gt; CuMn2O4</t>
        </is>
      </c>
      <c r="G94" s="36" t="n">
        <v>-256126.118481996</v>
      </c>
      <c r="H94" s="36" t="inlineStr">
        <is>
          <t>GAS#1; IONIC_LIQ#2</t>
        </is>
      </c>
      <c r="I94" s="36" t="inlineStr"/>
      <c r="J94" s="36" t="inlineStr"/>
      <c r="K94" s="36" t="n">
        <v>-115117.9345650079</v>
      </c>
      <c r="L94" s="36" t="n">
        <v>-438034.0282849706</v>
      </c>
      <c r="M94" s="36" t="n">
        <v>-64583.47052444261</v>
      </c>
      <c r="N94" s="36" t="n">
        <v>-64.58347052444262</v>
      </c>
      <c r="O94" s="37" t="inlineStr"/>
    </row>
    <row r="95">
      <c r="A95" s="38" t="n">
        <v>1900</v>
      </c>
      <c r="B95" s="39" t="n">
        <v>1626.85</v>
      </c>
      <c r="C95" s="39" t="inlineStr">
        <is>
          <t>MnO</t>
        </is>
      </c>
      <c r="D95" s="39" t="inlineStr">
        <is>
          <t>CuMn2O4</t>
        </is>
      </c>
      <c r="E95" s="39" t="inlineStr">
        <is>
          <t>copper manganite spinel</t>
        </is>
      </c>
      <c r="F95" s="39" t="inlineStr">
        <is>
          <t>Cu + 2MnO + O2 -&gt; CuMn2O4</t>
        </is>
      </c>
      <c r="G95" s="39" t="n">
        <v>-260947.156962208</v>
      </c>
      <c r="H95" s="39" t="inlineStr">
        <is>
          <t>GAS#1; IONIC_LIQ#2</t>
        </is>
      </c>
      <c r="I95" s="39" t="inlineStr"/>
      <c r="J95" s="39" t="inlineStr"/>
      <c r="K95" s="39" t="n">
        <v>-119817.6814199426</v>
      </c>
      <c r="L95" s="39" t="n">
        <v>-451347.1561276338</v>
      </c>
      <c r="M95" s="39" t="n">
        <v>-64814.21609659377</v>
      </c>
      <c r="N95" s="39" t="n">
        <v>-64.81421609659377</v>
      </c>
      <c r="O95" s="40" t="inlineStr"/>
    </row>
    <row r="96">
      <c r="A96" s="35" t="n">
        <v>800</v>
      </c>
      <c r="B96" s="36" t="n">
        <v>526.85</v>
      </c>
      <c r="C96" s="36" t="inlineStr">
        <is>
          <t>FeO</t>
        </is>
      </c>
      <c r="D96" s="36" t="inlineStr">
        <is>
          <t>CuFe2O4</t>
        </is>
      </c>
      <c r="E96" s="36" t="inlineStr">
        <is>
          <t>copper ferrite spinel</t>
        </is>
      </c>
      <c r="F96" s="36" t="inlineStr">
        <is>
          <t>Cu + 2FeO + O2 -&gt; CuFe2O4</t>
        </is>
      </c>
      <c r="G96" s="36" t="n">
        <v>-162100.4647814551</v>
      </c>
      <c r="H96" s="36" t="inlineStr">
        <is>
          <t>CUO#1; GAS#1; SPINEL#1</t>
        </is>
      </c>
      <c r="I96" s="36" t="inlineStr">
        <is>
          <t>SPINEL#1</t>
        </is>
      </c>
      <c r="J96" s="36" t="n">
        <v>-162103.1197183228</v>
      </c>
      <c r="K96" s="36" t="n">
        <v>-33912.57299215905</v>
      </c>
      <c r="L96" s="36" t="n">
        <v>-172813.3044591302</v>
      </c>
      <c r="M96" s="36" t="n">
        <v>-271031.8747910243</v>
      </c>
      <c r="N96" s="36" t="n">
        <v>-271.0318747910243</v>
      </c>
      <c r="O96" s="37" t="inlineStr"/>
    </row>
    <row r="97">
      <c r="A97" s="38" t="n">
        <v>850</v>
      </c>
      <c r="B97" s="39" t="n">
        <v>576.85</v>
      </c>
      <c r="C97" s="39" t="inlineStr">
        <is>
          <t>FeO</t>
        </is>
      </c>
      <c r="D97" s="39" t="inlineStr">
        <is>
          <t>CuFe2O4</t>
        </is>
      </c>
      <c r="E97" s="39" t="inlineStr">
        <is>
          <t>copper ferrite spinel</t>
        </is>
      </c>
      <c r="F97" s="39" t="inlineStr">
        <is>
          <t>Cu + 2FeO + O2 -&gt; CuFe2O4</t>
        </is>
      </c>
      <c r="G97" s="39" t="n">
        <v>-164531.6760717952</v>
      </c>
      <c r="H97" s="39" t="inlineStr">
        <is>
          <t>CUO#1; GAS#1; SPINEL#1</t>
        </is>
      </c>
      <c r="I97" s="39" t="inlineStr">
        <is>
          <t>SPINEL#1</t>
        </is>
      </c>
      <c r="J97" s="39" t="n">
        <v>-164537.2634709534</v>
      </c>
      <c r="K97" s="39" t="n">
        <v>-36899.71572267172</v>
      </c>
      <c r="L97" s="39" t="n">
        <v>-184655.7645699373</v>
      </c>
      <c r="M97" s="39" t="n">
        <v>-262714.1421186505</v>
      </c>
      <c r="N97" s="39" t="n">
        <v>-262.7141421186505</v>
      </c>
      <c r="O97" s="40" t="inlineStr"/>
    </row>
    <row r="98">
      <c r="A98" s="35" t="n">
        <v>900</v>
      </c>
      <c r="B98" s="36" t="n">
        <v>626.85</v>
      </c>
      <c r="C98" s="36" t="inlineStr">
        <is>
          <t>FeO</t>
        </is>
      </c>
      <c r="D98" s="36" t="inlineStr">
        <is>
          <t>CuFe2O4</t>
        </is>
      </c>
      <c r="E98" s="36" t="inlineStr">
        <is>
          <t>copper ferrite spinel</t>
        </is>
      </c>
      <c r="F98" s="36" t="inlineStr">
        <is>
          <t>Cu + 2FeO + O2 -&gt; CuFe2O4</t>
        </is>
      </c>
      <c r="G98" s="36" t="n">
        <v>-167047.6962978091</v>
      </c>
      <c r="H98" s="36" t="inlineStr">
        <is>
          <t>CUO#1; GAS#1; SPINEL#1</t>
        </is>
      </c>
      <c r="I98" s="36" t="inlineStr">
        <is>
          <t>SPINEL#1</t>
        </is>
      </c>
      <c r="J98" s="36" t="n">
        <v>-167058.8157897713</v>
      </c>
      <c r="K98" s="36" t="n">
        <v>-39969.02623895592</v>
      </c>
      <c r="L98" s="36" t="n">
        <v>-196598.464641915</v>
      </c>
      <c r="M98" s="36" t="n">
        <v>-253638.9817711887</v>
      </c>
      <c r="N98" s="36" t="n">
        <v>-253.6389817711887</v>
      </c>
      <c r="O98" s="37" t="inlineStr"/>
    </row>
    <row r="99">
      <c r="A99" s="38" t="n">
        <v>950</v>
      </c>
      <c r="B99" s="39" t="n">
        <v>676.85</v>
      </c>
      <c r="C99" s="39" t="inlineStr">
        <is>
          <t>FeO</t>
        </is>
      </c>
      <c r="D99" s="39" t="inlineStr">
        <is>
          <t>CuFe2O4</t>
        </is>
      </c>
      <c r="E99" s="39" t="inlineStr">
        <is>
          <t>copper ferrite spinel</t>
        </is>
      </c>
      <c r="F99" s="39" t="inlineStr">
        <is>
          <t>Cu + 2FeO + O2 -&gt; CuFe2O4</t>
        </is>
      </c>
      <c r="G99" s="39" t="n">
        <v>-169644.2453335798</v>
      </c>
      <c r="H99" s="39" t="inlineStr">
        <is>
          <t>CUO#1; GAS#1; SPINEL#1</t>
        </is>
      </c>
      <c r="I99" s="39" t="inlineStr">
        <is>
          <t>SPINEL#1</t>
        </is>
      </c>
      <c r="J99" s="39" t="n">
        <v>-169665.2505084478</v>
      </c>
      <c r="K99" s="39" t="n">
        <v>-43116.53145504323</v>
      </c>
      <c r="L99" s="39" t="n">
        <v>-208636.6624357149</v>
      </c>
      <c r="M99" s="39" t="n">
        <v>-244633.4630851566</v>
      </c>
      <c r="N99" s="39" t="n">
        <v>-244.6334630851566</v>
      </c>
      <c r="O99" s="40" t="inlineStr"/>
    </row>
    <row r="100">
      <c r="A100" s="35" t="n">
        <v>1000</v>
      </c>
      <c r="B100" s="36" t="n">
        <v>726.85</v>
      </c>
      <c r="C100" s="36" t="inlineStr">
        <is>
          <t>FeO</t>
        </is>
      </c>
      <c r="D100" s="36" t="inlineStr">
        <is>
          <t>CuFe2O4</t>
        </is>
      </c>
      <c r="E100" s="36" t="inlineStr">
        <is>
          <t>copper ferrite spinel</t>
        </is>
      </c>
      <c r="F100" s="36" t="inlineStr">
        <is>
          <t>Cu + 2FeO + O2 -&gt; CuFe2O4</t>
        </is>
      </c>
      <c r="G100" s="36" t="n">
        <v>-172317.5256395828</v>
      </c>
      <c r="H100" s="36" t="inlineStr">
        <is>
          <t>CUO#1; GAS#1; SPINEL#1</t>
        </is>
      </c>
      <c r="I100" s="36" t="inlineStr">
        <is>
          <t>SPINEL#1</t>
        </is>
      </c>
      <c r="J100" s="36" t="n">
        <v>-172355.2916892779</v>
      </c>
      <c r="K100" s="36" t="n">
        <v>-46338.66341131481</v>
      </c>
      <c r="L100" s="36" t="n">
        <v>-220766.0411412051</v>
      </c>
      <c r="M100" s="36" t="n">
        <v>-235692.7056654284</v>
      </c>
      <c r="N100" s="36" t="n">
        <v>-235.6927056654284</v>
      </c>
      <c r="O100" s="37" t="inlineStr"/>
    </row>
    <row r="101">
      <c r="A101" s="38" t="n">
        <v>1050</v>
      </c>
      <c r="B101" s="39" t="n">
        <v>776.85</v>
      </c>
      <c r="C101" s="39" t="inlineStr">
        <is>
          <t>FeO</t>
        </is>
      </c>
      <c r="D101" s="39" t="inlineStr">
        <is>
          <t>CuFe2O4</t>
        </is>
      </c>
      <c r="E101" s="39" t="inlineStr">
        <is>
          <t>copper ferrite spinel</t>
        </is>
      </c>
      <c r="F101" s="39" t="inlineStr">
        <is>
          <t>Cu + 2FeO + O2 -&gt; CuFe2O4</t>
        </is>
      </c>
      <c r="G101" s="39" t="n">
        <v>-175064.1651550736</v>
      </c>
      <c r="H101" s="39" t="inlineStr">
        <is>
          <t>CUO#1; GAS#1; SPINEL#1</t>
        </is>
      </c>
      <c r="I101" s="39" t="inlineStr">
        <is>
          <t>SPINEL#1</t>
        </is>
      </c>
      <c r="J101" s="39" t="n">
        <v>-175128.9508725604</v>
      </c>
      <c r="K101" s="39" t="n">
        <v>-49632.20212835616</v>
      </c>
      <c r="L101" s="39" t="n">
        <v>-232982.6508510953</v>
      </c>
      <c r="M101" s="39" t="n">
        <v>-226812.178289979</v>
      </c>
      <c r="N101" s="39" t="n">
        <v>-226.812178289979</v>
      </c>
      <c r="O101" s="40" t="inlineStr"/>
    </row>
    <row r="102">
      <c r="A102" s="35" t="n">
        <v>1100</v>
      </c>
      <c r="B102" s="36" t="n">
        <v>826.85</v>
      </c>
      <c r="C102" s="36" t="inlineStr">
        <is>
          <t>FeO</t>
        </is>
      </c>
      <c r="D102" s="36" t="inlineStr">
        <is>
          <t>CuFe2O4</t>
        </is>
      </c>
      <c r="E102" s="36" t="inlineStr">
        <is>
          <t>copper ferrite spinel</t>
        </is>
      </c>
      <c r="F102" s="36" t="inlineStr">
        <is>
          <t>Cu + 2FeO + O2 -&gt; CuFe2O4</t>
        </is>
      </c>
      <c r="G102" s="36" t="n">
        <v>-177881.1743129264</v>
      </c>
      <c r="H102" s="36" t="inlineStr">
        <is>
          <t>CUO#1; GAS#1; SPINEL#1</t>
        </is>
      </c>
      <c r="I102" s="36" t="inlineStr">
        <is>
          <t>SPINEL#1</t>
        </is>
      </c>
      <c r="J102" s="36" t="n">
        <v>-177987.4837585007</v>
      </c>
      <c r="K102" s="36" t="n">
        <v>-52994.23058128006</v>
      </c>
      <c r="L102" s="36" t="n">
        <v>-245282.8726856817</v>
      </c>
      <c r="M102" s="36" t="n">
        <v>-217989.7230296175</v>
      </c>
      <c r="N102" s="36" t="n">
        <v>-217.9897230296175</v>
      </c>
      <c r="O102" s="37" t="inlineStr"/>
    </row>
    <row r="103">
      <c r="A103" s="38" t="n">
        <v>1150</v>
      </c>
      <c r="B103" s="39" t="n">
        <v>876.85</v>
      </c>
      <c r="C103" s="39" t="inlineStr">
        <is>
          <t>FeO</t>
        </is>
      </c>
      <c r="D103" s="39" t="inlineStr">
        <is>
          <t>CuFe2O4</t>
        </is>
      </c>
      <c r="E103" s="39" t="inlineStr">
        <is>
          <t>copper ferrite spinel</t>
        </is>
      </c>
      <c r="F103" s="39" t="inlineStr">
        <is>
          <t>Cu + 2FeO + O2 -&gt; CuFe2O4</t>
        </is>
      </c>
      <c r="G103" s="39" t="n">
        <v>-180765.9096637162</v>
      </c>
      <c r="H103" s="39" t="inlineStr">
        <is>
          <t>CUO#1; GAS#1; SPINEL#1</t>
        </is>
      </c>
      <c r="I103" s="39" t="inlineStr">
        <is>
          <t>SPINEL#1</t>
        </is>
      </c>
      <c r="J103" s="39" t="n">
        <v>-180933.227721068</v>
      </c>
      <c r="K103" s="39" t="n">
        <v>-56422.09952457435</v>
      </c>
      <c r="L103" s="39" t="n">
        <v>-257663.3746140724</v>
      </c>
      <c r="M103" s="39" t="n">
        <v>-209224.6060921538</v>
      </c>
      <c r="N103" s="39" t="n">
        <v>-209.2246060921538</v>
      </c>
      <c r="O103" s="40" t="inlineStr"/>
    </row>
    <row r="104">
      <c r="A104" s="35" t="n">
        <v>1200</v>
      </c>
      <c r="B104" s="36" t="n">
        <v>926.85</v>
      </c>
      <c r="C104" s="36" t="inlineStr">
        <is>
          <t>FeO</t>
        </is>
      </c>
      <c r="D104" s="36" t="inlineStr">
        <is>
          <t>CuFe2O4</t>
        </is>
      </c>
      <c r="E104" s="36" t="inlineStr">
        <is>
          <t>copper ferrite spinel</t>
        </is>
      </c>
      <c r="F104" s="36" t="inlineStr">
        <is>
          <t>Cu + 2FeO + O2 -&gt; CuFe2O4</t>
        </is>
      </c>
      <c r="G104" s="36" t="n">
        <v>-183716.0383880882</v>
      </c>
      <c r="H104" s="36" t="inlineStr">
        <is>
          <t>CUO#1; GAS#1; SPINEL#1</t>
        </is>
      </c>
      <c r="I104" s="36" t="inlineStr">
        <is>
          <t>SPINEL#1</t>
        </is>
      </c>
      <c r="J104" s="36" t="n">
        <v>-183969.2931740159</v>
      </c>
      <c r="K104" s="36" t="n">
        <v>-59913.40042195933</v>
      </c>
      <c r="L104" s="36" t="n">
        <v>-270121.0791427472</v>
      </c>
      <c r="M104" s="36" t="n">
        <v>-200513.5269605683</v>
      </c>
      <c r="N104" s="36" t="n">
        <v>-200.5135269605683</v>
      </c>
      <c r="O104" s="37" t="inlineStr"/>
    </row>
    <row r="105">
      <c r="A105" s="38" t="n">
        <v>1250</v>
      </c>
      <c r="B105" s="39" t="n">
        <v>976.85</v>
      </c>
      <c r="C105" s="39" t="inlineStr">
        <is>
          <t>FeO</t>
        </is>
      </c>
      <c r="D105" s="39" t="inlineStr">
        <is>
          <t>CuFe2O4</t>
        </is>
      </c>
      <c r="E105" s="39" t="inlineStr">
        <is>
          <t>copper ferrite spinel</t>
        </is>
      </c>
      <c r="F105" s="39" t="inlineStr">
        <is>
          <t>Cu + 2FeO + O2 -&gt; CuFe2O4</t>
        </is>
      </c>
      <c r="G105" s="39" t="n">
        <v>-186729.4996516531</v>
      </c>
      <c r="H105" s="39" t="inlineStr">
        <is>
          <t>CUO#1; GAS#1; SPINEL#1</t>
        </is>
      </c>
      <c r="I105" s="39" t="inlineStr">
        <is>
          <t>SPINEL#1</t>
        </is>
      </c>
      <c r="J105" s="39" t="n">
        <v>-187099.0943328858</v>
      </c>
      <c r="K105" s="39" t="n">
        <v>-63465.94505805945</v>
      </c>
      <c r="L105" s="39" t="n">
        <v>-282653.1375873307</v>
      </c>
      <c r="M105" s="39" t="n">
        <v>-191857.9424376593</v>
      </c>
      <c r="N105" s="39" t="n">
        <v>-191.8579424376593</v>
      </c>
      <c r="O105" s="40" t="inlineStr"/>
    </row>
    <row r="106">
      <c r="A106" s="35" t="n">
        <v>1300</v>
      </c>
      <c r="B106" s="36" t="n">
        <v>1026.85</v>
      </c>
      <c r="C106" s="36" t="inlineStr">
        <is>
          <t>FeO</t>
        </is>
      </c>
      <c r="D106" s="36" t="inlineStr">
        <is>
          <t>CuFe2O4</t>
        </is>
      </c>
      <c r="E106" s="36" t="inlineStr">
        <is>
          <t>copper ferrite spinel</t>
        </is>
      </c>
      <c r="F106" s="36" t="inlineStr">
        <is>
          <t>Cu + 2FeO + O2 -&gt; CuFe2O4</t>
        </is>
      </c>
      <c r="G106" s="36" t="n">
        <v>-189804.460480857</v>
      </c>
      <c r="H106" s="36" t="inlineStr">
        <is>
          <t>CUO#1; GAS#1; SPINEL#1</t>
        </is>
      </c>
      <c r="I106" s="36" t="inlineStr">
        <is>
          <t>SPINEL#1</t>
        </is>
      </c>
      <c r="J106" s="36" t="n">
        <v>-190325.7232691652</v>
      </c>
      <c r="K106" s="36" t="n">
        <v>-67077.64455849766</v>
      </c>
      <c r="L106" s="36" t="n">
        <v>-295256.9074000003</v>
      </c>
      <c r="M106" s="36" t="n">
        <v>-183259.2137216339</v>
      </c>
      <c r="N106" s="36" t="n">
        <v>-183.2592137216339</v>
      </c>
      <c r="O106" s="37" t="inlineStr"/>
    </row>
    <row r="107">
      <c r="A107" s="38" t="n">
        <v>1350</v>
      </c>
      <c r="B107" s="39" t="n">
        <v>1076.85</v>
      </c>
      <c r="C107" s="39" t="inlineStr">
        <is>
          <t>FeO</t>
        </is>
      </c>
      <c r="D107" s="39" t="inlineStr">
        <is>
          <t>CuFe2O4</t>
        </is>
      </c>
      <c r="E107" s="39" t="inlineStr">
        <is>
          <t>copper ferrite spinel</t>
        </is>
      </c>
      <c r="F107" s="39" t="inlineStr">
        <is>
          <t>Cu + 2FeO + O2 -&gt; CuFe2O4</t>
        </is>
      </c>
      <c r="G107" s="39" t="n">
        <v>-192939.2658049147</v>
      </c>
      <c r="H107" s="39" t="inlineStr">
        <is>
          <t>CUO#1; GAS#1; SPINEL#1</t>
        </is>
      </c>
      <c r="I107" s="39" t="inlineStr">
        <is>
          <t>SPINEL#1</t>
        </is>
      </c>
      <c r="J107" s="39" t="n">
        <v>-193651.2056806667</v>
      </c>
      <c r="K107" s="39" t="n">
        <v>-70746.38367789735</v>
      </c>
      <c r="L107" s="39" t="n">
        <v>-307929.9322742684</v>
      </c>
      <c r="M107" s="39" t="n">
        <v>-174717.4310201225</v>
      </c>
      <c r="N107" s="39" t="n">
        <v>-174.7174310201225</v>
      </c>
      <c r="O107" s="40" t="inlineStr"/>
    </row>
    <row r="108">
      <c r="A108" s="35" t="n">
        <v>1400</v>
      </c>
      <c r="B108" s="36" t="n">
        <v>1126.85</v>
      </c>
      <c r="C108" s="36" t="inlineStr">
        <is>
          <t>FeO</t>
        </is>
      </c>
      <c r="D108" s="36" t="inlineStr">
        <is>
          <t>CuFe2O4</t>
        </is>
      </c>
      <c r="E108" s="36" t="inlineStr">
        <is>
          <t>copper ferrite spinel</t>
        </is>
      </c>
      <c r="F108" s="36" t="inlineStr">
        <is>
          <t>Cu + 2FeO + O2 -&gt; CuFe2O4</t>
        </is>
      </c>
      <c r="G108" s="36" t="n">
        <v>-196159.747490302</v>
      </c>
      <c r="H108" s="36" t="inlineStr">
        <is>
          <t>GAS#1; IONIC_LIQ#2; SPINEL#1</t>
        </is>
      </c>
      <c r="I108" s="36" t="inlineStr">
        <is>
          <t>SPINEL#1</t>
        </is>
      </c>
      <c r="J108" s="36" t="n">
        <v>-197585.6489223277</v>
      </c>
      <c r="K108" s="36" t="n">
        <v>-74885.75572616636</v>
      </c>
      <c r="L108" s="36" t="n">
        <v>-320669.9247844102</v>
      </c>
      <c r="M108" s="36" t="n">
        <v>-166008.6884661482</v>
      </c>
      <c r="N108" s="36" t="n">
        <v>-166.0086884661482</v>
      </c>
      <c r="O108" s="37" t="inlineStr"/>
    </row>
    <row r="109">
      <c r="A109" s="38" t="n">
        <v>1450</v>
      </c>
      <c r="B109" s="39" t="n">
        <v>1176.85</v>
      </c>
      <c r="C109" s="39" t="inlineStr">
        <is>
          <t>FeO</t>
        </is>
      </c>
      <c r="D109" s="39" t="inlineStr">
        <is>
          <t>CuFe2O4</t>
        </is>
      </c>
      <c r="E109" s="39" t="inlineStr">
        <is>
          <t>copper ferrite spinel</t>
        </is>
      </c>
      <c r="F109" s="39" t="inlineStr">
        <is>
          <t>Cu + 2FeO + O2 -&gt; CuFe2O4</t>
        </is>
      </c>
      <c r="G109" s="39" t="n">
        <v>-199477.6891574332</v>
      </c>
      <c r="H109" s="39" t="inlineStr">
        <is>
          <t>GAS#1; IONIC_LIQ#2; SPINEL#1</t>
        </is>
      </c>
      <c r="I109" s="39" t="inlineStr">
        <is>
          <t>SPINEL#1</t>
        </is>
      </c>
      <c r="J109" s="39" t="n">
        <v>-202219.4248472636</v>
      </c>
      <c r="K109" s="39" t="n">
        <v>-79154.90829742474</v>
      </c>
      <c r="L109" s="39" t="n">
        <v>-333474.7513710395</v>
      </c>
      <c r="M109" s="39" t="n">
        <v>-157564.5635551985</v>
      </c>
      <c r="N109" s="39" t="n">
        <v>-157.5645635551985</v>
      </c>
      <c r="O109" s="40" t="inlineStr"/>
    </row>
    <row r="110">
      <c r="A110" s="35" t="n">
        <v>1500</v>
      </c>
      <c r="B110" s="36" t="n">
        <v>1226.85</v>
      </c>
      <c r="C110" s="36" t="inlineStr">
        <is>
          <t>FeO</t>
        </is>
      </c>
      <c r="D110" s="36" t="inlineStr">
        <is>
          <t>CuFe2O4</t>
        </is>
      </c>
      <c r="E110" s="36" t="inlineStr">
        <is>
          <t>copper ferrite spinel</t>
        </is>
      </c>
      <c r="F110" s="36" t="inlineStr">
        <is>
          <t>Cu + 2FeO + O2 -&gt; CuFe2O4</t>
        </is>
      </c>
      <c r="G110" s="36" t="n">
        <v>-202912.6130385665</v>
      </c>
      <c r="H110" s="36" t="inlineStr">
        <is>
          <t>GAS#1; IONIC_LIQ#2; SPINEL#1</t>
        </is>
      </c>
      <c r="I110" s="36" t="inlineStr">
        <is>
          <t>SPINEL#1</t>
        </is>
      </c>
      <c r="J110" s="36" t="n">
        <v>-207499.8004653156</v>
      </c>
      <c r="K110" s="36" t="n">
        <v>-83478.17103307633</v>
      </c>
      <c r="L110" s="36" t="n">
        <v>-346342.4195472346</v>
      </c>
      <c r="M110" s="36" t="n">
        <v>-149605.0590697445</v>
      </c>
      <c r="N110" s="36" t="n">
        <v>-149.6050590697446</v>
      </c>
      <c r="O110" s="37" t="inlineStr"/>
    </row>
    <row r="111">
      <c r="A111" s="38" t="n">
        <v>1550</v>
      </c>
      <c r="B111" s="39" t="n">
        <v>1276.85</v>
      </c>
      <c r="C111" s="39" t="inlineStr">
        <is>
          <t>FeO</t>
        </is>
      </c>
      <c r="D111" s="39" t="inlineStr">
        <is>
          <t>CuFe2O4</t>
        </is>
      </c>
      <c r="E111" s="39" t="inlineStr">
        <is>
          <t>copper ferrite spinel</t>
        </is>
      </c>
      <c r="F111" s="39" t="inlineStr">
        <is>
          <t>Cu + 2FeO + O2 -&gt; CuFe2O4</t>
        </is>
      </c>
      <c r="G111" s="39" t="n">
        <v>-206478.1957356669</v>
      </c>
      <c r="H111" s="39" t="inlineStr">
        <is>
          <t>GAS#1; IONIC_LIQ#2; SPINEL#1</t>
        </is>
      </c>
      <c r="I111" s="39" t="inlineStr">
        <is>
          <t>SPINEL#1</t>
        </is>
      </c>
      <c r="J111" s="39" t="n">
        <v>-213044.491400598</v>
      </c>
      <c r="K111" s="39" t="n">
        <v>-87853.73960806547</v>
      </c>
      <c r="L111" s="39" t="n">
        <v>-359271.0672644661</v>
      </c>
      <c r="M111" s="39" t="n">
        <v>-142234.8822979305</v>
      </c>
      <c r="N111" s="39" t="n">
        <v>-142.2348822979305</v>
      </c>
      <c r="O111" s="40" t="inlineStr"/>
    </row>
    <row r="112">
      <c r="A112" s="35" t="n">
        <v>1600</v>
      </c>
      <c r="B112" s="36" t="n">
        <v>1326.85</v>
      </c>
      <c r="C112" s="36" t="inlineStr">
        <is>
          <t>FeO</t>
        </is>
      </c>
      <c r="D112" s="36" t="inlineStr">
        <is>
          <t>CuFe2O4</t>
        </is>
      </c>
      <c r="E112" s="36" t="inlineStr">
        <is>
          <t>copper ferrite spinel</t>
        </is>
      </c>
      <c r="F112" s="36" t="inlineStr">
        <is>
          <t>Cu + 2FeO + O2 -&gt; CuFe2O4</t>
        </is>
      </c>
      <c r="G112" s="36" t="n">
        <v>-210180.750556919</v>
      </c>
      <c r="H112" s="36" t="inlineStr">
        <is>
          <t>GAS#1; IONIC_LIQ#2; SPINEL#1</t>
        </is>
      </c>
      <c r="I112" s="36" t="inlineStr">
        <is>
          <t>SPINEL#1</t>
        </is>
      </c>
      <c r="J112" s="36" t="n">
        <v>-218573.070040993</v>
      </c>
      <c r="K112" s="36" t="n">
        <v>-92279.92616727331</v>
      </c>
      <c r="L112" s="36" t="n">
        <v>-372258.9544395002</v>
      </c>
      <c r="M112" s="36" t="n">
        <v>-135506.6161636098</v>
      </c>
      <c r="N112" s="36" t="n">
        <v>-135.5066161636098</v>
      </c>
      <c r="O112" s="37" t="inlineStr"/>
    </row>
    <row r="113">
      <c r="A113" s="38" t="n">
        <v>1650</v>
      </c>
      <c r="B113" s="39" t="n">
        <v>1376.85</v>
      </c>
      <c r="C113" s="39" t="inlineStr">
        <is>
          <t>FeO</t>
        </is>
      </c>
      <c r="D113" s="39" t="inlineStr">
        <is>
          <t>CuFe2O4</t>
        </is>
      </c>
      <c r="E113" s="39" t="inlineStr">
        <is>
          <t>copper ferrite spinel</t>
        </is>
      </c>
      <c r="F113" s="39" t="inlineStr">
        <is>
          <t>Cu + 2FeO + O2 -&gt; CuFe2O4</t>
        </is>
      </c>
      <c r="G113" s="39" t="n">
        <v>-214033.8048883635</v>
      </c>
      <c r="H113" s="39" t="inlineStr">
        <is>
          <t>GAS#1; IONIC_LIQ#2; SPINEL#1</t>
        </is>
      </c>
      <c r="I113" s="39" t="inlineStr">
        <is>
          <t>SPINEL#1</t>
        </is>
      </c>
      <c r="J113" s="39" t="n">
        <v>-224073.4757480856</v>
      </c>
      <c r="K113" s="39" t="n">
        <v>-96755.14839899541</v>
      </c>
      <c r="L113" s="39" t="n">
        <v>-385304.4566984351</v>
      </c>
      <c r="M113" s="39" t="n">
        <v>-129293.4438795564</v>
      </c>
      <c r="N113" s="39" t="n">
        <v>-129.2934438795564</v>
      </c>
      <c r="O113" s="40" t="inlineStr"/>
    </row>
    <row r="114">
      <c r="A114" s="35" t="n">
        <v>1700</v>
      </c>
      <c r="B114" s="36" t="n">
        <v>1426.85</v>
      </c>
      <c r="C114" s="36" t="inlineStr">
        <is>
          <t>FeO</t>
        </is>
      </c>
      <c r="D114" s="36" t="inlineStr">
        <is>
          <t>CuFe2O4</t>
        </is>
      </c>
      <c r="E114" s="36" t="inlineStr">
        <is>
          <t>copper ferrite spinel</t>
        </is>
      </c>
      <c r="F114" s="36" t="inlineStr">
        <is>
          <t>Cu + 2FeO + O2 -&gt; CuFe2O4</t>
        </is>
      </c>
      <c r="G114" s="36" t="n">
        <v>-218074.3954513268</v>
      </c>
      <c r="H114" s="36" t="inlineStr">
        <is>
          <t>GAS#1; IONIC_LIQ#2; SPINEL#1</t>
        </is>
      </c>
      <c r="I114" s="36" t="inlineStr">
        <is>
          <t>SPINEL#1</t>
        </is>
      </c>
      <c r="J114" s="36" t="n">
        <v>-229645.0802664577</v>
      </c>
      <c r="K114" s="36" t="n">
        <v>-101277.9199339312</v>
      </c>
      <c r="L114" s="36" t="n">
        <v>-398406.061438994</v>
      </c>
      <c r="M114" s="36" t="n">
        <v>-122290.4987869768</v>
      </c>
      <c r="N114" s="36" t="n">
        <v>-122.2904987869768</v>
      </c>
      <c r="O114" s="37" t="inlineStr"/>
    </row>
    <row r="115">
      <c r="A115" s="38" t="n">
        <v>1750</v>
      </c>
      <c r="B115" s="39" t="n">
        <v>1476.85</v>
      </c>
      <c r="C115" s="39" t="inlineStr">
        <is>
          <t>FeO</t>
        </is>
      </c>
      <c r="D115" s="39" t="inlineStr">
        <is>
          <t>CuFe2O4</t>
        </is>
      </c>
      <c r="E115" s="39" t="inlineStr">
        <is>
          <t>copper ferrite spinel</t>
        </is>
      </c>
      <c r="F115" s="39" t="inlineStr">
        <is>
          <t>Cu + 2FeO + O2 -&gt; CuFe2O4</t>
        </is>
      </c>
      <c r="G115" s="39" t="n">
        <v>-222375.5197431234</v>
      </c>
      <c r="H115" s="39" t="inlineStr">
        <is>
          <t>GAS#1; IONIC_LIQ#2</t>
        </is>
      </c>
      <c r="I115" s="39" t="inlineStr"/>
      <c r="J115" s="39" t="inlineStr"/>
      <c r="K115" s="39" t="n">
        <v>-105846.8418745748</v>
      </c>
      <c r="L115" s="39" t="n">
        <v>-411562.3663447147</v>
      </c>
      <c r="M115" s="39" t="n">
        <v>-116776.7226713269</v>
      </c>
      <c r="N115" s="39" t="n">
        <v>-116.776722671327</v>
      </c>
      <c r="O115" s="40" t="inlineStr"/>
    </row>
    <row r="116">
      <c r="A116" s="35" t="n">
        <v>1800</v>
      </c>
      <c r="B116" s="36" t="n">
        <v>1526.85</v>
      </c>
      <c r="C116" s="36" t="inlineStr">
        <is>
          <t>FeO</t>
        </is>
      </c>
      <c r="D116" s="36" t="inlineStr">
        <is>
          <t>CuFe2O4</t>
        </is>
      </c>
      <c r="E116" s="36" t="inlineStr">
        <is>
          <t>copper ferrite spinel</t>
        </is>
      </c>
      <c r="F116" s="36" t="inlineStr">
        <is>
          <t>Cu + 2FeO + O2 -&gt; CuFe2O4</t>
        </is>
      </c>
      <c r="G116" s="36" t="n">
        <v>-226811.1911823935</v>
      </c>
      <c r="H116" s="36" t="inlineStr">
        <is>
          <t>GAS#1; IONIC_LIQ#2</t>
        </is>
      </c>
      <c r="I116" s="36" t="inlineStr"/>
      <c r="J116" s="36" t="inlineStr"/>
      <c r="K116" s="36" t="n">
        <v>-110460.5952933756</v>
      </c>
      <c r="L116" s="36" t="n">
        <v>-424772.0805032522</v>
      </c>
      <c r="M116" s="36" t="n">
        <v>-111880.3016055257</v>
      </c>
      <c r="N116" s="36" t="n">
        <v>-111.8803016055257</v>
      </c>
      <c r="O116" s="37" t="inlineStr"/>
    </row>
    <row r="117">
      <c r="A117" s="38" t="n">
        <v>1850</v>
      </c>
      <c r="B117" s="39" t="n">
        <v>1576.85</v>
      </c>
      <c r="C117" s="39" t="inlineStr">
        <is>
          <t>FeO</t>
        </is>
      </c>
      <c r="D117" s="39" t="inlineStr">
        <is>
          <t>CuFe2O4</t>
        </is>
      </c>
      <c r="E117" s="39" t="inlineStr">
        <is>
          <t>copper ferrite spinel</t>
        </is>
      </c>
      <c r="F117" s="39" t="inlineStr">
        <is>
          <t>Cu + 2FeO + O2 -&gt; CuFe2O4</t>
        </is>
      </c>
      <c r="G117" s="39" t="n">
        <v>-231322.1583674368</v>
      </c>
      <c r="H117" s="39" t="inlineStr">
        <is>
          <t>GAS#1; IONIC_LIQ#2</t>
        </is>
      </c>
      <c r="I117" s="39" t="inlineStr"/>
      <c r="J117" s="39" t="inlineStr"/>
      <c r="K117" s="39" t="n">
        <v>-115117.9345650079</v>
      </c>
      <c r="L117" s="39" t="n">
        <v>-438034.0282849706</v>
      </c>
      <c r="M117" s="39" t="n">
        <v>-107179.2750143418</v>
      </c>
      <c r="N117" s="39" t="n">
        <v>-107.1792750143418</v>
      </c>
      <c r="O117" s="40" t="inlineStr"/>
    </row>
    <row r="118">
      <c r="A118" s="35" t="n">
        <v>1900</v>
      </c>
      <c r="B118" s="36" t="n">
        <v>1626.85</v>
      </c>
      <c r="C118" s="36" t="inlineStr">
        <is>
          <t>FeO</t>
        </is>
      </c>
      <c r="D118" s="36" t="inlineStr">
        <is>
          <t>CuFe2O4</t>
        </is>
      </c>
      <c r="E118" s="36" t="inlineStr">
        <is>
          <t>copper ferrite spinel</t>
        </is>
      </c>
      <c r="F118" s="36" t="inlineStr">
        <is>
          <t>Cu + 2FeO + O2 -&gt; CuFe2O4</t>
        </is>
      </c>
      <c r="G118" s="36" t="n">
        <v>-235907.2908840902</v>
      </c>
      <c r="H118" s="36" t="inlineStr">
        <is>
          <t>GAS#1; IONIC_LIQ#2</t>
        </is>
      </c>
      <c r="I118" s="36" t="inlineStr"/>
      <c r="J118" s="36" t="inlineStr"/>
      <c r="K118" s="36" t="n">
        <v>-119817.6814199426</v>
      </c>
      <c r="L118" s="36" t="n">
        <v>-451347.1561276338</v>
      </c>
      <c r="M118" s="36" t="n">
        <v>-102693.7816081345</v>
      </c>
      <c r="N118" s="36" t="n">
        <v>-102.6937816081345</v>
      </c>
      <c r="O118" s="37" t="inlineStr"/>
    </row>
    <row r="119">
      <c r="A119" s="38" t="n">
        <v>800</v>
      </c>
      <c r="B119" s="39" t="n">
        <v>526.85</v>
      </c>
      <c r="C119" s="39" t="inlineStr">
        <is>
          <t>V2O5</t>
        </is>
      </c>
      <c r="D119" s="39" t="inlineStr">
        <is>
          <t>CuV2O6</t>
        </is>
      </c>
      <c r="E119" s="39" t="inlineStr">
        <is>
          <t>copper vanadate</t>
        </is>
      </c>
      <c r="F119" s="39" t="inlineStr">
        <is>
          <t>Cu + V2O5 + 0.5 O2 -&gt; CuV2O6</t>
        </is>
      </c>
      <c r="G119" s="39" t="n">
        <v>-211173.054626429</v>
      </c>
      <c r="H119" s="39" t="inlineStr">
        <is>
          <t>CUO#1; V2O5#1</t>
        </is>
      </c>
      <c r="I119" s="39" t="inlineStr"/>
      <c r="J119" s="39" t="inlineStr"/>
      <c r="K119" s="39" t="n">
        <v>-33912.57299215905</v>
      </c>
      <c r="L119" s="39" t="n">
        <v>-172813.3044591302</v>
      </c>
      <c r="M119" s="39" t="n">
        <v>-83285.73091374454</v>
      </c>
      <c r="N119" s="39" t="n">
        <v>-83.28573091374454</v>
      </c>
      <c r="O119" s="40" t="inlineStr"/>
    </row>
    <row r="120">
      <c r="A120" s="35" t="n">
        <v>850</v>
      </c>
      <c r="B120" s="36" t="n">
        <v>576.85</v>
      </c>
      <c r="C120" s="36" t="inlineStr">
        <is>
          <t>V2O5</t>
        </is>
      </c>
      <c r="D120" s="36" t="inlineStr">
        <is>
          <t>CuV2O6</t>
        </is>
      </c>
      <c r="E120" s="36" t="inlineStr">
        <is>
          <t>copper vanadate</t>
        </is>
      </c>
      <c r="F120" s="36" t="inlineStr">
        <is>
          <t>Cu + V2O5 + 0.5 O2 -&gt; CuV2O6</t>
        </is>
      </c>
      <c r="G120" s="36" t="n">
        <v>-213271.7397401738</v>
      </c>
      <c r="H120" s="36" t="inlineStr">
        <is>
          <t>CUO#1; GAS#1; V2O5#1</t>
        </is>
      </c>
      <c r="I120" s="36" t="inlineStr"/>
      <c r="J120" s="36" t="inlineStr"/>
      <c r="K120" s="36" t="n">
        <v>-36899.71572267172</v>
      </c>
      <c r="L120" s="36" t="n">
        <v>-184655.7645699373</v>
      </c>
      <c r="M120" s="36" t="n">
        <v>-79012.8682293829</v>
      </c>
      <c r="N120" s="36" t="n">
        <v>-79.0128682293829</v>
      </c>
      <c r="O120" s="37" t="inlineStr"/>
    </row>
    <row r="121">
      <c r="A121" s="38" t="n">
        <v>900</v>
      </c>
      <c r="B121" s="39" t="n">
        <v>626.85</v>
      </c>
      <c r="C121" s="39" t="inlineStr">
        <is>
          <t>V2O5</t>
        </is>
      </c>
      <c r="D121" s="39" t="inlineStr">
        <is>
          <t>CuV2O6</t>
        </is>
      </c>
      <c r="E121" s="39" t="inlineStr">
        <is>
          <t>copper vanadate</t>
        </is>
      </c>
      <c r="F121" s="39" t="inlineStr">
        <is>
          <t>Cu + V2O5 + 0.5 O2 -&gt; CuV2O6</t>
        </is>
      </c>
      <c r="G121" s="39" t="n">
        <v>-215445.3868516623</v>
      </c>
      <c r="H121" s="39" t="inlineStr">
        <is>
          <t>CUO#1; V2O5#1</t>
        </is>
      </c>
      <c r="I121" s="39" t="inlineStr"/>
      <c r="J121" s="39" t="inlineStr"/>
      <c r="K121" s="39" t="n">
        <v>-39969.02623895592</v>
      </c>
      <c r="L121" s="39" t="n">
        <v>-196598.464641915</v>
      </c>
      <c r="M121" s="39" t="n">
        <v>-74766.18779410725</v>
      </c>
      <c r="N121" s="39" t="n">
        <v>-74.76618779410724</v>
      </c>
      <c r="O121" s="40" t="inlineStr"/>
    </row>
    <row r="122">
      <c r="A122" s="35" t="n">
        <v>950</v>
      </c>
      <c r="B122" s="36" t="n">
        <v>676.85</v>
      </c>
      <c r="C122" s="36" t="inlineStr">
        <is>
          <t>V2O5</t>
        </is>
      </c>
      <c r="D122" s="36" t="inlineStr">
        <is>
          <t>CuV2O6</t>
        </is>
      </c>
      <c r="E122" s="36" t="inlineStr">
        <is>
          <t>copper vanadate</t>
        </is>
      </c>
      <c r="F122" s="36" t="inlineStr">
        <is>
          <t>Cu + V2O5 + 0.5 O2 -&gt; CuV2O6</t>
        </is>
      </c>
      <c r="G122" s="36" t="n">
        <v>-217691.2915217679</v>
      </c>
      <c r="H122" s="36" t="inlineStr">
        <is>
          <t>CUO#1; V2O5#1</t>
        </is>
      </c>
      <c r="I122" s="36" t="inlineStr"/>
      <c r="J122" s="36" t="inlineStr"/>
      <c r="K122" s="36" t="n">
        <v>-43116.53145504323</v>
      </c>
      <c r="L122" s="36" t="n">
        <v>-208636.6624357149</v>
      </c>
      <c r="M122" s="36" t="n">
        <v>-70544.51420545578</v>
      </c>
      <c r="N122" s="36" t="n">
        <v>-70.54451420545578</v>
      </c>
      <c r="O122" s="37" t="inlineStr"/>
    </row>
    <row r="123">
      <c r="A123" s="38" t="n">
        <v>1000</v>
      </c>
      <c r="B123" s="39" t="n">
        <v>726.85</v>
      </c>
      <c r="C123" s="39" t="inlineStr">
        <is>
          <t>V2O5</t>
        </is>
      </c>
      <c r="D123" s="39" t="inlineStr">
        <is>
          <t>CuV2O6</t>
        </is>
      </c>
      <c r="E123" s="39" t="inlineStr">
        <is>
          <t>copper vanadate</t>
        </is>
      </c>
      <c r="F123" s="39" t="inlineStr">
        <is>
          <t>Cu + V2O5 + 0.5 O2 -&gt; CuV2O6</t>
        </is>
      </c>
      <c r="G123" s="39" t="n">
        <v>-220398.6887743195</v>
      </c>
      <c r="H123" s="39" t="inlineStr">
        <is>
          <t>CUO#1; GAS#1; IONIC_LIQ#2</t>
        </is>
      </c>
      <c r="I123" s="39" t="inlineStr"/>
      <c r="J123" s="39" t="inlineStr"/>
      <c r="K123" s="39" t="n">
        <v>-46338.66341131481</v>
      </c>
      <c r="L123" s="39" t="n">
        <v>-220766.0411412051</v>
      </c>
      <c r="M123" s="39" t="n">
        <v>-66670.60323638236</v>
      </c>
      <c r="N123" s="39" t="n">
        <v>-66.67060323638236</v>
      </c>
      <c r="O123" s="40" t="inlineStr"/>
    </row>
    <row r="124">
      <c r="A124" s="35" t="n">
        <v>1050</v>
      </c>
      <c r="B124" s="36" t="n">
        <v>776.85</v>
      </c>
      <c r="C124" s="36" t="inlineStr">
        <is>
          <t>V2O5</t>
        </is>
      </c>
      <c r="D124" s="36" t="inlineStr">
        <is>
          <t>CuV2O6</t>
        </is>
      </c>
      <c r="E124" s="36" t="inlineStr">
        <is>
          <t>copper vanadate</t>
        </is>
      </c>
      <c r="F124" s="36" t="inlineStr">
        <is>
          <t>Cu + V2O5 + 0.5 O2 -&gt; CuV2O6</t>
        </is>
      </c>
      <c r="G124" s="36" t="n">
        <v>-223194.5084043665</v>
      </c>
      <c r="H124" s="36" t="inlineStr">
        <is>
          <t>CUO#1; GAS#1; IONIC_LIQ#2</t>
        </is>
      </c>
      <c r="I124" s="36" t="inlineStr"/>
      <c r="J124" s="36" t="inlineStr"/>
      <c r="K124" s="36" t="n">
        <v>-49632.20212835616</v>
      </c>
      <c r="L124" s="36" t="n">
        <v>-232982.6508510953</v>
      </c>
      <c r="M124" s="36" t="inlineStr"/>
      <c r="N124" s="36" t="inlineStr"/>
      <c r="O124" s="37" t="inlineStr">
        <is>
          <t>No binary oxide reference</t>
        </is>
      </c>
    </row>
    <row r="125">
      <c r="A125" s="38" t="n">
        <v>1100</v>
      </c>
      <c r="B125" s="39" t="n">
        <v>826.85</v>
      </c>
      <c r="C125" s="39" t="inlineStr">
        <is>
          <t>V2O5</t>
        </is>
      </c>
      <c r="D125" s="39" t="inlineStr">
        <is>
          <t>CuV2O6</t>
        </is>
      </c>
      <c r="E125" s="39" t="inlineStr">
        <is>
          <t>copper vanadate</t>
        </is>
      </c>
      <c r="F125" s="39" t="inlineStr">
        <is>
          <t>Cu + V2O5 + 0.5 O2 -&gt; CuV2O6</t>
        </is>
      </c>
      <c r="G125" s="39" t="n">
        <v>-226081.9123209553</v>
      </c>
      <c r="H125" s="39" t="inlineStr">
        <is>
          <t>CUO#1; GAS#1; IONIC_LIQ#2</t>
        </is>
      </c>
      <c r="I125" s="39" t="inlineStr"/>
      <c r="J125" s="39" t="inlineStr"/>
      <c r="K125" s="39" t="n">
        <v>-52994.23058128006</v>
      </c>
      <c r="L125" s="39" t="n">
        <v>-245282.8726856817</v>
      </c>
      <c r="M125" s="39" t="n">
        <v>-59103.20057883253</v>
      </c>
      <c r="N125" s="39" t="n">
        <v>-59.10320057883253</v>
      </c>
      <c r="O125" s="40" t="inlineStr"/>
    </row>
    <row r="126">
      <c r="A126" s="35" t="n">
        <v>1150</v>
      </c>
      <c r="B126" s="36" t="n">
        <v>876.85</v>
      </c>
      <c r="C126" s="36" t="inlineStr">
        <is>
          <t>V2O5</t>
        </is>
      </c>
      <c r="D126" s="36" t="inlineStr">
        <is>
          <t>CuV2O6</t>
        </is>
      </c>
      <c r="E126" s="36" t="inlineStr">
        <is>
          <t>copper vanadate</t>
        </is>
      </c>
      <c r="F126" s="36" t="inlineStr">
        <is>
          <t>Cu + V2O5 + 0.5 O2 -&gt; CuV2O6</t>
        </is>
      </c>
      <c r="G126" s="36" t="n">
        <v>-229077.3340444286</v>
      </c>
      <c r="H126" s="36" t="inlineStr">
        <is>
          <t>CUO#1; GAS#1; IONIC_LIQ#2</t>
        </is>
      </c>
      <c r="I126" s="36" t="inlineStr"/>
      <c r="J126" s="36" t="inlineStr"/>
      <c r="K126" s="36" t="n">
        <v>-56422.09952457435</v>
      </c>
      <c r="L126" s="36" t="n">
        <v>-257663.3746140724</v>
      </c>
      <c r="M126" s="36" t="n">
        <v>-55811.64128699526</v>
      </c>
      <c r="N126" s="36" t="n">
        <v>-55.81164128699526</v>
      </c>
      <c r="O126" s="37" t="inlineStr"/>
    </row>
    <row r="127">
      <c r="A127" s="38" t="n">
        <v>1200</v>
      </c>
      <c r="B127" s="39" t="n">
        <v>926.85</v>
      </c>
      <c r="C127" s="39" t="inlineStr">
        <is>
          <t>V2O5</t>
        </is>
      </c>
      <c r="D127" s="39" t="inlineStr">
        <is>
          <t>CuV2O6</t>
        </is>
      </c>
      <c r="E127" s="39" t="inlineStr">
        <is>
          <t>copper vanadate</t>
        </is>
      </c>
      <c r="F127" s="39" t="inlineStr">
        <is>
          <t>Cu + V2O5 + 0.5 O2 -&gt; CuV2O6</t>
        </is>
      </c>
      <c r="G127" s="39" t="n">
        <v>-232216.7119385661</v>
      </c>
      <c r="H127" s="39" t="inlineStr">
        <is>
          <t>CUO#1; GAS#1; IONIC_LIQ#2</t>
        </is>
      </c>
      <c r="I127" s="39" t="inlineStr"/>
      <c r="J127" s="39" t="inlineStr"/>
      <c r="K127" s="39" t="n">
        <v>-59913.40042195933</v>
      </c>
      <c r="L127" s="39" t="n">
        <v>-270121.0791427472</v>
      </c>
      <c r="M127" s="39" t="n">
        <v>-53228.68454479729</v>
      </c>
      <c r="N127" s="39" t="n">
        <v>-53.22868454479729</v>
      </c>
      <c r="O127" s="40" t="inlineStr"/>
    </row>
    <row r="128">
      <c r="A128" s="35" t="n">
        <v>1250</v>
      </c>
      <c r="B128" s="36" t="n">
        <v>976.85</v>
      </c>
      <c r="C128" s="36" t="inlineStr">
        <is>
          <t>V2O5</t>
        </is>
      </c>
      <c r="D128" s="36" t="inlineStr">
        <is>
          <t>CuV2O6</t>
        </is>
      </c>
      <c r="E128" s="36" t="inlineStr">
        <is>
          <t>copper vanadate</t>
        </is>
      </c>
      <c r="F128" s="36" t="inlineStr">
        <is>
          <t>Cu + V2O5 + 0.5 O2 -&gt; CuV2O6</t>
        </is>
      </c>
      <c r="G128" s="36" t="n">
        <v>-235581.8072515057</v>
      </c>
      <c r="H128" s="36" t="inlineStr">
        <is>
          <t>GAS#1; IONIC_LIQ#2</t>
        </is>
      </c>
      <c r="I128" s="36" t="inlineStr"/>
      <c r="J128" s="36" t="inlineStr"/>
      <c r="K128" s="36" t="n">
        <v>-63465.94505805945</v>
      </c>
      <c r="L128" s="36" t="n">
        <v>-282653.1375873307</v>
      </c>
      <c r="M128" s="36" t="n">
        <v>-52090.1042855226</v>
      </c>
      <c r="N128" s="36" t="n">
        <v>-52.0901042855226</v>
      </c>
      <c r="O128" s="37" t="inlineStr"/>
    </row>
    <row r="129">
      <c r="A129" s="38" t="n">
        <v>1300</v>
      </c>
      <c r="B129" s="39" t="n">
        <v>1026.85</v>
      </c>
      <c r="C129" s="39" t="inlineStr">
        <is>
          <t>V2O5</t>
        </is>
      </c>
      <c r="D129" s="39" t="inlineStr">
        <is>
          <t>CuV2O6</t>
        </is>
      </c>
      <c r="E129" s="39" t="inlineStr">
        <is>
          <t>copper vanadate</t>
        </is>
      </c>
      <c r="F129" s="39" t="inlineStr">
        <is>
          <t>Cu + V2O5 + 0.5 O2 -&gt; CuV2O6</t>
        </is>
      </c>
      <c r="G129" s="39" t="n">
        <v>-239112.9393292402</v>
      </c>
      <c r="H129" s="39" t="inlineStr">
        <is>
          <t>GAS#1; IONIC_LIQ#2</t>
        </is>
      </c>
      <c r="I129" s="39" t="inlineStr"/>
      <c r="J129" s="39" t="inlineStr"/>
      <c r="K129" s="39" t="n">
        <v>-67077.64455849766</v>
      </c>
      <c r="L129" s="39" t="n">
        <v>-295256.9074000003</v>
      </c>
      <c r="M129" s="39" t="inlineStr"/>
      <c r="N129" s="39" t="inlineStr"/>
      <c r="O129" s="40" t="inlineStr">
        <is>
          <t>No binary oxide reference</t>
        </is>
      </c>
    </row>
    <row r="130">
      <c r="A130" s="35" t="n">
        <v>1350</v>
      </c>
      <c r="B130" s="36" t="n">
        <v>1076.85</v>
      </c>
      <c r="C130" s="36" t="inlineStr">
        <is>
          <t>V2O5</t>
        </is>
      </c>
      <c r="D130" s="36" t="inlineStr">
        <is>
          <t>CuV2O6</t>
        </is>
      </c>
      <c r="E130" s="36" t="inlineStr">
        <is>
          <t>copper vanadate</t>
        </is>
      </c>
      <c r="F130" s="36" t="inlineStr">
        <is>
          <t>Cu + V2O5 + 0.5 O2 -&gt; CuV2O6</t>
        </is>
      </c>
      <c r="G130" s="36" t="n">
        <v>-242710.3709344955</v>
      </c>
      <c r="H130" s="36" t="inlineStr">
        <is>
          <t>GAS#1; IONIC_LIQ#2</t>
        </is>
      </c>
      <c r="I130" s="36" t="inlineStr"/>
      <c r="J130" s="36" t="inlineStr"/>
      <c r="K130" s="36" t="n">
        <v>-70746.38367789735</v>
      </c>
      <c r="L130" s="36" t="n">
        <v>-307929.9322742684</v>
      </c>
      <c r="M130" s="36" t="n">
        <v>-51619.47751225205</v>
      </c>
      <c r="N130" s="36" t="n">
        <v>-51.61947751225205</v>
      </c>
      <c r="O130" s="37" t="inlineStr"/>
    </row>
    <row r="131">
      <c r="A131" s="38" t="n">
        <v>1400</v>
      </c>
      <c r="B131" s="39" t="n">
        <v>1126.85</v>
      </c>
      <c r="C131" s="39" t="inlineStr">
        <is>
          <t>V2O5</t>
        </is>
      </c>
      <c r="D131" s="39" t="inlineStr">
        <is>
          <t>CuV2O6</t>
        </is>
      </c>
      <c r="E131" s="39" t="inlineStr">
        <is>
          <t>copper vanadate</t>
        </is>
      </c>
      <c r="F131" s="39" t="inlineStr">
        <is>
          <t>Cu + V2O5 + 0.5 O2 -&gt; CuV2O6</t>
        </is>
      </c>
      <c r="G131" s="39" t="n">
        <v>-246374.8944491431</v>
      </c>
      <c r="H131" s="39" t="inlineStr">
        <is>
          <t>GAS#1; IONIC_LIQ#2</t>
        </is>
      </c>
      <c r="I131" s="39" t="inlineStr"/>
      <c r="J131" s="39" t="inlineStr"/>
      <c r="K131" s="39" t="n">
        <v>-74885.75572616636</v>
      </c>
      <c r="L131" s="39" t="n">
        <v>-320669.9247844102</v>
      </c>
      <c r="M131" s="39" t="n">
        <v>-50967.29754659673</v>
      </c>
      <c r="N131" s="39" t="n">
        <v>-50.96729754659673</v>
      </c>
      <c r="O131" s="40" t="inlineStr"/>
    </row>
    <row r="132">
      <c r="A132" s="35" t="n">
        <v>1450</v>
      </c>
      <c r="B132" s="36" t="n">
        <v>1176.85</v>
      </c>
      <c r="C132" s="36" t="inlineStr">
        <is>
          <t>V2O5</t>
        </is>
      </c>
      <c r="D132" s="36" t="inlineStr">
        <is>
          <t>CuV2O6</t>
        </is>
      </c>
      <c r="E132" s="36" t="inlineStr">
        <is>
          <t>copper vanadate</t>
        </is>
      </c>
      <c r="F132" s="36" t="inlineStr">
        <is>
          <t>Cu + V2O5 + 0.5 O2 -&gt; CuV2O6</t>
        </is>
      </c>
      <c r="G132" s="36" t="n">
        <v>-250107.3291730208</v>
      </c>
      <c r="H132" s="36" t="inlineStr">
        <is>
          <t>GAS#1; IONIC_LIQ#2</t>
        </is>
      </c>
      <c r="I132" s="36" t="inlineStr"/>
      <c r="J132" s="36" t="inlineStr"/>
      <c r="K132" s="36" t="n">
        <v>-79154.90829742474</v>
      </c>
      <c r="L132" s="36" t="n">
        <v>-333474.7513710395</v>
      </c>
      <c r="M132" s="36" t="n">
        <v>-50236.93021068024</v>
      </c>
      <c r="N132" s="36" t="n">
        <v>-50.23693021068024</v>
      </c>
      <c r="O132" s="37" t="inlineStr"/>
    </row>
    <row r="133">
      <c r="A133" s="38" t="n">
        <v>1500</v>
      </c>
      <c r="B133" s="39" t="n">
        <v>1226.85</v>
      </c>
      <c r="C133" s="39" t="inlineStr">
        <is>
          <t>V2O5</t>
        </is>
      </c>
      <c r="D133" s="39" t="inlineStr">
        <is>
          <t>CuV2O6</t>
        </is>
      </c>
      <c r="E133" s="39" t="inlineStr">
        <is>
          <t>copper vanadate</t>
        </is>
      </c>
      <c r="F133" s="39" t="inlineStr">
        <is>
          <t>Cu + V2O5 + 0.5 O2 -&gt; CuV2O6</t>
        </is>
      </c>
      <c r="G133" s="39" t="n">
        <v>-253908.3754934041</v>
      </c>
      <c r="H133" s="39" t="inlineStr">
        <is>
          <t>GAS#1; IONIC_LIQ#2</t>
        </is>
      </c>
      <c r="I133" s="39" t="inlineStr"/>
      <c r="J133" s="39" t="inlineStr"/>
      <c r="K133" s="39" t="n">
        <v>-83478.17103307633</v>
      </c>
      <c r="L133" s="39" t="n">
        <v>-346342.4195472346</v>
      </c>
      <c r="M133" s="39" t="n">
        <v>-49501.85051800171</v>
      </c>
      <c r="N133" s="39" t="n">
        <v>-49.50185051800171</v>
      </c>
      <c r="O133" s="40" t="inlineStr"/>
    </row>
    <row r="134">
      <c r="A134" s="35" t="n">
        <v>1550</v>
      </c>
      <c r="B134" s="36" t="n">
        <v>1276.85</v>
      </c>
      <c r="C134" s="36" t="inlineStr">
        <is>
          <t>V2O5</t>
        </is>
      </c>
      <c r="D134" s="36" t="inlineStr">
        <is>
          <t>CuV2O6</t>
        </is>
      </c>
      <c r="E134" s="36" t="inlineStr">
        <is>
          <t>copper vanadate</t>
        </is>
      </c>
      <c r="F134" s="36" t="inlineStr">
        <is>
          <t>Cu + V2O5 + 0.5 O2 -&gt; CuV2O6</t>
        </is>
      </c>
      <c r="G134" s="36" t="n">
        <v>-257778.4883000641</v>
      </c>
      <c r="H134" s="36" t="inlineStr">
        <is>
          <t>GAS#1; IONIC_LIQ#2</t>
        </is>
      </c>
      <c r="I134" s="36" t="inlineStr"/>
      <c r="J134" s="36" t="inlineStr"/>
      <c r="K134" s="36" t="n">
        <v>-87853.73960806547</v>
      </c>
      <c r="L134" s="36" t="n">
        <v>-359271.0672644661</v>
      </c>
      <c r="M134" s="36" t="n">
        <v>-48761.8469101591</v>
      </c>
      <c r="N134" s="36" t="n">
        <v>-48.7618469101591</v>
      </c>
      <c r="O134" s="37" t="inlineStr"/>
    </row>
    <row r="135">
      <c r="A135" s="38" t="n">
        <v>1600</v>
      </c>
      <c r="B135" s="39" t="n">
        <v>1326.85</v>
      </c>
      <c r="C135" s="39" t="inlineStr">
        <is>
          <t>V2O5</t>
        </is>
      </c>
      <c r="D135" s="39" t="inlineStr">
        <is>
          <t>CuV2O6</t>
        </is>
      </c>
      <c r="E135" s="39" t="inlineStr">
        <is>
          <t>copper vanadate</t>
        </is>
      </c>
      <c r="F135" s="39" t="inlineStr">
        <is>
          <t>Cu + V2O5 + 0.5 O2 -&gt; CuV2O6</t>
        </is>
      </c>
      <c r="G135" s="39" t="n">
        <v>-261717.7806892389</v>
      </c>
      <c r="H135" s="39" t="inlineStr">
        <is>
          <t>GAS#1; IONIC_LIQ#2</t>
        </is>
      </c>
      <c r="I135" s="39" t="inlineStr"/>
      <c r="J135" s="39" t="inlineStr"/>
      <c r="K135" s="39" t="n">
        <v>-92279.92616727331</v>
      </c>
      <c r="L135" s="39" t="n">
        <v>-372258.9544395002</v>
      </c>
      <c r="M135" s="39" t="n">
        <v>-48016.75587432459</v>
      </c>
      <c r="N135" s="39" t="n">
        <v>-48.01675587432459</v>
      </c>
      <c r="O135" s="40" t="inlineStr"/>
    </row>
    <row r="136">
      <c r="A136" s="35" t="n">
        <v>1650</v>
      </c>
      <c r="B136" s="36" t="n">
        <v>1376.85</v>
      </c>
      <c r="C136" s="36" t="inlineStr">
        <is>
          <t>V2O5</t>
        </is>
      </c>
      <c r="D136" s="36" t="inlineStr">
        <is>
          <t>CuV2O6</t>
        </is>
      </c>
      <c r="E136" s="36" t="inlineStr">
        <is>
          <t>copper vanadate</t>
        </is>
      </c>
      <c r="F136" s="36" t="inlineStr">
        <is>
          <t>Cu + V2O5 + 0.5 O2 -&gt; CuV2O6</t>
        </is>
      </c>
      <c r="G136" s="36" t="n">
        <v>-265725.9673755675</v>
      </c>
      <c r="H136" s="36" t="inlineStr">
        <is>
          <t>GAS#1; IONIC_LIQ#2</t>
        </is>
      </c>
      <c r="I136" s="36" t="inlineStr"/>
      <c r="J136" s="36" t="inlineStr"/>
      <c r="K136" s="36" t="n">
        <v>-96755.14839899541</v>
      </c>
      <c r="L136" s="36" t="n">
        <v>-385304.4566984351</v>
      </c>
      <c r="M136" s="36" t="n">
        <v>-47266.46147070359</v>
      </c>
      <c r="N136" s="36" t="n">
        <v>-47.2664614707036</v>
      </c>
      <c r="O136" s="37" t="inlineStr"/>
    </row>
    <row r="137">
      <c r="A137" s="38" t="n">
        <v>1700</v>
      </c>
      <c r="B137" s="39" t="n">
        <v>1426.85</v>
      </c>
      <c r="C137" s="39" t="inlineStr">
        <is>
          <t>V2O5</t>
        </is>
      </c>
      <c r="D137" s="39" t="inlineStr">
        <is>
          <t>CuV2O6</t>
        </is>
      </c>
      <c r="E137" s="39" t="inlineStr">
        <is>
          <t>copper vanadate</t>
        </is>
      </c>
      <c r="F137" s="39" t="inlineStr">
        <is>
          <t>Cu + V2O5 + 0.5 O2 -&gt; CuV2O6</t>
        </is>
      </c>
      <c r="G137" s="39" t="n">
        <v>-269802.3502533201</v>
      </c>
      <c r="H137" s="39" t="inlineStr">
        <is>
          <t>GAS#1; IONIC_LIQ#2</t>
        </is>
      </c>
      <c r="I137" s="39" t="inlineStr"/>
      <c r="J137" s="39" t="inlineStr"/>
      <c r="K137" s="39" t="n">
        <v>-101277.9199339312</v>
      </c>
      <c r="L137" s="39" t="n">
        <v>-398406.061438994</v>
      </c>
      <c r="M137" s="39" t="n">
        <v>-46510.89641067013</v>
      </c>
      <c r="N137" s="39" t="n">
        <v>-46.51089641067013</v>
      </c>
      <c r="O137" s="40" t="inlineStr"/>
    </row>
    <row r="138">
      <c r="A138" s="35" t="n">
        <v>1750</v>
      </c>
      <c r="B138" s="36" t="n">
        <v>1476.85</v>
      </c>
      <c r="C138" s="36" t="inlineStr">
        <is>
          <t>V2O5</t>
        </is>
      </c>
      <c r="D138" s="36" t="inlineStr">
        <is>
          <t>CuV2O6</t>
        </is>
      </c>
      <c r="E138" s="36" t="inlineStr">
        <is>
          <t>copper vanadate</t>
        </is>
      </c>
      <c r="F138" s="36" t="inlineStr">
        <is>
          <t>Cu + V2O5 + 0.5 O2 -&gt; CuV2O6</t>
        </is>
      </c>
      <c r="G138" s="36" t="n">
        <v>-273945.8427193009</v>
      </c>
      <c r="H138" s="36" t="inlineStr">
        <is>
          <t>GAS#1; IONIC_LIQ#2</t>
        </is>
      </c>
      <c r="I138" s="36" t="inlineStr"/>
      <c r="J138" s="36" t="inlineStr"/>
      <c r="K138" s="36" t="n">
        <v>-105846.8418745748</v>
      </c>
      <c r="L138" s="36" t="n">
        <v>-411562.3663447147</v>
      </c>
      <c r="M138" s="36" t="n">
        <v>-45750.04959382303</v>
      </c>
      <c r="N138" s="36" t="n">
        <v>-45.75004959382303</v>
      </c>
      <c r="O138" s="37" t="inlineStr"/>
    </row>
    <row r="139">
      <c r="A139" s="38" t="n">
        <v>1800</v>
      </c>
      <c r="B139" s="39" t="n">
        <v>1526.85</v>
      </c>
      <c r="C139" s="39" t="inlineStr">
        <is>
          <t>V2O5</t>
        </is>
      </c>
      <c r="D139" s="39" t="inlineStr">
        <is>
          <t>CuV2O6</t>
        </is>
      </c>
      <c r="E139" s="39" t="inlineStr">
        <is>
          <t>copper vanadate</t>
        </is>
      </c>
      <c r="F139" s="39" t="inlineStr">
        <is>
          <t>Cu + V2O5 + 0.5 O2 -&gt; CuV2O6</t>
        </is>
      </c>
      <c r="G139" s="39" t="n">
        <v>-278155.0248504493</v>
      </c>
      <c r="H139" s="39" t="inlineStr">
        <is>
          <t>GAS#1; IONIC_LIQ#2</t>
        </is>
      </c>
      <c r="I139" s="39" t="inlineStr"/>
      <c r="J139" s="39" t="inlineStr"/>
      <c r="K139" s="39" t="n">
        <v>-110460.5952933756</v>
      </c>
      <c r="L139" s="39" t="n">
        <v>-424772.0805032522</v>
      </c>
      <c r="M139" s="39" t="n">
        <v>-44983.97982536396</v>
      </c>
      <c r="N139" s="39" t="n">
        <v>-44.98397982536396</v>
      </c>
      <c r="O139" s="40" t="inlineStr"/>
    </row>
    <row r="140">
      <c r="A140" s="35" t="n">
        <v>1850</v>
      </c>
      <c r="B140" s="36" t="n">
        <v>1576.85</v>
      </c>
      <c r="C140" s="36" t="inlineStr">
        <is>
          <t>V2O5</t>
        </is>
      </c>
      <c r="D140" s="36" t="inlineStr">
        <is>
          <t>CuV2O6</t>
        </is>
      </c>
      <c r="E140" s="36" t="inlineStr">
        <is>
          <t>copper vanadate</t>
        </is>
      </c>
      <c r="F140" s="36" t="inlineStr">
        <is>
          <t>Cu + V2O5 + 0.5 O2 -&gt; CuV2O6</t>
        </is>
      </c>
      <c r="G140" s="36" t="n">
        <v>-282428.7245773553</v>
      </c>
      <c r="H140" s="36" t="inlineStr">
        <is>
          <t>GAS#1; IONIC_LIQ#2</t>
        </is>
      </c>
      <c r="I140" s="36" t="inlineStr"/>
      <c r="J140" s="36" t="inlineStr"/>
      <c r="K140" s="36" t="n">
        <v>-115117.9345650079</v>
      </c>
      <c r="L140" s="36" t="n">
        <v>-438034.0282849706</v>
      </c>
      <c r="M140" s="36" t="n">
        <v>-44212.84319849405</v>
      </c>
      <c r="N140" s="36" t="n">
        <v>-44.21284319849406</v>
      </c>
      <c r="O140" s="37" t="inlineStr"/>
    </row>
    <row r="141">
      <c r="A141" s="38" t="n">
        <v>1900</v>
      </c>
      <c r="B141" s="39" t="n">
        <v>1626.85</v>
      </c>
      <c r="C141" s="39" t="inlineStr">
        <is>
          <t>V2O5</t>
        </is>
      </c>
      <c r="D141" s="39" t="inlineStr">
        <is>
          <t>CuV2O6</t>
        </is>
      </c>
      <c r="E141" s="39" t="inlineStr">
        <is>
          <t>copper vanadate</t>
        </is>
      </c>
      <c r="F141" s="39" t="inlineStr">
        <is>
          <t>Cu + V2O5 + 0.5 O2 -&gt; CuV2O6</t>
        </is>
      </c>
      <c r="G141" s="39" t="n">
        <v>-286767.1046378741</v>
      </c>
      <c r="H141" s="39" t="inlineStr">
        <is>
          <t>GAS#1; IONIC_LIQ#2</t>
        </is>
      </c>
      <c r="I141" s="39" t="inlineStr"/>
      <c r="J141" s="39" t="inlineStr"/>
      <c r="K141" s="39" t="n">
        <v>-119817.6814199426</v>
      </c>
      <c r="L141" s="39" t="n">
        <v>-451347.1561276338</v>
      </c>
      <c r="M141" s="39" t="n">
        <v>-43436.93887103256</v>
      </c>
      <c r="N141" s="39" t="n">
        <v>-43.43693887103256</v>
      </c>
      <c r="O141" s="40" t="inlineStr"/>
    </row>
    <row r="142">
      <c r="A142" s="35" t="n">
        <v>800</v>
      </c>
      <c r="B142" s="36" t="n">
        <v>526.85</v>
      </c>
      <c r="C142" s="36" t="inlineStr">
        <is>
          <t>V2O5</t>
        </is>
      </c>
      <c r="D142" s="36" t="inlineStr">
        <is>
          <t>Cu3V2O8</t>
        </is>
      </c>
      <c r="E142" s="36" t="inlineStr">
        <is>
          <t>copper orthovanadate</t>
        </is>
      </c>
      <c r="F142" s="36" t="inlineStr">
        <is>
          <t>3Cu + V2O5 + 1.5 O2 -&gt; Cu3V2O8</t>
        </is>
      </c>
      <c r="G142" s="36" t="n">
        <v>-177465.0215239941</v>
      </c>
      <c r="H142" s="36" t="inlineStr">
        <is>
          <t>CUO#1; V2O5#1</t>
        </is>
      </c>
      <c r="I142" s="36" t="inlineStr"/>
      <c r="J142" s="36" t="inlineStr"/>
      <c r="K142" s="36" t="n">
        <v>-33912.57299215905</v>
      </c>
      <c r="L142" s="36" t="n">
        <v>-172813.3044591302</v>
      </c>
      <c r="M142" s="36" t="n">
        <v>-249135.0686443588</v>
      </c>
      <c r="N142" s="36" t="n">
        <v>-249.1350686443588</v>
      </c>
      <c r="O142" s="37" t="inlineStr"/>
    </row>
    <row r="143">
      <c r="A143" s="38" t="n">
        <v>850</v>
      </c>
      <c r="B143" s="39" t="n">
        <v>576.85</v>
      </c>
      <c r="C143" s="39" t="inlineStr">
        <is>
          <t>V2O5</t>
        </is>
      </c>
      <c r="D143" s="39" t="inlineStr">
        <is>
          <t>Cu3V2O8</t>
        </is>
      </c>
      <c r="E143" s="39" t="inlineStr">
        <is>
          <t>copper orthovanadate</t>
        </is>
      </c>
      <c r="F143" s="39" t="inlineStr">
        <is>
          <t>3Cu + V2O5 + 1.5 O2 -&gt; Cu3V2O8</t>
        </is>
      </c>
      <c r="G143" s="39" t="n">
        <v>-179631.8017601221</v>
      </c>
      <c r="H143" s="39" t="inlineStr">
        <is>
          <t>CUO#1; V2O5#1</t>
        </is>
      </c>
      <c r="I143" s="39" t="inlineStr"/>
      <c r="J143" s="39" t="inlineStr"/>
      <c r="K143" s="39" t="n">
        <v>-36899.71572267172</v>
      </c>
      <c r="L143" s="39" t="n">
        <v>-184655.7645699373</v>
      </c>
      <c r="M143" s="39" t="n">
        <v>-236325.4374341248</v>
      </c>
      <c r="N143" s="39" t="n">
        <v>-236.3254374341248</v>
      </c>
      <c r="O143" s="40" t="inlineStr"/>
    </row>
    <row r="144">
      <c r="A144" s="35" t="n">
        <v>900</v>
      </c>
      <c r="B144" s="36" t="n">
        <v>626.85</v>
      </c>
      <c r="C144" s="36" t="inlineStr">
        <is>
          <t>V2O5</t>
        </is>
      </c>
      <c r="D144" s="36" t="inlineStr">
        <is>
          <t>Cu3V2O8</t>
        </is>
      </c>
      <c r="E144" s="36" t="inlineStr">
        <is>
          <t>copper orthovanadate</t>
        </is>
      </c>
      <c r="F144" s="36" t="inlineStr">
        <is>
          <t>3Cu + V2O5 + 1.5 O2 -&gt; Cu3V2O8</t>
        </is>
      </c>
      <c r="G144" s="36" t="n">
        <v>-181874.8561311251</v>
      </c>
      <c r="H144" s="36" t="inlineStr">
        <is>
          <t>CUO#1; V2O5#1</t>
        </is>
      </c>
      <c r="I144" s="36" t="inlineStr"/>
      <c r="J144" s="36" t="inlineStr"/>
      <c r="K144" s="36" t="n">
        <v>-39969.02623895592</v>
      </c>
      <c r="L144" s="36" t="n">
        <v>-196598.464641915</v>
      </c>
      <c r="M144" s="36" t="n">
        <v>-223594.3187139453</v>
      </c>
      <c r="N144" s="36" t="n">
        <v>-223.5943187139453</v>
      </c>
      <c r="O144" s="37" t="inlineStr"/>
    </row>
    <row r="145">
      <c r="A145" s="38" t="n">
        <v>950</v>
      </c>
      <c r="B145" s="39" t="n">
        <v>676.85</v>
      </c>
      <c r="C145" s="39" t="inlineStr">
        <is>
          <t>V2O5</t>
        </is>
      </c>
      <c r="D145" s="39" t="inlineStr">
        <is>
          <t>Cu3V2O8</t>
        </is>
      </c>
      <c r="E145" s="39" t="inlineStr">
        <is>
          <t>copper orthovanadate</t>
        </is>
      </c>
      <c r="F145" s="39" t="inlineStr">
        <is>
          <t>3Cu + V2O5 + 1.5 O2 -&gt; Cu3V2O8</t>
        </is>
      </c>
      <c r="G145" s="39" t="n">
        <v>-184191.1551829213</v>
      </c>
      <c r="H145" s="39" t="inlineStr">
        <is>
          <t>CUO#1; V2O5#1</t>
        </is>
      </c>
      <c r="I145" s="39" t="inlineStr"/>
      <c r="J145" s="39" t="inlineStr"/>
      <c r="K145" s="39" t="n">
        <v>-43116.53145504323</v>
      </c>
      <c r="L145" s="39" t="n">
        <v>-208636.6624357149</v>
      </c>
      <c r="M145" s="39" t="n">
        <v>-210938.182541721</v>
      </c>
      <c r="N145" s="39" t="n">
        <v>-210.938182541721</v>
      </c>
      <c r="O145" s="40" t="inlineStr"/>
    </row>
    <row r="146">
      <c r="A146" s="35" t="n">
        <v>1000</v>
      </c>
      <c r="B146" s="36" t="n">
        <v>726.85</v>
      </c>
      <c r="C146" s="36" t="inlineStr">
        <is>
          <t>V2O5</t>
        </is>
      </c>
      <c r="D146" s="36" t="inlineStr">
        <is>
          <t>Cu3V2O8</t>
        </is>
      </c>
      <c r="E146" s="36" t="inlineStr">
        <is>
          <t>copper orthovanadate</t>
        </is>
      </c>
      <c r="F146" s="36" t="inlineStr">
        <is>
          <t>3Cu + V2O5 + 1.5 O2 -&gt; Cu3V2O8</t>
        </is>
      </c>
      <c r="G146" s="36" t="n">
        <v>-186849.1268301089</v>
      </c>
      <c r="H146" s="36" t="inlineStr">
        <is>
          <t>CUO#1; GAS#1; IONIC_LIQ#2</t>
        </is>
      </c>
      <c r="I146" s="36" t="inlineStr"/>
      <c r="J146" s="36" t="inlineStr"/>
      <c r="K146" s="36" t="n">
        <v>-46338.66341131481</v>
      </c>
      <c r="L146" s="36" t="n">
        <v>-220766.0411412051</v>
      </c>
      <c r="M146" s="36" t="n">
        <v>-198677.6850950876</v>
      </c>
      <c r="N146" s="36" t="n">
        <v>-198.6776850950876</v>
      </c>
      <c r="O146" s="37" t="inlineStr"/>
    </row>
    <row r="147">
      <c r="A147" s="38" t="n">
        <v>1050</v>
      </c>
      <c r="B147" s="39" t="n">
        <v>776.85</v>
      </c>
      <c r="C147" s="39" t="inlineStr">
        <is>
          <t>V2O5</t>
        </is>
      </c>
      <c r="D147" s="39" t="inlineStr">
        <is>
          <t>Cu3V2O8</t>
        </is>
      </c>
      <c r="E147" s="39" t="inlineStr">
        <is>
          <t>copper orthovanadate</t>
        </is>
      </c>
      <c r="F147" s="39" t="inlineStr">
        <is>
          <t>3Cu + V2O5 + 1.5 O2 -&gt; Cu3V2O8</t>
        </is>
      </c>
      <c r="G147" s="39" t="n">
        <v>-189589.5480058398</v>
      </c>
      <c r="H147" s="39" t="inlineStr">
        <is>
          <t>CUO#1; GAS#1; IONIC_LIQ#2</t>
        </is>
      </c>
      <c r="I147" s="39" t="inlineStr"/>
      <c r="J147" s="39" t="inlineStr"/>
      <c r="K147" s="39" t="n">
        <v>-49632.20212835616</v>
      </c>
      <c r="L147" s="39" t="n">
        <v>-232982.6508510953</v>
      </c>
      <c r="M147" s="39" t="inlineStr"/>
      <c r="N147" s="39" t="inlineStr"/>
      <c r="O147" s="40" t="inlineStr">
        <is>
          <t>No binary oxide reference</t>
        </is>
      </c>
    </row>
    <row r="148">
      <c r="A148" s="35" t="n">
        <v>1100</v>
      </c>
      <c r="B148" s="36" t="n">
        <v>826.85</v>
      </c>
      <c r="C148" s="36" t="inlineStr">
        <is>
          <t>V2O5</t>
        </is>
      </c>
      <c r="D148" s="36" t="inlineStr">
        <is>
          <t>Cu3V2O8</t>
        </is>
      </c>
      <c r="E148" s="36" t="inlineStr">
        <is>
          <t>copper orthovanadate</t>
        </is>
      </c>
      <c r="F148" s="36" t="inlineStr">
        <is>
          <t>3Cu + V2O5 + 1.5 O2 -&gt; Cu3V2O8</t>
        </is>
      </c>
      <c r="G148" s="36" t="n">
        <v>-192413.7496787592</v>
      </c>
      <c r="H148" s="36" t="inlineStr">
        <is>
          <t>CUO#1; GAS#1; IONIC_LIQ#2</t>
        </is>
      </c>
      <c r="I148" s="36" t="inlineStr"/>
      <c r="J148" s="36" t="inlineStr"/>
      <c r="K148" s="36" t="n">
        <v>-52994.23058128006</v>
      </c>
      <c r="L148" s="36" t="n">
        <v>-245282.8726856817</v>
      </c>
      <c r="M148" s="36" t="n">
        <v>-174473.4016658622</v>
      </c>
      <c r="N148" s="36" t="n">
        <v>-174.4734016658622</v>
      </c>
      <c r="O148" s="37" t="inlineStr"/>
    </row>
    <row r="149">
      <c r="A149" s="38" t="n">
        <v>1150</v>
      </c>
      <c r="B149" s="39" t="n">
        <v>876.85</v>
      </c>
      <c r="C149" s="39" t="inlineStr">
        <is>
          <t>V2O5</t>
        </is>
      </c>
      <c r="D149" s="39" t="inlineStr">
        <is>
          <t>Cu3V2O8</t>
        </is>
      </c>
      <c r="E149" s="39" t="inlineStr">
        <is>
          <t>copper orthovanadate</t>
        </is>
      </c>
      <c r="F149" s="39" t="inlineStr">
        <is>
          <t>3Cu + V2O5 + 1.5 O2 -&gt; Cu3V2O8</t>
        </is>
      </c>
      <c r="G149" s="39" t="n">
        <v>-195332.3255448459</v>
      </c>
      <c r="H149" s="39" t="inlineStr">
        <is>
          <t>CUO#1; GAS#1; IONIC_LIQ#2</t>
        </is>
      </c>
      <c r="I149" s="39" t="inlineStr"/>
      <c r="J149" s="39" t="inlineStr"/>
      <c r="K149" s="39" t="n">
        <v>-56422.09952457435</v>
      </c>
      <c r="L149" s="39" t="n">
        <v>-257663.3746140724</v>
      </c>
      <c r="M149" s="39" t="n">
        <v>-162928.2933069137</v>
      </c>
      <c r="N149" s="39" t="n">
        <v>-162.9282933069137</v>
      </c>
      <c r="O149" s="40" t="inlineStr"/>
    </row>
    <row r="150">
      <c r="A150" s="35" t="n">
        <v>1200</v>
      </c>
      <c r="B150" s="36" t="n">
        <v>926.85</v>
      </c>
      <c r="C150" s="36" t="inlineStr">
        <is>
          <t>V2O5</t>
        </is>
      </c>
      <c r="D150" s="36" t="inlineStr">
        <is>
          <t>Cu3V2O8</t>
        </is>
      </c>
      <c r="E150" s="36" t="inlineStr">
        <is>
          <t>copper orthovanadate</t>
        </is>
      </c>
      <c r="F150" s="36" t="inlineStr">
        <is>
          <t>3Cu + V2O5 + 1.5 O2 -&gt; Cu3V2O8</t>
        </is>
      </c>
      <c r="G150" s="36" t="n">
        <v>-198369.4381411147</v>
      </c>
      <c r="H150" s="36" t="inlineStr">
        <is>
          <t>CUO#1; GAS#1; IONIC_LIQ#2</t>
        </is>
      </c>
      <c r="I150" s="36" t="inlineStr"/>
      <c r="J150" s="36" t="inlineStr"/>
      <c r="K150" s="36" t="n">
        <v>-59913.40042195933</v>
      </c>
      <c r="L150" s="36" t="n">
        <v>-270121.0791427472</v>
      </c>
      <c r="M150" s="36" t="n">
        <v>-152133.0929455278</v>
      </c>
      <c r="N150" s="36" t="n">
        <v>-152.1330929455277</v>
      </c>
      <c r="O150" s="37" t="inlineStr"/>
    </row>
    <row r="151">
      <c r="A151" s="38" t="n">
        <v>1250</v>
      </c>
      <c r="B151" s="39" t="n">
        <v>976.85</v>
      </c>
      <c r="C151" s="39" t="inlineStr">
        <is>
          <t>V2O5</t>
        </is>
      </c>
      <c r="D151" s="39" t="inlineStr">
        <is>
          <t>Cu3V2O8</t>
        </is>
      </c>
      <c r="E151" s="39" t="inlineStr">
        <is>
          <t>copper orthovanadate</t>
        </is>
      </c>
      <c r="F151" s="39" t="inlineStr">
        <is>
          <t>3Cu + V2O5 + 1.5 O2 -&gt; Cu3V2O8</t>
        </is>
      </c>
      <c r="G151" s="39" t="n">
        <v>-201582.3594894003</v>
      </c>
      <c r="H151" s="39" t="inlineStr">
        <is>
          <t>CUO#1; GAS#1; IONIC_LIQ#2</t>
        </is>
      </c>
      <c r="I151" s="39" t="inlineStr"/>
      <c r="J151" s="39" t="inlineStr"/>
      <c r="K151" s="39" t="n">
        <v>-63465.94505805945</v>
      </c>
      <c r="L151" s="39" t="n">
        <v>-282653.1375873307</v>
      </c>
      <c r="M151" s="39" t="n">
        <v>-142839.4846807262</v>
      </c>
      <c r="N151" s="39" t="n">
        <v>-142.8394846807262</v>
      </c>
      <c r="O151" s="40" t="inlineStr"/>
    </row>
    <row r="152">
      <c r="A152" s="35" t="n">
        <v>1300</v>
      </c>
      <c r="B152" s="36" t="n">
        <v>1026.85</v>
      </c>
      <c r="C152" s="36" t="inlineStr">
        <is>
          <t>V2O5</t>
        </is>
      </c>
      <c r="D152" s="36" t="inlineStr">
        <is>
          <t>Cu3V2O8</t>
        </is>
      </c>
      <c r="E152" s="36" t="inlineStr">
        <is>
          <t>copper orthovanadate</t>
        </is>
      </c>
      <c r="F152" s="36" t="inlineStr">
        <is>
          <t>3Cu + V2O5 + 1.5 O2 -&gt; Cu3V2O8</t>
        </is>
      </c>
      <c r="G152" s="36" t="n">
        <v>-205131.2668889011</v>
      </c>
      <c r="H152" s="36" t="inlineStr">
        <is>
          <t>CUO#1; GAS#1; IONIC_LIQ#2</t>
        </is>
      </c>
      <c r="I152" s="36" t="inlineStr"/>
      <c r="J152" s="36" t="inlineStr"/>
      <c r="K152" s="36" t="n">
        <v>-67077.64455849766</v>
      </c>
      <c r="L152" s="36" t="n">
        <v>-295256.9074000003</v>
      </c>
      <c r="M152" s="36" t="inlineStr"/>
      <c r="N152" s="36" t="inlineStr"/>
      <c r="O152" s="37" t="inlineStr">
        <is>
          <t>No binary oxide reference</t>
        </is>
      </c>
    </row>
    <row r="153">
      <c r="A153" s="38" t="n">
        <v>1350</v>
      </c>
      <c r="B153" s="39" t="n">
        <v>1076.85</v>
      </c>
      <c r="C153" s="39" t="inlineStr">
        <is>
          <t>V2O5</t>
        </is>
      </c>
      <c r="D153" s="39" t="inlineStr">
        <is>
          <t>Cu3V2O8</t>
        </is>
      </c>
      <c r="E153" s="39" t="inlineStr">
        <is>
          <t>copper orthovanadate</t>
        </is>
      </c>
      <c r="F153" s="39" t="inlineStr">
        <is>
          <t>3Cu + V2O5 + 1.5 O2 -&gt; Cu3V2O8</t>
        </is>
      </c>
      <c r="G153" s="39" t="n">
        <v>-209064.4855154662</v>
      </c>
      <c r="H153" s="39" t="inlineStr">
        <is>
          <t>GAS#1; IONIC_LIQ#2</t>
        </is>
      </c>
      <c r="I153" s="39" t="inlineStr"/>
      <c r="J153" s="39" t="inlineStr"/>
      <c r="K153" s="39" t="n">
        <v>-70746.38367789735</v>
      </c>
      <c r="L153" s="39" t="n">
        <v>-307929.9322742684</v>
      </c>
      <c r="M153" s="39" t="n">
        <v>-135641.7511727898</v>
      </c>
      <c r="N153" s="39" t="n">
        <v>-135.6417511727898</v>
      </c>
      <c r="O153" s="40" t="inlineStr"/>
    </row>
    <row r="154">
      <c r="A154" s="35" t="n">
        <v>1400</v>
      </c>
      <c r="B154" s="36" t="n">
        <v>1126.85</v>
      </c>
      <c r="C154" s="36" t="inlineStr">
        <is>
          <t>V2O5</t>
        </is>
      </c>
      <c r="D154" s="36" t="inlineStr">
        <is>
          <t>Cu3V2O8</t>
        </is>
      </c>
      <c r="E154" s="36" t="inlineStr">
        <is>
          <t>copper orthovanadate</t>
        </is>
      </c>
      <c r="F154" s="36" t="inlineStr">
        <is>
          <t>3Cu + V2O5 + 1.5 O2 -&gt; Cu3V2O8</t>
        </is>
      </c>
      <c r="G154" s="36" t="n">
        <v>-213060.3435309387</v>
      </c>
      <c r="H154" s="36" t="inlineStr">
        <is>
          <t>GAS#1; IONIC_LIQ#2</t>
        </is>
      </c>
      <c r="I154" s="36" t="inlineStr"/>
      <c r="J154" s="36" t="inlineStr"/>
      <c r="K154" s="36" t="n">
        <v>-74885.75572616636</v>
      </c>
      <c r="L154" s="36" t="n">
        <v>-320669.9247844102</v>
      </c>
      <c r="M154" s="36" t="n">
        <v>-132936.2771697682</v>
      </c>
      <c r="N154" s="36" t="n">
        <v>-132.9362771697682</v>
      </c>
      <c r="O154" s="37" t="inlineStr"/>
    </row>
    <row r="155">
      <c r="A155" s="38" t="n">
        <v>1450</v>
      </c>
      <c r="B155" s="39" t="n">
        <v>1176.85</v>
      </c>
      <c r="C155" s="39" t="inlineStr">
        <is>
          <t>V2O5</t>
        </is>
      </c>
      <c r="D155" s="39" t="inlineStr">
        <is>
          <t>Cu3V2O8</t>
        </is>
      </c>
      <c r="E155" s="39" t="inlineStr">
        <is>
          <t>copper orthovanadate</t>
        </is>
      </c>
      <c r="F155" s="39" t="inlineStr">
        <is>
          <t>3Cu + V2O5 + 1.5 O2 -&gt; Cu3V2O8</t>
        </is>
      </c>
      <c r="G155" s="39" t="n">
        <v>-217116.4261038372</v>
      </c>
      <c r="H155" s="39" t="inlineStr">
        <is>
          <t>GAS#1; IONIC_LIQ#2</t>
        </is>
      </c>
      <c r="I155" s="39" t="inlineStr"/>
      <c r="J155" s="39" t="inlineStr"/>
      <c r="K155" s="39" t="n">
        <v>-79154.90829742474</v>
      </c>
      <c r="L155" s="39" t="n">
        <v>-333474.7513710395</v>
      </c>
      <c r="M155" s="39" t="n">
        <v>-129999.9390374878</v>
      </c>
      <c r="N155" s="39" t="n">
        <v>-129.9999390374878</v>
      </c>
      <c r="O155" s="40" t="inlineStr"/>
    </row>
    <row r="156">
      <c r="A156" s="35" t="n">
        <v>1500</v>
      </c>
      <c r="B156" s="36" t="n">
        <v>1226.85</v>
      </c>
      <c r="C156" s="36" t="inlineStr">
        <is>
          <t>V2O5</t>
        </is>
      </c>
      <c r="D156" s="36" t="inlineStr">
        <is>
          <t>Cu3V2O8</t>
        </is>
      </c>
      <c r="E156" s="36" t="inlineStr">
        <is>
          <t>copper orthovanadate</t>
        </is>
      </c>
      <c r="F156" s="36" t="inlineStr">
        <is>
          <t>3Cu + V2O5 + 1.5 O2 -&gt; Cu3V2O8</t>
        </is>
      </c>
      <c r="G156" s="36" t="n">
        <v>-221232.7580273819</v>
      </c>
      <c r="H156" s="36" t="inlineStr">
        <is>
          <t>GAS#1; IONIC_LIQ#2</t>
        </is>
      </c>
      <c r="I156" s="36" t="inlineStr"/>
      <c r="J156" s="36" t="inlineStr"/>
      <c r="K156" s="36" t="n">
        <v>-83478.17103307633</v>
      </c>
      <c r="L156" s="36" t="n">
        <v>-346342.4195472346</v>
      </c>
      <c r="M156" s="36" t="n">
        <v>-127053.5638199416</v>
      </c>
      <c r="N156" s="36" t="n">
        <v>-127.0535638199416</v>
      </c>
      <c r="O156" s="37" t="inlineStr"/>
    </row>
    <row r="157">
      <c r="A157" s="38" t="n">
        <v>1550</v>
      </c>
      <c r="B157" s="39" t="n">
        <v>1276.85</v>
      </c>
      <c r="C157" s="39" t="inlineStr">
        <is>
          <t>V2O5</t>
        </is>
      </c>
      <c r="D157" s="39" t="inlineStr">
        <is>
          <t>Cu3V2O8</t>
        </is>
      </c>
      <c r="E157" s="39" t="inlineStr">
        <is>
          <t>copper orthovanadate</t>
        </is>
      </c>
      <c r="F157" s="39" t="inlineStr">
        <is>
          <t>3Cu + V2O5 + 1.5 O2 -&gt; Cu3V2O8</t>
        </is>
      </c>
      <c r="G157" s="39" t="n">
        <v>-225409.2260658494</v>
      </c>
      <c r="H157" s="39" t="inlineStr">
        <is>
          <t>GAS#1; IONIC_LIQ#2</t>
        </is>
      </c>
      <c r="I157" s="39" t="inlineStr"/>
      <c r="J157" s="39" t="inlineStr"/>
      <c r="K157" s="39" t="n">
        <v>-87853.73960806547</v>
      </c>
      <c r="L157" s="39" t="n">
        <v>-359271.0672644661</v>
      </c>
      <c r="M157" s="39" t="n">
        <v>-124096.8445850271</v>
      </c>
      <c r="N157" s="39" t="n">
        <v>-124.0968445850271</v>
      </c>
      <c r="O157" s="40" t="inlineStr"/>
    </row>
    <row r="158">
      <c r="A158" s="35" t="n">
        <v>1600</v>
      </c>
      <c r="B158" s="36" t="n">
        <v>1326.85</v>
      </c>
      <c r="C158" s="36" t="inlineStr">
        <is>
          <t>V2O5</t>
        </is>
      </c>
      <c r="D158" s="36" t="inlineStr">
        <is>
          <t>Cu3V2O8</t>
        </is>
      </c>
      <c r="E158" s="36" t="inlineStr">
        <is>
          <t>copper orthovanadate</t>
        </is>
      </c>
      <c r="F158" s="36" t="inlineStr">
        <is>
          <t>3Cu + V2O5 + 1.5 O2 -&gt; Cu3V2O8</t>
        </is>
      </c>
      <c r="G158" s="36" t="n">
        <v>-229645.5103379113</v>
      </c>
      <c r="H158" s="36" t="inlineStr">
        <is>
          <t>GAS#1; IONIC_LIQ#2</t>
        </is>
      </c>
      <c r="I158" s="36" t="inlineStr"/>
      <c r="J158" s="36" t="inlineStr"/>
      <c r="K158" s="36" t="n">
        <v>-92279.92616727331</v>
      </c>
      <c r="L158" s="36" t="n">
        <v>-372258.9544395002</v>
      </c>
      <c r="M158" s="36" t="n">
        <v>-121129.5572899743</v>
      </c>
      <c r="N158" s="36" t="n">
        <v>-121.1295572899743</v>
      </c>
      <c r="O158" s="37" t="inlineStr"/>
    </row>
    <row r="159">
      <c r="A159" s="38" t="n">
        <v>1650</v>
      </c>
      <c r="B159" s="39" t="n">
        <v>1376.85</v>
      </c>
      <c r="C159" s="39" t="inlineStr">
        <is>
          <t>V2O5</t>
        </is>
      </c>
      <c r="D159" s="39" t="inlineStr">
        <is>
          <t>Cu3V2O8</t>
        </is>
      </c>
      <c r="E159" s="39" t="inlineStr">
        <is>
          <t>copper orthovanadate</t>
        </is>
      </c>
      <c r="F159" s="39" t="inlineStr">
        <is>
          <t>3Cu + V2O5 + 1.5 O2 -&gt; Cu3V2O8</t>
        </is>
      </c>
      <c r="G159" s="39" t="n">
        <v>-233941.043633091</v>
      </c>
      <c r="H159" s="39" t="inlineStr">
        <is>
          <t>GAS#1; IONIC_LIQ#2</t>
        </is>
      </c>
      <c r="I159" s="39" t="inlineStr"/>
      <c r="J159" s="39" t="inlineStr"/>
      <c r="K159" s="39" t="n">
        <v>-96755.14839899541</v>
      </c>
      <c r="L159" s="39" t="n">
        <v>-385304.4566984351</v>
      </c>
      <c r="M159" s="39" t="n">
        <v>-118151.5688243541</v>
      </c>
      <c r="N159" s="39" t="n">
        <v>-118.1515688243541</v>
      </c>
      <c r="O159" s="40" t="inlineStr"/>
    </row>
    <row r="160">
      <c r="A160" s="35" t="n">
        <v>1700</v>
      </c>
      <c r="B160" s="36" t="n">
        <v>1426.85</v>
      </c>
      <c r="C160" s="36" t="inlineStr">
        <is>
          <t>V2O5</t>
        </is>
      </c>
      <c r="D160" s="36" t="inlineStr">
        <is>
          <t>Cu3V2O8</t>
        </is>
      </c>
      <c r="E160" s="36" t="inlineStr">
        <is>
          <t>copper orthovanadate</t>
        </is>
      </c>
      <c r="F160" s="36" t="inlineStr">
        <is>
          <t>3Cu + V2O5 + 1.5 O2 -&gt; Cu3V2O8</t>
        </is>
      </c>
      <c r="G160" s="36" t="n">
        <v>-238295.0004153047</v>
      </c>
      <c r="H160" s="36" t="inlineStr">
        <is>
          <t>GAS#1; IONIC_LIQ#2</t>
        </is>
      </c>
      <c r="I160" s="36" t="inlineStr"/>
      <c r="J160" s="36" t="inlineStr"/>
      <c r="K160" s="36" t="n">
        <v>-101277.9199339312</v>
      </c>
      <c r="L160" s="36" t="n">
        <v>-398406.061438994</v>
      </c>
      <c r="M160" s="36" t="n">
        <v>-115162.8482228937</v>
      </c>
      <c r="N160" s="36" t="n">
        <v>-115.1628482228937</v>
      </c>
      <c r="O160" s="37" t="inlineStr"/>
    </row>
    <row r="161">
      <c r="A161" s="38" t="n">
        <v>1750</v>
      </c>
      <c r="B161" s="39" t="n">
        <v>1476.85</v>
      </c>
      <c r="C161" s="39" t="inlineStr">
        <is>
          <t>V2O5</t>
        </is>
      </c>
      <c r="D161" s="39" t="inlineStr">
        <is>
          <t>Cu3V2O8</t>
        </is>
      </c>
      <c r="E161" s="39" t="inlineStr">
        <is>
          <t>copper orthovanadate</t>
        </is>
      </c>
      <c r="F161" s="39" t="inlineStr">
        <is>
          <t>3Cu + V2O5 + 1.5 O2 -&gt; Cu3V2O8</t>
        </is>
      </c>
      <c r="G161" s="39" t="n">
        <v>-242706.3133140174</v>
      </c>
      <c r="H161" s="39" t="inlineStr">
        <is>
          <t>GAS#1; IONIC_LIQ#2</t>
        </is>
      </c>
      <c r="I161" s="39" t="inlineStr"/>
      <c r="J161" s="39" t="inlineStr"/>
      <c r="K161" s="39" t="n">
        <v>-105846.8418745748</v>
      </c>
      <c r="L161" s="39" t="n">
        <v>-411562.3663447147</v>
      </c>
      <c r="M161" s="39" t="n">
        <v>-112163.4881084766</v>
      </c>
      <c r="N161" s="39" t="n">
        <v>-112.1634881084766</v>
      </c>
      <c r="O161" s="40" t="inlineStr"/>
    </row>
    <row r="162">
      <c r="A162" s="35" t="n">
        <v>1800</v>
      </c>
      <c r="B162" s="36" t="n">
        <v>1526.85</v>
      </c>
      <c r="C162" s="36" t="inlineStr">
        <is>
          <t>V2O5</t>
        </is>
      </c>
      <c r="D162" s="36" t="inlineStr">
        <is>
          <t>Cu3V2O8</t>
        </is>
      </c>
      <c r="E162" s="36" t="inlineStr">
        <is>
          <t>copper orthovanadate</t>
        </is>
      </c>
      <c r="F162" s="36" t="inlineStr">
        <is>
          <t>3Cu + V2O5 + 1.5 O2 -&gt; Cu3V2O8</t>
        </is>
      </c>
      <c r="G162" s="36" t="n">
        <v>-247173.7118812478</v>
      </c>
      <c r="H162" s="36" t="inlineStr">
        <is>
          <t>GAS#1; IONIC_LIQ#2</t>
        </is>
      </c>
      <c r="I162" s="36" t="inlineStr"/>
      <c r="J162" s="36" t="inlineStr"/>
      <c r="K162" s="36" t="n">
        <v>-110460.5952933756</v>
      </c>
      <c r="L162" s="36" t="n">
        <v>-424772.0805032522</v>
      </c>
      <c r="M162" s="36" t="n">
        <v>-109153.739537538</v>
      </c>
      <c r="N162" s="36" t="n">
        <v>-109.153739537538</v>
      </c>
      <c r="O162" s="37" t="inlineStr"/>
    </row>
    <row r="163">
      <c r="A163" s="38" t="n">
        <v>1850</v>
      </c>
      <c r="B163" s="39" t="n">
        <v>1576.85</v>
      </c>
      <c r="C163" s="39" t="inlineStr">
        <is>
          <t>V2O5</t>
        </is>
      </c>
      <c r="D163" s="39" t="inlineStr">
        <is>
          <t>Cu3V2O8</t>
        </is>
      </c>
      <c r="E163" s="39" t="inlineStr">
        <is>
          <t>copper orthovanadate</t>
        </is>
      </c>
      <c r="F163" s="39" t="inlineStr">
        <is>
          <t>3Cu + V2O5 + 1.5 O2 -&gt; Cu3V2O8</t>
        </is>
      </c>
      <c r="G163" s="39" t="n">
        <v>-251696.1267975997</v>
      </c>
      <c r="H163" s="39" t="inlineStr">
        <is>
          <t>GAS#1; IONIC_LIQ#2</t>
        </is>
      </c>
      <c r="I163" s="39" t="inlineStr"/>
      <c r="J163" s="39" t="inlineStr"/>
      <c r="K163" s="39" t="n">
        <v>-115117.9345650079</v>
      </c>
      <c r="L163" s="39" t="n">
        <v>-438034.0282849706</v>
      </c>
      <c r="M163" s="39" t="n">
        <v>-106134.0729561048</v>
      </c>
      <c r="N163" s="39" t="n">
        <v>-106.1340729561048</v>
      </c>
      <c r="O163" s="40" t="inlineStr"/>
    </row>
    <row r="164">
      <c r="A164" s="35" t="n">
        <v>1900</v>
      </c>
      <c r="B164" s="36" t="n">
        <v>1626.85</v>
      </c>
      <c r="C164" s="36" t="inlineStr">
        <is>
          <t>V2O5</t>
        </is>
      </c>
      <c r="D164" s="36" t="inlineStr">
        <is>
          <t>Cu3V2O8</t>
        </is>
      </c>
      <c r="E164" s="36" t="inlineStr">
        <is>
          <t>copper orthovanadate</t>
        </is>
      </c>
      <c r="F164" s="36" t="inlineStr">
        <is>
          <t>3Cu + V2O5 + 1.5 O2 -&gt; Cu3V2O8</t>
        </is>
      </c>
      <c r="G164" s="36" t="n">
        <v>-256273.4461110168</v>
      </c>
      <c r="H164" s="36" t="inlineStr">
        <is>
          <t>GAS#1; IONIC_LIQ#2</t>
        </is>
      </c>
      <c r="I164" s="36" t="inlineStr"/>
      <c r="J164" s="36" t="inlineStr"/>
      <c r="K164" s="36" t="n">
        <v>-119817.6814199426</v>
      </c>
      <c r="L164" s="36" t="n">
        <v>-451347.1561276338</v>
      </c>
      <c r="M164" s="36" t="n">
        <v>-103105.2776058642</v>
      </c>
      <c r="N164" s="36" t="n">
        <v>-103.1052776058642</v>
      </c>
      <c r="O164" s="37" t="inlineStr"/>
    </row>
    <row r="165">
      <c r="A165" s="38" t="n">
        <v>800</v>
      </c>
      <c r="B165" s="39" t="n">
        <v>526.85</v>
      </c>
      <c r="C165" s="39" t="inlineStr">
        <is>
          <t>TiO2</t>
        </is>
      </c>
      <c r="D165" s="39" t="inlineStr">
        <is>
          <t>CuTiO3</t>
        </is>
      </c>
      <c r="E165" s="39" t="inlineStr">
        <is>
          <t>copper titanate</t>
        </is>
      </c>
      <c r="F165" s="39" t="inlineStr">
        <is>
          <t>Cu + TiO2 + 0.5 O2 -&gt; CuTiO3</t>
        </is>
      </c>
      <c r="G165" s="39" t="n">
        <v>-240837.9338552956</v>
      </c>
      <c r="H165" s="39" t="inlineStr">
        <is>
          <t>CUO#1; RUTILE#1</t>
        </is>
      </c>
      <c r="I165" s="39" t="inlineStr"/>
      <c r="J165" s="39" t="inlineStr"/>
      <c r="K165" s="39" t="n">
        <v>-33912.57299215905</v>
      </c>
      <c r="L165" s="39" t="n">
        <v>-172813.3044591302</v>
      </c>
      <c r="M165" s="39" t="n">
        <v>-83138.05530774081</v>
      </c>
      <c r="N165" s="39" t="n">
        <v>-83.13805530774081</v>
      </c>
      <c r="O165" s="40" t="inlineStr"/>
    </row>
    <row r="166">
      <c r="A166" s="35" t="n">
        <v>850</v>
      </c>
      <c r="B166" s="36" t="n">
        <v>576.85</v>
      </c>
      <c r="C166" s="36" t="inlineStr">
        <is>
          <t>TiO2</t>
        </is>
      </c>
      <c r="D166" s="36" t="inlineStr">
        <is>
          <t>CuTiO3</t>
        </is>
      </c>
      <c r="E166" s="36" t="inlineStr">
        <is>
          <t>copper titanate</t>
        </is>
      </c>
      <c r="F166" s="36" t="inlineStr">
        <is>
          <t>Cu + TiO2 + 0.5 O2 -&gt; CuTiO3</t>
        </is>
      </c>
      <c r="G166" s="36" t="n">
        <v>-242946.2467627214</v>
      </c>
      <c r="H166" s="36" t="inlineStr">
        <is>
          <t>CUO#1; GAS#1; RUTILE#1</t>
        </is>
      </c>
      <c r="I166" s="36" t="inlineStr"/>
      <c r="J166" s="36" t="inlineStr"/>
      <c r="K166" s="36" t="n">
        <v>-36899.71572267172</v>
      </c>
      <c r="L166" s="36" t="n">
        <v>-184655.7645699373</v>
      </c>
      <c r="M166" s="36" t="n">
        <v>-78868.2755350247</v>
      </c>
      <c r="N166" s="36" t="n">
        <v>-78.86827553502471</v>
      </c>
      <c r="O166" s="37" t="inlineStr"/>
    </row>
    <row r="167">
      <c r="A167" s="38" t="n">
        <v>900</v>
      </c>
      <c r="B167" s="39" t="n">
        <v>626.85</v>
      </c>
      <c r="C167" s="39" t="inlineStr">
        <is>
          <t>TiO2</t>
        </is>
      </c>
      <c r="D167" s="39" t="inlineStr">
        <is>
          <t>CuTiO3</t>
        </is>
      </c>
      <c r="E167" s="39" t="inlineStr">
        <is>
          <t>copper titanate</t>
        </is>
      </c>
      <c r="F167" s="39" t="inlineStr">
        <is>
          <t>Cu + TiO2 + 0.5 O2 -&gt; CuTiO3</t>
        </is>
      </c>
      <c r="G167" s="39" t="n">
        <v>-245129.7001998565</v>
      </c>
      <c r="H167" s="39" t="inlineStr">
        <is>
          <t>CUO#1; GAS#1; RUTILE#1</t>
        </is>
      </c>
      <c r="I167" s="39" t="inlineStr"/>
      <c r="J167" s="39" t="inlineStr"/>
      <c r="K167" s="39" t="n">
        <v>-39969.02623895592</v>
      </c>
      <c r="L167" s="39" t="n">
        <v>-196598.464641915</v>
      </c>
      <c r="M167" s="39" t="n">
        <v>-74624.66094477172</v>
      </c>
      <c r="N167" s="39" t="n">
        <v>-74.62466094477172</v>
      </c>
      <c r="O167" s="40" t="inlineStr"/>
    </row>
    <row r="168">
      <c r="A168" s="35" t="n">
        <v>950</v>
      </c>
      <c r="B168" s="36" t="n">
        <v>676.85</v>
      </c>
      <c r="C168" s="36" t="inlineStr">
        <is>
          <t>TiO2</t>
        </is>
      </c>
      <c r="D168" s="36" t="inlineStr">
        <is>
          <t>CuTiO3</t>
        </is>
      </c>
      <c r="E168" s="36" t="inlineStr">
        <is>
          <t>copper titanate</t>
        </is>
      </c>
      <c r="F168" s="36" t="inlineStr">
        <is>
          <t>Cu + TiO2 + 0.5 O2 -&gt; CuTiO3</t>
        </is>
      </c>
      <c r="G168" s="36" t="n">
        <v>-247384.5967235127</v>
      </c>
      <c r="H168" s="36" t="inlineStr">
        <is>
          <t>CUO#1; GAS#1; RUTILE#1</t>
        </is>
      </c>
      <c r="I168" s="36" t="inlineStr"/>
      <c r="J168" s="36" t="inlineStr"/>
      <c r="K168" s="36" t="n">
        <v>-43116.53145504323</v>
      </c>
      <c r="L168" s="36" t="n">
        <v>-208636.6624357149</v>
      </c>
      <c r="M168" s="36" t="n">
        <v>-70406.03654770833</v>
      </c>
      <c r="N168" s="36" t="n">
        <v>-70.40603654770833</v>
      </c>
      <c r="O168" s="37" t="inlineStr"/>
    </row>
    <row r="169">
      <c r="A169" s="38" t="n">
        <v>1000</v>
      </c>
      <c r="B169" s="39" t="n">
        <v>726.85</v>
      </c>
      <c r="C169" s="39" t="inlineStr">
        <is>
          <t>TiO2</t>
        </is>
      </c>
      <c r="D169" s="39" t="inlineStr">
        <is>
          <t>CuTiO3</t>
        </is>
      </c>
      <c r="E169" s="39" t="inlineStr">
        <is>
          <t>copper titanate</t>
        </is>
      </c>
      <c r="F169" s="39" t="inlineStr">
        <is>
          <t>Cu + TiO2 + 0.5 O2 -&gt; CuTiO3</t>
        </is>
      </c>
      <c r="G169" s="39" t="n">
        <v>-249707.5895213728</v>
      </c>
      <c r="H169" s="39" t="inlineStr">
        <is>
          <t>CUO#1; GAS#1; RUTILE#1</t>
        </is>
      </c>
      <c r="I169" s="39" t="inlineStr"/>
      <c r="J169" s="39" t="inlineStr"/>
      <c r="K169" s="39" t="n">
        <v>-46338.66341131481</v>
      </c>
      <c r="L169" s="39" t="n">
        <v>-220766.0411412051</v>
      </c>
      <c r="M169" s="39" t="n">
        <v>-66211.35227141413</v>
      </c>
      <c r="N169" s="39" t="n">
        <v>-66.21135227141413</v>
      </c>
      <c r="O169" s="40" t="inlineStr"/>
    </row>
    <row r="170">
      <c r="A170" s="35" t="n">
        <v>1050</v>
      </c>
      <c r="B170" s="36" t="n">
        <v>776.85</v>
      </c>
      <c r="C170" s="36" t="inlineStr">
        <is>
          <t>TiO2</t>
        </is>
      </c>
      <c r="D170" s="36" t="inlineStr">
        <is>
          <t>CuTiO3</t>
        </is>
      </c>
      <c r="E170" s="36" t="inlineStr">
        <is>
          <t>copper titanate</t>
        </is>
      </c>
      <c r="F170" s="36" t="inlineStr">
        <is>
          <t>Cu + TiO2 + 0.5 O2 -&gt; CuTiO3</t>
        </is>
      </c>
      <c r="G170" s="36" t="n">
        <v>-252095.6359204461</v>
      </c>
      <c r="H170" s="36" t="inlineStr">
        <is>
          <t>CUO#1; GAS#1; RUTILE#1</t>
        </is>
      </c>
      <c r="I170" s="36" t="inlineStr"/>
      <c r="J170" s="36" t="inlineStr"/>
      <c r="K170" s="36" t="n">
        <v>-49632.20212835616</v>
      </c>
      <c r="L170" s="36" t="n">
        <v>-232982.6508510953</v>
      </c>
      <c r="M170" s="36" t="n">
        <v>-62039.66865751753</v>
      </c>
      <c r="N170" s="36" t="n">
        <v>-62.03966865751752</v>
      </c>
      <c r="O170" s="37" t="inlineStr"/>
    </row>
    <row r="171">
      <c r="A171" s="38" t="n">
        <v>1100</v>
      </c>
      <c r="B171" s="39" t="n">
        <v>826.85</v>
      </c>
      <c r="C171" s="39" t="inlineStr">
        <is>
          <t>TiO2</t>
        </is>
      </c>
      <c r="D171" s="39" t="inlineStr">
        <is>
          <t>CuTiO3</t>
        </is>
      </c>
      <c r="E171" s="39" t="inlineStr">
        <is>
          <t>copper titanate</t>
        </is>
      </c>
      <c r="F171" s="39" t="inlineStr">
        <is>
          <t>Cu + TiO2 + 0.5 O2 -&gt; CuTiO3</t>
        </is>
      </c>
      <c r="G171" s="39" t="n">
        <v>-254545.9594248843</v>
      </c>
      <c r="H171" s="39" t="inlineStr">
        <is>
          <t>CUO#1; GAS#1; RUTILE#1</t>
        </is>
      </c>
      <c r="I171" s="39" t="inlineStr"/>
      <c r="J171" s="39" t="inlineStr"/>
      <c r="K171" s="39" t="n">
        <v>-52994.23058128006</v>
      </c>
      <c r="L171" s="39" t="n">
        <v>-245282.8726856817</v>
      </c>
      <c r="M171" s="39" t="n">
        <v>-57890.13458994403</v>
      </c>
      <c r="N171" s="39" t="n">
        <v>-57.89013458994403</v>
      </c>
      <c r="O171" s="40" t="inlineStr"/>
    </row>
    <row r="172">
      <c r="A172" s="35" t="n">
        <v>1150</v>
      </c>
      <c r="B172" s="36" t="n">
        <v>876.85</v>
      </c>
      <c r="C172" s="36" t="inlineStr">
        <is>
          <t>TiO2</t>
        </is>
      </c>
      <c r="D172" s="36" t="inlineStr">
        <is>
          <t>CuTiO3</t>
        </is>
      </c>
      <c r="E172" s="36" t="inlineStr">
        <is>
          <t>copper titanate</t>
        </is>
      </c>
      <c r="F172" s="36" t="inlineStr">
        <is>
          <t>Cu + TiO2 + 0.5 O2 -&gt; CuTiO3</t>
        </is>
      </c>
      <c r="G172" s="36" t="n">
        <v>-257056.0172936899</v>
      </c>
      <c r="H172" s="36" t="inlineStr">
        <is>
          <t>CUO#1; GAS#1; RUTILE#1</t>
        </is>
      </c>
      <c r="I172" s="36" t="inlineStr"/>
      <c r="J172" s="36" t="inlineStr"/>
      <c r="K172" s="36" t="n">
        <v>-56422.09952457435</v>
      </c>
      <c r="L172" s="36" t="n">
        <v>-257663.3746140724</v>
      </c>
      <c r="M172" s="36" t="n">
        <v>-53761.97326206067</v>
      </c>
      <c r="N172" s="36" t="n">
        <v>-53.76197326206066</v>
      </c>
      <c r="O172" s="37" t="inlineStr"/>
    </row>
    <row r="173">
      <c r="A173" s="38" t="n">
        <v>1200</v>
      </c>
      <c r="B173" s="39" t="n">
        <v>926.85</v>
      </c>
      <c r="C173" s="39" t="inlineStr">
        <is>
          <t>TiO2</t>
        </is>
      </c>
      <c r="D173" s="39" t="inlineStr">
        <is>
          <t>CuTiO3</t>
        </is>
      </c>
      <c r="E173" s="39" t="inlineStr">
        <is>
          <t>copper titanate</t>
        </is>
      </c>
      <c r="F173" s="39" t="inlineStr">
        <is>
          <t>Cu + TiO2 + 0.5 O2 -&gt; CuTiO3</t>
        </is>
      </c>
      <c r="G173" s="39" t="n">
        <v>-259623.4731335714</v>
      </c>
      <c r="H173" s="39" t="inlineStr">
        <is>
          <t>CUO#1; GAS#1; RUTILE#1</t>
        </is>
      </c>
      <c r="I173" s="39" t="inlineStr"/>
      <c r="J173" s="39" t="inlineStr"/>
      <c r="K173" s="39" t="n">
        <v>-59913.40042195933</v>
      </c>
      <c r="L173" s="39" t="n">
        <v>-270121.0791427472</v>
      </c>
      <c r="M173" s="39" t="n">
        <v>-49654.46556149307</v>
      </c>
      <c r="N173" s="39" t="n">
        <v>-49.65446556149307</v>
      </c>
      <c r="O173" s="40" t="inlineStr"/>
    </row>
    <row r="174">
      <c r="A174" s="35" t="n">
        <v>1250</v>
      </c>
      <c r="B174" s="36" t="n">
        <v>976.85</v>
      </c>
      <c r="C174" s="36" t="inlineStr">
        <is>
          <t>TiO2</t>
        </is>
      </c>
      <c r="D174" s="36" t="inlineStr">
        <is>
          <t>CuTiO3</t>
        </is>
      </c>
      <c r="E174" s="36" t="inlineStr">
        <is>
          <t>copper titanate</t>
        </is>
      </c>
      <c r="F174" s="36" t="inlineStr">
        <is>
          <t>Cu + TiO2 + 0.5 O2 -&gt; CuTiO3</t>
        </is>
      </c>
      <c r="G174" s="36" t="n">
        <v>-262246.173624798</v>
      </c>
      <c r="H174" s="36" t="inlineStr">
        <is>
          <t>CUO#1; GAS#1; RUTILE#1</t>
        </is>
      </c>
      <c r="I174" s="36" t="inlineStr"/>
      <c r="J174" s="36" t="inlineStr"/>
      <c r="K174" s="36" t="n">
        <v>-63465.94505805945</v>
      </c>
      <c r="L174" s="36" t="n">
        <v>-282653.1375873307</v>
      </c>
      <c r="M174" s="36" t="n">
        <v>-45566.93281661393</v>
      </c>
      <c r="N174" s="36" t="n">
        <v>-45.56693281661393</v>
      </c>
      <c r="O174" s="37" t="inlineStr"/>
    </row>
    <row r="175">
      <c r="A175" s="38" t="n">
        <v>1300</v>
      </c>
      <c r="B175" s="39" t="n">
        <v>1026.85</v>
      </c>
      <c r="C175" s="39" t="inlineStr">
        <is>
          <t>TiO2</t>
        </is>
      </c>
      <c r="D175" s="39" t="inlineStr">
        <is>
          <t>CuTiO3</t>
        </is>
      </c>
      <c r="E175" s="39" t="inlineStr">
        <is>
          <t>copper titanate</t>
        </is>
      </c>
      <c r="F175" s="39" t="inlineStr">
        <is>
          <t>Cu + TiO2 + 0.5 O2 -&gt; CuTiO3</t>
        </is>
      </c>
      <c r="G175" s="39" t="n">
        <v>-264922.1286797664</v>
      </c>
      <c r="H175" s="39" t="inlineStr">
        <is>
          <t>CUO#1; GAS#1; RUTILE#1</t>
        </is>
      </c>
      <c r="I175" s="39" t="inlineStr"/>
      <c r="J175" s="39" t="inlineStr"/>
      <c r="K175" s="39" t="n">
        <v>-67077.64455849766</v>
      </c>
      <c r="L175" s="39" t="n">
        <v>-295256.9074000003</v>
      </c>
      <c r="M175" s="39" t="n">
        <v>-41498.82615282084</v>
      </c>
      <c r="N175" s="39" t="n">
        <v>-41.49882615282084</v>
      </c>
      <c r="O175" s="40" t="inlineStr"/>
    </row>
    <row r="176">
      <c r="A176" s="35" t="n">
        <v>1350</v>
      </c>
      <c r="B176" s="36" t="n">
        <v>1076.85</v>
      </c>
      <c r="C176" s="36" t="inlineStr">
        <is>
          <t>TiO2</t>
        </is>
      </c>
      <c r="D176" s="36" t="inlineStr">
        <is>
          <t>CuTiO3</t>
        </is>
      </c>
      <c r="E176" s="36" t="inlineStr">
        <is>
          <t>copper titanate</t>
        </is>
      </c>
      <c r="F176" s="36" t="inlineStr">
        <is>
          <t>Cu + TiO2 + 0.5 O2 -&gt; CuTiO3</t>
        </is>
      </c>
      <c r="G176" s="36" t="n">
        <v>-267985.207454364</v>
      </c>
      <c r="H176" s="36" t="inlineStr">
        <is>
          <t>GAS#1; IONIC_LIQ#2; RUTILE#1</t>
        </is>
      </c>
      <c r="I176" s="36" t="inlineStr"/>
      <c r="J176" s="36" t="inlineStr"/>
      <c r="K176" s="36" t="n">
        <v>-70746.38367789735</v>
      </c>
      <c r="L176" s="36" t="n">
        <v>-307929.9322742684</v>
      </c>
      <c r="M176" s="36" t="n">
        <v>-39127.88655622397</v>
      </c>
      <c r="N176" s="36" t="n">
        <v>-39.12788655622396</v>
      </c>
      <c r="O176" s="37" t="inlineStr"/>
    </row>
    <row r="177">
      <c r="A177" s="38" t="n">
        <v>1400</v>
      </c>
      <c r="B177" s="39" t="n">
        <v>1126.85</v>
      </c>
      <c r="C177" s="39" t="inlineStr">
        <is>
          <t>TiO2</t>
        </is>
      </c>
      <c r="D177" s="39" t="inlineStr">
        <is>
          <t>CuTiO3</t>
        </is>
      </c>
      <c r="E177" s="39" t="inlineStr">
        <is>
          <t>copper titanate</t>
        </is>
      </c>
      <c r="F177" s="39" t="inlineStr">
        <is>
          <t>Cu + TiO2 + 0.5 O2 -&gt; CuTiO3</t>
        </is>
      </c>
      <c r="G177" s="39" t="n">
        <v>-271523.2579851005</v>
      </c>
      <c r="H177" s="39" t="inlineStr">
        <is>
          <t>GAS#1; IONIC_LIQ#2; RUTILE#1</t>
        </is>
      </c>
      <c r="I177" s="39" t="inlineStr"/>
      <c r="J177" s="39" t="inlineStr"/>
      <c r="K177" s="39" t="n">
        <v>-74885.75572616636</v>
      </c>
      <c r="L177" s="39" t="n">
        <v>-320669.9247844102</v>
      </c>
      <c r="M177" s="39" t="n">
        <v>-38485.93037819932</v>
      </c>
      <c r="N177" s="39" t="n">
        <v>-38.48593037819932</v>
      </c>
      <c r="O177" s="40" t="inlineStr"/>
    </row>
    <row r="178">
      <c r="A178" s="35" t="n">
        <v>1450</v>
      </c>
      <c r="B178" s="36" t="n">
        <v>1176.85</v>
      </c>
      <c r="C178" s="36" t="inlineStr">
        <is>
          <t>TiO2</t>
        </is>
      </c>
      <c r="D178" s="36" t="inlineStr">
        <is>
          <t>CuTiO3</t>
        </is>
      </c>
      <c r="E178" s="36" t="inlineStr">
        <is>
          <t>copper titanate</t>
        </is>
      </c>
      <c r="F178" s="36" t="inlineStr">
        <is>
          <t>Cu + TiO2 + 0.5 O2 -&gt; CuTiO3</t>
        </is>
      </c>
      <c r="G178" s="36" t="n">
        <v>-275124.4267886695</v>
      </c>
      <c r="H178" s="36" t="inlineStr">
        <is>
          <t>GAS#1; IONIC_LIQ#2; RUTILE#1</t>
        </is>
      </c>
      <c r="I178" s="36" t="inlineStr"/>
      <c r="J178" s="36" t="inlineStr"/>
      <c r="K178" s="36" t="n">
        <v>-79154.90829742474</v>
      </c>
      <c r="L178" s="36" t="n">
        <v>-333474.7513710395</v>
      </c>
      <c r="M178" s="36" t="n">
        <v>-37861.02413747204</v>
      </c>
      <c r="N178" s="36" t="n">
        <v>-37.86102413747204</v>
      </c>
      <c r="O178" s="37" t="inlineStr"/>
    </row>
    <row r="179">
      <c r="A179" s="38" t="n">
        <v>1500</v>
      </c>
      <c r="B179" s="39" t="n">
        <v>1226.85</v>
      </c>
      <c r="C179" s="39" t="inlineStr">
        <is>
          <t>TiO2</t>
        </is>
      </c>
      <c r="D179" s="39" t="inlineStr">
        <is>
          <t>CuTiO3</t>
        </is>
      </c>
      <c r="E179" s="39" t="inlineStr">
        <is>
          <t>copper titanate</t>
        </is>
      </c>
      <c r="F179" s="39" t="inlineStr">
        <is>
          <t>Cu + TiO2 + 0.5 O2 -&gt; CuTiO3</t>
        </is>
      </c>
      <c r="G179" s="39" t="n">
        <v>-278788.5154740419</v>
      </c>
      <c r="H179" s="39" t="inlineStr">
        <is>
          <t>GAS#1; IONIC_LIQ#2; RUTILE#1</t>
        </is>
      </c>
      <c r="I179" s="39" t="inlineStr"/>
      <c r="J179" s="39" t="inlineStr"/>
      <c r="K179" s="39" t="n">
        <v>-83478.17103307633</v>
      </c>
      <c r="L179" s="39" t="n">
        <v>-346342.4195472346</v>
      </c>
      <c r="M179" s="39" t="n">
        <v>-37333.30823729001</v>
      </c>
      <c r="N179" s="39" t="n">
        <v>-37.33330823729001</v>
      </c>
      <c r="O179" s="40" t="inlineStr"/>
    </row>
    <row r="180">
      <c r="A180" s="35" t="n">
        <v>1550</v>
      </c>
      <c r="B180" s="36" t="n">
        <v>1276.85</v>
      </c>
      <c r="C180" s="36" t="inlineStr">
        <is>
          <t>TiO2</t>
        </is>
      </c>
      <c r="D180" s="36" t="inlineStr">
        <is>
          <t>CuTiO3</t>
        </is>
      </c>
      <c r="E180" s="36" t="inlineStr">
        <is>
          <t>copper titanate</t>
        </is>
      </c>
      <c r="F180" s="36" t="inlineStr">
        <is>
          <t>Cu + TiO2 + 0.5 O2 -&gt; CuTiO3</t>
        </is>
      </c>
      <c r="G180" s="36" t="n">
        <v>-282515.8642444694</v>
      </c>
      <c r="H180" s="36" t="inlineStr">
        <is>
          <t>GAS#1; IONIC_LIQ#2; RUTILE#1</t>
        </is>
      </c>
      <c r="I180" s="36" t="inlineStr"/>
      <c r="J180" s="36" t="inlineStr"/>
      <c r="K180" s="36" t="n">
        <v>-87853.73960806547</v>
      </c>
      <c r="L180" s="36" t="n">
        <v>-359271.0672644661</v>
      </c>
      <c r="M180" s="36" t="n">
        <v>-36911.3767630402</v>
      </c>
      <c r="N180" s="36" t="n">
        <v>-36.9113767630402</v>
      </c>
      <c r="O180" s="37" t="inlineStr"/>
    </row>
    <row r="181">
      <c r="A181" s="38" t="n">
        <v>1600</v>
      </c>
      <c r="B181" s="39" t="n">
        <v>1326.85</v>
      </c>
      <c r="C181" s="39" t="inlineStr">
        <is>
          <t>TiO2</t>
        </is>
      </c>
      <c r="D181" s="39" t="inlineStr">
        <is>
          <t>CuTiO3</t>
        </is>
      </c>
      <c r="E181" s="39" t="inlineStr">
        <is>
          <t>copper titanate</t>
        </is>
      </c>
      <c r="F181" s="39" t="inlineStr">
        <is>
          <t>Cu + TiO2 + 0.5 O2 -&gt; CuTiO3</t>
        </is>
      </c>
      <c r="G181" s="39" t="n">
        <v>-286307.5427877272</v>
      </c>
      <c r="H181" s="39" t="inlineStr">
        <is>
          <t>GAS#1; IONIC_LIQ#2; RUTILE#1</t>
        </is>
      </c>
      <c r="I181" s="39" t="inlineStr"/>
      <c r="J181" s="39" t="inlineStr"/>
      <c r="K181" s="39" t="n">
        <v>-92279.92616727331</v>
      </c>
      <c r="L181" s="39" t="n">
        <v>-372258.9544395002</v>
      </c>
      <c r="M181" s="39" t="n">
        <v>-36607.0055433095</v>
      </c>
      <c r="N181" s="39" t="n">
        <v>-36.6070055433095</v>
      </c>
      <c r="O181" s="40" t="inlineStr"/>
    </row>
    <row r="182">
      <c r="A182" s="35" t="n">
        <v>1650</v>
      </c>
      <c r="B182" s="36" t="n">
        <v>1376.85</v>
      </c>
      <c r="C182" s="36" t="inlineStr">
        <is>
          <t>TiO2</t>
        </is>
      </c>
      <c r="D182" s="36" t="inlineStr">
        <is>
          <t>CuTiO3</t>
        </is>
      </c>
      <c r="E182" s="36" t="inlineStr">
        <is>
          <t>copper titanate</t>
        </is>
      </c>
      <c r="F182" s="36" t="inlineStr">
        <is>
          <t>Cu + TiO2 + 0.5 O2 -&gt; CuTiO3</t>
        </is>
      </c>
      <c r="G182" s="36" t="n">
        <v>-290165.6074878947</v>
      </c>
      <c r="H182" s="36" t="inlineStr">
        <is>
          <t>GAS#1; IONIC_LIQ#2; RUTILE#1</t>
        </is>
      </c>
      <c r="I182" s="36" t="inlineStr"/>
      <c r="J182" s="36" t="inlineStr"/>
      <c r="K182" s="36" t="n">
        <v>-96755.14839899541</v>
      </c>
      <c r="L182" s="36" t="n">
        <v>-385304.4566984351</v>
      </c>
      <c r="M182" s="36" t="n">
        <v>-36436.46831038967</v>
      </c>
      <c r="N182" s="36" t="n">
        <v>-36.43646831038967</v>
      </c>
      <c r="O182" s="37" t="inlineStr"/>
    </row>
    <row r="183">
      <c r="A183" s="38" t="n">
        <v>1700</v>
      </c>
      <c r="B183" s="39" t="n">
        <v>1426.85</v>
      </c>
      <c r="C183" s="39" t="inlineStr">
        <is>
          <t>TiO2</t>
        </is>
      </c>
      <c r="D183" s="39" t="inlineStr">
        <is>
          <t>CuTiO3</t>
        </is>
      </c>
      <c r="E183" s="39" t="inlineStr">
        <is>
          <t>copper titanate</t>
        </is>
      </c>
      <c r="F183" s="39" t="inlineStr">
        <is>
          <t>Cu + TiO2 + 0.5 O2 -&gt; CuTiO3</t>
        </is>
      </c>
      <c r="G183" s="39" t="n">
        <v>-294093.4827285813</v>
      </c>
      <c r="H183" s="39" t="inlineStr">
        <is>
          <t>GAS#1; IONIC_LIQ#2; RUTILE#1</t>
        </is>
      </c>
      <c r="I183" s="39" t="inlineStr"/>
      <c r="J183" s="39" t="inlineStr"/>
      <c r="K183" s="39" t="n">
        <v>-101277.9199339312</v>
      </c>
      <c r="L183" s="39" t="n">
        <v>-398406.061438994</v>
      </c>
      <c r="M183" s="39" t="n">
        <v>-36422.46745652054</v>
      </c>
      <c r="N183" s="39" t="n">
        <v>-36.42246745652054</v>
      </c>
      <c r="O183" s="40" t="inlineStr"/>
    </row>
    <row r="184">
      <c r="A184" s="35" t="n">
        <v>1750</v>
      </c>
      <c r="B184" s="36" t="n">
        <v>1476.85</v>
      </c>
      <c r="C184" s="36" t="inlineStr">
        <is>
          <t>TiO2</t>
        </is>
      </c>
      <c r="D184" s="36" t="inlineStr">
        <is>
          <t>CuTiO3</t>
        </is>
      </c>
      <c r="E184" s="36" t="inlineStr">
        <is>
          <t>copper titanate</t>
        </is>
      </c>
      <c r="F184" s="36" t="inlineStr">
        <is>
          <t>Cu + TiO2 + 0.5 O2 -&gt; CuTiO3</t>
        </is>
      </c>
      <c r="G184" s="36" t="n">
        <v>-298094.3203707709</v>
      </c>
      <c r="H184" s="36" t="inlineStr">
        <is>
          <t>GAS#1; IONIC_LIQ#2</t>
        </is>
      </c>
      <c r="I184" s="36" t="inlineStr"/>
      <c r="J184" s="36" t="inlineStr"/>
      <c r="K184" s="36" t="n">
        <v>-105846.8418745748</v>
      </c>
      <c r="L184" s="36" t="n">
        <v>-411562.3663447147</v>
      </c>
      <c r="M184" s="36" t="n">
        <v>-36585.95020161313</v>
      </c>
      <c r="N184" s="36" t="n">
        <v>-36.58595020161313</v>
      </c>
      <c r="O184" s="37" t="inlineStr"/>
    </row>
    <row r="185">
      <c r="A185" s="38" t="n">
        <v>1800</v>
      </c>
      <c r="B185" s="39" t="n">
        <v>1526.85</v>
      </c>
      <c r="C185" s="39" t="inlineStr">
        <is>
          <t>TiO2</t>
        </is>
      </c>
      <c r="D185" s="39" t="inlineStr">
        <is>
          <t>CuTiO3</t>
        </is>
      </c>
      <c r="E185" s="39" t="inlineStr">
        <is>
          <t>copper titanate</t>
        </is>
      </c>
      <c r="F185" s="39" t="inlineStr">
        <is>
          <t>Cu + TiO2 + 0.5 O2 -&gt; CuTiO3</t>
        </is>
      </c>
      <c r="G185" s="39" t="n">
        <v>-302140.2488485489</v>
      </c>
      <c r="H185" s="39" t="inlineStr">
        <is>
          <t>GAS#1; IONIC_LIQ#2</t>
        </is>
      </c>
      <c r="I185" s="39" t="inlineStr"/>
      <c r="J185" s="39" t="inlineStr"/>
      <c r="K185" s="39" t="n">
        <v>-110460.5952933756</v>
      </c>
      <c r="L185" s="39" t="n">
        <v>-424772.0805032522</v>
      </c>
      <c r="M185" s="39" t="n">
        <v>-36792.36755437637</v>
      </c>
      <c r="N185" s="39" t="n">
        <v>-36.79236755437637</v>
      </c>
      <c r="O185" s="40" t="inlineStr"/>
    </row>
    <row r="186">
      <c r="A186" s="35" t="n">
        <v>1850</v>
      </c>
      <c r="B186" s="36" t="n">
        <v>1576.85</v>
      </c>
      <c r="C186" s="36" t="inlineStr">
        <is>
          <t>TiO2</t>
        </is>
      </c>
      <c r="D186" s="36" t="inlineStr">
        <is>
          <t>CuTiO3</t>
        </is>
      </c>
      <c r="E186" s="36" t="inlineStr">
        <is>
          <t>copper titanate</t>
        </is>
      </c>
      <c r="F186" s="36" t="inlineStr">
        <is>
          <t>Cu + TiO2 + 0.5 O2 -&gt; CuTiO3</t>
        </is>
      </c>
      <c r="G186" s="36" t="n">
        <v>-306220.2824344526</v>
      </c>
      <c r="H186" s="36" t="inlineStr">
        <is>
          <t>GAS#1; IONIC_LIQ#2</t>
        </is>
      </c>
      <c r="I186" s="36" t="inlineStr"/>
      <c r="J186" s="36" t="inlineStr"/>
      <c r="K186" s="36" t="n">
        <v>-115117.9345650079</v>
      </c>
      <c r="L186" s="36" t="n">
        <v>-438034.0282849706</v>
      </c>
      <c r="M186" s="36" t="n">
        <v>-36991.22856087517</v>
      </c>
      <c r="N186" s="36" t="n">
        <v>-36.99122856087517</v>
      </c>
      <c r="O186" s="37" t="inlineStr"/>
    </row>
    <row r="187">
      <c r="A187" s="38" t="n">
        <v>1900</v>
      </c>
      <c r="B187" s="39" t="n">
        <v>1626.85</v>
      </c>
      <c r="C187" s="39" t="inlineStr">
        <is>
          <t>TiO2</t>
        </is>
      </c>
      <c r="D187" s="39" t="inlineStr">
        <is>
          <t>CuTiO3</t>
        </is>
      </c>
      <c r="E187" s="39" t="inlineStr">
        <is>
          <t>copper titanate</t>
        </is>
      </c>
      <c r="F187" s="39" t="inlineStr">
        <is>
          <t>Cu + TiO2 + 0.5 O2 -&gt; CuTiO3</t>
        </is>
      </c>
      <c r="G187" s="39" t="n">
        <v>-310333.6629909662</v>
      </c>
      <c r="H187" s="39" t="inlineStr">
        <is>
          <t>GAS#1; IONIC_LIQ#2</t>
        </is>
      </c>
      <c r="I187" s="39" t="inlineStr"/>
      <c r="J187" s="39" t="inlineStr"/>
      <c r="K187" s="39" t="n">
        <v>-119817.6814199426</v>
      </c>
      <c r="L187" s="39" t="n">
        <v>-451347.1561276338</v>
      </c>
      <c r="M187" s="39" t="n">
        <v>-37182.81013008021</v>
      </c>
      <c r="N187" s="39" t="n">
        <v>-37.18281013008021</v>
      </c>
      <c r="O187" s="40" t="inlineStr"/>
    </row>
    <row r="188">
      <c r="A188" s="35" t="n">
        <v>800</v>
      </c>
      <c r="B188" s="36" t="n">
        <v>526.85</v>
      </c>
      <c r="C188" s="36" t="inlineStr">
        <is>
          <t>SiO2</t>
        </is>
      </c>
      <c r="D188" s="36" t="inlineStr">
        <is>
          <t>CuSiO3</t>
        </is>
      </c>
      <c r="E188" s="36" t="inlineStr">
        <is>
          <t>copper metasilicate</t>
        </is>
      </c>
      <c r="F188" s="36" t="inlineStr">
        <is>
          <t>Cu + SiO2 + 0.5 O2 -&gt; CuSiO3</t>
        </is>
      </c>
      <c r="G188" s="36" t="n">
        <v>-232585.4466082187</v>
      </c>
      <c r="H188" s="36" t="inlineStr">
        <is>
          <t>CUO#1; QUARTZ#1</t>
        </is>
      </c>
      <c r="I188" s="36" t="inlineStr"/>
      <c r="J188" s="36" t="inlineStr"/>
      <c r="K188" s="36" t="n">
        <v>-33912.57299215905</v>
      </c>
      <c r="L188" s="36" t="n">
        <v>-172813.3044591302</v>
      </c>
      <c r="M188" s="36" t="n">
        <v>-83125.67870309786</v>
      </c>
      <c r="N188" s="36" t="n">
        <v>-83.12567870309786</v>
      </c>
      <c r="O188" s="37" t="inlineStr"/>
    </row>
    <row r="189">
      <c r="A189" s="38" t="n">
        <v>850</v>
      </c>
      <c r="B189" s="39" t="n">
        <v>576.85</v>
      </c>
      <c r="C189" s="39" t="inlineStr">
        <is>
          <t>SiO2</t>
        </is>
      </c>
      <c r="D189" s="39" t="inlineStr">
        <is>
          <t>CuSiO3</t>
        </is>
      </c>
      <c r="E189" s="39" t="inlineStr">
        <is>
          <t>copper metasilicate</t>
        </is>
      </c>
      <c r="F189" s="39" t="inlineStr">
        <is>
          <t>Cu + SiO2 + 0.5 O2 -&gt; CuSiO3</t>
        </is>
      </c>
      <c r="G189" s="39" t="n">
        <v>-234534.4521458619</v>
      </c>
      <c r="H189" s="39" t="inlineStr">
        <is>
          <t>CUO#1; GAS#1; QUARTZ#1</t>
        </is>
      </c>
      <c r="I189" s="39" t="inlineStr"/>
      <c r="J189" s="39" t="inlineStr"/>
      <c r="K189" s="39" t="n">
        <v>-36899.71572267172</v>
      </c>
      <c r="L189" s="39" t="n">
        <v>-184655.7645699373</v>
      </c>
      <c r="M189" s="39" t="n">
        <v>-78855.65758633777</v>
      </c>
      <c r="N189" s="39" t="n">
        <v>-78.85565758633777</v>
      </c>
      <c r="O189" s="40" t="inlineStr"/>
    </row>
    <row r="190">
      <c r="A190" s="35" t="n">
        <v>900</v>
      </c>
      <c r="B190" s="36" t="n">
        <v>626.85</v>
      </c>
      <c r="C190" s="36" t="inlineStr">
        <is>
          <t>SiO2</t>
        </is>
      </c>
      <c r="D190" s="36" t="inlineStr">
        <is>
          <t>CuSiO3</t>
        </is>
      </c>
      <c r="E190" s="36" t="inlineStr">
        <is>
          <t>copper metasilicate</t>
        </is>
      </c>
      <c r="F190" s="36" t="inlineStr">
        <is>
          <t>Cu + SiO2 + 0.5 O2 -&gt; CuSiO3</t>
        </is>
      </c>
      <c r="G190" s="36" t="n">
        <v>-236563.3559599545</v>
      </c>
      <c r="H190" s="36" t="inlineStr">
        <is>
          <t>CUO#1; QUARTZ#1</t>
        </is>
      </c>
      <c r="I190" s="36" t="inlineStr"/>
      <c r="J190" s="36" t="inlineStr"/>
      <c r="K190" s="36" t="n">
        <v>-39969.02623895592</v>
      </c>
      <c r="L190" s="36" t="n">
        <v>-196598.464641915</v>
      </c>
      <c r="M190" s="36" t="n">
        <v>-74611.81132975104</v>
      </c>
      <c r="N190" s="36" t="n">
        <v>-74.61181132975105</v>
      </c>
      <c r="O190" s="37" t="inlineStr"/>
    </row>
    <row r="191">
      <c r="A191" s="38" t="n">
        <v>950</v>
      </c>
      <c r="B191" s="39" t="n">
        <v>676.85</v>
      </c>
      <c r="C191" s="39" t="inlineStr">
        <is>
          <t>SiO2</t>
        </is>
      </c>
      <c r="D191" s="39" t="inlineStr">
        <is>
          <t>CuSiO3</t>
        </is>
      </c>
      <c r="E191" s="39" t="inlineStr">
        <is>
          <t>copper metasilicate</t>
        </is>
      </c>
      <c r="F191" s="39" t="inlineStr">
        <is>
          <t>Cu + SiO2 + 0.5 O2 -&gt; CuSiO3</t>
        </is>
      </c>
      <c r="G191" s="39" t="n">
        <v>-238660.2149327967</v>
      </c>
      <c r="H191" s="39" t="inlineStr">
        <is>
          <t>CUO#1; QUARTZ#1</t>
        </is>
      </c>
      <c r="I191" s="39" t="inlineStr"/>
      <c r="J191" s="39" t="inlineStr"/>
      <c r="K191" s="39" t="n">
        <v>-43116.53145504323</v>
      </c>
      <c r="L191" s="39" t="n">
        <v>-208636.6624357149</v>
      </c>
      <c r="M191" s="39" t="n">
        <v>-70392.94997306168</v>
      </c>
      <c r="N191" s="39" t="n">
        <v>-70.39294997306168</v>
      </c>
      <c r="O191" s="40" t="inlineStr"/>
    </row>
    <row r="192">
      <c r="A192" s="35" t="n">
        <v>1000</v>
      </c>
      <c r="B192" s="36" t="n">
        <v>726.85</v>
      </c>
      <c r="C192" s="36" t="inlineStr">
        <is>
          <t>SiO2</t>
        </is>
      </c>
      <c r="D192" s="36" t="inlineStr">
        <is>
          <t>CuSiO3</t>
        </is>
      </c>
      <c r="E192" s="36" t="inlineStr">
        <is>
          <t>copper metasilicate</t>
        </is>
      </c>
      <c r="F192" s="36" t="inlineStr">
        <is>
          <t>Cu + SiO2 + 0.5 O2 -&gt; CuSiO3</t>
        </is>
      </c>
      <c r="G192" s="36" t="n">
        <v>-240821.9432765921</v>
      </c>
      <c r="H192" s="36" t="inlineStr">
        <is>
          <t>CUO#1; QUARTZ#1</t>
        </is>
      </c>
      <c r="I192" s="36" t="inlineStr"/>
      <c r="J192" s="36" t="inlineStr"/>
      <c r="K192" s="36" t="n">
        <v>-46338.66341131481</v>
      </c>
      <c r="L192" s="36" t="n">
        <v>-220766.0411412051</v>
      </c>
      <c r="M192" s="36" t="n">
        <v>-66198.02380314958</v>
      </c>
      <c r="N192" s="36" t="n">
        <v>-66.19802380314958</v>
      </c>
      <c r="O192" s="37" t="inlineStr"/>
    </row>
    <row r="193">
      <c r="A193" s="38" t="n">
        <v>1050</v>
      </c>
      <c r="B193" s="39" t="n">
        <v>776.85</v>
      </c>
      <c r="C193" s="39" t="inlineStr">
        <is>
          <t>SiO2</t>
        </is>
      </c>
      <c r="D193" s="39" t="inlineStr">
        <is>
          <t>CuSiO3</t>
        </is>
      </c>
      <c r="E193" s="39" t="inlineStr">
        <is>
          <t>copper metasilicate</t>
        </is>
      </c>
      <c r="F193" s="39" t="inlineStr">
        <is>
          <t>Cu + SiO2 + 0.5 O2 -&gt; CuSiO3</t>
        </is>
      </c>
      <c r="G193" s="39" t="n">
        <v>-243045.758695009</v>
      </c>
      <c r="H193" s="39" t="inlineStr">
        <is>
          <t>CUO#1; GAS#1; QUARTZ#1</t>
        </is>
      </c>
      <c r="I193" s="39" t="inlineStr"/>
      <c r="J193" s="39" t="inlineStr"/>
      <c r="K193" s="39" t="n">
        <v>-49632.20212835616</v>
      </c>
      <c r="L193" s="39" t="n">
        <v>-232982.6508510953</v>
      </c>
      <c r="M193" s="39" t="n">
        <v>-62026.09384029009</v>
      </c>
      <c r="N193" s="39" t="n">
        <v>-62.02609384029009</v>
      </c>
      <c r="O193" s="40" t="inlineStr"/>
    </row>
    <row r="194">
      <c r="A194" s="35" t="n">
        <v>1100</v>
      </c>
      <c r="B194" s="36" t="n">
        <v>826.85</v>
      </c>
      <c r="C194" s="36" t="inlineStr">
        <is>
          <t>SiO2</t>
        </is>
      </c>
      <c r="D194" s="36" t="inlineStr">
        <is>
          <t>CuSiO3</t>
        </is>
      </c>
      <c r="E194" s="36" t="inlineStr">
        <is>
          <t>copper metasilicate</t>
        </is>
      </c>
      <c r="F194" s="36" t="inlineStr">
        <is>
          <t>Cu + SiO2 + 0.5 O2 -&gt; CuSiO3</t>
        </is>
      </c>
      <c r="G194" s="36" t="n">
        <v>-245329.1399321932</v>
      </c>
      <c r="H194" s="36" t="inlineStr">
        <is>
          <t>CUO#1; GAS#1; QUARTZ#1</t>
        </is>
      </c>
      <c r="I194" s="36" t="inlineStr"/>
      <c r="J194" s="36" t="inlineStr"/>
      <c r="K194" s="36" t="n">
        <v>-52994.23058128006</v>
      </c>
      <c r="L194" s="36" t="n">
        <v>-245282.8726856817</v>
      </c>
      <c r="M194" s="36" t="n">
        <v>-57876.30936202826</v>
      </c>
      <c r="N194" s="36" t="n">
        <v>-57.87630936202826</v>
      </c>
      <c r="O194" s="37" t="inlineStr"/>
    </row>
    <row r="195">
      <c r="A195" s="38" t="n">
        <v>1150</v>
      </c>
      <c r="B195" s="39" t="n">
        <v>876.85</v>
      </c>
      <c r="C195" s="39" t="inlineStr">
        <is>
          <t>SiO2</t>
        </is>
      </c>
      <c r="D195" s="39" t="inlineStr">
        <is>
          <t>CuSiO3</t>
        </is>
      </c>
      <c r="E195" s="39" t="inlineStr">
        <is>
          <t>copper metasilicate</t>
        </is>
      </c>
      <c r="F195" s="39" t="inlineStr">
        <is>
          <t>Cu + SiO2 + 0.5 O2 -&gt; CuSiO3</t>
        </is>
      </c>
      <c r="G195" s="39" t="n">
        <v>-247672.5017441589</v>
      </c>
      <c r="H195" s="39" t="inlineStr">
        <is>
          <t>CUO#1; TRIDYMITE#1</t>
        </is>
      </c>
      <c r="I195" s="39" t="inlineStr"/>
      <c r="J195" s="39" t="inlineStr"/>
      <c r="K195" s="39" t="n">
        <v>-56422.09952457435</v>
      </c>
      <c r="L195" s="39" t="n">
        <v>-257663.3746140724</v>
      </c>
      <c r="M195" s="39" t="n">
        <v>-53747.89798867842</v>
      </c>
      <c r="N195" s="39" t="n">
        <v>-53.74789798867842</v>
      </c>
      <c r="O195" s="40" t="inlineStr"/>
    </row>
    <row r="196">
      <c r="A196" s="35" t="n">
        <v>1200</v>
      </c>
      <c r="B196" s="36" t="n">
        <v>926.85</v>
      </c>
      <c r="C196" s="36" t="inlineStr">
        <is>
          <t>SiO2</t>
        </is>
      </c>
      <c r="D196" s="36" t="inlineStr">
        <is>
          <t>CuSiO3</t>
        </is>
      </c>
      <c r="E196" s="36" t="inlineStr">
        <is>
          <t>copper metasilicate</t>
        </is>
      </c>
      <c r="F196" s="36" t="inlineStr">
        <is>
          <t>Cu + SiO2 + 0.5 O2 -&gt; CuSiO3</t>
        </is>
      </c>
      <c r="G196" s="36" t="n">
        <v>-250087.6340301863</v>
      </c>
      <c r="H196" s="36" t="inlineStr">
        <is>
          <t>CUO#1; TRIDYMITE#1</t>
        </is>
      </c>
      <c r="I196" s="36" t="inlineStr"/>
      <c r="J196" s="36" t="inlineStr"/>
      <c r="K196" s="36" t="n">
        <v>-59913.40042195933</v>
      </c>
      <c r="L196" s="36" t="n">
        <v>-270121.0791427472</v>
      </c>
      <c r="M196" s="36" t="n">
        <v>-49640.16180302342</v>
      </c>
      <c r="N196" s="36" t="n">
        <v>-49.64016180302342</v>
      </c>
      <c r="O196" s="37" t="inlineStr"/>
    </row>
    <row r="197">
      <c r="A197" s="38" t="n">
        <v>1250</v>
      </c>
      <c r="B197" s="39" t="n">
        <v>976.85</v>
      </c>
      <c r="C197" s="39" t="inlineStr">
        <is>
          <t>SiO2</t>
        </is>
      </c>
      <c r="D197" s="39" t="inlineStr">
        <is>
          <t>CuSiO3</t>
        </is>
      </c>
      <c r="E197" s="39" t="inlineStr">
        <is>
          <t>copper metasilicate</t>
        </is>
      </c>
      <c r="F197" s="39" t="inlineStr">
        <is>
          <t>Cu + SiO2 + 0.5 O2 -&gt; CuSiO3</t>
        </is>
      </c>
      <c r="G197" s="39" t="n">
        <v>-252555.6381876868</v>
      </c>
      <c r="H197" s="39" t="inlineStr">
        <is>
          <t>CUO#1; TRIDYMITE#1</t>
        </is>
      </c>
      <c r="I197" s="39" t="inlineStr"/>
      <c r="J197" s="39" t="inlineStr"/>
      <c r="K197" s="39" t="n">
        <v>-63465.94505805945</v>
      </c>
      <c r="L197" s="39" t="n">
        <v>-282653.1375873307</v>
      </c>
      <c r="M197" s="39" t="n">
        <v>-45552.39701357647</v>
      </c>
      <c r="N197" s="39" t="n">
        <v>-45.55239701357647</v>
      </c>
      <c r="O197" s="40" t="inlineStr"/>
    </row>
    <row r="198">
      <c r="A198" s="35" t="n">
        <v>1300</v>
      </c>
      <c r="B198" s="36" t="n">
        <v>1026.85</v>
      </c>
      <c r="C198" s="36" t="inlineStr">
        <is>
          <t>SiO2</t>
        </is>
      </c>
      <c r="D198" s="36" t="inlineStr">
        <is>
          <t>CuSiO3</t>
        </is>
      </c>
      <c r="E198" s="36" t="inlineStr">
        <is>
          <t>copper metasilicate</t>
        </is>
      </c>
      <c r="F198" s="36" t="inlineStr">
        <is>
          <t>Cu + SiO2 + 0.5 O2 -&gt; CuSiO3</t>
        </is>
      </c>
      <c r="G198" s="36" t="n">
        <v>-255074.6210970507</v>
      </c>
      <c r="H198" s="36" t="inlineStr">
        <is>
          <t>CUO#1; GAS#1; TRIDYMITE#1</t>
        </is>
      </c>
      <c r="I198" s="36" t="inlineStr"/>
      <c r="J198" s="36" t="inlineStr"/>
      <c r="K198" s="36" t="n">
        <v>-67077.64455849766</v>
      </c>
      <c r="L198" s="36" t="n">
        <v>-295256.9074000003</v>
      </c>
      <c r="M198" s="36" t="n">
        <v>-41484.05489151203</v>
      </c>
      <c r="N198" s="36" t="n">
        <v>-41.48405489151203</v>
      </c>
      <c r="O198" s="37" t="inlineStr"/>
    </row>
    <row r="199">
      <c r="A199" s="38" t="n">
        <v>1350</v>
      </c>
      <c r="B199" s="39" t="n">
        <v>1076.85</v>
      </c>
      <c r="C199" s="39" t="inlineStr">
        <is>
          <t>SiO2</t>
        </is>
      </c>
      <c r="D199" s="39" t="inlineStr">
        <is>
          <t>CuSiO3</t>
        </is>
      </c>
      <c r="E199" s="39" t="inlineStr">
        <is>
          <t>copper metasilicate</t>
        </is>
      </c>
      <c r="F199" s="39" t="inlineStr">
        <is>
          <t>Cu + SiO2 + 0.5 O2 -&gt; CuSiO3</t>
        </is>
      </c>
      <c r="G199" s="39" t="n">
        <v>-257642.8435887502</v>
      </c>
      <c r="H199" s="39" t="inlineStr">
        <is>
          <t>CUO#1; TRIDYMITE#1</t>
        </is>
      </c>
      <c r="I199" s="39" t="inlineStr"/>
      <c r="J199" s="39" t="inlineStr"/>
      <c r="K199" s="39" t="n">
        <v>-70746.38367789735</v>
      </c>
      <c r="L199" s="39" t="n">
        <v>-307929.9322742684</v>
      </c>
      <c r="M199" s="39" t="n">
        <v>-37434.81546012172</v>
      </c>
      <c r="N199" s="39" t="n">
        <v>-37.43481546012173</v>
      </c>
      <c r="O199" s="40" t="inlineStr"/>
    </row>
    <row r="200">
      <c r="A200" s="35" t="n">
        <v>1400</v>
      </c>
      <c r="B200" s="36" t="n">
        <v>1126.85</v>
      </c>
      <c r="C200" s="36" t="inlineStr">
        <is>
          <t>SiO2</t>
        </is>
      </c>
      <c r="D200" s="36" t="inlineStr">
        <is>
          <t>CuSiO3</t>
        </is>
      </c>
      <c r="E200" s="36" t="inlineStr">
        <is>
          <t>copper metasilicate</t>
        </is>
      </c>
      <c r="F200" s="36" t="inlineStr">
        <is>
          <t>Cu + SiO2 + 0.5 O2 -&gt; CuSiO3</t>
        </is>
      </c>
      <c r="G200" s="36" t="n">
        <v>-260734.1920053904</v>
      </c>
      <c r="H200" s="36" t="inlineStr">
        <is>
          <t>GAS#1; IONIC_LIQ#2; TRIDYMITE#1</t>
        </is>
      </c>
      <c r="I200" s="36" t="inlineStr"/>
      <c r="J200" s="36" t="inlineStr"/>
      <c r="K200" s="36" t="n">
        <v>-74885.75572616636</v>
      </c>
      <c r="L200" s="36" t="n">
        <v>-320669.9247844102</v>
      </c>
      <c r="M200" s="36" t="n">
        <v>-35365.53498873557</v>
      </c>
      <c r="N200" s="36" t="n">
        <v>-35.36553498873557</v>
      </c>
      <c r="O200" s="37" t="inlineStr"/>
    </row>
    <row r="201">
      <c r="A201" s="38" t="n">
        <v>1450</v>
      </c>
      <c r="B201" s="39" t="n">
        <v>1176.85</v>
      </c>
      <c r="C201" s="39" t="inlineStr">
        <is>
          <t>SiO2</t>
        </is>
      </c>
      <c r="D201" s="39" t="inlineStr">
        <is>
          <t>CuSiO3</t>
        </is>
      </c>
      <c r="E201" s="39" t="inlineStr">
        <is>
          <t>copper metasilicate</t>
        </is>
      </c>
      <c r="F201" s="39" t="inlineStr">
        <is>
          <t>Cu + SiO2 + 0.5 O2 -&gt; CuSiO3</t>
        </is>
      </c>
      <c r="G201" s="39" t="n">
        <v>-264049.9160334012</v>
      </c>
      <c r="H201" s="39" t="inlineStr">
        <is>
          <t>GAS#1; IONIC_LIQ#2; TRIDYMITE#1</t>
        </is>
      </c>
      <c r="I201" s="39" t="inlineStr"/>
      <c r="J201" s="39" t="inlineStr"/>
      <c r="K201" s="39" t="n">
        <v>-79154.90829742474</v>
      </c>
      <c r="L201" s="39" t="n">
        <v>-333474.7513710395</v>
      </c>
      <c r="M201" s="39" t="n">
        <v>-34128.99828619859</v>
      </c>
      <c r="N201" s="39" t="n">
        <v>-34.12899828619859</v>
      </c>
      <c r="O201" s="40" t="inlineStr"/>
    </row>
    <row r="202">
      <c r="A202" s="35" t="n">
        <v>1500</v>
      </c>
      <c r="B202" s="36" t="n">
        <v>1226.85</v>
      </c>
      <c r="C202" s="36" t="inlineStr">
        <is>
          <t>SiO2</t>
        </is>
      </c>
      <c r="D202" s="36" t="inlineStr">
        <is>
          <t>CuSiO3</t>
        </is>
      </c>
      <c r="E202" s="36" t="inlineStr">
        <is>
          <t>copper metasilicate</t>
        </is>
      </c>
      <c r="F202" s="36" t="inlineStr">
        <is>
          <t>Cu + SiO2 + 0.5 O2 -&gt; CuSiO3</t>
        </is>
      </c>
      <c r="G202" s="36" t="n">
        <v>-267411.804568493</v>
      </c>
      <c r="H202" s="36" t="inlineStr">
        <is>
          <t>GAS#1; IONIC_LIQ#2; TRIDYMITE#1</t>
        </is>
      </c>
      <c r="I202" s="36" t="inlineStr"/>
      <c r="J202" s="36" t="inlineStr"/>
      <c r="K202" s="36" t="n">
        <v>-83478.17103307633</v>
      </c>
      <c r="L202" s="36" t="n">
        <v>-346342.4195472346</v>
      </c>
      <c r="M202" s="36" t="n">
        <v>-32914.86493292544</v>
      </c>
      <c r="N202" s="36" t="n">
        <v>-32.91486493292544</v>
      </c>
      <c r="O202" s="37" t="inlineStr"/>
    </row>
    <row r="203">
      <c r="A203" s="38" t="n">
        <v>1550</v>
      </c>
      <c r="B203" s="39" t="n">
        <v>1276.85</v>
      </c>
      <c r="C203" s="39" t="inlineStr">
        <is>
          <t>SiO2</t>
        </is>
      </c>
      <c r="D203" s="39" t="inlineStr">
        <is>
          <t>CuSiO3</t>
        </is>
      </c>
      <c r="E203" s="39" t="inlineStr">
        <is>
          <t>copper metasilicate</t>
        </is>
      </c>
      <c r="F203" s="39" t="inlineStr">
        <is>
          <t>Cu + SiO2 + 0.5 O2 -&gt; CuSiO3</t>
        </is>
      </c>
      <c r="G203" s="39" t="n">
        <v>-270818.824637349</v>
      </c>
      <c r="H203" s="39" t="inlineStr">
        <is>
          <t>GAS#1; IONIC_LIQ#2; TRIDYMITE#1</t>
        </is>
      </c>
      <c r="I203" s="39" t="inlineStr"/>
      <c r="J203" s="39" t="inlineStr"/>
      <c r="K203" s="39" t="n">
        <v>-87853.73960806547</v>
      </c>
      <c r="L203" s="39" t="n">
        <v>-359271.0672644661</v>
      </c>
      <c r="M203" s="39" t="n">
        <v>-31724.12693801313</v>
      </c>
      <c r="N203" s="39" t="n">
        <v>-31.72412693801313</v>
      </c>
      <c r="O203" s="40" t="inlineStr"/>
    </row>
    <row r="204">
      <c r="A204" s="35" t="n">
        <v>1600</v>
      </c>
      <c r="B204" s="36" t="n">
        <v>1326.85</v>
      </c>
      <c r="C204" s="36" t="inlineStr">
        <is>
          <t>SiO2</t>
        </is>
      </c>
      <c r="D204" s="36" t="inlineStr">
        <is>
          <t>CuSiO3</t>
        </is>
      </c>
      <c r="E204" s="36" t="inlineStr">
        <is>
          <t>copper metasilicate</t>
        </is>
      </c>
      <c r="F204" s="36" t="inlineStr">
        <is>
          <t>Cu + SiO2 + 0.5 O2 -&gt; CuSiO3</t>
        </is>
      </c>
      <c r="G204" s="36" t="n">
        <v>-274270.1287842861</v>
      </c>
      <c r="H204" s="36" t="inlineStr">
        <is>
          <t>GAS#1; IONIC_LIQ#2; TRIDYMITE#1</t>
        </is>
      </c>
      <c r="I204" s="36" t="inlineStr"/>
      <c r="J204" s="36" t="inlineStr"/>
      <c r="K204" s="36" t="n">
        <v>-92279.92616727331</v>
      </c>
      <c r="L204" s="36" t="n">
        <v>-372258.9544395002</v>
      </c>
      <c r="M204" s="36" t="n">
        <v>-30558.19005881809</v>
      </c>
      <c r="N204" s="36" t="n">
        <v>-30.55819005881809</v>
      </c>
      <c r="O204" s="37" t="inlineStr"/>
    </row>
    <row r="205">
      <c r="A205" s="38" t="n">
        <v>1650</v>
      </c>
      <c r="B205" s="39" t="n">
        <v>1376.85</v>
      </c>
      <c r="C205" s="39" t="inlineStr">
        <is>
          <t>SiO2</t>
        </is>
      </c>
      <c r="D205" s="39" t="inlineStr">
        <is>
          <t>CuSiO3</t>
        </is>
      </c>
      <c r="E205" s="39" t="inlineStr">
        <is>
          <t>copper metasilicate</t>
        </is>
      </c>
      <c r="F205" s="39" t="inlineStr">
        <is>
          <t>Cu + SiO2 + 0.5 O2 -&gt; CuSiO3</t>
        </is>
      </c>
      <c r="G205" s="39" t="n">
        <v>-277765.093640246</v>
      </c>
      <c r="H205" s="39" t="inlineStr">
        <is>
          <t>GAS#1; IONIC_LIQ#2; TRIDYMITE#1</t>
        </is>
      </c>
      <c r="I205" s="39" t="inlineStr"/>
      <c r="J205" s="39" t="inlineStr"/>
      <c r="K205" s="39" t="n">
        <v>-96755.14839899541</v>
      </c>
      <c r="L205" s="39" t="n">
        <v>-385304.4566984351</v>
      </c>
      <c r="M205" s="39" t="n">
        <v>-29419.10407316592</v>
      </c>
      <c r="N205" s="39" t="n">
        <v>-29.41910407316592</v>
      </c>
      <c r="O205" s="40" t="inlineStr"/>
    </row>
    <row r="206">
      <c r="A206" s="35" t="n">
        <v>1700</v>
      </c>
      <c r="B206" s="36" t="n">
        <v>1426.85</v>
      </c>
      <c r="C206" s="36" t="inlineStr">
        <is>
          <t>SiO2</t>
        </is>
      </c>
      <c r="D206" s="36" t="inlineStr">
        <is>
          <t>CuSiO3</t>
        </is>
      </c>
      <c r="E206" s="36" t="inlineStr">
        <is>
          <t>copper metasilicate</t>
        </is>
      </c>
      <c r="F206" s="36" t="inlineStr">
        <is>
          <t>Cu + SiO2 + 0.5 O2 -&gt; CuSiO3</t>
        </is>
      </c>
      <c r="G206" s="36" t="n">
        <v>-281303.3154061513</v>
      </c>
      <c r="H206" s="36" t="inlineStr">
        <is>
          <t>GAS#1; IONIC_LIQ#2; TRIDYMITE#1</t>
        </is>
      </c>
      <c r="I206" s="36" t="inlineStr"/>
      <c r="J206" s="36" t="inlineStr"/>
      <c r="K206" s="36" t="n">
        <v>-101277.9199339312</v>
      </c>
      <c r="L206" s="36" t="n">
        <v>-398406.061438994</v>
      </c>
      <c r="M206" s="36" t="n">
        <v>-28309.60979051609</v>
      </c>
      <c r="N206" s="36" t="n">
        <v>-28.30960979051608</v>
      </c>
      <c r="O206" s="37" t="inlineStr"/>
    </row>
    <row r="207">
      <c r="A207" s="38" t="n">
        <v>1750</v>
      </c>
      <c r="B207" s="39" t="n">
        <v>1476.85</v>
      </c>
      <c r="C207" s="39" t="inlineStr">
        <is>
          <t>SiO2</t>
        </is>
      </c>
      <c r="D207" s="39" t="inlineStr">
        <is>
          <t>CuSiO3</t>
        </is>
      </c>
      <c r="E207" s="39" t="inlineStr">
        <is>
          <t>copper metasilicate</t>
        </is>
      </c>
      <c r="F207" s="39" t="inlineStr">
        <is>
          <t>Cu + SiO2 + 0.5 O2 -&gt; CuSiO3</t>
        </is>
      </c>
      <c r="G207" s="39" t="n">
        <v>-284884.7625582637</v>
      </c>
      <c r="H207" s="39" t="inlineStr">
        <is>
          <t>CRISTOBALITE#1; GAS#1; IONIC_LIQ#2</t>
        </is>
      </c>
      <c r="I207" s="39" t="inlineStr"/>
      <c r="J207" s="39" t="inlineStr"/>
      <c r="K207" s="39" t="n">
        <v>-105846.8418745748</v>
      </c>
      <c r="L207" s="39" t="n">
        <v>-411562.3663447147</v>
      </c>
      <c r="M207" s="39" t="n">
        <v>-27232.395985679</v>
      </c>
      <c r="N207" s="39" t="n">
        <v>-27.232395985679</v>
      </c>
      <c r="O207" s="40" t="inlineStr"/>
    </row>
    <row r="208">
      <c r="A208" s="35" t="n">
        <v>1800</v>
      </c>
      <c r="B208" s="36" t="n">
        <v>1526.85</v>
      </c>
      <c r="C208" s="36" t="inlineStr">
        <is>
          <t>SiO2</t>
        </is>
      </c>
      <c r="D208" s="36" t="inlineStr">
        <is>
          <t>CuSiO3</t>
        </is>
      </c>
      <c r="E208" s="36" t="inlineStr">
        <is>
          <t>copper metasilicate</t>
        </is>
      </c>
      <c r="F208" s="36" t="inlineStr">
        <is>
          <t>Cu + SiO2 + 0.5 O2 -&gt; CuSiO3</t>
        </is>
      </c>
      <c r="G208" s="36" t="n">
        <v>-288510.8415733827</v>
      </c>
      <c r="H208" s="36" t="inlineStr">
        <is>
          <t>CRISTOBALITE#1; GAS#1; IONIC_LIQ#2</t>
        </is>
      </c>
      <c r="I208" s="36" t="inlineStr"/>
      <c r="J208" s="36" t="inlineStr"/>
      <c r="K208" s="36" t="n">
        <v>-110460.5952933756</v>
      </c>
      <c r="L208" s="36" t="n">
        <v>-424772.0805032522</v>
      </c>
      <c r="M208" s="36" t="n">
        <v>-26186.9648814532</v>
      </c>
      <c r="N208" s="36" t="n">
        <v>-26.1869648814532</v>
      </c>
      <c r="O208" s="37" t="inlineStr"/>
    </row>
    <row r="209">
      <c r="A209" s="38" t="n">
        <v>1850</v>
      </c>
      <c r="B209" s="39" t="n">
        <v>1576.85</v>
      </c>
      <c r="C209" s="39" t="inlineStr">
        <is>
          <t>SiO2</t>
        </is>
      </c>
      <c r="D209" s="39" t="inlineStr">
        <is>
          <t>CuSiO3</t>
        </is>
      </c>
      <c r="E209" s="39" t="inlineStr">
        <is>
          <t>copper metasilicate</t>
        </is>
      </c>
      <c r="F209" s="39" t="inlineStr">
        <is>
          <t>Cu + SiO2 + 0.5 O2 -&gt; CuSiO3</t>
        </is>
      </c>
      <c r="G209" s="39" t="n">
        <v>-292178.8340177476</v>
      </c>
      <c r="H209" s="39" t="inlineStr">
        <is>
          <t>CRISTOBALITE#1; GAS#1; IONIC_LIQ#2</t>
        </is>
      </c>
      <c r="I209" s="39" t="inlineStr"/>
      <c r="J209" s="39" t="inlineStr"/>
      <c r="K209" s="39" t="n">
        <v>-115117.9345650079</v>
      </c>
      <c r="L209" s="39" t="n">
        <v>-438034.0282849706</v>
      </c>
      <c r="M209" s="39" t="n">
        <v>-25178.22297831881</v>
      </c>
      <c r="N209" s="39" t="n">
        <v>-25.17822297831881</v>
      </c>
      <c r="O209" s="40" t="inlineStr"/>
    </row>
    <row r="210">
      <c r="A210" s="35" t="n">
        <v>1900</v>
      </c>
      <c r="B210" s="36" t="n">
        <v>1626.85</v>
      </c>
      <c r="C210" s="36" t="inlineStr">
        <is>
          <t>SiO2</t>
        </is>
      </c>
      <c r="D210" s="36" t="inlineStr">
        <is>
          <t>CuSiO3</t>
        </is>
      </c>
      <c r="E210" s="36" t="inlineStr">
        <is>
          <t>copper metasilicate</t>
        </is>
      </c>
      <c r="F210" s="36" t="inlineStr">
        <is>
          <t>Cu + SiO2 + 0.5 O2 -&gt; CuSiO3</t>
        </is>
      </c>
      <c r="G210" s="36" t="n">
        <v>-295888.4778961616</v>
      </c>
      <c r="H210" s="36" t="inlineStr">
        <is>
          <t>CRISTOBALITE#1; GAS#1; IONIC_LIQ#2</t>
        </is>
      </c>
      <c r="I210" s="36" t="inlineStr"/>
      <c r="J210" s="36" t="inlineStr"/>
      <c r="K210" s="36" t="n">
        <v>-119817.6814199426</v>
      </c>
      <c r="L210" s="36" t="n">
        <v>-451347.1561276338</v>
      </c>
      <c r="M210" s="36" t="n">
        <v>-24208.97970723035</v>
      </c>
      <c r="N210" s="36" t="n">
        <v>-24.20897970723035</v>
      </c>
      <c r="O210" s="37" t="inlineStr"/>
    </row>
    <row r="211">
      <c r="A211" s="38" t="n">
        <v>800</v>
      </c>
      <c r="B211" s="39" t="n">
        <v>526.85</v>
      </c>
      <c r="C211" s="39" t="inlineStr">
        <is>
          <t>SiO2</t>
        </is>
      </c>
      <c r="D211" s="39" t="inlineStr">
        <is>
          <t>Cu2SiO4</t>
        </is>
      </c>
      <c r="E211" s="39" t="inlineStr">
        <is>
          <t>copper orthosilicate</t>
        </is>
      </c>
      <c r="F211" s="39" t="inlineStr">
        <is>
          <t>2Cu + SiO2 + O2 -&gt; Cu2SiO4</t>
        </is>
      </c>
      <c r="G211" s="39" t="n">
        <v>-195167.3038754464</v>
      </c>
      <c r="H211" s="39" t="inlineStr">
        <is>
          <t>CUO#1; CUPRITE#1; QUARTZ#1</t>
        </is>
      </c>
      <c r="I211" s="39" t="inlineStr"/>
      <c r="J211" s="39" t="inlineStr"/>
      <c r="K211" s="39" t="n">
        <v>-33912.57299215905</v>
      </c>
      <c r="L211" s="39" t="n">
        <v>-172813.3044591302</v>
      </c>
      <c r="M211" s="39" t="n">
        <v>-166050.3475684056</v>
      </c>
      <c r="N211" s="39" t="n">
        <v>-166.0503475684056</v>
      </c>
      <c r="O211" s="40" t="inlineStr"/>
    </row>
    <row r="212">
      <c r="A212" s="35" t="n">
        <v>850</v>
      </c>
      <c r="B212" s="36" t="n">
        <v>576.85</v>
      </c>
      <c r="C212" s="36" t="inlineStr">
        <is>
          <t>SiO2</t>
        </is>
      </c>
      <c r="D212" s="36" t="inlineStr">
        <is>
          <t>Cu2SiO4</t>
        </is>
      </c>
      <c r="E212" s="36" t="inlineStr">
        <is>
          <t>copper orthosilicate</t>
        </is>
      </c>
      <c r="F212" s="36" t="inlineStr">
        <is>
          <t>2Cu + SiO2 + O2 -&gt; Cu2SiO4</t>
        </is>
      </c>
      <c r="G212" s="36" t="n">
        <v>-197222.3061913316</v>
      </c>
      <c r="H212" s="36" t="inlineStr">
        <is>
          <t>CUO#1; CUPRITE#1; QUARTZ#1</t>
        </is>
      </c>
      <c r="I212" s="36" t="inlineStr"/>
      <c r="J212" s="36" t="inlineStr"/>
      <c r="K212" s="36" t="n">
        <v>-36899.71572267172</v>
      </c>
      <c r="L212" s="36" t="n">
        <v>-184655.7645699373</v>
      </c>
      <c r="M212" s="36" t="n">
        <v>-157511.9421887093</v>
      </c>
      <c r="N212" s="36" t="n">
        <v>-157.5119421887093</v>
      </c>
      <c r="O212" s="37" t="inlineStr"/>
    </row>
    <row r="213">
      <c r="A213" s="38" t="n">
        <v>900</v>
      </c>
      <c r="B213" s="39" t="n">
        <v>626.85</v>
      </c>
      <c r="C213" s="39" t="inlineStr">
        <is>
          <t>SiO2</t>
        </is>
      </c>
      <c r="D213" s="39" t="inlineStr">
        <is>
          <t>Cu2SiO4</t>
        </is>
      </c>
      <c r="E213" s="39" t="inlineStr">
        <is>
          <t>copper orthosilicate</t>
        </is>
      </c>
      <c r="F213" s="39" t="inlineStr">
        <is>
          <t>2Cu + SiO2 + O2 -&gt; Cu2SiO4</t>
        </is>
      </c>
      <c r="G213" s="39" t="n">
        <v>-199357.0148313721</v>
      </c>
      <c r="H213" s="39" t="inlineStr">
        <is>
          <t>CUO#1; CUPRITE#1; QUARTZ#1</t>
        </is>
      </c>
      <c r="I213" s="39" t="inlineStr"/>
      <c r="J213" s="39" t="inlineStr"/>
      <c r="K213" s="39" t="n">
        <v>-39969.02623895592</v>
      </c>
      <c r="L213" s="39" t="n">
        <v>-196598.464641915</v>
      </c>
      <c r="M213" s="39" t="n">
        <v>-149025.87678967</v>
      </c>
      <c r="N213" s="39" t="n">
        <v>-149.02587678967</v>
      </c>
      <c r="O213" s="40" t="inlineStr"/>
    </row>
    <row r="214">
      <c r="A214" s="35" t="n">
        <v>950</v>
      </c>
      <c r="B214" s="36" t="n">
        <v>676.85</v>
      </c>
      <c r="C214" s="36" t="inlineStr">
        <is>
          <t>SiO2</t>
        </is>
      </c>
      <c r="D214" s="36" t="inlineStr">
        <is>
          <t>Cu2SiO4</t>
        </is>
      </c>
      <c r="E214" s="36" t="inlineStr">
        <is>
          <t>copper orthosilicate</t>
        </is>
      </c>
      <c r="F214" s="36" t="inlineStr">
        <is>
          <t>2Cu + SiO2 + O2 -&gt; Cu2SiO4</t>
        </is>
      </c>
      <c r="G214" s="36" t="n">
        <v>-201561.8245007166</v>
      </c>
      <c r="H214" s="36" t="inlineStr">
        <is>
          <t>CUO#1; CUPRITE#1; QUARTZ#1</t>
        </is>
      </c>
      <c r="I214" s="36" t="inlineStr"/>
      <c r="J214" s="36" t="inlineStr"/>
      <c r="K214" s="36" t="n">
        <v>-43116.53145504323</v>
      </c>
      <c r="L214" s="36" t="n">
        <v>-208636.6624357149</v>
      </c>
      <c r="M214" s="36" t="n">
        <v>-140589.7841411936</v>
      </c>
      <c r="N214" s="36" t="n">
        <v>-140.5897841411936</v>
      </c>
      <c r="O214" s="37" t="inlineStr"/>
    </row>
    <row r="215">
      <c r="A215" s="38" t="n">
        <v>1000</v>
      </c>
      <c r="B215" s="39" t="n">
        <v>726.85</v>
      </c>
      <c r="C215" s="39" t="inlineStr">
        <is>
          <t>SiO2</t>
        </is>
      </c>
      <c r="D215" s="39" t="inlineStr">
        <is>
          <t>Cu2SiO4</t>
        </is>
      </c>
      <c r="E215" s="39" t="inlineStr">
        <is>
          <t>copper orthosilicate</t>
        </is>
      </c>
      <c r="F215" s="39" t="inlineStr">
        <is>
          <t>2Cu + SiO2 + O2 -&gt; Cu2SiO4</t>
        </is>
      </c>
      <c r="G215" s="39" t="n">
        <v>-203833.563042033</v>
      </c>
      <c r="H215" s="39" t="inlineStr">
        <is>
          <t>CUO#1; CUPRITE#1; QUARTZ#1</t>
        </is>
      </c>
      <c r="I215" s="39" t="inlineStr"/>
      <c r="J215" s="39" t="inlineStr"/>
      <c r="K215" s="39" t="n">
        <v>-46338.66341131481</v>
      </c>
      <c r="L215" s="39" t="n">
        <v>-220766.0411412051</v>
      </c>
      <c r="M215" s="39" t="n">
        <v>-132201.5647325024</v>
      </c>
      <c r="N215" s="39" t="n">
        <v>-132.2015647325024</v>
      </c>
      <c r="O215" s="40" t="inlineStr"/>
    </row>
    <row r="216">
      <c r="A216" s="35" t="n">
        <v>1050</v>
      </c>
      <c r="B216" s="36" t="n">
        <v>776.85</v>
      </c>
      <c r="C216" s="36" t="inlineStr">
        <is>
          <t>SiO2</t>
        </is>
      </c>
      <c r="D216" s="36" t="inlineStr">
        <is>
          <t>Cu2SiO4</t>
        </is>
      </c>
      <c r="E216" s="36" t="inlineStr">
        <is>
          <t>copper orthosilicate</t>
        </is>
      </c>
      <c r="F216" s="36" t="inlineStr">
        <is>
          <t>2Cu + SiO2 + O2 -&gt; Cu2SiO4</t>
        </is>
      </c>
      <c r="G216" s="36" t="n">
        <v>-206169.3668133366</v>
      </c>
      <c r="H216" s="36" t="inlineStr">
        <is>
          <t>CUO#1; CUPRITE#1; QUARTZ#1</t>
        </is>
      </c>
      <c r="I216" s="36" t="inlineStr"/>
      <c r="J216" s="36" t="inlineStr"/>
      <c r="K216" s="36" t="n">
        <v>-49632.20212835616</v>
      </c>
      <c r="L216" s="36" t="n">
        <v>-232982.6508510953</v>
      </c>
      <c r="M216" s="36" t="n">
        <v>-123859.3405046973</v>
      </c>
      <c r="N216" s="36" t="n">
        <v>-123.8593405046973</v>
      </c>
      <c r="O216" s="37" t="inlineStr"/>
    </row>
    <row r="217">
      <c r="A217" s="38" t="n">
        <v>1100</v>
      </c>
      <c r="B217" s="39" t="n">
        <v>826.85</v>
      </c>
      <c r="C217" s="39" t="inlineStr">
        <is>
          <t>SiO2</t>
        </is>
      </c>
      <c r="D217" s="39" t="inlineStr">
        <is>
          <t>Cu2SiO4</t>
        </is>
      </c>
      <c r="E217" s="39" t="inlineStr">
        <is>
          <t>copper orthosilicate</t>
        </is>
      </c>
      <c r="F217" s="39" t="inlineStr">
        <is>
          <t>2Cu + SiO2 + O2 -&gt; Cu2SiO4</t>
        </is>
      </c>
      <c r="G217" s="39" t="n">
        <v>-208566.6381612289</v>
      </c>
      <c r="H217" s="39" t="inlineStr">
        <is>
          <t>CUO#1; CUPRITE#1; QUARTZ#1</t>
        </is>
      </c>
      <c r="I217" s="39" t="inlineStr"/>
      <c r="J217" s="39" t="inlineStr"/>
      <c r="K217" s="39" t="n">
        <v>-52994.23058128006</v>
      </c>
      <c r="L217" s="39" t="n">
        <v>-245282.8726856817</v>
      </c>
      <c r="M217" s="39" t="n">
        <v>-115561.4099055431</v>
      </c>
      <c r="N217" s="39" t="n">
        <v>-115.5614099055431</v>
      </c>
      <c r="O217" s="40" t="inlineStr"/>
    </row>
    <row r="218">
      <c r="A218" s="35" t="n">
        <v>1150</v>
      </c>
      <c r="B218" s="36" t="n">
        <v>876.85</v>
      </c>
      <c r="C218" s="36" t="inlineStr">
        <is>
          <t>SiO2</t>
        </is>
      </c>
      <c r="D218" s="36" t="inlineStr">
        <is>
          <t>Cu2SiO4</t>
        </is>
      </c>
      <c r="E218" s="36" t="inlineStr">
        <is>
          <t>copper orthosilicate</t>
        </is>
      </c>
      <c r="F218" s="36" t="inlineStr">
        <is>
          <t>2Cu + SiO2 + O2 -&gt; Cu2SiO4</t>
        </is>
      </c>
      <c r="G218" s="36" t="n">
        <v>-211024.9459374807</v>
      </c>
      <c r="H218" s="36" t="inlineStr">
        <is>
          <t>CUO#1; CUPRITE#1; TRIDYMITE#1</t>
        </is>
      </c>
      <c r="I218" s="36" t="inlineStr"/>
      <c r="J218" s="36" t="inlineStr"/>
      <c r="K218" s="36" t="n">
        <v>-56422.09952457435</v>
      </c>
      <c r="L218" s="36" t="n">
        <v>-257663.3746140724</v>
      </c>
      <c r="M218" s="36" t="n">
        <v>-107306.2239986376</v>
      </c>
      <c r="N218" s="36" t="n">
        <v>-107.3062239986376</v>
      </c>
      <c r="O218" s="37" t="inlineStr"/>
    </row>
    <row r="219">
      <c r="A219" s="38" t="n">
        <v>1200</v>
      </c>
      <c r="B219" s="39" t="n">
        <v>926.85</v>
      </c>
      <c r="C219" s="39" t="inlineStr">
        <is>
          <t>SiO2</t>
        </is>
      </c>
      <c r="D219" s="39" t="inlineStr">
        <is>
          <t>Cu2SiO4</t>
        </is>
      </c>
      <c r="E219" s="39" t="inlineStr">
        <is>
          <t>copper orthosilicate</t>
        </is>
      </c>
      <c r="F219" s="39" t="inlineStr">
        <is>
          <t>2Cu + SiO2 + O2 -&gt; Cu2SiO4</t>
        </is>
      </c>
      <c r="G219" s="39" t="n">
        <v>-213552.0449063757</v>
      </c>
      <c r="H219" s="39" t="inlineStr">
        <is>
          <t>CUO#1; CUPRITE#1; TRIDYMITE#1</t>
        </is>
      </c>
      <c r="I219" s="39" t="inlineStr"/>
      <c r="J219" s="39" t="inlineStr"/>
      <c r="K219" s="39" t="n">
        <v>-59913.40042195933</v>
      </c>
      <c r="L219" s="39" t="n">
        <v>-270121.0791427472</v>
      </c>
      <c r="M219" s="39" t="n">
        <v>-99092.36600338877</v>
      </c>
      <c r="N219" s="39" t="n">
        <v>-99.09236600338878</v>
      </c>
      <c r="O219" s="40" t="inlineStr"/>
    </row>
    <row r="220">
      <c r="A220" s="35" t="n">
        <v>1250</v>
      </c>
      <c r="B220" s="36" t="n">
        <v>976.85</v>
      </c>
      <c r="C220" s="36" t="inlineStr">
        <is>
          <t>SiO2</t>
        </is>
      </c>
      <c r="D220" s="36" t="inlineStr">
        <is>
          <t>Cu2SiO4</t>
        </is>
      </c>
      <c r="E220" s="36" t="inlineStr">
        <is>
          <t>copper orthosilicate</t>
        </is>
      </c>
      <c r="F220" s="36" t="inlineStr">
        <is>
          <t>2Cu + SiO2 + O2 -&gt; Cu2SiO4</t>
        </is>
      </c>
      <c r="G220" s="36" t="n">
        <v>-216133.8230656293</v>
      </c>
      <c r="H220" s="36" t="inlineStr">
        <is>
          <t>CUO#1; CUPRITE#1; TRIDYMITE#1</t>
        </is>
      </c>
      <c r="I220" s="36" t="inlineStr"/>
      <c r="J220" s="36" t="inlineStr"/>
      <c r="K220" s="36" t="n">
        <v>-63465.94505805945</v>
      </c>
      <c r="L220" s="36" t="n">
        <v>-282653.1375873307</v>
      </c>
      <c r="M220" s="36" t="n">
        <v>-90918.45368282287</v>
      </c>
      <c r="N220" s="36" t="n">
        <v>-90.91845368282287</v>
      </c>
      <c r="O220" s="37" t="inlineStr"/>
    </row>
    <row r="221">
      <c r="A221" s="38" t="n">
        <v>1300</v>
      </c>
      <c r="B221" s="39" t="n">
        <v>1026.85</v>
      </c>
      <c r="C221" s="39" t="inlineStr">
        <is>
          <t>SiO2</t>
        </is>
      </c>
      <c r="D221" s="39" t="inlineStr">
        <is>
          <t>Cu2SiO4</t>
        </is>
      </c>
      <c r="E221" s="39" t="inlineStr">
        <is>
          <t>copper orthosilicate</t>
        </is>
      </c>
      <c r="F221" s="39" t="inlineStr">
        <is>
          <t>2Cu + SiO2 + O2 -&gt; Cu2SiO4</t>
        </is>
      </c>
      <c r="G221" s="39" t="n">
        <v>-218768.362642792</v>
      </c>
      <c r="H221" s="39" t="inlineStr">
        <is>
          <t>CUO#1; CUPRITE#1; TRIDYMITE#1</t>
        </is>
      </c>
      <c r="I221" s="39" t="inlineStr"/>
      <c r="J221" s="39" t="inlineStr"/>
      <c r="K221" s="39" t="n">
        <v>-67077.64455849766</v>
      </c>
      <c r="L221" s="39" t="n">
        <v>-295256.9074000003</v>
      </c>
      <c r="M221" s="39" t="n">
        <v>-82783.38964730431</v>
      </c>
      <c r="N221" s="39" t="n">
        <v>-82.78338964730432</v>
      </c>
      <c r="O221" s="40" t="inlineStr"/>
    </row>
    <row r="222">
      <c r="A222" s="35" t="n">
        <v>1350</v>
      </c>
      <c r="B222" s="36" t="n">
        <v>1076.85</v>
      </c>
      <c r="C222" s="36" t="inlineStr">
        <is>
          <t>SiO2</t>
        </is>
      </c>
      <c r="D222" s="36" t="inlineStr">
        <is>
          <t>Cu2SiO4</t>
        </is>
      </c>
      <c r="E222" s="36" t="inlineStr">
        <is>
          <t>copper orthosilicate</t>
        </is>
      </c>
      <c r="F222" s="36" t="inlineStr">
        <is>
          <t>2Cu + SiO2 + O2 -&gt; Cu2SiO4</t>
        </is>
      </c>
      <c r="G222" s="36" t="n">
        <v>-221453.8980406286</v>
      </c>
      <c r="H222" s="36" t="inlineStr">
        <is>
          <t>CUO#1; TRIDYMITE#1</t>
        </is>
      </c>
      <c r="I222" s="36" t="inlineStr"/>
      <c r="J222" s="36" t="inlineStr"/>
      <c r="K222" s="36" t="n">
        <v>-70746.38367789735</v>
      </c>
      <c r="L222" s="36" t="n">
        <v>-307929.9322742684</v>
      </c>
      <c r="M222" s="36" t="n">
        <v>-74686.53398573957</v>
      </c>
      <c r="N222" s="36" t="n">
        <v>-74.68653398573957</v>
      </c>
      <c r="O222" s="37" t="inlineStr"/>
    </row>
    <row r="223">
      <c r="A223" s="38" t="n">
        <v>1400</v>
      </c>
      <c r="B223" s="39" t="n">
        <v>1126.85</v>
      </c>
      <c r="C223" s="39" t="inlineStr">
        <is>
          <t>SiO2</t>
        </is>
      </c>
      <c r="D223" s="39" t="inlineStr">
        <is>
          <t>Cu2SiO4</t>
        </is>
      </c>
      <c r="E223" s="39" t="inlineStr">
        <is>
          <t>copper orthosilicate</t>
        </is>
      </c>
      <c r="F223" s="39" t="inlineStr">
        <is>
          <t>2Cu + SiO2 + O2 -&gt; Cu2SiO4</t>
        </is>
      </c>
      <c r="G223" s="39" t="n">
        <v>-224868.0650913341</v>
      </c>
      <c r="H223" s="39" t="inlineStr">
        <is>
          <t>GAS#1; IONIC_LIQ#2; TRIDYMITE#1</t>
        </is>
      </c>
      <c r="I223" s="39" t="inlineStr"/>
      <c r="J223" s="39" t="inlineStr"/>
      <c r="K223" s="39" t="n">
        <v>-74885.75572616636</v>
      </c>
      <c r="L223" s="39" t="n">
        <v>-320669.9247844102</v>
      </c>
      <c r="M223" s="39" t="n">
        <v>-70550.31248275028</v>
      </c>
      <c r="N223" s="39" t="n">
        <v>-70.55031248275027</v>
      </c>
      <c r="O223" s="40" t="inlineStr"/>
    </row>
    <row r="224">
      <c r="A224" s="35" t="n">
        <v>1450</v>
      </c>
      <c r="B224" s="36" t="n">
        <v>1176.85</v>
      </c>
      <c r="C224" s="36" t="inlineStr">
        <is>
          <t>SiO2</t>
        </is>
      </c>
      <c r="D224" s="36" t="inlineStr">
        <is>
          <t>Cu2SiO4</t>
        </is>
      </c>
      <c r="E224" s="36" t="inlineStr">
        <is>
          <t>copper orthosilicate</t>
        </is>
      </c>
      <c r="F224" s="36" t="inlineStr">
        <is>
          <t>2Cu + SiO2 + O2 -&gt; Cu2SiO4</t>
        </is>
      </c>
      <c r="G224" s="36" t="n">
        <v>-228584.6735231756</v>
      </c>
      <c r="H224" s="36" t="inlineStr">
        <is>
          <t>GAS#1; IONIC_LIQ#2; TRIDYMITE#1</t>
        </is>
      </c>
      <c r="I224" s="36" t="inlineStr"/>
      <c r="J224" s="36" t="inlineStr"/>
      <c r="K224" s="36" t="n">
        <v>-79154.90829742474</v>
      </c>
      <c r="L224" s="36" t="n">
        <v>-333474.7513710395</v>
      </c>
      <c r="M224" s="36" t="n">
        <v>-68079.84879847686</v>
      </c>
      <c r="N224" s="36" t="n">
        <v>-68.07984879847686</v>
      </c>
      <c r="O224" s="37" t="inlineStr"/>
    </row>
    <row r="225">
      <c r="A225" s="38" t="n">
        <v>1500</v>
      </c>
      <c r="B225" s="39" t="n">
        <v>1226.85</v>
      </c>
      <c r="C225" s="39" t="inlineStr">
        <is>
          <t>SiO2</t>
        </is>
      </c>
      <c r="D225" s="39" t="inlineStr">
        <is>
          <t>Cu2SiO4</t>
        </is>
      </c>
      <c r="E225" s="39" t="inlineStr">
        <is>
          <t>copper orthosilicate</t>
        </is>
      </c>
      <c r="F225" s="39" t="inlineStr">
        <is>
          <t>2Cu + SiO2 + O2 -&gt; Cu2SiO4</t>
        </is>
      </c>
      <c r="G225" s="39" t="n">
        <v>-232349.6764960864</v>
      </c>
      <c r="H225" s="39" t="inlineStr">
        <is>
          <t>GAS#1; IONIC_LIQ#2; TRIDYMITE#1</t>
        </is>
      </c>
      <c r="I225" s="39" t="inlineStr"/>
      <c r="J225" s="39" t="inlineStr"/>
      <c r="K225" s="39" t="n">
        <v>-83478.17103307633</v>
      </c>
      <c r="L225" s="39" t="n">
        <v>-346342.4195472346</v>
      </c>
      <c r="M225" s="39" t="n">
        <v>-65654.1967563713</v>
      </c>
      <c r="N225" s="39" t="n">
        <v>-65.65419675637129</v>
      </c>
      <c r="O225" s="40" t="inlineStr"/>
    </row>
    <row r="226">
      <c r="A226" s="35" t="n">
        <v>1550</v>
      </c>
      <c r="B226" s="36" t="n">
        <v>1276.85</v>
      </c>
      <c r="C226" s="36" t="inlineStr">
        <is>
          <t>SiO2</t>
        </is>
      </c>
      <c r="D226" s="36" t="inlineStr">
        <is>
          <t>Cu2SiO4</t>
        </is>
      </c>
      <c r="E226" s="36" t="inlineStr">
        <is>
          <t>copper orthosilicate</t>
        </is>
      </c>
      <c r="F226" s="36" t="inlineStr">
        <is>
          <t>2Cu + SiO2 + O2 -&gt; Cu2SiO4</t>
        </is>
      </c>
      <c r="G226" s="36" t="n">
        <v>-236162.0871555328</v>
      </c>
      <c r="H226" s="36" t="inlineStr">
        <is>
          <t>GAS#1; IONIC_LIQ#2; TRIDYMITE#1</t>
        </is>
      </c>
      <c r="I226" s="36" t="inlineStr"/>
      <c r="J226" s="36" t="inlineStr"/>
      <c r="K226" s="36" t="n">
        <v>-87853.73960806547</v>
      </c>
      <c r="L226" s="36" t="n">
        <v>-359271.0672644661</v>
      </c>
      <c r="M226" s="36" t="n">
        <v>-63275.34059969918</v>
      </c>
      <c r="N226" s="36" t="n">
        <v>-63.27534059969918</v>
      </c>
      <c r="O226" s="37" t="inlineStr"/>
    </row>
    <row r="227">
      <c r="A227" s="38" t="n">
        <v>1600</v>
      </c>
      <c r="B227" s="39" t="n">
        <v>1326.85</v>
      </c>
      <c r="C227" s="39" t="inlineStr">
        <is>
          <t>SiO2</t>
        </is>
      </c>
      <c r="D227" s="39" t="inlineStr">
        <is>
          <t>Cu2SiO4</t>
        </is>
      </c>
      <c r="E227" s="39" t="inlineStr">
        <is>
          <t>copper orthosilicate</t>
        </is>
      </c>
      <c r="F227" s="39" t="inlineStr">
        <is>
          <t>2Cu + SiO2 + O2 -&gt; Cu2SiO4</t>
        </is>
      </c>
      <c r="G227" s="39" t="n">
        <v>-240021.1356305371</v>
      </c>
      <c r="H227" s="39" t="inlineStr">
        <is>
          <t>GAS#1; IONIC_LIQ#2; TRIDYMITE#1</t>
        </is>
      </c>
      <c r="I227" s="39" t="inlineStr"/>
      <c r="J227" s="39" t="inlineStr"/>
      <c r="K227" s="39" t="n">
        <v>-92279.92616727331</v>
      </c>
      <c r="L227" s="39" t="n">
        <v>-372258.9544395002</v>
      </c>
      <c r="M227" s="39" t="n">
        <v>-60946.09216412413</v>
      </c>
      <c r="N227" s="39" t="n">
        <v>-60.94609216412413</v>
      </c>
      <c r="O227" s="40" t="inlineStr"/>
    </row>
    <row r="228">
      <c r="A228" s="35" t="n">
        <v>1650</v>
      </c>
      <c r="B228" s="36" t="n">
        <v>1376.85</v>
      </c>
      <c r="C228" s="36" t="inlineStr">
        <is>
          <t>SiO2</t>
        </is>
      </c>
      <c r="D228" s="36" t="inlineStr">
        <is>
          <t>Cu2SiO4</t>
        </is>
      </c>
      <c r="E228" s="36" t="inlineStr">
        <is>
          <t>copper orthosilicate</t>
        </is>
      </c>
      <c r="F228" s="36" t="inlineStr">
        <is>
          <t>2Cu + SiO2 + O2 -&gt; Cu2SiO4</t>
        </is>
      </c>
      <c r="G228" s="36" t="n">
        <v>-243926.3274814834</v>
      </c>
      <c r="H228" s="36" t="inlineStr">
        <is>
          <t>GAS#1; IONIC_LIQ#2; TRIDYMITE#1</t>
        </is>
      </c>
      <c r="I228" s="36" t="inlineStr"/>
      <c r="J228" s="36" t="inlineStr"/>
      <c r="K228" s="36" t="n">
        <v>-96755.14839899541</v>
      </c>
      <c r="L228" s="36" t="n">
        <v>-385304.4566984351</v>
      </c>
      <c r="M228" s="36" t="n">
        <v>-58670.55149410642</v>
      </c>
      <c r="N228" s="36" t="n">
        <v>-58.67055149410642</v>
      </c>
      <c r="O228" s="37" t="inlineStr"/>
    </row>
    <row r="229">
      <c r="A229" s="38" t="n">
        <v>1700</v>
      </c>
      <c r="B229" s="39" t="n">
        <v>1426.85</v>
      </c>
      <c r="C229" s="39" t="inlineStr">
        <is>
          <t>SiO2</t>
        </is>
      </c>
      <c r="D229" s="39" t="inlineStr">
        <is>
          <t>Cu2SiO4</t>
        </is>
      </c>
      <c r="E229" s="39" t="inlineStr">
        <is>
          <t>copper orthosilicate</t>
        </is>
      </c>
      <c r="F229" s="39" t="inlineStr">
        <is>
          <t>2Cu + SiO2 + O2 -&gt; Cu2SiO4</t>
        </is>
      </c>
      <c r="G229" s="39" t="n">
        <v>-247877.4455412011</v>
      </c>
      <c r="H229" s="39" t="inlineStr">
        <is>
          <t>GAS#1; IONIC_LIQ#2; TRIDYMITE#1</t>
        </is>
      </c>
      <c r="I229" s="39" t="inlineStr"/>
      <c r="J229" s="39" t="inlineStr"/>
      <c r="K229" s="39" t="n">
        <v>-101277.9199339312</v>
      </c>
      <c r="L229" s="39" t="n">
        <v>-398406.061438994</v>
      </c>
      <c r="M229" s="39" t="n">
        <v>-56454.20089473901</v>
      </c>
      <c r="N229" s="39" t="n">
        <v>-56.45420089473901</v>
      </c>
      <c r="O229" s="40" t="inlineStr"/>
    </row>
    <row r="230">
      <c r="A230" s="35" t="n">
        <v>1750</v>
      </c>
      <c r="B230" s="36" t="n">
        <v>1476.85</v>
      </c>
      <c r="C230" s="36" t="inlineStr">
        <is>
          <t>SiO2</t>
        </is>
      </c>
      <c r="D230" s="36" t="inlineStr">
        <is>
          <t>Cu2SiO4</t>
        </is>
      </c>
      <c r="E230" s="36" t="inlineStr">
        <is>
          <t>copper orthosilicate</t>
        </is>
      </c>
      <c r="F230" s="36" t="inlineStr">
        <is>
          <t>2Cu + SiO2 + O2 -&gt; Cu2SiO4</t>
        </is>
      </c>
      <c r="G230" s="36" t="n">
        <v>-251874.5514248749</v>
      </c>
      <c r="H230" s="36" t="inlineStr">
        <is>
          <t>CRISTOBALITE#1; GAS#1; IONIC_LIQ#2</t>
        </is>
      </c>
      <c r="I230" s="36" t="inlineStr"/>
      <c r="J230" s="36" t="inlineStr"/>
      <c r="K230" s="36" t="n">
        <v>-105846.8418745748</v>
      </c>
      <c r="L230" s="36" t="n">
        <v>-411562.3663447147</v>
      </c>
      <c r="M230" s="36" t="n">
        <v>-54302.41812155303</v>
      </c>
      <c r="N230" s="36" t="n">
        <v>-54.30241812155302</v>
      </c>
      <c r="O230" s="37" t="inlineStr"/>
    </row>
    <row r="231">
      <c r="A231" s="38" t="n">
        <v>1800</v>
      </c>
      <c r="B231" s="39" t="n">
        <v>1526.85</v>
      </c>
      <c r="C231" s="39" t="inlineStr">
        <is>
          <t>SiO2</t>
        </is>
      </c>
      <c r="D231" s="39" t="inlineStr">
        <is>
          <t>Cu2SiO4</t>
        </is>
      </c>
      <c r="E231" s="39" t="inlineStr">
        <is>
          <t>copper orthosilicate</t>
        </is>
      </c>
      <c r="F231" s="39" t="inlineStr">
        <is>
          <t>2Cu + SiO2 + O2 -&gt; Cu2SiO4</t>
        </is>
      </c>
      <c r="G231" s="39" t="n">
        <v>-255918.2974852123</v>
      </c>
      <c r="H231" s="39" t="inlineStr">
        <is>
          <t>CRISTOBALITE#1; GAS#1; IONIC_LIQ#2</t>
        </is>
      </c>
      <c r="I231" s="39" t="inlineStr"/>
      <c r="J231" s="39" t="inlineStr"/>
      <c r="K231" s="39" t="n">
        <v>-110460.5952933756</v>
      </c>
      <c r="L231" s="39" t="n">
        <v>-424772.0805032522</v>
      </c>
      <c r="M231" s="39" t="n">
        <v>-52214.2038660238</v>
      </c>
      <c r="N231" s="39" t="n">
        <v>-52.2142038660238</v>
      </c>
      <c r="O231" s="40" t="inlineStr"/>
    </row>
    <row r="232">
      <c r="A232" s="35" t="n">
        <v>1850</v>
      </c>
      <c r="B232" s="36" t="n">
        <v>1576.85</v>
      </c>
      <c r="C232" s="36" t="inlineStr">
        <is>
          <t>SiO2</t>
        </is>
      </c>
      <c r="D232" s="36" t="inlineStr">
        <is>
          <t>Cu2SiO4</t>
        </is>
      </c>
      <c r="E232" s="36" t="inlineStr">
        <is>
          <t>copper orthosilicate</t>
        </is>
      </c>
      <c r="F232" s="36" t="inlineStr">
        <is>
          <t>2Cu + SiO2 + O2 -&gt; Cu2SiO4</t>
        </is>
      </c>
      <c r="G232" s="36" t="n">
        <v>-260007.1818209239</v>
      </c>
      <c r="H232" s="36" t="inlineStr">
        <is>
          <t>CRISTOBALITE#1; GAS#1; IONIC_LIQ#2</t>
        </is>
      </c>
      <c r="I232" s="36" t="inlineStr"/>
      <c r="J232" s="36" t="inlineStr"/>
      <c r="K232" s="36" t="n">
        <v>-115117.9345650079</v>
      </c>
      <c r="L232" s="36" t="n">
        <v>-438034.0282849706</v>
      </c>
      <c r="M232" s="36" t="n">
        <v>-50199.37692855508</v>
      </c>
      <c r="N232" s="36" t="n">
        <v>-50.19937692855508</v>
      </c>
      <c r="O232" s="37" t="inlineStr"/>
    </row>
    <row r="233">
      <c r="A233" s="38" t="n">
        <v>1900</v>
      </c>
      <c r="B233" s="39" t="n">
        <v>1626.85</v>
      </c>
      <c r="C233" s="39" t="inlineStr">
        <is>
          <t>SiO2</t>
        </is>
      </c>
      <c r="D233" s="39" t="inlineStr">
        <is>
          <t>Cu2SiO4</t>
        </is>
      </c>
      <c r="E233" s="39" t="inlineStr">
        <is>
          <t>copper orthosilicate</t>
        </is>
      </c>
      <c r="F233" s="39" t="inlineStr">
        <is>
          <t>2Cu + SiO2 + O2 -&gt; Cu2SiO4</t>
        </is>
      </c>
      <c r="G233" s="39" t="n">
        <v>-264141.1752018252</v>
      </c>
      <c r="H233" s="39" t="inlineStr">
        <is>
          <t>CRISTOBALITE#1; GAS#1; IONIC_LIQ#2</t>
        </is>
      </c>
      <c r="I233" s="39" t="inlineStr"/>
      <c r="J233" s="39" t="inlineStr"/>
      <c r="K233" s="39" t="n">
        <v>-119817.6814199426</v>
      </c>
      <c r="L233" s="39" t="n">
        <v>-451347.1561276338</v>
      </c>
      <c r="M233" s="39" t="n">
        <v>-48263.5571554394</v>
      </c>
      <c r="N233" s="39" t="n">
        <v>-48.2635571554394</v>
      </c>
      <c r="O233" s="40" t="inlineStr"/>
    </row>
    <row r="234">
      <c r="A234" s="35" t="n">
        <v>800</v>
      </c>
      <c r="B234" s="36" t="n">
        <v>526.85</v>
      </c>
      <c r="C234" s="36" t="inlineStr">
        <is>
          <t>MgO</t>
        </is>
      </c>
      <c r="D234" s="36" t="inlineStr">
        <is>
          <t>CuMgO2</t>
        </is>
      </c>
      <c r="E234" s="36" t="inlineStr">
        <is>
          <t>copper magnesioxide (hypothetical)</t>
        </is>
      </c>
      <c r="F234" s="36" t="inlineStr">
        <is>
          <t>Cu + MgO + 0.5 O2 -&gt; CuMgO2</t>
        </is>
      </c>
      <c r="G234" s="36" t="n">
        <v>-210027.699429827</v>
      </c>
      <c r="H234" s="36" t="inlineStr">
        <is>
          <t>CUO#1; CUPRITE#1; HALITE#1</t>
        </is>
      </c>
      <c r="I234" s="36" t="inlineStr"/>
      <c r="J234" s="36" t="inlineStr"/>
      <c r="K234" s="36" t="n">
        <v>-33912.57299215905</v>
      </c>
      <c r="L234" s="36" t="n">
        <v>-172813.3044591302</v>
      </c>
      <c r="M234" s="36" t="n">
        <v>-84304.68705591268</v>
      </c>
      <c r="N234" s="36" t="n">
        <v>-84.30468705591268</v>
      </c>
      <c r="O234" s="37" t="inlineStr"/>
    </row>
    <row r="235">
      <c r="A235" s="38" t="n">
        <v>850</v>
      </c>
      <c r="B235" s="39" t="n">
        <v>576.85</v>
      </c>
      <c r="C235" s="39" t="inlineStr">
        <is>
          <t>MgO</t>
        </is>
      </c>
      <c r="D235" s="39" t="inlineStr">
        <is>
          <t>CuMgO2</t>
        </is>
      </c>
      <c r="E235" s="39" t="inlineStr">
        <is>
          <t>copper magnesioxide (hypothetical)</t>
        </is>
      </c>
      <c r="F235" s="39" t="inlineStr">
        <is>
          <t>Cu + MgO + 0.5 O2 -&gt; CuMgO2</t>
        </is>
      </c>
      <c r="G235" s="39" t="n">
        <v>-212129.6518548827</v>
      </c>
      <c r="H235" s="39" t="inlineStr">
        <is>
          <t>CUO#1; HALITE#1</t>
        </is>
      </c>
      <c r="I235" s="39" t="inlineStr"/>
      <c r="J235" s="39" t="inlineStr"/>
      <c r="K235" s="39" t="n">
        <v>-36899.71572267172</v>
      </c>
      <c r="L235" s="39" t="n">
        <v>-184655.7645699373</v>
      </c>
      <c r="M235" s="39" t="n">
        <v>-80173.91941596603</v>
      </c>
      <c r="N235" s="39" t="n">
        <v>-80.17391941596603</v>
      </c>
      <c r="O235" s="40" t="inlineStr"/>
    </row>
    <row r="236">
      <c r="A236" s="35" t="n">
        <v>900</v>
      </c>
      <c r="B236" s="36" t="n">
        <v>626.85</v>
      </c>
      <c r="C236" s="36" t="inlineStr">
        <is>
          <t>MgO</t>
        </is>
      </c>
      <c r="D236" s="36" t="inlineStr">
        <is>
          <t>CuMgO2</t>
        </is>
      </c>
      <c r="E236" s="36" t="inlineStr">
        <is>
          <t>copper magnesioxide (hypothetical)</t>
        </is>
      </c>
      <c r="F236" s="36" t="inlineStr">
        <is>
          <t>Cu + MgO + 0.5 O2 -&gt; CuMgO2</t>
        </is>
      </c>
      <c r="G236" s="36" t="n">
        <v>-214308.4378242018</v>
      </c>
      <c r="H236" s="36" t="inlineStr">
        <is>
          <t>CUO#1; HALITE#1</t>
        </is>
      </c>
      <c r="I236" s="36" t="inlineStr"/>
      <c r="J236" s="36" t="inlineStr"/>
      <c r="K236" s="36" t="n">
        <v>-39969.02623895592</v>
      </c>
      <c r="L236" s="36" t="n">
        <v>-196598.464641915</v>
      </c>
      <c r="M236" s="36" t="n">
        <v>-76071.62639003282</v>
      </c>
      <c r="N236" s="36" t="n">
        <v>-76.07162639003282</v>
      </c>
      <c r="O236" s="37" t="inlineStr"/>
    </row>
    <row r="237">
      <c r="A237" s="38" t="n">
        <v>950</v>
      </c>
      <c r="B237" s="39" t="n">
        <v>676.85</v>
      </c>
      <c r="C237" s="39" t="inlineStr">
        <is>
          <t>MgO</t>
        </is>
      </c>
      <c r="D237" s="39" t="inlineStr">
        <is>
          <t>CuMgO2</t>
        </is>
      </c>
      <c r="E237" s="39" t="inlineStr">
        <is>
          <t>copper magnesioxide (hypothetical)</t>
        </is>
      </c>
      <c r="F237" s="39" t="inlineStr">
        <is>
          <t>Cu + MgO + 0.5 O2 -&gt; CuMgO2</t>
        </is>
      </c>
      <c r="G237" s="39" t="n">
        <v>-216560.3248950334</v>
      </c>
      <c r="H237" s="39" t="inlineStr">
        <is>
          <t>CUO#1; CUPRITE#1; HALITE#1</t>
        </is>
      </c>
      <c r="I237" s="39" t="inlineStr"/>
      <c r="J237" s="39" t="inlineStr"/>
      <c r="K237" s="39" t="n">
        <v>-43116.53145504323</v>
      </c>
      <c r="L237" s="39" t="n">
        <v>-208636.6624357149</v>
      </c>
      <c r="M237" s="39" t="n">
        <v>-71996.36064250232</v>
      </c>
      <c r="N237" s="39" t="n">
        <v>-71.99636064250231</v>
      </c>
      <c r="O237" s="40" t="inlineStr"/>
    </row>
    <row r="238">
      <c r="A238" s="35" t="n">
        <v>1000</v>
      </c>
      <c r="B238" s="36" t="n">
        <v>726.85</v>
      </c>
      <c r="C238" s="36" t="inlineStr">
        <is>
          <t>MgO</t>
        </is>
      </c>
      <c r="D238" s="36" t="inlineStr">
        <is>
          <t>CuMgO2</t>
        </is>
      </c>
      <c r="E238" s="36" t="inlineStr">
        <is>
          <t>copper magnesioxide (hypothetical)</t>
        </is>
      </c>
      <c r="F238" s="36" t="inlineStr">
        <is>
          <t>Cu + MgO + 0.5 O2 -&gt; CuMgO2</t>
        </is>
      </c>
      <c r="G238" s="36" t="n">
        <v>-218881.9484875088</v>
      </c>
      <c r="H238" s="36" t="inlineStr">
        <is>
          <t>CUO#1; HALITE#1</t>
        </is>
      </c>
      <c r="I238" s="36" t="inlineStr"/>
      <c r="J238" s="36" t="inlineStr"/>
      <c r="K238" s="36" t="n">
        <v>-46338.66341131481</v>
      </c>
      <c r="L238" s="36" t="n">
        <v>-220766.0411412051</v>
      </c>
      <c r="M238" s="36" t="n">
        <v>-67946.84257664671</v>
      </c>
      <c r="N238" s="36" t="n">
        <v>-67.94684257664672</v>
      </c>
      <c r="O238" s="37" t="inlineStr"/>
    </row>
    <row r="239">
      <c r="A239" s="38" t="n">
        <v>1050</v>
      </c>
      <c r="B239" s="39" t="n">
        <v>776.85</v>
      </c>
      <c r="C239" s="39" t="inlineStr">
        <is>
          <t>MgO</t>
        </is>
      </c>
      <c r="D239" s="39" t="inlineStr">
        <is>
          <t>CuMgO2</t>
        </is>
      </c>
      <c r="E239" s="39" t="inlineStr">
        <is>
          <t>copper magnesioxide (hypothetical)</t>
        </is>
      </c>
      <c r="F239" s="39" t="inlineStr">
        <is>
          <t>Cu + MgO + 0.5 O2 -&gt; CuMgO2</t>
        </is>
      </c>
      <c r="G239" s="39" t="n">
        <v>-221270.2614610458</v>
      </c>
      <c r="H239" s="39" t="inlineStr">
        <is>
          <t>CUO#1; CUPRITE#1; HALITE#1</t>
        </is>
      </c>
      <c r="I239" s="39" t="inlineStr"/>
      <c r="J239" s="39" t="inlineStr"/>
      <c r="K239" s="39" t="n">
        <v>-49632.20212835616</v>
      </c>
      <c r="L239" s="39" t="n">
        <v>-232982.6508510953</v>
      </c>
      <c r="M239" s="39" t="n">
        <v>-63921.93640543963</v>
      </c>
      <c r="N239" s="39" t="n">
        <v>-63.92193640543963</v>
      </c>
      <c r="O239" s="40" t="inlineStr"/>
    </row>
    <row r="240">
      <c r="A240" s="35" t="n">
        <v>1100</v>
      </c>
      <c r="B240" s="36" t="n">
        <v>826.85</v>
      </c>
      <c r="C240" s="36" t="inlineStr">
        <is>
          <t>MgO</t>
        </is>
      </c>
      <c r="D240" s="36" t="inlineStr">
        <is>
          <t>CuMgO2</t>
        </is>
      </c>
      <c r="E240" s="36" t="inlineStr">
        <is>
          <t>copper magnesioxide (hypothetical)</t>
        </is>
      </c>
      <c r="F240" s="36" t="inlineStr">
        <is>
          <t>Cu + MgO + 0.5 O2 -&gt; CuMgO2</t>
        </is>
      </c>
      <c r="G240" s="36" t="n">
        <v>-223722.4921993767</v>
      </c>
      <c r="H240" s="36" t="inlineStr">
        <is>
          <t>CUO#1; HALITE#1</t>
        </is>
      </c>
      <c r="I240" s="36" t="inlineStr"/>
      <c r="J240" s="36" t="inlineStr"/>
      <c r="K240" s="36" t="n">
        <v>-52994.23058128006</v>
      </c>
      <c r="L240" s="36" t="n">
        <v>-245282.8726856817</v>
      </c>
      <c r="M240" s="36" t="n">
        <v>-59920.62197186146</v>
      </c>
      <c r="N240" s="36" t="n">
        <v>-59.92062197186146</v>
      </c>
      <c r="O240" s="37" t="inlineStr"/>
    </row>
    <row r="241">
      <c r="A241" s="38" t="n">
        <v>1150</v>
      </c>
      <c r="B241" s="39" t="n">
        <v>876.85</v>
      </c>
      <c r="C241" s="39" t="inlineStr">
        <is>
          <t>MgO</t>
        </is>
      </c>
      <c r="D241" s="39" t="inlineStr">
        <is>
          <t>CuMgO2</t>
        </is>
      </c>
      <c r="E241" s="39" t="inlineStr">
        <is>
          <t>copper magnesioxide (hypothetical)</t>
        </is>
      </c>
      <c r="F241" s="39" t="inlineStr">
        <is>
          <t>Cu + MgO + 0.5 O2 -&gt; CuMgO2</t>
        </is>
      </c>
      <c r="G241" s="39" t="n">
        <v>-226245.5281077827</v>
      </c>
      <c r="H241" s="39" t="inlineStr">
        <is>
          <t>GUGGENITE#1; HALITE#1</t>
        </is>
      </c>
      <c r="I241" s="39" t="inlineStr"/>
      <c r="J241" s="39" t="inlineStr"/>
      <c r="K241" s="39" t="n">
        <v>-56422.09952457435</v>
      </c>
      <c r="L241" s="39" t="n">
        <v>-257663.3746140724</v>
      </c>
      <c r="M241" s="39" t="n">
        <v>-55979.65039793705</v>
      </c>
      <c r="N241" s="39" t="n">
        <v>-55.97965039793705</v>
      </c>
      <c r="O241" s="40" t="inlineStr"/>
    </row>
    <row r="242">
      <c r="A242" s="35" t="n">
        <v>1200</v>
      </c>
      <c r="B242" s="36" t="n">
        <v>926.85</v>
      </c>
      <c r="C242" s="36" t="inlineStr">
        <is>
          <t>MgO</t>
        </is>
      </c>
      <c r="D242" s="36" t="inlineStr">
        <is>
          <t>CuMgO2</t>
        </is>
      </c>
      <c r="E242" s="36" t="inlineStr">
        <is>
          <t>copper magnesioxide (hypothetical)</t>
        </is>
      </c>
      <c r="F242" s="36" t="inlineStr">
        <is>
          <t>Cu + MgO + 0.5 O2 -&gt; CuMgO2</t>
        </is>
      </c>
      <c r="G242" s="36" t="n">
        <v>-228870.9124956267</v>
      </c>
      <c r="H242" s="36" t="inlineStr">
        <is>
          <t>CUPRITE#1; GUGGENITE#1; HALITE#1</t>
        </is>
      </c>
      <c r="I242" s="36" t="inlineStr"/>
      <c r="J242" s="36" t="inlineStr"/>
      <c r="K242" s="36" t="n">
        <v>-59913.40042195933</v>
      </c>
      <c r="L242" s="36" t="n">
        <v>-270121.0791427472</v>
      </c>
      <c r="M242" s="36" t="n">
        <v>-52233.62931106286</v>
      </c>
      <c r="N242" s="36" t="n">
        <v>-52.23362931106286</v>
      </c>
      <c r="O242" s="37" t="inlineStr"/>
    </row>
    <row r="243">
      <c r="A243" s="38" t="n">
        <v>1250</v>
      </c>
      <c r="B243" s="39" t="n">
        <v>976.85</v>
      </c>
      <c r="C243" s="39" t="inlineStr">
        <is>
          <t>MgO</t>
        </is>
      </c>
      <c r="D243" s="39" t="inlineStr">
        <is>
          <t>CuMgO2</t>
        </is>
      </c>
      <c r="E243" s="39" t="inlineStr">
        <is>
          <t>copper magnesioxide (hypothetical)</t>
        </is>
      </c>
      <c r="F243" s="39" t="inlineStr">
        <is>
          <t>Cu + MgO + 0.5 O2 -&gt; CuMgO2</t>
        </is>
      </c>
      <c r="G243" s="39" t="n">
        <v>-231553.028513702</v>
      </c>
      <c r="H243" s="39" t="inlineStr">
        <is>
          <t>CUPRITE#1; GUGGENITE#1; HALITE#1</t>
        </is>
      </c>
      <c r="I243" s="39" t="inlineStr"/>
      <c r="J243" s="39" t="inlineStr"/>
      <c r="K243" s="39" t="n">
        <v>-63465.94505805945</v>
      </c>
      <c r="L243" s="39" t="n">
        <v>-282653.1375873307</v>
      </c>
      <c r="M243" s="39" t="n">
        <v>-48507.83815869712</v>
      </c>
      <c r="N243" s="39" t="n">
        <v>-48.50783815869713</v>
      </c>
      <c r="O243" s="40" t="inlineStr"/>
    </row>
    <row r="244">
      <c r="A244" s="35" t="n">
        <v>1300</v>
      </c>
      <c r="B244" s="36" t="n">
        <v>1026.85</v>
      </c>
      <c r="C244" s="36" t="inlineStr">
        <is>
          <t>MgO</t>
        </is>
      </c>
      <c r="D244" s="36" t="inlineStr">
        <is>
          <t>CuMgO2</t>
        </is>
      </c>
      <c r="E244" s="36" t="inlineStr">
        <is>
          <t>copper magnesioxide (hypothetical)</t>
        </is>
      </c>
      <c r="F244" s="36" t="inlineStr">
        <is>
          <t>Cu + MgO + 0.5 O2 -&gt; CuMgO2</t>
        </is>
      </c>
      <c r="G244" s="36" t="n">
        <v>-234289.9226568535</v>
      </c>
      <c r="H244" s="36" t="inlineStr">
        <is>
          <t>CUPRITE#1; GUGGENITE#1; HALITE#1</t>
        </is>
      </c>
      <c r="I244" s="36" t="inlineStr"/>
      <c r="J244" s="36" t="inlineStr"/>
      <c r="K244" s="36" t="n">
        <v>-67077.64455849766</v>
      </c>
      <c r="L244" s="36" t="n">
        <v>-295256.9074000003</v>
      </c>
      <c r="M244" s="36" t="n">
        <v>-44801.69411324244</v>
      </c>
      <c r="N244" s="36" t="n">
        <v>-44.80169411324244</v>
      </c>
      <c r="O244" s="37" t="inlineStr"/>
    </row>
    <row r="245">
      <c r="A245" s="38" t="n">
        <v>1350</v>
      </c>
      <c r="B245" s="39" t="n">
        <v>1076.85</v>
      </c>
      <c r="C245" s="39" t="inlineStr">
        <is>
          <t>MgO</t>
        </is>
      </c>
      <c r="D245" s="39" t="inlineStr">
        <is>
          <t>CuMgO2</t>
        </is>
      </c>
      <c r="E245" s="39" t="inlineStr">
        <is>
          <t>copper magnesioxide (hypothetical)</t>
        </is>
      </c>
      <c r="F245" s="39" t="inlineStr">
        <is>
          <t>Cu + MgO + 0.5 O2 -&gt; CuMgO2</t>
        </is>
      </c>
      <c r="G245" s="39" t="n">
        <v>-237079.7865509734</v>
      </c>
      <c r="H245" s="39" t="inlineStr">
        <is>
          <t>CUPRITE#1; GUGGENITE#1; HALITE#1</t>
        </is>
      </c>
      <c r="I245" s="39" t="inlineStr"/>
      <c r="J245" s="39" t="inlineStr"/>
      <c r="K245" s="39" t="n">
        <v>-70746.38367789735</v>
      </c>
      <c r="L245" s="39" t="n">
        <v>-307929.9322742684</v>
      </c>
      <c r="M245" s="39" t="n">
        <v>-41114.84887085611</v>
      </c>
      <c r="N245" s="39" t="n">
        <v>-41.11484887085611</v>
      </c>
      <c r="O245" s="40" t="inlineStr"/>
    </row>
    <row r="246">
      <c r="A246" s="35" t="n">
        <v>1400</v>
      </c>
      <c r="B246" s="36" t="n">
        <v>1126.85</v>
      </c>
      <c r="C246" s="36" t="inlineStr">
        <is>
          <t>MgO</t>
        </is>
      </c>
      <c r="D246" s="36" t="inlineStr">
        <is>
          <t>CuMgO2</t>
        </is>
      </c>
      <c r="E246" s="36" t="inlineStr">
        <is>
          <t>copper magnesioxide (hypothetical)</t>
        </is>
      </c>
      <c r="F246" s="36" t="inlineStr">
        <is>
          <t>Cu + MgO + 0.5 O2 -&gt; CuMgO2</t>
        </is>
      </c>
      <c r="G246" s="36" t="n">
        <v>-239997.2241284502</v>
      </c>
      <c r="H246" s="36" t="inlineStr">
        <is>
          <t>GAS#1; HALITE#1; IONIC_LIQ#2</t>
        </is>
      </c>
      <c r="I246" s="36" t="inlineStr"/>
      <c r="J246" s="36" t="inlineStr"/>
      <c r="K246" s="36" t="n">
        <v>-74885.75572616636</v>
      </c>
      <c r="L246" s="36" t="n">
        <v>-320669.9247844102</v>
      </c>
      <c r="M246" s="36" t="n">
        <v>-37336.56044035964</v>
      </c>
      <c r="N246" s="36" t="n">
        <v>-37.33656044035963</v>
      </c>
      <c r="O246" s="37" t="inlineStr"/>
    </row>
    <row r="247">
      <c r="A247" s="38" t="n">
        <v>1450</v>
      </c>
      <c r="B247" s="39" t="n">
        <v>1176.85</v>
      </c>
      <c r="C247" s="39" t="inlineStr">
        <is>
          <t>MgO</t>
        </is>
      </c>
      <c r="D247" s="39" t="inlineStr">
        <is>
          <t>CuMgO2</t>
        </is>
      </c>
      <c r="E247" s="39" t="inlineStr">
        <is>
          <t>copper magnesioxide (hypothetical)</t>
        </is>
      </c>
      <c r="F247" s="39" t="inlineStr">
        <is>
          <t>Cu + MgO + 0.5 O2 -&gt; CuMgO2</t>
        </is>
      </c>
      <c r="G247" s="39" t="n">
        <v>-243466.6278512852</v>
      </c>
      <c r="H247" s="39" t="inlineStr">
        <is>
          <t>GAS#1; HALITE#1; IONIC_LIQ#2</t>
        </is>
      </c>
      <c r="I247" s="39" t="inlineStr"/>
      <c r="J247" s="39" t="inlineStr"/>
      <c r="K247" s="39" t="n">
        <v>-79154.90829742474</v>
      </c>
      <c r="L247" s="39" t="n">
        <v>-333474.7513710395</v>
      </c>
      <c r="M247" s="39" t="n">
        <v>-35509.38524395297</v>
      </c>
      <c r="N247" s="39" t="n">
        <v>-35.50938524395297</v>
      </c>
      <c r="O247" s="40" t="inlineStr"/>
    </row>
    <row r="248">
      <c r="A248" s="35" t="n">
        <v>1500</v>
      </c>
      <c r="B248" s="36" t="n">
        <v>1226.85</v>
      </c>
      <c r="C248" s="36" t="inlineStr">
        <is>
          <t>MgO</t>
        </is>
      </c>
      <c r="D248" s="36" t="inlineStr">
        <is>
          <t>CuMgO2</t>
        </is>
      </c>
      <c r="E248" s="36" t="inlineStr">
        <is>
          <t>copper magnesioxide (hypothetical)</t>
        </is>
      </c>
      <c r="F248" s="36" t="inlineStr">
        <is>
          <t>Cu + MgO + 0.5 O2 -&gt; CuMgO2</t>
        </is>
      </c>
      <c r="G248" s="36" t="n">
        <v>-247025.4143090044</v>
      </c>
      <c r="H248" s="36" t="inlineStr">
        <is>
          <t>GAS#1; HALITE#1; IONIC_LIQ#2</t>
        </is>
      </c>
      <c r="I248" s="36" t="inlineStr"/>
      <c r="J248" s="36" t="inlineStr"/>
      <c r="K248" s="36" t="n">
        <v>-83478.17103307633</v>
      </c>
      <c r="L248" s="36" t="n">
        <v>-346342.4195472346</v>
      </c>
      <c r="M248" s="36" t="n">
        <v>-33862.52128595277</v>
      </c>
      <c r="N248" s="36" t="n">
        <v>-33.86252128595277</v>
      </c>
      <c r="O248" s="37" t="inlineStr"/>
    </row>
    <row r="249">
      <c r="A249" s="38" t="n">
        <v>1550</v>
      </c>
      <c r="B249" s="39" t="n">
        <v>1276.85</v>
      </c>
      <c r="C249" s="39" t="inlineStr">
        <is>
          <t>MgO</t>
        </is>
      </c>
      <c r="D249" s="39" t="inlineStr">
        <is>
          <t>CuMgO2</t>
        </is>
      </c>
      <c r="E249" s="39" t="inlineStr">
        <is>
          <t>copper magnesioxide (hypothetical)</t>
        </is>
      </c>
      <c r="F249" s="39" t="inlineStr">
        <is>
          <t>Cu + MgO + 0.5 O2 -&gt; CuMgO2</t>
        </is>
      </c>
      <c r="G249" s="39" t="n">
        <v>-250660.4977397381</v>
      </c>
      <c r="H249" s="39" t="inlineStr">
        <is>
          <t>GAS#1; HALITE#1; IONIC_LIQ#2</t>
        </is>
      </c>
      <c r="I249" s="39" t="inlineStr"/>
      <c r="J249" s="39" t="inlineStr"/>
      <c r="K249" s="39" t="n">
        <v>-87853.73960806547</v>
      </c>
      <c r="L249" s="39" t="n">
        <v>-359271.0672644661</v>
      </c>
      <c r="M249" s="39" t="n">
        <v>-32349.04293008614</v>
      </c>
      <c r="N249" s="39" t="n">
        <v>-32.34904293008614</v>
      </c>
      <c r="O249" s="40" t="inlineStr"/>
    </row>
    <row r="250">
      <c r="A250" s="35" t="n">
        <v>1600</v>
      </c>
      <c r="B250" s="36" t="n">
        <v>1326.85</v>
      </c>
      <c r="C250" s="36" t="inlineStr">
        <is>
          <t>MgO</t>
        </is>
      </c>
      <c r="D250" s="36" t="inlineStr">
        <is>
          <t>CuMgO2</t>
        </is>
      </c>
      <c r="E250" s="36" t="inlineStr">
        <is>
          <t>copper magnesioxide (hypothetical)</t>
        </is>
      </c>
      <c r="F250" s="36" t="inlineStr">
        <is>
          <t>Cu + MgO + 0.5 O2 -&gt; CuMgO2</t>
        </is>
      </c>
      <c r="G250" s="36" t="n">
        <v>-254363.8160702633</v>
      </c>
      <c r="H250" s="36" t="inlineStr">
        <is>
          <t>GAS#1; HALITE#1; IONIC_LIQ#2</t>
        </is>
      </c>
      <c r="I250" s="36" t="inlineStr"/>
      <c r="J250" s="36" t="inlineStr"/>
      <c r="K250" s="36" t="n">
        <v>-92279.92616727331</v>
      </c>
      <c r="L250" s="36" t="n">
        <v>-372258.9544395002</v>
      </c>
      <c r="M250" s="36" t="n">
        <v>-30941.77585786674</v>
      </c>
      <c r="N250" s="36" t="n">
        <v>-30.94177585786674</v>
      </c>
      <c r="O250" s="37" t="inlineStr"/>
    </row>
    <row r="251">
      <c r="A251" s="38" t="n">
        <v>1650</v>
      </c>
      <c r="B251" s="39" t="n">
        <v>1376.85</v>
      </c>
      <c r="C251" s="39" t="inlineStr">
        <is>
          <t>MgO</t>
        </is>
      </c>
      <c r="D251" s="39" t="inlineStr">
        <is>
          <t>CuMgO2</t>
        </is>
      </c>
      <c r="E251" s="39" t="inlineStr">
        <is>
          <t>copper magnesioxide (hypothetical)</t>
        </is>
      </c>
      <c r="F251" s="39" t="inlineStr">
        <is>
          <t>Cu + MgO + 0.5 O2 -&gt; CuMgO2</t>
        </is>
      </c>
      <c r="G251" s="39" t="n">
        <v>-258130.136988671</v>
      </c>
      <c r="H251" s="39" t="inlineStr">
        <is>
          <t>GAS#1; HALITE#1; IONIC_LIQ#2</t>
        </is>
      </c>
      <c r="I251" s="39" t="inlineStr"/>
      <c r="J251" s="39" t="inlineStr"/>
      <c r="K251" s="39" t="n">
        <v>-96755.14839899541</v>
      </c>
      <c r="L251" s="39" t="n">
        <v>-385304.4566984351</v>
      </c>
      <c r="M251" s="39" t="n">
        <v>-29624.55039303179</v>
      </c>
      <c r="N251" s="39" t="n">
        <v>-29.62455039303179</v>
      </c>
      <c r="O251" s="40" t="inlineStr"/>
    </row>
    <row r="252">
      <c r="A252" s="35" t="n">
        <v>1700</v>
      </c>
      <c r="B252" s="36" t="n">
        <v>1426.85</v>
      </c>
      <c r="C252" s="36" t="inlineStr">
        <is>
          <t>MgO</t>
        </is>
      </c>
      <c r="D252" s="36" t="inlineStr">
        <is>
          <t>CuMgO2</t>
        </is>
      </c>
      <c r="E252" s="36" t="inlineStr">
        <is>
          <t>copper magnesioxide (hypothetical)</t>
        </is>
      </c>
      <c r="F252" s="36" t="inlineStr">
        <is>
          <t>Cu + MgO + 0.5 O2 -&gt; CuMgO2</t>
        </is>
      </c>
      <c r="G252" s="36" t="n">
        <v>-261955.9310980982</v>
      </c>
      <c r="H252" s="36" t="inlineStr">
        <is>
          <t>GAS#1; HALITE#1; IONIC_LIQ#2</t>
        </is>
      </c>
      <c r="I252" s="36" t="inlineStr"/>
      <c r="J252" s="36" t="inlineStr"/>
      <c r="K252" s="36" t="n">
        <v>-101277.9199339312</v>
      </c>
      <c r="L252" s="36" t="n">
        <v>-398406.061438994</v>
      </c>
      <c r="M252" s="36" t="n">
        <v>-28387.72109924839</v>
      </c>
      <c r="N252" s="36" t="n">
        <v>-28.38772109924839</v>
      </c>
      <c r="O252" s="37" t="inlineStr"/>
    </row>
    <row r="253">
      <c r="A253" s="38" t="n">
        <v>1750</v>
      </c>
      <c r="B253" s="39" t="n">
        <v>1476.85</v>
      </c>
      <c r="C253" s="39" t="inlineStr">
        <is>
          <t>MgO</t>
        </is>
      </c>
      <c r="D253" s="39" t="inlineStr">
        <is>
          <t>CuMgO2</t>
        </is>
      </c>
      <c r="E253" s="39" t="inlineStr">
        <is>
          <t>copper magnesioxide (hypothetical)</t>
        </is>
      </c>
      <c r="F253" s="39" t="inlineStr">
        <is>
          <t>Cu + MgO + 0.5 O2 -&gt; CuMgO2</t>
        </is>
      </c>
      <c r="G253" s="39" t="n">
        <v>-265838.7619687647</v>
      </c>
      <c r="H253" s="39" t="inlineStr">
        <is>
          <t>GAS#1; HALITE#1; IONIC_LIQ#2</t>
        </is>
      </c>
      <c r="I253" s="39" t="inlineStr"/>
      <c r="J253" s="39" t="inlineStr"/>
      <c r="K253" s="39" t="n">
        <v>-105846.8418745748</v>
      </c>
      <c r="L253" s="39" t="n">
        <v>-411562.3663447147</v>
      </c>
      <c r="M253" s="39" t="n">
        <v>-27225.72928131209</v>
      </c>
      <c r="N253" s="39" t="n">
        <v>-27.22572928131209</v>
      </c>
      <c r="O253" s="40" t="inlineStr"/>
    </row>
    <row r="254">
      <c r="A254" s="35" t="n">
        <v>1800</v>
      </c>
      <c r="B254" s="36" t="n">
        <v>1526.85</v>
      </c>
      <c r="C254" s="36" t="inlineStr">
        <is>
          <t>MgO</t>
        </is>
      </c>
      <c r="D254" s="36" t="inlineStr">
        <is>
          <t>CuMgO2</t>
        </is>
      </c>
      <c r="E254" s="36" t="inlineStr">
        <is>
          <t>copper magnesioxide (hypothetical)</t>
        </is>
      </c>
      <c r="F254" s="36" t="inlineStr">
        <is>
          <t>Cu + MgO + 0.5 O2 -&gt; CuMgO2</t>
        </is>
      </c>
      <c r="G254" s="36" t="n">
        <v>-269776.9427837598</v>
      </c>
      <c r="H254" s="36" t="inlineStr">
        <is>
          <t>GAS#1; HALITE#1; IONIC_LIQ#2</t>
        </is>
      </c>
      <c r="I254" s="36" t="inlineStr"/>
      <c r="J254" s="36" t="inlineStr"/>
      <c r="K254" s="36" t="n">
        <v>-110460.5952933756</v>
      </c>
      <c r="L254" s="36" t="n">
        <v>-424772.0805032522</v>
      </c>
      <c r="M254" s="36" t="n">
        <v>-26135.72675267817</v>
      </c>
      <c r="N254" s="36" t="n">
        <v>-26.13572675267817</v>
      </c>
      <c r="O254" s="37" t="inlineStr"/>
    </row>
    <row r="255">
      <c r="A255" s="38" t="n">
        <v>1850</v>
      </c>
      <c r="B255" s="39" t="n">
        <v>1576.85</v>
      </c>
      <c r="C255" s="39" t="inlineStr">
        <is>
          <t>MgO</t>
        </is>
      </c>
      <c r="D255" s="39" t="inlineStr">
        <is>
          <t>CuMgO2</t>
        </is>
      </c>
      <c r="E255" s="39" t="inlineStr">
        <is>
          <t>copper magnesioxide (hypothetical)</t>
        </is>
      </c>
      <c r="F255" s="39" t="inlineStr">
        <is>
          <t>Cu + MgO + 0.5 O2 -&gt; CuMgO2</t>
        </is>
      </c>
      <c r="G255" s="39" t="n">
        <v>-273769.3295906984</v>
      </c>
      <c r="H255" s="39" t="inlineStr">
        <is>
          <t>GAS#1; HALITE#1; IONIC_LIQ#2</t>
        </is>
      </c>
      <c r="I255" s="39" t="inlineStr"/>
      <c r="J255" s="39" t="inlineStr"/>
      <c r="K255" s="39" t="n">
        <v>-115117.9345650079</v>
      </c>
      <c r="L255" s="39" t="n">
        <v>-438034.0282849706</v>
      </c>
      <c r="M255" s="39" t="n">
        <v>-25116.78692069347</v>
      </c>
      <c r="N255" s="39" t="n">
        <v>-25.11678692069347</v>
      </c>
      <c r="O255" s="40" t="inlineStr"/>
    </row>
    <row r="256">
      <c r="A256" s="35" t="n">
        <v>1900</v>
      </c>
      <c r="B256" s="36" t="n">
        <v>1626.85</v>
      </c>
      <c r="C256" s="36" t="inlineStr">
        <is>
          <t>MgO</t>
        </is>
      </c>
      <c r="D256" s="36" t="inlineStr">
        <is>
          <t>CuMgO2</t>
        </is>
      </c>
      <c r="E256" s="36" t="inlineStr">
        <is>
          <t>copper magnesioxide (hypothetical)</t>
        </is>
      </c>
      <c r="F256" s="36" t="inlineStr">
        <is>
          <t>Cu + MgO + 0.5 O2 -&gt; CuMgO2</t>
        </is>
      </c>
      <c r="G256" s="36" t="n">
        <v>-277815.2042222046</v>
      </c>
      <c r="H256" s="36" t="inlineStr">
        <is>
          <t>GAS#1; HALITE#1; IONIC_LIQ#2</t>
        </is>
      </c>
      <c r="I256" s="36" t="inlineStr"/>
      <c r="J256" s="36" t="inlineStr"/>
      <c r="K256" s="36" t="n">
        <v>-119817.6814199426</v>
      </c>
      <c r="L256" s="36" t="n">
        <v>-451347.1561276338</v>
      </c>
      <c r="M256" s="36" t="n">
        <v>-24169.45816001389</v>
      </c>
      <c r="N256" s="36" t="n">
        <v>-24.16945816001389</v>
      </c>
      <c r="O256" s="37" t="inlineStr"/>
    </row>
    <row r="257">
      <c r="A257" s="38" t="n">
        <v>800</v>
      </c>
      <c r="B257" s="39" t="n">
        <v>526.85</v>
      </c>
      <c r="C257" s="39" t="inlineStr">
        <is>
          <t>CaO</t>
        </is>
      </c>
      <c r="D257" s="39" t="inlineStr">
        <is>
          <t>CuCaO2</t>
        </is>
      </c>
      <c r="E257" s="39" t="inlineStr">
        <is>
          <t>copper calcioxide (hypothetical)</t>
        </is>
      </c>
      <c r="F257" s="39" t="inlineStr">
        <is>
          <t>Cu + CaO + 0.5 O2 -&gt; CuCaO2</t>
        </is>
      </c>
      <c r="G257" s="39" t="n">
        <v>-220968.8810448602</v>
      </c>
      <c r="H257" s="39" t="inlineStr">
        <is>
          <t>CA2CUO3#1; CUO#1</t>
        </is>
      </c>
      <c r="I257" s="39" t="inlineStr"/>
      <c r="J257" s="39" t="inlineStr"/>
      <c r="K257" s="39" t="n">
        <v>-33912.57299215905</v>
      </c>
      <c r="L257" s="39" t="n">
        <v>-172813.3044591302</v>
      </c>
      <c r="M257" s="39" t="n">
        <v>-84678.98182846326</v>
      </c>
      <c r="N257" s="39" t="n">
        <v>-84.67898182846326</v>
      </c>
      <c r="O257" s="40" t="inlineStr"/>
    </row>
    <row r="258">
      <c r="A258" s="35" t="n">
        <v>850</v>
      </c>
      <c r="B258" s="36" t="n">
        <v>576.85</v>
      </c>
      <c r="C258" s="36" t="inlineStr">
        <is>
          <t>CaO</t>
        </is>
      </c>
      <c r="D258" s="36" t="inlineStr">
        <is>
          <t>CuCaO2</t>
        </is>
      </c>
      <c r="E258" s="36" t="inlineStr">
        <is>
          <t>copper calcioxide (hypothetical)</t>
        </is>
      </c>
      <c r="F258" s="36" t="inlineStr">
        <is>
          <t>Cu + CaO + 0.5 O2 -&gt; CuCaO2</t>
        </is>
      </c>
      <c r="G258" s="36" t="n">
        <v>-223196.1763255431</v>
      </c>
      <c r="H258" s="36" t="inlineStr">
        <is>
          <t>CA2CUO3#1; CUO#1</t>
        </is>
      </c>
      <c r="I258" s="36" t="inlineStr"/>
      <c r="J258" s="36" t="inlineStr"/>
      <c r="K258" s="36" t="n">
        <v>-36899.71572267172</v>
      </c>
      <c r="L258" s="36" t="n">
        <v>-184655.7645699373</v>
      </c>
      <c r="M258" s="36" t="n">
        <v>-80300.55679477961</v>
      </c>
      <c r="N258" s="36" t="n">
        <v>-80.30055679477961</v>
      </c>
      <c r="O258" s="37" t="inlineStr"/>
    </row>
    <row r="259">
      <c r="A259" s="38" t="n">
        <v>900</v>
      </c>
      <c r="B259" s="39" t="n">
        <v>626.85</v>
      </c>
      <c r="C259" s="39" t="inlineStr">
        <is>
          <t>CaO</t>
        </is>
      </c>
      <c r="D259" s="39" t="inlineStr">
        <is>
          <t>CuCaO2</t>
        </is>
      </c>
      <c r="E259" s="39" t="inlineStr">
        <is>
          <t>copper calcioxide (hypothetical)</t>
        </is>
      </c>
      <c r="F259" s="39" t="inlineStr">
        <is>
          <t>Cu + CaO + 0.5 O2 -&gt; CuCaO2</t>
        </is>
      </c>
      <c r="G259" s="39" t="n">
        <v>-225502.1330385621</v>
      </c>
      <c r="H259" s="39" t="inlineStr">
        <is>
          <t>CA2CUO3#1; CUO#1</t>
        </is>
      </c>
      <c r="I259" s="39" t="inlineStr"/>
      <c r="J259" s="39" t="inlineStr"/>
      <c r="K259" s="39" t="n">
        <v>-39969.02623895592</v>
      </c>
      <c r="L259" s="39" t="n">
        <v>-196598.464641915</v>
      </c>
      <c r="M259" s="39" t="n">
        <v>-75949.4209455594</v>
      </c>
      <c r="N259" s="39" t="n">
        <v>-75.9494209455594</v>
      </c>
      <c r="O259" s="40" t="inlineStr"/>
    </row>
    <row r="260">
      <c r="A260" s="35" t="n">
        <v>950</v>
      </c>
      <c r="B260" s="36" t="n">
        <v>676.85</v>
      </c>
      <c r="C260" s="36" t="inlineStr">
        <is>
          <t>CaO</t>
        </is>
      </c>
      <c r="D260" s="36" t="inlineStr">
        <is>
          <t>CuCaO2</t>
        </is>
      </c>
      <c r="E260" s="36" t="inlineStr">
        <is>
          <t>copper calcioxide (hypothetical)</t>
        </is>
      </c>
      <c r="F260" s="36" t="inlineStr">
        <is>
          <t>Cu + CaO + 0.5 O2 -&gt; CuCaO2</t>
        </is>
      </c>
      <c r="G260" s="36" t="n">
        <v>-227882.8817720538</v>
      </c>
      <c r="H260" s="36" t="inlineStr">
        <is>
          <t>CA2CUO3#1; CUO#1</t>
        </is>
      </c>
      <c r="I260" s="36" t="inlineStr"/>
      <c r="J260" s="36" t="inlineStr"/>
      <c r="K260" s="36" t="n">
        <v>-43116.53145504323</v>
      </c>
      <c r="L260" s="36" t="n">
        <v>-208636.6624357149</v>
      </c>
      <c r="M260" s="36" t="n">
        <v>-71624.30107861373</v>
      </c>
      <c r="N260" s="36" t="n">
        <v>-71.62430107861373</v>
      </c>
      <c r="O260" s="37" t="inlineStr"/>
    </row>
    <row r="261">
      <c r="A261" s="38" t="n">
        <v>1000</v>
      </c>
      <c r="B261" s="39" t="n">
        <v>726.85</v>
      </c>
      <c r="C261" s="39" t="inlineStr">
        <is>
          <t>CaO</t>
        </is>
      </c>
      <c r="D261" s="39" t="inlineStr">
        <is>
          <t>CuCaO2</t>
        </is>
      </c>
      <c r="E261" s="39" t="inlineStr">
        <is>
          <t>copper calcioxide (hypothetical)</t>
        </is>
      </c>
      <c r="F261" s="39" t="inlineStr">
        <is>
          <t>Cu + CaO + 0.5 O2 -&gt; CuCaO2</t>
        </is>
      </c>
      <c r="G261" s="39" t="n">
        <v>-230334.9348388108</v>
      </c>
      <c r="H261" s="39" t="inlineStr">
        <is>
          <t>CA2CUO3#1; CUO#1</t>
        </is>
      </c>
      <c r="I261" s="39" t="inlineStr"/>
      <c r="J261" s="39" t="inlineStr"/>
      <c r="K261" s="39" t="n">
        <v>-46338.66341131481</v>
      </c>
      <c r="L261" s="39" t="n">
        <v>-220766.0411412051</v>
      </c>
      <c r="M261" s="39" t="n">
        <v>-67324.26078336872</v>
      </c>
      <c r="N261" s="39" t="n">
        <v>-67.32426078336871</v>
      </c>
      <c r="O261" s="40" t="inlineStr"/>
    </row>
    <row r="262">
      <c r="A262" s="35" t="n">
        <v>1050</v>
      </c>
      <c r="B262" s="36" t="n">
        <v>776.85</v>
      </c>
      <c r="C262" s="36" t="inlineStr">
        <is>
          <t>CaO</t>
        </is>
      </c>
      <c r="D262" s="36" t="inlineStr">
        <is>
          <t>CuCaO2</t>
        </is>
      </c>
      <c r="E262" s="36" t="inlineStr">
        <is>
          <t>copper calcioxide (hypothetical)</t>
        </is>
      </c>
      <c r="F262" s="36" t="inlineStr">
        <is>
          <t>Cu + CaO + 0.5 O2 -&gt; CuCaO2</t>
        </is>
      </c>
      <c r="G262" s="36" t="n">
        <v>-232855.1337756689</v>
      </c>
      <c r="H262" s="36" t="inlineStr">
        <is>
          <t>CA2CUO3#1; CUO#1</t>
        </is>
      </c>
      <c r="I262" s="36" t="inlineStr"/>
      <c r="J262" s="36" t="inlineStr"/>
      <c r="K262" s="36" t="n">
        <v>-49632.20212835616</v>
      </c>
      <c r="L262" s="36" t="n">
        <v>-232982.6508510953</v>
      </c>
      <c r="M262" s="36" t="n">
        <v>-63048.3315118996</v>
      </c>
      <c r="N262" s="36" t="n">
        <v>-63.0483315118996</v>
      </c>
      <c r="O262" s="37" t="inlineStr"/>
    </row>
    <row r="263">
      <c r="A263" s="38" t="n">
        <v>1100</v>
      </c>
      <c r="B263" s="39" t="n">
        <v>826.85</v>
      </c>
      <c r="C263" s="39" t="inlineStr">
        <is>
          <t>CaO</t>
        </is>
      </c>
      <c r="D263" s="39" t="inlineStr">
        <is>
          <t>CuCaO2</t>
        </is>
      </c>
      <c r="E263" s="39" t="inlineStr">
        <is>
          <t>copper calcioxide (hypothetical)</t>
        </is>
      </c>
      <c r="F263" s="39" t="inlineStr">
        <is>
          <t>Cu + CaO + 0.5 O2 -&gt; CuCaO2</t>
        </is>
      </c>
      <c r="G263" s="39" t="n">
        <v>-235440.6057852103</v>
      </c>
      <c r="H263" s="39" t="inlineStr">
        <is>
          <t>CA2CUO3#1; CUO#1</t>
        </is>
      </c>
      <c r="I263" s="39" t="inlineStr"/>
      <c r="J263" s="39" t="inlineStr"/>
      <c r="K263" s="39" t="n">
        <v>-52994.23058128006</v>
      </c>
      <c r="L263" s="39" t="n">
        <v>-245282.8726856817</v>
      </c>
      <c r="M263" s="39" t="n">
        <v>-58795.6093383088</v>
      </c>
      <c r="N263" s="39" t="n">
        <v>-58.7956093383088</v>
      </c>
      <c r="O263" s="40" t="inlineStr"/>
    </row>
    <row r="264">
      <c r="A264" s="35" t="n">
        <v>1150</v>
      </c>
      <c r="B264" s="36" t="n">
        <v>876.85</v>
      </c>
      <c r="C264" s="36" t="inlineStr">
        <is>
          <t>CaO</t>
        </is>
      </c>
      <c r="D264" s="36" t="inlineStr">
        <is>
          <t>CuCaO2</t>
        </is>
      </c>
      <c r="E264" s="36" t="inlineStr">
        <is>
          <t>copper calcioxide (hypothetical)</t>
        </is>
      </c>
      <c r="F264" s="36" t="inlineStr">
        <is>
          <t>Cu + CaO + 0.5 O2 -&gt; CuCaO2</t>
        </is>
      </c>
      <c r="G264" s="36" t="n">
        <v>-238088.7273577959</v>
      </c>
      <c r="H264" s="36" t="inlineStr">
        <is>
          <t>CA2CUO3#1; CUO#1</t>
        </is>
      </c>
      <c r="I264" s="36" t="inlineStr"/>
      <c r="J264" s="36" t="inlineStr"/>
      <c r="K264" s="36" t="n">
        <v>-56422.09952457435</v>
      </c>
      <c r="L264" s="36" t="n">
        <v>-257663.3746140724</v>
      </c>
      <c r="M264" s="36" t="n">
        <v>-54565.26944103721</v>
      </c>
      <c r="N264" s="36" t="n">
        <v>-54.56526944103721</v>
      </c>
      <c r="O264" s="37" t="inlineStr"/>
    </row>
    <row r="265">
      <c r="A265" s="38" t="n">
        <v>1200</v>
      </c>
      <c r="B265" s="39" t="n">
        <v>926.85</v>
      </c>
      <c r="C265" s="39" t="inlineStr">
        <is>
          <t>CaO</t>
        </is>
      </c>
      <c r="D265" s="39" t="inlineStr">
        <is>
          <t>CuCaO2</t>
        </is>
      </c>
      <c r="E265" s="39" t="inlineStr">
        <is>
          <t>copper calcioxide (hypothetical)</t>
        </is>
      </c>
      <c r="F265" s="39" t="inlineStr">
        <is>
          <t>Cu + CaO + 0.5 O2 -&gt; CuCaO2</t>
        </is>
      </c>
      <c r="G265" s="39" t="n">
        <v>-240797.0936942232</v>
      </c>
      <c r="H265" s="39" t="inlineStr">
        <is>
          <t>CA2CUO3#1; CUO#1</t>
        </is>
      </c>
      <c r="I265" s="39" t="inlineStr"/>
      <c r="J265" s="39" t="inlineStr"/>
      <c r="K265" s="39" t="n">
        <v>-59913.40042195933</v>
      </c>
      <c r="L265" s="39" t="n">
        <v>-270121.0791427472</v>
      </c>
      <c r="M265" s="39" t="n">
        <v>-50356.54889225576</v>
      </c>
      <c r="N265" s="39" t="n">
        <v>-50.35654889225576</v>
      </c>
      <c r="O265" s="40" t="inlineStr"/>
    </row>
    <row r="266">
      <c r="A266" s="35" t="n">
        <v>1250</v>
      </c>
      <c r="B266" s="36" t="n">
        <v>976.85</v>
      </c>
      <c r="C266" s="36" t="inlineStr">
        <is>
          <t>CaO</t>
        </is>
      </c>
      <c r="D266" s="36" t="inlineStr">
        <is>
          <t>CuCaO2</t>
        </is>
      </c>
      <c r="E266" s="36" t="inlineStr">
        <is>
          <t>copper calcioxide (hypothetical)</t>
        </is>
      </c>
      <c r="F266" s="36" t="inlineStr">
        <is>
          <t>Cu + CaO + 0.5 O2 -&gt; CuCaO2</t>
        </is>
      </c>
      <c r="G266" s="36" t="n">
        <v>-243563.4928444089</v>
      </c>
      <c r="H266" s="36" t="inlineStr">
        <is>
          <t>CA2CUO3#1; CUO#1</t>
        </is>
      </c>
      <c r="I266" s="36" t="inlineStr"/>
      <c r="J266" s="36" t="inlineStr"/>
      <c r="K266" s="36" t="n">
        <v>-63465.94505805945</v>
      </c>
      <c r="L266" s="36" t="n">
        <v>-282653.1375873307</v>
      </c>
      <c r="M266" s="36" t="n">
        <v>-46168.72885685158</v>
      </c>
      <c r="N266" s="36" t="n">
        <v>-46.16872885685158</v>
      </c>
      <c r="O266" s="37" t="inlineStr"/>
    </row>
    <row r="267">
      <c r="A267" s="38" t="n">
        <v>1300</v>
      </c>
      <c r="B267" s="39" t="n">
        <v>1026.85</v>
      </c>
      <c r="C267" s="39" t="inlineStr">
        <is>
          <t>CaO</t>
        </is>
      </c>
      <c r="D267" s="39" t="inlineStr">
        <is>
          <t>CuCaO2</t>
        </is>
      </c>
      <c r="E267" s="39" t="inlineStr">
        <is>
          <t>copper calcioxide (hypothetical)</t>
        </is>
      </c>
      <c r="F267" s="39" t="inlineStr">
        <is>
          <t>Cu + CaO + 0.5 O2 -&gt; CuCaO2</t>
        </is>
      </c>
      <c r="G267" s="39" t="n">
        <v>-246385.9448476491</v>
      </c>
      <c r="H267" s="39" t="inlineStr">
        <is>
          <t>CA2CUO3#1; CACU2O3#1</t>
        </is>
      </c>
      <c r="I267" s="39" t="inlineStr"/>
      <c r="J267" s="39" t="inlineStr"/>
      <c r="K267" s="39" t="n">
        <v>-67077.64455849766</v>
      </c>
      <c r="L267" s="39" t="n">
        <v>-295256.9074000003</v>
      </c>
      <c r="M267" s="39" t="n">
        <v>-42001.46808823175</v>
      </c>
      <c r="N267" s="39" t="n">
        <v>-42.00146808823175</v>
      </c>
      <c r="O267" s="40" t="inlineStr"/>
    </row>
    <row r="268">
      <c r="A268" s="35" t="n">
        <v>1350</v>
      </c>
      <c r="B268" s="36" t="n">
        <v>1076.85</v>
      </c>
      <c r="C268" s="36" t="inlineStr">
        <is>
          <t>CaO</t>
        </is>
      </c>
      <c r="D268" s="36" t="inlineStr">
        <is>
          <t>CuCaO2</t>
        </is>
      </c>
      <c r="E268" s="36" t="inlineStr">
        <is>
          <t>copper calcioxide (hypothetical)</t>
        </is>
      </c>
      <c r="F268" s="36" t="inlineStr">
        <is>
          <t>Cu + CaO + 0.5 O2 -&gt; CuCaO2</t>
        </is>
      </c>
      <c r="G268" s="36" t="n">
        <v>-249721.1721624697</v>
      </c>
      <c r="H268" s="36" t="inlineStr">
        <is>
          <t>GAS#1; HALITE#1; IONIC_LIQ#2</t>
        </is>
      </c>
      <c r="I268" s="36" t="inlineStr"/>
      <c r="J268" s="36" t="inlineStr"/>
      <c r="K268" s="36" t="n">
        <v>-70746.38367789735</v>
      </c>
      <c r="L268" s="36" t="n">
        <v>-307929.9322742684</v>
      </c>
      <c r="M268" s="36" t="n">
        <v>-39688.85851450753</v>
      </c>
      <c r="N268" s="36" t="n">
        <v>-39.68885851450754</v>
      </c>
      <c r="O268" s="37" t="inlineStr"/>
    </row>
    <row r="269">
      <c r="A269" s="38" t="n">
        <v>1400</v>
      </c>
      <c r="B269" s="39" t="n">
        <v>1126.85</v>
      </c>
      <c r="C269" s="39" t="inlineStr">
        <is>
          <t>CaO</t>
        </is>
      </c>
      <c r="D269" s="39" t="inlineStr">
        <is>
          <t>CuCaO2</t>
        </is>
      </c>
      <c r="E269" s="39" t="inlineStr">
        <is>
          <t>copper calcioxide (hypothetical)</t>
        </is>
      </c>
      <c r="F269" s="39" t="inlineStr">
        <is>
          <t>Cu + CaO + 0.5 O2 -&gt; CuCaO2</t>
        </is>
      </c>
      <c r="G269" s="39" t="n">
        <v>-253532.2441009389</v>
      </c>
      <c r="H269" s="39" t="inlineStr">
        <is>
          <t>GAS#1; HALITE#1; IONIC_LIQ#2</t>
        </is>
      </c>
      <c r="I269" s="39" t="inlineStr"/>
      <c r="J269" s="39" t="inlineStr"/>
      <c r="K269" s="39" t="n">
        <v>-74885.75572616636</v>
      </c>
      <c r="L269" s="39" t="n">
        <v>-320669.9247844102</v>
      </c>
      <c r="M269" s="39" t="n">
        <v>-38674.3096173862</v>
      </c>
      <c r="N269" s="39" t="n">
        <v>-38.6743096173862</v>
      </c>
      <c r="O269" s="40" t="inlineStr"/>
    </row>
    <row r="270">
      <c r="A270" s="35" t="n">
        <v>1450</v>
      </c>
      <c r="B270" s="36" t="n">
        <v>1176.85</v>
      </c>
      <c r="C270" s="36" t="inlineStr">
        <is>
          <t>CaO</t>
        </is>
      </c>
      <c r="D270" s="36" t="inlineStr">
        <is>
          <t>CuCaO2</t>
        </is>
      </c>
      <c r="E270" s="36" t="inlineStr">
        <is>
          <t>copper calcioxide (hypothetical)</t>
        </is>
      </c>
      <c r="F270" s="36" t="inlineStr">
        <is>
          <t>Cu + CaO + 0.5 O2 -&gt; CuCaO2</t>
        </is>
      </c>
      <c r="G270" s="36" t="n">
        <v>-257394.4173590972</v>
      </c>
      <c r="H270" s="36" t="inlineStr">
        <is>
          <t>GAS#1; HALITE#1; IONIC_LIQ#2</t>
        </is>
      </c>
      <c r="I270" s="36" t="inlineStr"/>
      <c r="J270" s="36" t="inlineStr"/>
      <c r="K270" s="36" t="n">
        <v>-79154.90829742474</v>
      </c>
      <c r="L270" s="36" t="n">
        <v>-333474.7513710395</v>
      </c>
      <c r="M270" s="36" t="n">
        <v>-37604.10078078241</v>
      </c>
      <c r="N270" s="36" t="n">
        <v>-37.6041007807824</v>
      </c>
      <c r="O270" s="37" t="inlineStr"/>
    </row>
    <row r="271">
      <c r="A271" s="38" t="n">
        <v>1500</v>
      </c>
      <c r="B271" s="39" t="n">
        <v>1226.85</v>
      </c>
      <c r="C271" s="39" t="inlineStr">
        <is>
          <t>CaO</t>
        </is>
      </c>
      <c r="D271" s="39" t="inlineStr">
        <is>
          <t>CuCaO2</t>
        </is>
      </c>
      <c r="E271" s="39" t="inlineStr">
        <is>
          <t>copper calcioxide (hypothetical)</t>
        </is>
      </c>
      <c r="F271" s="39" t="inlineStr">
        <is>
          <t>Cu + CaO + 0.5 O2 -&gt; CuCaO2</t>
        </is>
      </c>
      <c r="G271" s="39" t="n">
        <v>-261306.4717663043</v>
      </c>
      <c r="H271" s="39" t="inlineStr">
        <is>
          <t>GAS#1; HALITE#1; IONIC_LIQ#2</t>
        </is>
      </c>
      <c r="I271" s="39" t="inlineStr"/>
      <c r="J271" s="39" t="inlineStr"/>
      <c r="K271" s="39" t="n">
        <v>-83478.17103307633</v>
      </c>
      <c r="L271" s="39" t="n">
        <v>-346342.4195472346</v>
      </c>
      <c r="M271" s="39" t="n">
        <v>-36553.12764610979</v>
      </c>
      <c r="N271" s="39" t="n">
        <v>-36.55312764610979</v>
      </c>
      <c r="O271" s="40" t="inlineStr"/>
    </row>
    <row r="272">
      <c r="A272" s="35" t="n">
        <v>1550</v>
      </c>
      <c r="B272" s="36" t="n">
        <v>1276.85</v>
      </c>
      <c r="C272" s="36" t="inlineStr">
        <is>
          <t>CaO</t>
        </is>
      </c>
      <c r="D272" s="36" t="inlineStr">
        <is>
          <t>CuCaO2</t>
        </is>
      </c>
      <c r="E272" s="36" t="inlineStr">
        <is>
          <t>copper calcioxide (hypothetical)</t>
        </is>
      </c>
      <c r="F272" s="36" t="inlineStr">
        <is>
          <t>Cu + CaO + 0.5 O2 -&gt; CuCaO2</t>
        </is>
      </c>
      <c r="G272" s="36" t="n">
        <v>-265267.3193696875</v>
      </c>
      <c r="H272" s="36" t="inlineStr">
        <is>
          <t>GAS#1; HALITE#1; IONIC_LIQ#2</t>
        </is>
      </c>
      <c r="I272" s="36" t="inlineStr"/>
      <c r="J272" s="36" t="inlineStr"/>
      <c r="K272" s="36" t="n">
        <v>-87853.73960806547</v>
      </c>
      <c r="L272" s="36" t="n">
        <v>-359271.0672644661</v>
      </c>
      <c r="M272" s="36" t="n">
        <v>-35522.68136292149</v>
      </c>
      <c r="N272" s="36" t="n">
        <v>-35.52268136292149</v>
      </c>
      <c r="O272" s="37" t="inlineStr"/>
    </row>
    <row r="273">
      <c r="A273" s="38" t="n">
        <v>1600</v>
      </c>
      <c r="B273" s="39" t="n">
        <v>1326.85</v>
      </c>
      <c r="C273" s="39" t="inlineStr">
        <is>
          <t>CaO</t>
        </is>
      </c>
      <c r="D273" s="39" t="inlineStr">
        <is>
          <t>CuCaO2</t>
        </is>
      </c>
      <c r="E273" s="39" t="inlineStr">
        <is>
          <t>copper calcioxide (hypothetical)</t>
        </is>
      </c>
      <c r="F273" s="39" t="inlineStr">
        <is>
          <t>Cu + CaO + 0.5 O2 -&gt; CuCaO2</t>
        </is>
      </c>
      <c r="G273" s="39" t="n">
        <v>-269276.0000473797</v>
      </c>
      <c r="H273" s="39" t="inlineStr">
        <is>
          <t>GAS#1; HALITE#1; IONIC_LIQ#2</t>
        </is>
      </c>
      <c r="I273" s="39" t="inlineStr"/>
      <c r="J273" s="39" t="inlineStr"/>
      <c r="K273" s="39" t="n">
        <v>-92279.92616727331</v>
      </c>
      <c r="L273" s="39" t="n">
        <v>-372258.9544395002</v>
      </c>
      <c r="M273" s="39" t="n">
        <v>-34514.20376047841</v>
      </c>
      <c r="N273" s="39" t="n">
        <v>-34.51420376047841</v>
      </c>
      <c r="O273" s="40" t="inlineStr"/>
    </row>
    <row r="274">
      <c r="A274" s="35" t="n">
        <v>1650</v>
      </c>
      <c r="B274" s="36" t="n">
        <v>1376.85</v>
      </c>
      <c r="C274" s="36" t="inlineStr">
        <is>
          <t>CaO</t>
        </is>
      </c>
      <c r="D274" s="36" t="inlineStr">
        <is>
          <t>CuCaO2</t>
        </is>
      </c>
      <c r="E274" s="36" t="inlineStr">
        <is>
          <t>copper calcioxide (hypothetical)</t>
        </is>
      </c>
      <c r="F274" s="36" t="inlineStr">
        <is>
          <t>Cu + CaO + 0.5 O2 -&gt; CuCaO2</t>
        </is>
      </c>
      <c r="G274" s="36" t="n">
        <v>-273331.6794757188</v>
      </c>
      <c r="H274" s="36" t="inlineStr">
        <is>
          <t>GAS#1; HALITE#1; IONIC_LIQ#2</t>
        </is>
      </c>
      <c r="I274" s="36" t="inlineStr"/>
      <c r="J274" s="36" t="inlineStr"/>
      <c r="K274" s="36" t="n">
        <v>-96755.14839899541</v>
      </c>
      <c r="L274" s="36" t="n">
        <v>-385304.4566984351</v>
      </c>
      <c r="M274" s="36" t="n">
        <v>-33529.30992030585</v>
      </c>
      <c r="N274" s="36" t="n">
        <v>-33.52930992030585</v>
      </c>
      <c r="O274" s="37" t="inlineStr"/>
    </row>
    <row r="275">
      <c r="A275" s="38" t="n">
        <v>1700</v>
      </c>
      <c r="B275" s="39" t="n">
        <v>1426.85</v>
      </c>
      <c r="C275" s="39" t="inlineStr">
        <is>
          <t>CaO</t>
        </is>
      </c>
      <c r="D275" s="39" t="inlineStr">
        <is>
          <t>CuCaO2</t>
        </is>
      </c>
      <c r="E275" s="39" t="inlineStr">
        <is>
          <t>copper calcioxide (hypothetical)</t>
        </is>
      </c>
      <c r="F275" s="39" t="inlineStr">
        <is>
          <t>Cu + CaO + 0.5 O2 -&gt; CuCaO2</t>
        </is>
      </c>
      <c r="G275" s="39" t="n">
        <v>-277433.6494099309</v>
      </c>
      <c r="H275" s="39" t="inlineStr">
        <is>
          <t>GAS#1; HALITE#1; IONIC_LIQ#2</t>
        </is>
      </c>
      <c r="I275" s="39" t="inlineStr"/>
      <c r="J275" s="39" t="inlineStr"/>
      <c r="K275" s="39" t="n">
        <v>-101277.9199339312</v>
      </c>
      <c r="L275" s="39" t="n">
        <v>-398406.061438994</v>
      </c>
      <c r="M275" s="39" t="n">
        <v>-32569.81557604554</v>
      </c>
      <c r="N275" s="39" t="n">
        <v>-32.56981557604554</v>
      </c>
      <c r="O275" s="40" t="inlineStr"/>
    </row>
    <row r="276">
      <c r="A276" s="35" t="n">
        <v>1750</v>
      </c>
      <c r="B276" s="36" t="n">
        <v>1476.85</v>
      </c>
      <c r="C276" s="36" t="inlineStr">
        <is>
          <t>CaO</t>
        </is>
      </c>
      <c r="D276" s="36" t="inlineStr">
        <is>
          <t>CuCaO2</t>
        </is>
      </c>
      <c r="E276" s="36" t="inlineStr">
        <is>
          <t>copper calcioxide (hypothetical)</t>
        </is>
      </c>
      <c r="F276" s="36" t="inlineStr">
        <is>
          <t>Cu + CaO + 0.5 O2 -&gt; CuCaO2</t>
        </is>
      </c>
      <c r="G276" s="36" t="n">
        <v>-281581.3303579049</v>
      </c>
      <c r="H276" s="36" t="inlineStr">
        <is>
          <t>GAS#1; HALITE#1; IONIC_LIQ#2</t>
        </is>
      </c>
      <c r="I276" s="36" t="inlineStr"/>
      <c r="J276" s="36" t="inlineStr"/>
      <c r="K276" s="36" t="n">
        <v>-105846.8418745748</v>
      </c>
      <c r="L276" s="36" t="n">
        <v>-411562.3663447147</v>
      </c>
      <c r="M276" s="36" t="n">
        <v>-31637.77006005892</v>
      </c>
      <c r="N276" s="36" t="n">
        <v>-31.63777006005892</v>
      </c>
      <c r="O276" s="37" t="inlineStr"/>
    </row>
    <row r="277">
      <c r="A277" s="38" t="n">
        <v>1800</v>
      </c>
      <c r="B277" s="39" t="n">
        <v>1526.85</v>
      </c>
      <c r="C277" s="39" t="inlineStr">
        <is>
          <t>CaO</t>
        </is>
      </c>
      <c r="D277" s="39" t="inlineStr">
        <is>
          <t>CuCaO2</t>
        </is>
      </c>
      <c r="E277" s="39" t="inlineStr">
        <is>
          <t>copper calcioxide (hypothetical)</t>
        </is>
      </c>
      <c r="F277" s="39" t="inlineStr">
        <is>
          <t>Cu + CaO + 0.5 O2 -&gt; CuCaO2</t>
        </is>
      </c>
      <c r="G277" s="39" t="n">
        <v>-285774.276838706</v>
      </c>
      <c r="H277" s="39" t="inlineStr">
        <is>
          <t>GAS#1; HALITE#1; IONIC_LIQ#2</t>
        </is>
      </c>
      <c r="I277" s="39" t="inlineStr"/>
      <c r="J277" s="39" t="inlineStr"/>
      <c r="K277" s="39" t="n">
        <v>-110460.5952933756</v>
      </c>
      <c r="L277" s="39" t="n">
        <v>-424772.0805032522</v>
      </c>
      <c r="M277" s="39" t="n">
        <v>-30735.49587729294</v>
      </c>
      <c r="N277" s="39" t="n">
        <v>-30.73549587729294</v>
      </c>
      <c r="O277" s="40" t="inlineStr"/>
    </row>
    <row r="278">
      <c r="A278" s="35" t="n">
        <v>1850</v>
      </c>
      <c r="B278" s="36" t="n">
        <v>1576.85</v>
      </c>
      <c r="C278" s="36" t="inlineStr">
        <is>
          <t>CaO</t>
        </is>
      </c>
      <c r="D278" s="36" t="inlineStr">
        <is>
          <t>CuCaO2</t>
        </is>
      </c>
      <c r="E278" s="36" t="inlineStr">
        <is>
          <t>copper calcioxide (hypothetical)</t>
        </is>
      </c>
      <c r="F278" s="36" t="inlineStr">
        <is>
          <t>Cu + CaO + 0.5 O2 -&gt; CuCaO2</t>
        </is>
      </c>
      <c r="G278" s="36" t="n">
        <v>-290012.185356248</v>
      </c>
      <c r="H278" s="36" t="inlineStr">
        <is>
          <t>GAS#1; HALITE#1; IONIC_LIQ#2</t>
        </is>
      </c>
      <c r="I278" s="36" t="inlineStr"/>
      <c r="J278" s="36" t="inlineStr"/>
      <c r="K278" s="36" t="n">
        <v>-115117.9345650079</v>
      </c>
      <c r="L278" s="36" t="n">
        <v>-438034.0282849706</v>
      </c>
      <c r="M278" s="36" t="n">
        <v>-29865.63567696931</v>
      </c>
      <c r="N278" s="36" t="n">
        <v>-29.86563567696931</v>
      </c>
      <c r="O278" s="37" t="inlineStr"/>
    </row>
    <row r="279">
      <c r="A279" s="38" t="n">
        <v>1900</v>
      </c>
      <c r="B279" s="39" t="n">
        <v>1626.85</v>
      </c>
      <c r="C279" s="39" t="inlineStr">
        <is>
          <t>CaO</t>
        </is>
      </c>
      <c r="D279" s="39" t="inlineStr">
        <is>
          <t>CuCaO2</t>
        </is>
      </c>
      <c r="E279" s="39" t="inlineStr">
        <is>
          <t>copper calcioxide (hypothetical)</t>
        </is>
      </c>
      <c r="F279" s="39" t="inlineStr">
        <is>
          <t>Cu + CaO + 0.5 O2 -&gt; CuCaO2</t>
        </is>
      </c>
      <c r="G279" s="39" t="n">
        <v>-294294.9148542832</v>
      </c>
      <c r="H279" s="39" t="inlineStr">
        <is>
          <t>GAS#1; HALITE#1; IONIC_LIQ#2</t>
        </is>
      </c>
      <c r="I279" s="39" t="inlineStr"/>
      <c r="J279" s="39" t="inlineStr"/>
      <c r="K279" s="39" t="n">
        <v>-119817.6814199426</v>
      </c>
      <c r="L279" s="39" t="n">
        <v>-451347.1561276338</v>
      </c>
      <c r="M279" s="39" t="n">
        <v>-29031.2458890467</v>
      </c>
      <c r="N279" s="39" t="n">
        <v>-29.03124588904669</v>
      </c>
      <c r="O279" s="40" t="inlineStr"/>
    </row>
    <row r="280">
      <c r="A280" s="35" t="n">
        <v>800</v>
      </c>
      <c r="B280" s="36" t="n">
        <v>526.85</v>
      </c>
      <c r="C280" s="36" t="inlineStr">
        <is>
          <t>ZrO2</t>
        </is>
      </c>
      <c r="D280" s="36" t="inlineStr">
        <is>
          <t>CuZrO3</t>
        </is>
      </c>
      <c r="E280" s="36" t="inlineStr">
        <is>
          <t>copper zirconate (hypothetical)</t>
        </is>
      </c>
      <c r="F280" s="36" t="inlineStr">
        <is>
          <t>Cu + ZrO2 + 0.5 O2 -&gt; CuZrO3</t>
        </is>
      </c>
      <c r="G280" s="36" t="n">
        <v>-272421.9028157959</v>
      </c>
      <c r="H280" s="36" t="inlineStr">
        <is>
          <t>CUO#1; ZRO2_MONO#1</t>
        </is>
      </c>
      <c r="I280" s="36" t="inlineStr"/>
      <c r="J280" s="36" t="inlineStr"/>
      <c r="K280" s="36" t="n">
        <v>-33912.57299215905</v>
      </c>
      <c r="L280" s="36" t="n">
        <v>-172813.3044591302</v>
      </c>
      <c r="M280" s="36" t="n">
        <v>-83185.43338740966</v>
      </c>
      <c r="N280" s="36" t="n">
        <v>-83.18543338740966</v>
      </c>
      <c r="O280" s="37" t="inlineStr"/>
    </row>
    <row r="281">
      <c r="A281" s="38" t="n">
        <v>850</v>
      </c>
      <c r="B281" s="39" t="n">
        <v>576.85</v>
      </c>
      <c r="C281" s="39" t="inlineStr">
        <is>
          <t>ZrO2</t>
        </is>
      </c>
      <c r="D281" s="39" t="inlineStr">
        <is>
          <t>CuZrO3</t>
        </is>
      </c>
      <c r="E281" s="39" t="inlineStr">
        <is>
          <t>copper zirconate (hypothetical)</t>
        </is>
      </c>
      <c r="F281" s="39" t="inlineStr">
        <is>
          <t>Cu + ZrO2 + 0.5 O2 -&gt; CuZrO3</t>
        </is>
      </c>
      <c r="G281" s="39" t="n">
        <v>-274526.4632744433</v>
      </c>
      <c r="H281" s="39" t="inlineStr">
        <is>
          <t>CUO#1; ZRO2_MONO#1</t>
        </is>
      </c>
      <c r="I281" s="39" t="inlineStr"/>
      <c r="J281" s="39" t="inlineStr"/>
      <c r="K281" s="39" t="n">
        <v>-36899.71572267172</v>
      </c>
      <c r="L281" s="39" t="n">
        <v>-184655.7645699373</v>
      </c>
      <c r="M281" s="39" t="n">
        <v>-78915.64560303115</v>
      </c>
      <c r="N281" s="39" t="n">
        <v>-78.91564560303115</v>
      </c>
      <c r="O281" s="40" t="inlineStr"/>
    </row>
    <row r="282">
      <c r="A282" s="35" t="n">
        <v>900</v>
      </c>
      <c r="B282" s="36" t="n">
        <v>626.85</v>
      </c>
      <c r="C282" s="36" t="inlineStr">
        <is>
          <t>ZrO2</t>
        </is>
      </c>
      <c r="D282" s="36" t="inlineStr">
        <is>
          <t>CuZrO3</t>
        </is>
      </c>
      <c r="E282" s="36" t="inlineStr">
        <is>
          <t>copper zirconate (hypothetical)</t>
        </is>
      </c>
      <c r="F282" s="36" t="inlineStr">
        <is>
          <t>Cu + ZrO2 + 0.5 O2 -&gt; CuZrO3</t>
        </is>
      </c>
      <c r="G282" s="36" t="n">
        <v>-276706.1968547268</v>
      </c>
      <c r="H282" s="36" t="inlineStr">
        <is>
          <t>CUO#1; ZRO2_MONO#1</t>
        </is>
      </c>
      <c r="I282" s="36" t="inlineStr"/>
      <c r="J282" s="36" t="inlineStr"/>
      <c r="K282" s="36" t="n">
        <v>-39969.02623895592</v>
      </c>
      <c r="L282" s="36" t="n">
        <v>-196598.464641915</v>
      </c>
      <c r="M282" s="36" t="n">
        <v>-74672.02559109288</v>
      </c>
      <c r="N282" s="36" t="n">
        <v>-74.67202559109288</v>
      </c>
      <c r="O282" s="37" t="inlineStr"/>
    </row>
    <row r="283">
      <c r="A283" s="38" t="n">
        <v>950</v>
      </c>
      <c r="B283" s="39" t="n">
        <v>676.85</v>
      </c>
      <c r="C283" s="39" t="inlineStr">
        <is>
          <t>ZrO2</t>
        </is>
      </c>
      <c r="D283" s="39" t="inlineStr">
        <is>
          <t>CuZrO3</t>
        </is>
      </c>
      <c r="E283" s="39" t="inlineStr">
        <is>
          <t>copper zirconate (hypothetical)</t>
        </is>
      </c>
      <c r="F283" s="39" t="inlineStr">
        <is>
          <t>Cu + ZrO2 + 0.5 O2 -&gt; CuZrO3</t>
        </is>
      </c>
      <c r="G283" s="39" t="n">
        <v>-278957.5041910094</v>
      </c>
      <c r="H283" s="39" t="inlineStr">
        <is>
          <t>CUO#1; ZRO2_MONO#1</t>
        </is>
      </c>
      <c r="I283" s="39" t="inlineStr"/>
      <c r="J283" s="39" t="inlineStr"/>
      <c r="K283" s="39" t="n">
        <v>-43116.53145504323</v>
      </c>
      <c r="L283" s="39" t="n">
        <v>-208636.6624357149</v>
      </c>
      <c r="M283" s="39" t="n">
        <v>-70453.39590694895</v>
      </c>
      <c r="N283" s="39" t="n">
        <v>-70.45339590694896</v>
      </c>
      <c r="O283" s="40" t="inlineStr"/>
    </row>
    <row r="284">
      <c r="A284" s="35" t="n">
        <v>1000</v>
      </c>
      <c r="B284" s="36" t="n">
        <v>726.85</v>
      </c>
      <c r="C284" s="36" t="inlineStr">
        <is>
          <t>ZrO2</t>
        </is>
      </c>
      <c r="D284" s="36" t="inlineStr">
        <is>
          <t>CuZrO3</t>
        </is>
      </c>
      <c r="E284" s="36" t="inlineStr">
        <is>
          <t>copper zirconate (hypothetical)</t>
        </is>
      </c>
      <c r="F284" s="36" t="inlineStr">
        <is>
          <t>Cu + ZrO2 + 0.5 O2 -&gt; CuZrO3</t>
        </is>
      </c>
      <c r="G284" s="36" t="n">
        <v>-281277.1391713317</v>
      </c>
      <c r="H284" s="36" t="inlineStr">
        <is>
          <t>CUO#1; ZRO2_MONO#1</t>
        </is>
      </c>
      <c r="I284" s="36" t="inlineStr"/>
      <c r="J284" s="36" t="inlineStr"/>
      <c r="K284" s="36" t="n">
        <v>-46338.66341131481</v>
      </c>
      <c r="L284" s="36" t="n">
        <v>-220766.0411412051</v>
      </c>
      <c r="M284" s="36" t="n">
        <v>-66258.70659699221</v>
      </c>
      <c r="N284" s="36" t="n">
        <v>-66.25870659699221</v>
      </c>
      <c r="O284" s="37" t="inlineStr"/>
    </row>
    <row r="285">
      <c r="A285" s="38" t="n">
        <v>1050</v>
      </c>
      <c r="B285" s="39" t="n">
        <v>776.85</v>
      </c>
      <c r="C285" s="39" t="inlineStr">
        <is>
          <t>ZrO2</t>
        </is>
      </c>
      <c r="D285" s="39" t="inlineStr">
        <is>
          <t>CuZrO3</t>
        </is>
      </c>
      <c r="E285" s="39" t="inlineStr">
        <is>
          <t>copper zirconate (hypothetical)</t>
        </is>
      </c>
      <c r="F285" s="39" t="inlineStr">
        <is>
          <t>Cu + ZrO2 + 0.5 O2 -&gt; CuZrO3</t>
        </is>
      </c>
      <c r="G285" s="39" t="n">
        <v>-283662.1607157172</v>
      </c>
      <c r="H285" s="39" t="inlineStr">
        <is>
          <t>CUO#1; ZRO2_MONO#1</t>
        </is>
      </c>
      <c r="I285" s="39" t="inlineStr"/>
      <c r="J285" s="39" t="inlineStr"/>
      <c r="K285" s="39" t="n">
        <v>-49632.20212835616</v>
      </c>
      <c r="L285" s="39" t="n">
        <v>-232982.6508510953</v>
      </c>
      <c r="M285" s="39" t="n">
        <v>-62087.01844332181</v>
      </c>
      <c r="N285" s="39" t="n">
        <v>-62.08701844332181</v>
      </c>
      <c r="O285" s="40" t="inlineStr"/>
    </row>
    <row r="286">
      <c r="A286" s="35" t="n">
        <v>1100</v>
      </c>
      <c r="B286" s="36" t="n">
        <v>826.85</v>
      </c>
      <c r="C286" s="36" t="inlineStr">
        <is>
          <t>ZrO2</t>
        </is>
      </c>
      <c r="D286" s="36" t="inlineStr">
        <is>
          <t>CuZrO3</t>
        </is>
      </c>
      <c r="E286" s="36" t="inlineStr">
        <is>
          <t>copper zirconate (hypothetical)</t>
        </is>
      </c>
      <c r="F286" s="36" t="inlineStr">
        <is>
          <t>Cu + ZrO2 + 0.5 O2 -&gt; CuZrO3</t>
        </is>
      </c>
      <c r="G286" s="36" t="n">
        <v>-286109.8926799288</v>
      </c>
      <c r="H286" s="36" t="inlineStr">
        <is>
          <t>CUO#1; ZRO2_MONO#1</t>
        </is>
      </c>
      <c r="I286" s="36" t="inlineStr"/>
      <c r="J286" s="36" t="inlineStr"/>
      <c r="K286" s="36" t="n">
        <v>-52994.23058128006</v>
      </c>
      <c r="L286" s="36" t="n">
        <v>-245282.8726856817</v>
      </c>
      <c r="M286" s="36" t="n">
        <v>-57937.48049115064</v>
      </c>
      <c r="N286" s="36" t="n">
        <v>-57.93748049115064</v>
      </c>
      <c r="O286" s="37" t="inlineStr"/>
    </row>
    <row r="287">
      <c r="A287" s="38" t="n">
        <v>1150</v>
      </c>
      <c r="B287" s="39" t="n">
        <v>876.85</v>
      </c>
      <c r="C287" s="39" t="inlineStr">
        <is>
          <t>ZrO2</t>
        </is>
      </c>
      <c r="D287" s="39" t="inlineStr">
        <is>
          <t>CuZrO3</t>
        </is>
      </c>
      <c r="E287" s="39" t="inlineStr">
        <is>
          <t>copper zirconate (hypothetical)</t>
        </is>
      </c>
      <c r="F287" s="39" t="inlineStr">
        <is>
          <t>Cu + ZrO2 + 0.5 O2 -&gt; CuZrO3</t>
        </is>
      </c>
      <c r="G287" s="39" t="n">
        <v>-288617.8903088062</v>
      </c>
      <c r="H287" s="39" t="inlineStr">
        <is>
          <t>CUO#1; ZRO2_MONO#1</t>
        </is>
      </c>
      <c r="I287" s="39" t="inlineStr"/>
      <c r="J287" s="39" t="inlineStr"/>
      <c r="K287" s="39" t="n">
        <v>-56422.09952457435</v>
      </c>
      <c r="L287" s="39" t="n">
        <v>-257663.3746140724</v>
      </c>
      <c r="M287" s="39" t="n">
        <v>-53809.31607152475</v>
      </c>
      <c r="N287" s="39" t="n">
        <v>-53.80931607152475</v>
      </c>
      <c r="O287" s="40" t="inlineStr"/>
    </row>
    <row r="288">
      <c r="A288" s="35" t="n">
        <v>1200</v>
      </c>
      <c r="B288" s="36" t="n">
        <v>926.85</v>
      </c>
      <c r="C288" s="36" t="inlineStr">
        <is>
          <t>ZrO2</t>
        </is>
      </c>
      <c r="D288" s="36" t="inlineStr">
        <is>
          <t>CuZrO3</t>
        </is>
      </c>
      <c r="E288" s="36" t="inlineStr">
        <is>
          <t>copper zirconate (hypothetical)</t>
        </is>
      </c>
      <c r="F288" s="36" t="inlineStr">
        <is>
          <t>Cu + ZrO2 + 0.5 O2 -&gt; CuZrO3</t>
        </is>
      </c>
      <c r="G288" s="36" t="n">
        <v>-291183.911996914</v>
      </c>
      <c r="H288" s="36" t="inlineStr">
        <is>
          <t>CUO#1; ZRO2_MONO#1</t>
        </is>
      </c>
      <c r="I288" s="36" t="inlineStr"/>
      <c r="J288" s="36" t="inlineStr"/>
      <c r="K288" s="36" t="n">
        <v>-59913.40042195933</v>
      </c>
      <c r="L288" s="36" t="n">
        <v>-270121.0791427472</v>
      </c>
      <c r="M288" s="36" t="n">
        <v>-49701.8062199736</v>
      </c>
      <c r="N288" s="36" t="n">
        <v>-49.7018062199736</v>
      </c>
      <c r="O288" s="37" t="inlineStr"/>
    </row>
    <row r="289">
      <c r="A289" s="38" t="n">
        <v>1250</v>
      </c>
      <c r="B289" s="39" t="n">
        <v>976.85</v>
      </c>
      <c r="C289" s="39" t="inlineStr">
        <is>
          <t>ZrO2</t>
        </is>
      </c>
      <c r="D289" s="39" t="inlineStr">
        <is>
          <t>CuZrO3</t>
        </is>
      </c>
      <c r="E289" s="39" t="inlineStr">
        <is>
          <t>copper zirconate (hypothetical)</t>
        </is>
      </c>
      <c r="F289" s="39" t="inlineStr">
        <is>
          <t>Cu + ZrO2 + 0.5 O2 -&gt; CuZrO3</t>
        </is>
      </c>
      <c r="G289" s="39" t="n">
        <v>-293805.895374889</v>
      </c>
      <c r="H289" s="39" t="inlineStr">
        <is>
          <t>CUO#1; ZRO2_MONO#1</t>
        </is>
      </c>
      <c r="I289" s="39" t="inlineStr"/>
      <c r="J289" s="39" t="inlineStr"/>
      <c r="K289" s="39" t="n">
        <v>-63465.94505805945</v>
      </c>
      <c r="L289" s="39" t="n">
        <v>-282653.1375873307</v>
      </c>
      <c r="M289" s="39" t="n">
        <v>-45614.27239935682</v>
      </c>
      <c r="N289" s="39" t="n">
        <v>-45.61427239935682</v>
      </c>
      <c r="O289" s="40" t="inlineStr"/>
    </row>
    <row r="290">
      <c r="A290" s="35" t="n">
        <v>1300</v>
      </c>
      <c r="B290" s="36" t="n">
        <v>1026.85</v>
      </c>
      <c r="C290" s="36" t="inlineStr">
        <is>
          <t>ZrO2</t>
        </is>
      </c>
      <c r="D290" s="36" t="inlineStr">
        <is>
          <t>CuZrO3</t>
        </is>
      </c>
      <c r="E290" s="36" t="inlineStr">
        <is>
          <t>copper zirconate (hypothetical)</t>
        </is>
      </c>
      <c r="F290" s="36" t="inlineStr">
        <is>
          <t>Cu + ZrO2 + 0.5 O2 -&gt; CuZrO3</t>
        </is>
      </c>
      <c r="G290" s="36" t="n">
        <v>-296481.9369426442</v>
      </c>
      <c r="H290" s="36" t="inlineStr">
        <is>
          <t>CUO#1; ZRO2_MONO#1</t>
        </is>
      </c>
      <c r="I290" s="36" t="inlineStr"/>
      <c r="J290" s="36" t="inlineStr"/>
      <c r="K290" s="36" t="n">
        <v>-67077.64455849766</v>
      </c>
      <c r="L290" s="36" t="n">
        <v>-295256.9074000003</v>
      </c>
      <c r="M290" s="36" t="n">
        <v>-41546.16586528113</v>
      </c>
      <c r="N290" s="36" t="n">
        <v>-41.54616586528113</v>
      </c>
      <c r="O290" s="37" t="inlineStr"/>
    </row>
    <row r="291">
      <c r="A291" s="38" t="n">
        <v>1350</v>
      </c>
      <c r="B291" s="39" t="n">
        <v>1076.85</v>
      </c>
      <c r="C291" s="39" t="inlineStr">
        <is>
          <t>ZrO2</t>
        </is>
      </c>
      <c r="D291" s="39" t="inlineStr">
        <is>
          <t>CuZrO3</t>
        </is>
      </c>
      <c r="E291" s="39" t="inlineStr">
        <is>
          <t>copper zirconate (hypothetical)</t>
        </is>
      </c>
      <c r="F291" s="39" t="inlineStr">
        <is>
          <t>Cu + ZrO2 + 0.5 O2 -&gt; CuZrO3</t>
        </is>
      </c>
      <c r="G291" s="39" t="n">
        <v>-299210.2746283269</v>
      </c>
      <c r="H291" s="39" t="inlineStr">
        <is>
          <t>CUO#1; ZRO2_MONO#1</t>
        </is>
      </c>
      <c r="I291" s="39" t="inlineStr"/>
      <c r="J291" s="39" t="inlineStr"/>
      <c r="K291" s="39" t="n">
        <v>-70746.38367789735</v>
      </c>
      <c r="L291" s="39" t="n">
        <v>-307929.9322742684</v>
      </c>
      <c r="M291" s="39" t="n">
        <v>-37497.16660668142</v>
      </c>
      <c r="N291" s="39" t="n">
        <v>-37.49716660668142</v>
      </c>
      <c r="O291" s="40" t="inlineStr"/>
    </row>
    <row r="292">
      <c r="A292" s="35" t="n">
        <v>1400</v>
      </c>
      <c r="B292" s="36" t="n">
        <v>1126.85</v>
      </c>
      <c r="C292" s="36" t="inlineStr">
        <is>
          <t>ZrO2</t>
        </is>
      </c>
      <c r="D292" s="36" t="inlineStr">
        <is>
          <t>CuZrO3</t>
        </is>
      </c>
      <c r="E292" s="36" t="inlineStr">
        <is>
          <t>copper zirconate (hypothetical)</t>
        </is>
      </c>
      <c r="F292" s="36" t="inlineStr">
        <is>
          <t>Cu + ZrO2 + 0.5 O2 -&gt; CuZrO3</t>
        </is>
      </c>
      <c r="G292" s="36" t="n">
        <v>-302371.5733537874</v>
      </c>
      <c r="H292" s="36" t="inlineStr">
        <is>
          <t>GAS#1; IONIC_LIQ#2; ZRO2_TETR#1</t>
        </is>
      </c>
      <c r="I292" s="36" t="inlineStr"/>
      <c r="J292" s="36" t="inlineStr"/>
      <c r="K292" s="36" t="n">
        <v>-74885.75572616636</v>
      </c>
      <c r="L292" s="36" t="n">
        <v>-320669.9247844102</v>
      </c>
      <c r="M292" s="36" t="n">
        <v>-34830.43195580994</v>
      </c>
      <c r="N292" s="36" t="n">
        <v>-34.83043195580994</v>
      </c>
      <c r="O292" s="37" t="inlineStr"/>
    </row>
    <row r="293">
      <c r="A293" s="38" t="n">
        <v>1450</v>
      </c>
      <c r="B293" s="39" t="n">
        <v>1176.85</v>
      </c>
      <c r="C293" s="39" t="inlineStr">
        <is>
          <t>ZrO2</t>
        </is>
      </c>
      <c r="D293" s="39" t="inlineStr">
        <is>
          <t>CuZrO3</t>
        </is>
      </c>
      <c r="E293" s="39" t="inlineStr">
        <is>
          <t>copper zirconate (hypothetical)</t>
        </is>
      </c>
      <c r="F293" s="39" t="inlineStr">
        <is>
          <t>Cu + ZrO2 + 0.5 O2 -&gt; CuZrO3</t>
        </is>
      </c>
      <c r="G293" s="39" t="n">
        <v>-305875.5573906607</v>
      </c>
      <c r="H293" s="39" t="inlineStr">
        <is>
          <t>GAS#1; IONIC_LIQ#2; ZRO2_TETR#1</t>
        </is>
      </c>
      <c r="I293" s="39" t="inlineStr"/>
      <c r="J293" s="39" t="inlineStr"/>
      <c r="K293" s="39" t="n">
        <v>-79154.90829742474</v>
      </c>
      <c r="L293" s="39" t="n">
        <v>-333474.7513710395</v>
      </c>
      <c r="M293" s="39" t="n">
        <v>-33505.04890041449</v>
      </c>
      <c r="N293" s="39" t="n">
        <v>-33.50504890041449</v>
      </c>
      <c r="O293" s="40" t="inlineStr"/>
    </row>
    <row r="294">
      <c r="A294" s="35" t="n">
        <v>1500</v>
      </c>
      <c r="B294" s="36" t="n">
        <v>1226.85</v>
      </c>
      <c r="C294" s="36" t="inlineStr">
        <is>
          <t>ZrO2</t>
        </is>
      </c>
      <c r="D294" s="36" t="inlineStr">
        <is>
          <t>CuZrO3</t>
        </is>
      </c>
      <c r="E294" s="36" t="inlineStr">
        <is>
          <t>copper zirconate (hypothetical)</t>
        </is>
      </c>
      <c r="F294" s="36" t="inlineStr">
        <is>
          <t>Cu + ZrO2 + 0.5 O2 -&gt; CuZrO3</t>
        </is>
      </c>
      <c r="G294" s="36" t="n">
        <v>-309429.7583772174</v>
      </c>
      <c r="H294" s="36" t="inlineStr">
        <is>
          <t>GAS#1; IONIC_LIQ#2; ZRO2_TETR#1</t>
        </is>
      </c>
      <c r="I294" s="36" t="inlineStr"/>
      <c r="J294" s="36" t="inlineStr"/>
      <c r="K294" s="36" t="n">
        <v>-83478.17103307633</v>
      </c>
      <c r="L294" s="36" t="n">
        <v>-346342.4195472346</v>
      </c>
      <c r="M294" s="36" t="n">
        <v>-32207.88666940038</v>
      </c>
      <c r="N294" s="36" t="n">
        <v>-32.20788666940038</v>
      </c>
      <c r="O294" s="37" t="inlineStr"/>
    </row>
    <row r="295">
      <c r="A295" s="38" t="n">
        <v>1550</v>
      </c>
      <c r="B295" s="39" t="n">
        <v>1276.85</v>
      </c>
      <c r="C295" s="39" t="inlineStr">
        <is>
          <t>ZrO2</t>
        </is>
      </c>
      <c r="D295" s="39" t="inlineStr">
        <is>
          <t>CuZrO3</t>
        </is>
      </c>
      <c r="E295" s="39" t="inlineStr">
        <is>
          <t>copper zirconate (hypothetical)</t>
        </is>
      </c>
      <c r="F295" s="39" t="inlineStr">
        <is>
          <t>Cu + ZrO2 + 0.5 O2 -&gt; CuZrO3</t>
        </is>
      </c>
      <c r="G295" s="39" t="n">
        <v>-313033.9434397934</v>
      </c>
      <c r="H295" s="39" t="inlineStr">
        <is>
          <t>GAS#1; IONIC_LIQ#2; ZRO2_TETR#1</t>
        </is>
      </c>
      <c r="I295" s="39" t="inlineStr"/>
      <c r="J295" s="39" t="inlineStr"/>
      <c r="K295" s="39" t="n">
        <v>-87853.73960806547</v>
      </c>
      <c r="L295" s="39" t="n">
        <v>-359271.0672644661</v>
      </c>
      <c r="M295" s="39" t="n">
        <v>-30944.39566948428</v>
      </c>
      <c r="N295" s="39" t="n">
        <v>-30.94439566948428</v>
      </c>
      <c r="O295" s="40" t="inlineStr"/>
    </row>
    <row r="296">
      <c r="A296" s="35" t="n">
        <v>1600</v>
      </c>
      <c r="B296" s="36" t="n">
        <v>1326.85</v>
      </c>
      <c r="C296" s="36" t="inlineStr">
        <is>
          <t>ZrO2</t>
        </is>
      </c>
      <c r="D296" s="36" t="inlineStr">
        <is>
          <t>CuZrO3</t>
        </is>
      </c>
      <c r="E296" s="36" t="inlineStr">
        <is>
          <t>copper zirconate (hypothetical)</t>
        </is>
      </c>
      <c r="F296" s="36" t="inlineStr">
        <is>
          <t>Cu + ZrO2 + 0.5 O2 -&gt; CuZrO3</t>
        </is>
      </c>
      <c r="G296" s="36" t="n">
        <v>-316687.9670555007</v>
      </c>
      <c r="H296" s="36" t="inlineStr">
        <is>
          <t>GAS#1; IONIC_LIQ#2; ZRO2_TETR#1</t>
        </is>
      </c>
      <c r="I296" s="36" t="inlineStr"/>
      <c r="J296" s="36" t="inlineStr"/>
      <c r="K296" s="36" t="n">
        <v>-92279.92616727331</v>
      </c>
      <c r="L296" s="36" t="n">
        <v>-372258.9544395002</v>
      </c>
      <c r="M296" s="36" t="n">
        <v>-29720.04141898872</v>
      </c>
      <c r="N296" s="36" t="n">
        <v>-29.72004141898872</v>
      </c>
      <c r="O296" s="37" t="inlineStr"/>
    </row>
    <row r="297">
      <c r="A297" s="38" t="n">
        <v>1650</v>
      </c>
      <c r="B297" s="39" t="n">
        <v>1376.85</v>
      </c>
      <c r="C297" s="39" t="inlineStr">
        <is>
          <t>ZrO2</t>
        </is>
      </c>
      <c r="D297" s="39" t="inlineStr">
        <is>
          <t>CuZrO3</t>
        </is>
      </c>
      <c r="E297" s="39" t="inlineStr">
        <is>
          <t>copper zirconate (hypothetical)</t>
        </is>
      </c>
      <c r="F297" s="39" t="inlineStr">
        <is>
          <t>Cu + ZrO2 + 0.5 O2 -&gt; CuZrO3</t>
        </is>
      </c>
      <c r="G297" s="39" t="n">
        <v>-320391.7458493918</v>
      </c>
      <c r="H297" s="39" t="inlineStr">
        <is>
          <t>GAS#1; IONIC_LIQ#2; ZRO2_TETR#1</t>
        </is>
      </c>
      <c r="I297" s="39" t="inlineStr"/>
      <c r="J297" s="39" t="inlineStr"/>
      <c r="K297" s="39" t="n">
        <v>-96755.14839899541</v>
      </c>
      <c r="L297" s="39" t="n">
        <v>-385304.4566984351</v>
      </c>
      <c r="M297" s="39" t="n">
        <v>-28540.21467629005</v>
      </c>
      <c r="N297" s="39" t="n">
        <v>-28.54021467629005</v>
      </c>
      <c r="O297" s="40" t="inlineStr"/>
    </row>
    <row r="298">
      <c r="A298" s="35" t="n">
        <v>1700</v>
      </c>
      <c r="B298" s="36" t="n">
        <v>1426.85</v>
      </c>
      <c r="C298" s="36" t="inlineStr">
        <is>
          <t>ZrO2</t>
        </is>
      </c>
      <c r="D298" s="36" t="inlineStr">
        <is>
          <t>CuZrO3</t>
        </is>
      </c>
      <c r="E298" s="36" t="inlineStr">
        <is>
          <t>copper zirconate (hypothetical)</t>
        </is>
      </c>
      <c r="F298" s="36" t="inlineStr">
        <is>
          <t>Cu + ZrO2 + 0.5 O2 -&gt; CuZrO3</t>
        </is>
      </c>
      <c r="G298" s="36" t="n">
        <v>-324145.2567176374</v>
      </c>
      <c r="H298" s="36" t="inlineStr">
        <is>
          <t>GAS#1; IONIC_LIQ#2; ZRO2_TETR#1</t>
        </is>
      </c>
      <c r="I298" s="36" t="inlineStr"/>
      <c r="J298" s="36" t="inlineStr"/>
      <c r="K298" s="36" t="n">
        <v>-101277.9199339312</v>
      </c>
      <c r="L298" s="36" t="n">
        <v>-398406.061438994</v>
      </c>
      <c r="M298" s="36" t="n">
        <v>-27410.25308605214</v>
      </c>
      <c r="N298" s="36" t="n">
        <v>-27.41025308605214</v>
      </c>
      <c r="O298" s="37" t="inlineStr"/>
    </row>
    <row r="299">
      <c r="A299" s="38" t="n">
        <v>1750</v>
      </c>
      <c r="B299" s="39" t="n">
        <v>1476.85</v>
      </c>
      <c r="C299" s="39" t="inlineStr">
        <is>
          <t>ZrO2</t>
        </is>
      </c>
      <c r="D299" s="39" t="inlineStr">
        <is>
          <t>CuZrO3</t>
        </is>
      </c>
      <c r="E299" s="39" t="inlineStr">
        <is>
          <t>copper zirconate (hypothetical)</t>
        </is>
      </c>
      <c r="F299" s="39" t="inlineStr">
        <is>
          <t>Cu + ZrO2 + 0.5 O2 -&gt; CuZrO3</t>
        </is>
      </c>
      <c r="G299" s="39" t="n">
        <v>-327948.5515831996</v>
      </c>
      <c r="H299" s="39" t="inlineStr">
        <is>
          <t>GAS#1; IONIC_LIQ#2; ZRO2_TETR#1</t>
        </is>
      </c>
      <c r="I299" s="39" t="inlineStr"/>
      <c r="J299" s="39" t="inlineStr"/>
      <c r="K299" s="39" t="n">
        <v>-105846.8418745748</v>
      </c>
      <c r="L299" s="39" t="n">
        <v>-411562.3663447147</v>
      </c>
      <c r="M299" s="39" t="n">
        <v>-26335.54139099573</v>
      </c>
      <c r="N299" s="39" t="n">
        <v>-26.33554139099573</v>
      </c>
      <c r="O299" s="40" t="inlineStr"/>
    </row>
    <row r="300">
      <c r="A300" s="35" t="n">
        <v>1800</v>
      </c>
      <c r="B300" s="36" t="n">
        <v>1526.85</v>
      </c>
      <c r="C300" s="36" t="inlineStr">
        <is>
          <t>ZrO2</t>
        </is>
      </c>
      <c r="D300" s="36" t="inlineStr">
        <is>
          <t>CuZrO3</t>
        </is>
      </c>
      <c r="E300" s="36" t="inlineStr">
        <is>
          <t>copper zirconate (hypothetical)</t>
        </is>
      </c>
      <c r="F300" s="36" t="inlineStr">
        <is>
          <t>Cu + ZrO2 + 0.5 O2 -&gt; CuZrO3</t>
        </is>
      </c>
      <c r="G300" s="36" t="n">
        <v>-331801.7810053322</v>
      </c>
      <c r="H300" s="36" t="inlineStr">
        <is>
          <t>GAS#1; IONIC_LIQ#2; ZRO2_TETR#1</t>
        </is>
      </c>
      <c r="I300" s="36" t="inlineStr"/>
      <c r="J300" s="36" t="inlineStr"/>
      <c r="K300" s="36" t="n">
        <v>-110460.5952933756</v>
      </c>
      <c r="L300" s="36" t="n">
        <v>-424772.0805032522</v>
      </c>
      <c r="M300" s="36" t="n">
        <v>-25321.6517171904</v>
      </c>
      <c r="N300" s="36" t="n">
        <v>-25.3216517171904</v>
      </c>
      <c r="O300" s="37" t="inlineStr"/>
    </row>
    <row r="301">
      <c r="A301" s="38" t="n">
        <v>1850</v>
      </c>
      <c r="B301" s="39" t="n">
        <v>1576.85</v>
      </c>
      <c r="C301" s="39" t="inlineStr">
        <is>
          <t>ZrO2</t>
        </is>
      </c>
      <c r="D301" s="39" t="inlineStr">
        <is>
          <t>CuZrO3</t>
        </is>
      </c>
      <c r="E301" s="39" t="inlineStr">
        <is>
          <t>copper zirconate (hypothetical)</t>
        </is>
      </c>
      <c r="F301" s="39" t="inlineStr">
        <is>
          <t>Cu + ZrO2 + 0.5 O2 -&gt; CuZrO3</t>
        </is>
      </c>
      <c r="G301" s="39" t="n">
        <v>-335705.2218237105</v>
      </c>
      <c r="H301" s="39" t="inlineStr">
        <is>
          <t>GAS#1; IONIC_LIQ#2; ZRO2_TETR#1</t>
        </is>
      </c>
      <c r="I301" s="39" t="inlineStr"/>
      <c r="J301" s="39" t="inlineStr"/>
      <c r="K301" s="39" t="n">
        <v>-115117.9345650079</v>
      </c>
      <c r="L301" s="39" t="n">
        <v>-438034.0282849706</v>
      </c>
      <c r="M301" s="39" t="n">
        <v>-24374.50014246511</v>
      </c>
      <c r="N301" s="39" t="n">
        <v>-24.37450014246511</v>
      </c>
      <c r="O301" s="40" t="inlineStr"/>
    </row>
    <row r="302">
      <c r="A302" s="35" t="n">
        <v>1900</v>
      </c>
      <c r="B302" s="36" t="n">
        <v>1626.85</v>
      </c>
      <c r="C302" s="36" t="inlineStr">
        <is>
          <t>ZrO2</t>
        </is>
      </c>
      <c r="D302" s="36" t="inlineStr">
        <is>
          <t>CuZrO3</t>
        </is>
      </c>
      <c r="E302" s="36" t="inlineStr">
        <is>
          <t>copper zirconate (hypothetical)</t>
        </is>
      </c>
      <c r="F302" s="36" t="inlineStr">
        <is>
          <t>Cu + ZrO2 + 0.5 O2 -&gt; CuZrO3</t>
        </is>
      </c>
      <c r="G302" s="36" t="n">
        <v>-339659.3071028236</v>
      </c>
      <c r="H302" s="36" t="inlineStr">
        <is>
          <t>GAS#1; IONIC_LIQ#2; ZRO2_TETR#1</t>
        </is>
      </c>
      <c r="I302" s="36" t="inlineStr"/>
      <c r="J302" s="36" t="inlineStr"/>
      <c r="K302" s="36" t="n">
        <v>-119817.6814199426</v>
      </c>
      <c r="L302" s="36" t="n">
        <v>-451347.1561276338</v>
      </c>
      <c r="M302" s="36" t="n">
        <v>-23500.5111408818</v>
      </c>
      <c r="N302" s="36" t="n">
        <v>-23.50051114088181</v>
      </c>
      <c r="O302" s="37" t="inlineStr"/>
    </row>
    <row r="303">
      <c r="A303" s="38" t="n">
        <v>800</v>
      </c>
      <c r="B303" s="39" t="n">
        <v>526.85</v>
      </c>
      <c r="C303" s="39" t="inlineStr">
        <is>
          <t>NiO</t>
        </is>
      </c>
      <c r="D303" s="39" t="inlineStr">
        <is>
          <t>CuNiO2</t>
        </is>
      </c>
      <c r="E303" s="39" t="inlineStr">
        <is>
          <t>copper nickelate</t>
        </is>
      </c>
      <c r="F303" s="39" t="inlineStr">
        <is>
          <t>Cu + NiO + 0.5 O2 -&gt; CuNiO2</t>
        </is>
      </c>
      <c r="G303" s="39" t="n">
        <v>-123044.726324502</v>
      </c>
      <c r="H303" s="39" t="inlineStr">
        <is>
          <t>CUO#1; CUPRITE#1; HALITE#1</t>
        </is>
      </c>
      <c r="I303" s="39" t="inlineStr"/>
      <c r="J303" s="39" t="inlineStr"/>
      <c r="K303" s="39" t="n">
        <v>-33912.57299215905</v>
      </c>
      <c r="L303" s="39" t="n">
        <v>-172813.3044591302</v>
      </c>
      <c r="M303" s="39" t="n">
        <v>-86855.96837985597</v>
      </c>
      <c r="N303" s="39" t="n">
        <v>-86.85596837985597</v>
      </c>
      <c r="O303" s="40" t="inlineStr"/>
    </row>
    <row r="304">
      <c r="A304" s="35" t="n">
        <v>850</v>
      </c>
      <c r="B304" s="36" t="n">
        <v>576.85</v>
      </c>
      <c r="C304" s="36" t="inlineStr">
        <is>
          <t>NiO</t>
        </is>
      </c>
      <c r="D304" s="36" t="inlineStr">
        <is>
          <t>CuNiO2</t>
        </is>
      </c>
      <c r="E304" s="36" t="inlineStr">
        <is>
          <t>copper nickelate</t>
        </is>
      </c>
      <c r="F304" s="36" t="inlineStr">
        <is>
          <t>Cu + NiO + 0.5 O2 -&gt; CuNiO2</t>
        </is>
      </c>
      <c r="G304" s="36" t="n">
        <v>-125399.8743131809</v>
      </c>
      <c r="H304" s="36" t="inlineStr">
        <is>
          <t>CUO#1; CUPRITE#1; HALITE#1</t>
        </is>
      </c>
      <c r="I304" s="36" t="inlineStr"/>
      <c r="J304" s="36" t="inlineStr"/>
      <c r="K304" s="36" t="n">
        <v>-36899.71572267172</v>
      </c>
      <c r="L304" s="36" t="n">
        <v>-184655.7645699373</v>
      </c>
      <c r="M304" s="36" t="n">
        <v>-82757.82584979438</v>
      </c>
      <c r="N304" s="36" t="n">
        <v>-82.75782584979437</v>
      </c>
      <c r="O304" s="37" t="inlineStr"/>
    </row>
    <row r="305">
      <c r="A305" s="38" t="n">
        <v>900</v>
      </c>
      <c r="B305" s="39" t="n">
        <v>626.85</v>
      </c>
      <c r="C305" s="39" t="inlineStr">
        <is>
          <t>NiO</t>
        </is>
      </c>
      <c r="D305" s="39" t="inlineStr">
        <is>
          <t>CuNiO2</t>
        </is>
      </c>
      <c r="E305" s="39" t="inlineStr">
        <is>
          <t>copper nickelate</t>
        </is>
      </c>
      <c r="F305" s="39" t="inlineStr">
        <is>
          <t>Cu + NiO + 0.5 O2 -&gt; CuNiO2</t>
        </is>
      </c>
      <c r="G305" s="39" t="n">
        <v>-127835.3004785097</v>
      </c>
      <c r="H305" s="39" t="inlineStr">
        <is>
          <t>CUO#1; CUPRITE#1; HALITE#1</t>
        </is>
      </c>
      <c r="I305" s="39" t="inlineStr"/>
      <c r="J305" s="39" t="inlineStr"/>
      <c r="K305" s="39" t="n">
        <v>-39969.02623895592</v>
      </c>
      <c r="L305" s="39" t="n">
        <v>-196598.464641915</v>
      </c>
      <c r="M305" s="39" t="n">
        <v>-78684.80285737937</v>
      </c>
      <c r="N305" s="39" t="n">
        <v>-78.68480285737937</v>
      </c>
      <c r="O305" s="40" t="inlineStr"/>
    </row>
    <row r="306">
      <c r="A306" s="35" t="n">
        <v>950</v>
      </c>
      <c r="B306" s="36" t="n">
        <v>676.85</v>
      </c>
      <c r="C306" s="36" t="inlineStr">
        <is>
          <t>NiO</t>
        </is>
      </c>
      <c r="D306" s="36" t="inlineStr">
        <is>
          <t>CuNiO2</t>
        </is>
      </c>
      <c r="E306" s="36" t="inlineStr">
        <is>
          <t>copper nickelate</t>
        </is>
      </c>
      <c r="F306" s="36" t="inlineStr">
        <is>
          <t>Cu + NiO + 0.5 O2 -&gt; CuNiO2</t>
        </is>
      </c>
      <c r="G306" s="36" t="n">
        <v>-130347.1131058545</v>
      </c>
      <c r="H306" s="36" t="inlineStr">
        <is>
          <t>CUO#1; CUPRITE#1; HALITE#1</t>
        </is>
      </c>
      <c r="I306" s="36" t="inlineStr"/>
      <c r="J306" s="36" t="inlineStr"/>
      <c r="K306" s="36" t="n">
        <v>-43116.53145504323</v>
      </c>
      <c r="L306" s="36" t="n">
        <v>-208636.6624357149</v>
      </c>
      <c r="M306" s="36" t="n">
        <v>-74636.04586277442</v>
      </c>
      <c r="N306" s="36" t="n">
        <v>-74.63604586277442</v>
      </c>
      <c r="O306" s="37" t="inlineStr"/>
    </row>
    <row r="307">
      <c r="A307" s="38" t="n">
        <v>1000</v>
      </c>
      <c r="B307" s="39" t="n">
        <v>726.85</v>
      </c>
      <c r="C307" s="39" t="inlineStr">
        <is>
          <t>NiO</t>
        </is>
      </c>
      <c r="D307" s="39" t="inlineStr">
        <is>
          <t>CuNiO2</t>
        </is>
      </c>
      <c r="E307" s="39" t="inlineStr">
        <is>
          <t>copper nickelate</t>
        </is>
      </c>
      <c r="F307" s="39" t="inlineStr">
        <is>
          <t>Cu + NiO + 0.5 O2 -&gt; CuNiO2</t>
        </is>
      </c>
      <c r="G307" s="39" t="n">
        <v>-132931.9687069634</v>
      </c>
      <c r="H307" s="39" t="inlineStr">
        <is>
          <t>CUO#1; CUPRITE#1; HALITE#1</t>
        </is>
      </c>
      <c r="I307" s="39" t="inlineStr"/>
      <c r="J307" s="39" t="inlineStr"/>
      <c r="K307" s="39" t="n">
        <v>-46338.66341131481</v>
      </c>
      <c r="L307" s="39" t="n">
        <v>-220766.0411412051</v>
      </c>
      <c r="M307" s="39" t="n">
        <v>-70610.73962113535</v>
      </c>
      <c r="N307" s="39" t="n">
        <v>-70.61073962113535</v>
      </c>
      <c r="O307" s="40" t="inlineStr"/>
    </row>
    <row r="308">
      <c r="A308" s="35" t="n">
        <v>1050</v>
      </c>
      <c r="B308" s="36" t="n">
        <v>776.85</v>
      </c>
      <c r="C308" s="36" t="inlineStr">
        <is>
          <t>NiO</t>
        </is>
      </c>
      <c r="D308" s="36" t="inlineStr">
        <is>
          <t>CuNiO2</t>
        </is>
      </c>
      <c r="E308" s="36" t="inlineStr">
        <is>
          <t>copper nickelate</t>
        </is>
      </c>
      <c r="F308" s="36" t="inlineStr">
        <is>
          <t>Cu + NiO + 0.5 O2 -&gt; CuNiO2</t>
        </is>
      </c>
      <c r="G308" s="36" t="n">
        <v>-135586.3087863357</v>
      </c>
      <c r="H308" s="36" t="inlineStr">
        <is>
          <t>CUO#1; CUPRITE#1; HALITE#1</t>
        </is>
      </c>
      <c r="I308" s="36" t="inlineStr"/>
      <c r="J308" s="36" t="inlineStr"/>
      <c r="K308" s="36" t="n">
        <v>-49632.20212835616</v>
      </c>
      <c r="L308" s="36" t="n">
        <v>-232982.6508510953</v>
      </c>
      <c r="M308" s="36" t="n">
        <v>-66608.13372787304</v>
      </c>
      <c r="N308" s="36" t="n">
        <v>-66.60813372787304</v>
      </c>
      <c r="O308" s="37" t="inlineStr"/>
    </row>
    <row r="309">
      <c r="A309" s="38" t="n">
        <v>1100</v>
      </c>
      <c r="B309" s="39" t="n">
        <v>826.85</v>
      </c>
      <c r="C309" s="39" t="inlineStr">
        <is>
          <t>NiO</t>
        </is>
      </c>
      <c r="D309" s="39" t="inlineStr">
        <is>
          <t>CuNiO2</t>
        </is>
      </c>
      <c r="E309" s="39" t="inlineStr">
        <is>
          <t>copper nickelate</t>
        </is>
      </c>
      <c r="F309" s="39" t="inlineStr">
        <is>
          <t>Cu + NiO + 0.5 O2 -&gt; CuNiO2</t>
        </is>
      </c>
      <c r="G309" s="39" t="n">
        <v>-138307.3961250371</v>
      </c>
      <c r="H309" s="39" t="inlineStr">
        <is>
          <t>CUO#1; CUPRITE#1; HALITE#1</t>
        </is>
      </c>
      <c r="I309" s="39" t="inlineStr"/>
      <c r="J309" s="39" t="inlineStr"/>
      <c r="K309" s="39" t="n">
        <v>-52994.23058128006</v>
      </c>
      <c r="L309" s="39" t="n">
        <v>-245282.8726856817</v>
      </c>
      <c r="M309" s="39" t="n">
        <v>-62627.55319548014</v>
      </c>
      <c r="N309" s="39" t="n">
        <v>-62.62755319548014</v>
      </c>
      <c r="O309" s="40" t="inlineStr"/>
    </row>
    <row r="310">
      <c r="A310" s="35" t="n">
        <v>1150</v>
      </c>
      <c r="B310" s="36" t="n">
        <v>876.85</v>
      </c>
      <c r="C310" s="36" t="inlineStr">
        <is>
          <t>NiO</t>
        </is>
      </c>
      <c r="D310" s="36" t="inlineStr">
        <is>
          <t>CuNiO2</t>
        </is>
      </c>
      <c r="E310" s="36" t="inlineStr">
        <is>
          <t>copper nickelate</t>
        </is>
      </c>
      <c r="F310" s="36" t="inlineStr">
        <is>
          <t>Cu + NiO + 0.5 O2 -&gt; CuNiO2</t>
        </is>
      </c>
      <c r="G310" s="36" t="n">
        <v>-141092.6107732548</v>
      </c>
      <c r="H310" s="36" t="inlineStr">
        <is>
          <t>CUO#1; CUPRITE#1; HALITE#1</t>
        </is>
      </c>
      <c r="I310" s="36" t="inlineStr"/>
      <c r="J310" s="36" t="inlineStr"/>
      <c r="K310" s="36" t="n">
        <v>-56422.09952457435</v>
      </c>
      <c r="L310" s="36" t="n">
        <v>-257663.3746140724</v>
      </c>
      <c r="M310" s="36" t="n">
        <v>-58668.40998940723</v>
      </c>
      <c r="N310" s="36" t="n">
        <v>-58.66840998940723</v>
      </c>
      <c r="O310" s="37" t="inlineStr"/>
    </row>
    <row r="311">
      <c r="A311" s="38" t="n">
        <v>1200</v>
      </c>
      <c r="B311" s="39" t="n">
        <v>926.85</v>
      </c>
      <c r="C311" s="39" t="inlineStr">
        <is>
          <t>NiO</t>
        </is>
      </c>
      <c r="D311" s="39" t="inlineStr">
        <is>
          <t>CuNiO2</t>
        </is>
      </c>
      <c r="E311" s="39" t="inlineStr">
        <is>
          <t>copper nickelate</t>
        </is>
      </c>
      <c r="F311" s="39" t="inlineStr">
        <is>
          <t>Cu + NiO + 0.5 O2 -&gt; CuNiO2</t>
        </is>
      </c>
      <c r="G311" s="39" t="n">
        <v>-143939.5873717737</v>
      </c>
      <c r="H311" s="39" t="inlineStr">
        <is>
          <t>CUO#1; CUPRITE#1; HALITE#1</t>
        </is>
      </c>
      <c r="I311" s="39" t="inlineStr"/>
      <c r="J311" s="39" t="inlineStr"/>
      <c r="K311" s="39" t="n">
        <v>-59913.40042195933</v>
      </c>
      <c r="L311" s="39" t="n">
        <v>-270121.0791427472</v>
      </c>
      <c r="M311" s="39" t="n">
        <v>-54730.20906925877</v>
      </c>
      <c r="N311" s="39" t="n">
        <v>-54.73020906925877</v>
      </c>
      <c r="O311" s="40" t="inlineStr"/>
    </row>
    <row r="312">
      <c r="A312" s="35" t="n">
        <v>1250</v>
      </c>
      <c r="B312" s="36" t="n">
        <v>976.85</v>
      </c>
      <c r="C312" s="36" t="inlineStr">
        <is>
          <t>NiO</t>
        </is>
      </c>
      <c r="D312" s="36" t="inlineStr">
        <is>
          <t>CuNiO2</t>
        </is>
      </c>
      <c r="E312" s="36" t="inlineStr">
        <is>
          <t>copper nickelate</t>
        </is>
      </c>
      <c r="F312" s="36" t="inlineStr">
        <is>
          <t>Cu + NiO + 0.5 O2 -&gt; CuNiO2</t>
        </is>
      </c>
      <c r="G312" s="36" t="n">
        <v>-146846.1896013159</v>
      </c>
      <c r="H312" s="36" t="inlineStr">
        <is>
          <t>CUO#1; CUPRITE#1; HALITE#1</t>
        </is>
      </c>
      <c r="I312" s="36" t="inlineStr"/>
      <c r="J312" s="36" t="inlineStr"/>
      <c r="K312" s="36" t="n">
        <v>-63465.94505805945</v>
      </c>
      <c r="L312" s="36" t="n">
        <v>-282653.1375873307</v>
      </c>
      <c r="M312" s="36" t="n">
        <v>-50812.55077146727</v>
      </c>
      <c r="N312" s="36" t="n">
        <v>-50.81255077146727</v>
      </c>
      <c r="O312" s="37" t="inlineStr"/>
    </row>
    <row r="313">
      <c r="A313" s="38" t="n">
        <v>1300</v>
      </c>
      <c r="B313" s="39" t="n">
        <v>1026.85</v>
      </c>
      <c r="C313" s="39" t="inlineStr">
        <is>
          <t>NiO</t>
        </is>
      </c>
      <c r="D313" s="39" t="inlineStr">
        <is>
          <t>CuNiO2</t>
        </is>
      </c>
      <c r="E313" s="39" t="inlineStr">
        <is>
          <t>copper nickelate</t>
        </is>
      </c>
      <c r="F313" s="39" t="inlineStr">
        <is>
          <t>Cu + NiO + 0.5 O2 -&gt; CuNiO2</t>
        </is>
      </c>
      <c r="G313" s="39" t="n">
        <v>-149810.4893524081</v>
      </c>
      <c r="H313" s="39" t="inlineStr">
        <is>
          <t>CUO#1; CUPRITE#1; HALITE#1</t>
        </is>
      </c>
      <c r="I313" s="39" t="inlineStr"/>
      <c r="J313" s="39" t="inlineStr"/>
      <c r="K313" s="39" t="n">
        <v>-67077.64455849766</v>
      </c>
      <c r="L313" s="39" t="n">
        <v>-295256.9074000003</v>
      </c>
      <c r="M313" s="39" t="n">
        <v>-46915.2374258762</v>
      </c>
      <c r="N313" s="39" t="n">
        <v>-46.9152374258762</v>
      </c>
      <c r="O313" s="40" t="inlineStr"/>
    </row>
    <row r="314">
      <c r="A314" s="35" t="n">
        <v>1350</v>
      </c>
      <c r="B314" s="36" t="n">
        <v>1076.85</v>
      </c>
      <c r="C314" s="36" t="inlineStr">
        <is>
          <t>NiO</t>
        </is>
      </c>
      <c r="D314" s="36" t="inlineStr">
        <is>
          <t>CuNiO2</t>
        </is>
      </c>
      <c r="E314" s="36" t="inlineStr">
        <is>
          <t>copper nickelate</t>
        </is>
      </c>
      <c r="F314" s="36" t="inlineStr">
        <is>
          <t>Cu + NiO + 0.5 O2 -&gt; CuNiO2</t>
        </is>
      </c>
      <c r="G314" s="36" t="n">
        <v>-152830.7536587623</v>
      </c>
      <c r="H314" s="36" t="inlineStr">
        <is>
          <t>CUO#1; HALITE#1; IONIC_LIQ#2</t>
        </is>
      </c>
      <c r="I314" s="36" t="inlineStr"/>
      <c r="J314" s="36" t="inlineStr"/>
      <c r="K314" s="36" t="n">
        <v>-70746.38367789735</v>
      </c>
      <c r="L314" s="36" t="n">
        <v>-307929.9322742684</v>
      </c>
      <c r="M314" s="36" t="n">
        <v>-43038.40550393402</v>
      </c>
      <c r="N314" s="36" t="n">
        <v>-43.03840550393402</v>
      </c>
      <c r="O314" s="37" t="inlineStr"/>
    </row>
    <row r="315">
      <c r="A315" s="38" t="n">
        <v>1400</v>
      </c>
      <c r="B315" s="39" t="n">
        <v>1126.85</v>
      </c>
      <c r="C315" s="39" t="inlineStr">
        <is>
          <t>NiO</t>
        </is>
      </c>
      <c r="D315" s="39" t="inlineStr">
        <is>
          <t>CuNiO2</t>
        </is>
      </c>
      <c r="E315" s="39" t="inlineStr">
        <is>
          <t>copper nickelate</t>
        </is>
      </c>
      <c r="F315" s="39" t="inlineStr">
        <is>
          <t>Cu + NiO + 0.5 O2 -&gt; CuNiO2</t>
        </is>
      </c>
      <c r="G315" s="39" t="n">
        <v>-156146.2792678535</v>
      </c>
      <c r="H315" s="39" t="inlineStr">
        <is>
          <t>GAS#1; HALITE#1; IONIC_LIQ#2</t>
        </is>
      </c>
      <c r="I315" s="39" t="inlineStr"/>
      <c r="J315" s="39" t="inlineStr"/>
      <c r="K315" s="39" t="n">
        <v>-74885.75572616636</v>
      </c>
      <c r="L315" s="39" t="n">
        <v>-320669.9247844102</v>
      </c>
      <c r="M315" s="39" t="n">
        <v>-39730.17774207192</v>
      </c>
      <c r="N315" s="39" t="n">
        <v>-39.73017774207192</v>
      </c>
      <c r="O315" s="40" t="inlineStr"/>
    </row>
    <row r="316">
      <c r="A316" s="35" t="n">
        <v>1450</v>
      </c>
      <c r="B316" s="36" t="n">
        <v>1176.85</v>
      </c>
      <c r="C316" s="36" t="inlineStr">
        <is>
          <t>NiO</t>
        </is>
      </c>
      <c r="D316" s="36" t="inlineStr">
        <is>
          <t>CuNiO2</t>
        </is>
      </c>
      <c r="E316" s="36" t="inlineStr">
        <is>
          <t>copper nickelate</t>
        </is>
      </c>
      <c r="F316" s="36" t="inlineStr">
        <is>
          <t>Cu + NiO + 0.5 O2 -&gt; CuNiO2</t>
        </is>
      </c>
      <c r="G316" s="36" t="n">
        <v>-159772.2558824309</v>
      </c>
      <c r="H316" s="36" t="inlineStr">
        <is>
          <t>GAS#1; HALITE#1; IONIC_LIQ#2</t>
        </is>
      </c>
      <c r="I316" s="36" t="inlineStr"/>
      <c r="J316" s="36" t="inlineStr"/>
      <c r="K316" s="36" t="n">
        <v>-79154.90829742474</v>
      </c>
      <c r="L316" s="36" t="n">
        <v>-333474.7513710395</v>
      </c>
      <c r="M316" s="36" t="n">
        <v>-37396.31018881721</v>
      </c>
      <c r="N316" s="36" t="n">
        <v>-37.39631018881721</v>
      </c>
      <c r="O316" s="37" t="inlineStr"/>
    </row>
    <row r="317">
      <c r="A317" s="38" t="n">
        <v>1500</v>
      </c>
      <c r="B317" s="39" t="n">
        <v>1226.85</v>
      </c>
      <c r="C317" s="39" t="inlineStr">
        <is>
          <t>NiO</t>
        </is>
      </c>
      <c r="D317" s="39" t="inlineStr">
        <is>
          <t>CuNiO2</t>
        </is>
      </c>
      <c r="E317" s="39" t="inlineStr">
        <is>
          <t>copper nickelate</t>
        </is>
      </c>
      <c r="F317" s="39" t="inlineStr">
        <is>
          <t>Cu + NiO + 0.5 O2 -&gt; CuNiO2</t>
        </is>
      </c>
      <c r="G317" s="39" t="n">
        <v>-163521.0098808637</v>
      </c>
      <c r="H317" s="39" t="inlineStr">
        <is>
          <t>GAS#1; HALITE#1; IONIC_LIQ#2</t>
        </is>
      </c>
      <c r="I317" s="39" t="inlineStr"/>
      <c r="J317" s="39" t="inlineStr"/>
      <c r="K317" s="39" t="n">
        <v>-83478.17103307633</v>
      </c>
      <c r="L317" s="39" t="n">
        <v>-346342.4195472346</v>
      </c>
      <c r="M317" s="39" t="n">
        <v>-35365.57290505001</v>
      </c>
      <c r="N317" s="39" t="n">
        <v>-35.36557290505001</v>
      </c>
      <c r="O317" s="40" t="inlineStr"/>
    </row>
    <row r="318">
      <c r="A318" s="35" t="n">
        <v>1550</v>
      </c>
      <c r="B318" s="36" t="n">
        <v>1276.85</v>
      </c>
      <c r="C318" s="36" t="inlineStr">
        <is>
          <t>NiO</t>
        </is>
      </c>
      <c r="D318" s="36" t="inlineStr">
        <is>
          <t>CuNiO2</t>
        </is>
      </c>
      <c r="E318" s="36" t="inlineStr">
        <is>
          <t>copper nickelate</t>
        </is>
      </c>
      <c r="F318" s="36" t="inlineStr">
        <is>
          <t>Cu + NiO + 0.5 O2 -&gt; CuNiO2</t>
        </is>
      </c>
      <c r="G318" s="36" t="n">
        <v>-167373.6111709486</v>
      </c>
      <c r="H318" s="36" t="inlineStr">
        <is>
          <t>GAS#1; HALITE#1; IONIC_LIQ#2</t>
        </is>
      </c>
      <c r="I318" s="36" t="inlineStr"/>
      <c r="J318" s="36" t="inlineStr"/>
      <c r="K318" s="36" t="n">
        <v>-87853.73960806547</v>
      </c>
      <c r="L318" s="36" t="n">
        <v>-359271.0672644661</v>
      </c>
      <c r="M318" s="36" t="n">
        <v>-33567.5215999427</v>
      </c>
      <c r="N318" s="36" t="n">
        <v>-33.5675215999427</v>
      </c>
      <c r="O318" s="37" t="inlineStr"/>
    </row>
    <row r="319">
      <c r="A319" s="38" t="n">
        <v>1600</v>
      </c>
      <c r="B319" s="39" t="n">
        <v>1326.85</v>
      </c>
      <c r="C319" s="39" t="inlineStr">
        <is>
          <t>NiO</t>
        </is>
      </c>
      <c r="D319" s="39" t="inlineStr">
        <is>
          <t>CuNiO2</t>
        </is>
      </c>
      <c r="E319" s="39" t="inlineStr">
        <is>
          <t>copper nickelate</t>
        </is>
      </c>
      <c r="F319" s="39" t="inlineStr">
        <is>
          <t>Cu + NiO + 0.5 O2 -&gt; CuNiO2</t>
        </is>
      </c>
      <c r="G319" s="39" t="n">
        <v>-171318.7006829878</v>
      </c>
      <c r="H319" s="39" t="inlineStr">
        <is>
          <t>GAS#1; HALITE#1; IONIC_LIQ#2</t>
        </is>
      </c>
      <c r="I319" s="39" t="inlineStr"/>
      <c r="J319" s="39" t="inlineStr"/>
      <c r="K319" s="39" t="n">
        <v>-92279.92616727331</v>
      </c>
      <c r="L319" s="39" t="n">
        <v>-372258.9544395002</v>
      </c>
      <c r="M319" s="39" t="n">
        <v>-31961.58075543353</v>
      </c>
      <c r="N319" s="39" t="n">
        <v>-31.96158075543353</v>
      </c>
      <c r="O319" s="40" t="inlineStr"/>
    </row>
    <row r="320">
      <c r="A320" s="35" t="n">
        <v>1650</v>
      </c>
      <c r="B320" s="36" t="n">
        <v>1376.85</v>
      </c>
      <c r="C320" s="36" t="inlineStr">
        <is>
          <t>NiO</t>
        </is>
      </c>
      <c r="D320" s="36" t="inlineStr">
        <is>
          <t>CuNiO2</t>
        </is>
      </c>
      <c r="E320" s="36" t="inlineStr">
        <is>
          <t>copper nickelate</t>
        </is>
      </c>
      <c r="F320" s="36" t="inlineStr">
        <is>
          <t>Cu + NiO + 0.5 O2 -&gt; CuNiO2</t>
        </is>
      </c>
      <c r="G320" s="36" t="n">
        <v>-175350.0608769911</v>
      </c>
      <c r="H320" s="36" t="inlineStr">
        <is>
          <t>GAS#1; HALITE#1; IONIC_LIQ#2</t>
        </is>
      </c>
      <c r="I320" s="36" t="inlineStr"/>
      <c r="J320" s="36" t="inlineStr"/>
      <c r="K320" s="36" t="n">
        <v>-96755.14839899541</v>
      </c>
      <c r="L320" s="36" t="n">
        <v>-385304.4566984351</v>
      </c>
      <c r="M320" s="36" t="n">
        <v>-30527.35623707541</v>
      </c>
      <c r="N320" s="36" t="n">
        <v>-30.52735623707541</v>
      </c>
      <c r="O320" s="37" t="inlineStr"/>
    </row>
    <row r="321">
      <c r="A321" s="38" t="n">
        <v>1700</v>
      </c>
      <c r="B321" s="39" t="n">
        <v>1426.85</v>
      </c>
      <c r="C321" s="39" t="inlineStr">
        <is>
          <t>NiO</t>
        </is>
      </c>
      <c r="D321" s="39" t="inlineStr">
        <is>
          <t>CuNiO2</t>
        </is>
      </c>
      <c r="E321" s="39" t="inlineStr">
        <is>
          <t>copper nickelate</t>
        </is>
      </c>
      <c r="F321" s="39" t="inlineStr">
        <is>
          <t>Cu + NiO + 0.5 O2 -&gt; CuNiO2</t>
        </is>
      </c>
      <c r="G321" s="39" t="n">
        <v>-179465.8110257775</v>
      </c>
      <c r="H321" s="39" t="inlineStr">
        <is>
          <t>GAS#1; HALITE#1; IONIC_LIQ#2</t>
        </is>
      </c>
      <c r="I321" s="39" t="inlineStr"/>
      <c r="J321" s="39" t="inlineStr"/>
      <c r="K321" s="39" t="n">
        <v>-101277.9199339312</v>
      </c>
      <c r="L321" s="39" t="n">
        <v>-398406.061438994</v>
      </c>
      <c r="M321" s="39" t="n">
        <v>-29261.43721645768</v>
      </c>
      <c r="N321" s="39" t="n">
        <v>-29.26143721645768</v>
      </c>
      <c r="O321" s="40" t="inlineStr"/>
    </row>
    <row r="322">
      <c r="A322" s="35" t="n">
        <v>1750</v>
      </c>
      <c r="B322" s="36" t="n">
        <v>1476.85</v>
      </c>
      <c r="C322" s="36" t="inlineStr">
        <is>
          <t>NiO</t>
        </is>
      </c>
      <c r="D322" s="36" t="inlineStr">
        <is>
          <t>CuNiO2</t>
        </is>
      </c>
      <c r="E322" s="36" t="inlineStr">
        <is>
          <t>copper nickelate</t>
        </is>
      </c>
      <c r="F322" s="36" t="inlineStr">
        <is>
          <t>Cu + NiO + 0.5 O2 -&gt; CuNiO2</t>
        </is>
      </c>
      <c r="G322" s="36" t="n">
        <v>-183669.1108913276</v>
      </c>
      <c r="H322" s="36" t="inlineStr">
        <is>
          <t>GAS#1; HALITE#1; IONIC_LIQ#2</t>
        </is>
      </c>
      <c r="I322" s="36" t="inlineStr"/>
      <c r="J322" s="36" t="inlineStr"/>
      <c r="K322" s="36" t="n">
        <v>-105846.8418745748</v>
      </c>
      <c r="L322" s="36" t="n">
        <v>-411562.3663447147</v>
      </c>
      <c r="M322" s="36" t="n">
        <v>-28180.07487951149</v>
      </c>
      <c r="N322" s="36" t="n">
        <v>-28.18007487951149</v>
      </c>
      <c r="O322" s="37" t="inlineStr"/>
    </row>
    <row r="323">
      <c r="A323" s="38" t="n">
        <v>1800</v>
      </c>
      <c r="B323" s="39" t="n">
        <v>1526.85</v>
      </c>
      <c r="C323" s="39" t="inlineStr">
        <is>
          <t>NiO</t>
        </is>
      </c>
      <c r="D323" s="39" t="inlineStr">
        <is>
          <t>CuNiO2</t>
        </is>
      </c>
      <c r="E323" s="39" t="inlineStr">
        <is>
          <t>copper nickelate</t>
        </is>
      </c>
      <c r="F323" s="39" t="inlineStr">
        <is>
          <t>Cu + NiO + 0.5 O2 -&gt; CuNiO2</t>
        </is>
      </c>
      <c r="G323" s="39" t="n">
        <v>-187971.6778645938</v>
      </c>
      <c r="H323" s="39" t="inlineStr">
        <is>
          <t>GAS#1; HALITE#1; IONIC_LIQ#2</t>
        </is>
      </c>
      <c r="I323" s="39" t="inlineStr"/>
      <c r="J323" s="39" t="inlineStr"/>
      <c r="K323" s="39" t="n">
        <v>-110460.5952933756</v>
      </c>
      <c r="L323" s="39" t="n">
        <v>-424772.0805032522</v>
      </c>
      <c r="M323" s="39" t="n">
        <v>-27333.63264363294</v>
      </c>
      <c r="N323" s="39" t="n">
        <v>-27.33363264363294</v>
      </c>
      <c r="O323" s="40" t="inlineStr"/>
    </row>
    <row r="324">
      <c r="A324" s="35" t="n">
        <v>1850</v>
      </c>
      <c r="B324" s="36" t="n">
        <v>1576.85</v>
      </c>
      <c r="C324" s="36" t="inlineStr">
        <is>
          <t>NiO</t>
        </is>
      </c>
      <c r="D324" s="36" t="inlineStr">
        <is>
          <t>CuNiO2</t>
        </is>
      </c>
      <c r="E324" s="36" t="inlineStr">
        <is>
          <t>copper nickelate</t>
        </is>
      </c>
      <c r="F324" s="36" t="inlineStr">
        <is>
          <t>Cu + NiO + 0.5 O2 -&gt; CuNiO2</t>
        </is>
      </c>
      <c r="G324" s="36" t="n">
        <v>-192403.4252491301</v>
      </c>
      <c r="H324" s="36" t="inlineStr">
        <is>
          <t>GAS#1; HALITE#1; IONIC_LIQ#2</t>
        </is>
      </c>
      <c r="I324" s="36" t="inlineStr"/>
      <c r="J324" s="36" t="inlineStr"/>
      <c r="K324" s="36" t="n">
        <v>-115117.9345650079</v>
      </c>
      <c r="L324" s="36" t="n">
        <v>-438034.0282849706</v>
      </c>
      <c r="M324" s="36" t="n">
        <v>-26844.84994176705</v>
      </c>
      <c r="N324" s="36" t="n">
        <v>-26.84484994176706</v>
      </c>
      <c r="O324" s="37" t="inlineStr"/>
    </row>
    <row r="325">
      <c r="A325" s="38" t="n">
        <v>1900</v>
      </c>
      <c r="B325" s="39" t="n">
        <v>1626.85</v>
      </c>
      <c r="C325" s="39" t="inlineStr">
        <is>
          <t>NiO</t>
        </is>
      </c>
      <c r="D325" s="39" t="inlineStr">
        <is>
          <t>CuNiO2</t>
        </is>
      </c>
      <c r="E325" s="39" t="inlineStr">
        <is>
          <t>copper nickelate</t>
        </is>
      </c>
      <c r="F325" s="39" t="inlineStr">
        <is>
          <t>Cu + NiO + 0.5 O2 -&gt; CuNiO2</t>
        </is>
      </c>
      <c r="G325" s="39" t="n">
        <v>-197013.5755330976</v>
      </c>
      <c r="H325" s="39" t="inlineStr">
        <is>
          <t>GAS#1; IONIC_LIQ#2</t>
        </is>
      </c>
      <c r="I325" s="39" t="inlineStr"/>
      <c r="J325" s="39" t="inlineStr"/>
      <c r="K325" s="39" t="n">
        <v>-119817.6814199426</v>
      </c>
      <c r="L325" s="39" t="n">
        <v>-451347.1561276338</v>
      </c>
      <c r="M325" s="39" t="n">
        <v>-26913.37742139155</v>
      </c>
      <c r="N325" s="39" t="n">
        <v>-26.91337742139154</v>
      </c>
      <c r="O325" s="40" t="inlineStr"/>
    </row>
    <row r="326">
      <c r="A326" s="35" t="n">
        <v>800</v>
      </c>
      <c r="B326" s="36" t="n">
        <v>526.85</v>
      </c>
      <c r="C326" s="36" t="inlineStr">
        <is>
          <t>CoO</t>
        </is>
      </c>
      <c r="D326" s="36" t="inlineStr">
        <is>
          <t>CuCo2O4</t>
        </is>
      </c>
      <c r="E326" s="36" t="inlineStr">
        <is>
          <t>copper cobaltite spinel</t>
        </is>
      </c>
      <c r="F326" s="36" t="inlineStr">
        <is>
          <t>Cu + 2CoO + O2 -&gt; CuCo2O4</t>
        </is>
      </c>
      <c r="G326" s="36" t="n">
        <v>-132661.4374143612</v>
      </c>
      <c r="H326" s="36" t="inlineStr">
        <is>
          <t>CUO#1; GAS#1; SPINEL#1</t>
        </is>
      </c>
      <c r="I326" s="36" t="inlineStr">
        <is>
          <t>SPINEL#1</t>
        </is>
      </c>
      <c r="J326" s="36" t="n">
        <v>-146807.7291119789</v>
      </c>
      <c r="K326" s="36" t="n">
        <v>-33912.57299215905</v>
      </c>
      <c r="L326" s="36" t="n">
        <v>-172813.3044591302</v>
      </c>
      <c r="M326" s="36" t="n">
        <v>-131496.373418077</v>
      </c>
      <c r="N326" s="36" t="n">
        <v>-131.496373418077</v>
      </c>
      <c r="O326" s="37" t="inlineStr"/>
    </row>
    <row r="327">
      <c r="A327" s="38" t="n">
        <v>850</v>
      </c>
      <c r="B327" s="39" t="n">
        <v>576.85</v>
      </c>
      <c r="C327" s="39" t="inlineStr">
        <is>
          <t>CoO</t>
        </is>
      </c>
      <c r="D327" s="39" t="inlineStr">
        <is>
          <t>CuCo2O4</t>
        </is>
      </c>
      <c r="E327" s="39" t="inlineStr">
        <is>
          <t>copper cobaltite spinel</t>
        </is>
      </c>
      <c r="F327" s="39" t="inlineStr">
        <is>
          <t>Cu + 2CoO + O2 -&gt; CuCo2O4</t>
        </is>
      </c>
      <c r="G327" s="39" t="n">
        <v>-134869.0285818149</v>
      </c>
      <c r="H327" s="39" t="inlineStr">
        <is>
          <t>CUO#1; GAS#1; SPINEL#1</t>
        </is>
      </c>
      <c r="I327" s="39" t="inlineStr">
        <is>
          <t>SPINEL#1</t>
        </is>
      </c>
      <c r="J327" s="39" t="n">
        <v>-148445.6692480096</v>
      </c>
      <c r="K327" s="39" t="n">
        <v>-36899.71572267172</v>
      </c>
      <c r="L327" s="39" t="n">
        <v>-184655.7645699373</v>
      </c>
      <c r="M327" s="39" t="n">
        <v>-121351.6849192048</v>
      </c>
      <c r="N327" s="39" t="n">
        <v>-121.3516849192048</v>
      </c>
      <c r="O327" s="40" t="inlineStr"/>
    </row>
    <row r="328">
      <c r="A328" s="35" t="n">
        <v>900</v>
      </c>
      <c r="B328" s="36" t="n">
        <v>626.85</v>
      </c>
      <c r="C328" s="36" t="inlineStr">
        <is>
          <t>CoO</t>
        </is>
      </c>
      <c r="D328" s="36" t="inlineStr">
        <is>
          <t>CuCo2O4</t>
        </is>
      </c>
      <c r="E328" s="36" t="inlineStr">
        <is>
          <t>copper cobaltite spinel</t>
        </is>
      </c>
      <c r="F328" s="36" t="inlineStr">
        <is>
          <t>Cu + 2CoO + O2 -&gt; CuCo2O4</t>
        </is>
      </c>
      <c r="G328" s="36" t="n">
        <v>-137158.5359289761</v>
      </c>
      <c r="H328" s="36" t="inlineStr">
        <is>
          <t>CUO#1; GAS#1; SPINEL#1</t>
        </is>
      </c>
      <c r="I328" s="36" t="inlineStr">
        <is>
          <t>SPINEL#1</t>
        </is>
      </c>
      <c r="J328" s="36" t="n">
        <v>-150139.6341900118</v>
      </c>
      <c r="K328" s="36" t="n">
        <v>-39969.02623895592</v>
      </c>
      <c r="L328" s="36" t="n">
        <v>-196598.464641915</v>
      </c>
      <c r="M328" s="36" t="n">
        <v>-111268.7971681155</v>
      </c>
      <c r="N328" s="36" t="n">
        <v>-111.2687971681155</v>
      </c>
      <c r="O328" s="37" t="inlineStr"/>
    </row>
    <row r="329">
      <c r="A329" s="38" t="n">
        <v>950</v>
      </c>
      <c r="B329" s="39" t="n">
        <v>676.85</v>
      </c>
      <c r="C329" s="39" t="inlineStr">
        <is>
          <t>CoO</t>
        </is>
      </c>
      <c r="D329" s="39" t="inlineStr">
        <is>
          <t>CuCo2O4</t>
        </is>
      </c>
      <c r="E329" s="39" t="inlineStr">
        <is>
          <t>copper cobaltite spinel</t>
        </is>
      </c>
      <c r="F329" s="39" t="inlineStr">
        <is>
          <t>Cu + 2CoO + O2 -&gt; CuCo2O4</t>
        </is>
      </c>
      <c r="G329" s="39" t="n">
        <v>-139531.5158033561</v>
      </c>
      <c r="H329" s="39" t="inlineStr">
        <is>
          <t>CUO#1; GAS#1; SPINEL#1</t>
        </is>
      </c>
      <c r="I329" s="39" t="inlineStr">
        <is>
          <t>SPINEL#1</t>
        </is>
      </c>
      <c r="J329" s="39" t="n">
        <v>-151867.9803764413</v>
      </c>
      <c r="K329" s="39" t="n">
        <v>-43116.53145504323</v>
      </c>
      <c r="L329" s="39" t="n">
        <v>-208636.6624357149</v>
      </c>
      <c r="M329" s="39" t="n">
        <v>-101282.4330573628</v>
      </c>
      <c r="N329" s="39" t="n">
        <v>-101.2824330573628</v>
      </c>
      <c r="O329" s="40" t="inlineStr"/>
    </row>
    <row r="330">
      <c r="A330" s="35" t="n">
        <v>1000</v>
      </c>
      <c r="B330" s="36" t="n">
        <v>726.85</v>
      </c>
      <c r="C330" s="36" t="inlineStr">
        <is>
          <t>CoO</t>
        </is>
      </c>
      <c r="D330" s="36" t="inlineStr">
        <is>
          <t>CuCo2O4</t>
        </is>
      </c>
      <c r="E330" s="36" t="inlineStr">
        <is>
          <t>copper cobaltite spinel</t>
        </is>
      </c>
      <c r="F330" s="36" t="inlineStr">
        <is>
          <t>Cu + 2CoO + O2 -&gt; CuCo2O4</t>
        </is>
      </c>
      <c r="G330" s="36" t="n">
        <v>-141992.0036341923</v>
      </c>
      <c r="H330" s="36" t="inlineStr">
        <is>
          <t>CUO#1; GAS#1; SPINEL#1</t>
        </is>
      </c>
      <c r="I330" s="36" t="inlineStr">
        <is>
          <t>SPINEL#1</t>
        </is>
      </c>
      <c r="J330" s="36" t="n">
        <v>-153611.6115180748</v>
      </c>
      <c r="K330" s="36" t="n">
        <v>-46338.66341131481</v>
      </c>
      <c r="L330" s="36" t="n">
        <v>-220766.0411412051</v>
      </c>
      <c r="M330" s="36" t="n">
        <v>-91442.27837739559</v>
      </c>
      <c r="N330" s="36" t="n">
        <v>-91.4422783773956</v>
      </c>
      <c r="O330" s="37" t="inlineStr"/>
    </row>
    <row r="331">
      <c r="A331" s="38" t="n">
        <v>1050</v>
      </c>
      <c r="B331" s="39" t="n">
        <v>776.85</v>
      </c>
      <c r="C331" s="39" t="inlineStr">
        <is>
          <t>CoO</t>
        </is>
      </c>
      <c r="D331" s="39" t="inlineStr">
        <is>
          <t>CuCo2O4</t>
        </is>
      </c>
      <c r="E331" s="39" t="inlineStr">
        <is>
          <t>copper cobaltite spinel</t>
        </is>
      </c>
      <c r="F331" s="39" t="inlineStr">
        <is>
          <t>Cu + 2CoO + O2 -&gt; CuCo2O4</t>
        </is>
      </c>
      <c r="G331" s="39" t="n">
        <v>-144547.0959631707</v>
      </c>
      <c r="H331" s="39" t="inlineStr">
        <is>
          <t>CUO#1; GAS#1; SPINEL#1</t>
        </is>
      </c>
      <c r="I331" s="39" t="inlineStr">
        <is>
          <t>SPINEL#1</t>
        </is>
      </c>
      <c r="J331" s="39" t="n">
        <v>-155388.1874848055</v>
      </c>
      <c r="K331" s="39" t="n">
        <v>-49632.20212835616</v>
      </c>
      <c r="L331" s="39" t="n">
        <v>-232982.6508510953</v>
      </c>
      <c r="M331" s="39" t="n">
        <v>-81817.40191804525</v>
      </c>
      <c r="N331" s="39" t="n">
        <v>-81.81740191804525</v>
      </c>
      <c r="O331" s="40" t="inlineStr"/>
    </row>
    <row r="332">
      <c r="A332" s="35" t="n">
        <v>1100</v>
      </c>
      <c r="B332" s="36" t="n">
        <v>826.85</v>
      </c>
      <c r="C332" s="36" t="inlineStr">
        <is>
          <t>CoO</t>
        </is>
      </c>
      <c r="D332" s="36" t="inlineStr">
        <is>
          <t>CuCo2O4</t>
        </is>
      </c>
      <c r="E332" s="36" t="inlineStr">
        <is>
          <t>copper cobaltite spinel</t>
        </is>
      </c>
      <c r="F332" s="36" t="inlineStr">
        <is>
          <t>Cu + 2CoO + O2 -&gt; CuCo2O4</t>
        </is>
      </c>
      <c r="G332" s="36" t="n">
        <v>-147205.7176976108</v>
      </c>
      <c r="H332" s="36" t="inlineStr">
        <is>
          <t>CUO#1; GAS#1; SPINEL#1</t>
        </is>
      </c>
      <c r="I332" s="36" t="inlineStr">
        <is>
          <t>SPINEL#1</t>
        </is>
      </c>
      <c r="J332" s="36" t="n">
        <v>-157314.5797229973</v>
      </c>
      <c r="K332" s="36" t="n">
        <v>-52994.23058128006</v>
      </c>
      <c r="L332" s="36" t="n">
        <v>-245282.8726856817</v>
      </c>
      <c r="M332" s="36" t="n">
        <v>-72487.89383481711</v>
      </c>
      <c r="N332" s="36" t="n">
        <v>-72.4878938348171</v>
      </c>
      <c r="O332" s="37" t="inlineStr"/>
    </row>
    <row r="333">
      <c r="A333" s="38" t="n">
        <v>1150</v>
      </c>
      <c r="B333" s="39" t="n">
        <v>876.85</v>
      </c>
      <c r="C333" s="39" t="inlineStr">
        <is>
          <t>CoO</t>
        </is>
      </c>
      <c r="D333" s="39" t="inlineStr">
        <is>
          <t>CuCo2O4</t>
        </is>
      </c>
      <c r="E333" s="39" t="inlineStr">
        <is>
          <t>copper cobaltite spinel</t>
        </is>
      </c>
      <c r="F333" s="39" t="inlineStr">
        <is>
          <t>Cu + 2CoO + O2 -&gt; CuCo2O4</t>
        </is>
      </c>
      <c r="G333" s="39" t="n">
        <v>-149973.2947088039</v>
      </c>
      <c r="H333" s="39" t="inlineStr">
        <is>
          <t>CUO#1; GAS#1; SPINEL#1</t>
        </is>
      </c>
      <c r="I333" s="39" t="inlineStr">
        <is>
          <t>SPINEL#1</t>
        </is>
      </c>
      <c r="J333" s="39" t="n">
        <v>-159573.7447821547</v>
      </c>
      <c r="K333" s="39" t="n">
        <v>-56422.09952457435</v>
      </c>
      <c r="L333" s="39" t="n">
        <v>-257663.3746140724</v>
      </c>
      <c r="M333" s="39" t="n">
        <v>-63507.80744519155</v>
      </c>
      <c r="N333" s="39" t="n">
        <v>-63.50780744519155</v>
      </c>
      <c r="O333" s="40" t="inlineStr"/>
    </row>
    <row r="334">
      <c r="A334" s="35" t="n">
        <v>1200</v>
      </c>
      <c r="B334" s="36" t="n">
        <v>926.85</v>
      </c>
      <c r="C334" s="36" t="inlineStr">
        <is>
          <t>CoO</t>
        </is>
      </c>
      <c r="D334" s="36" t="inlineStr">
        <is>
          <t>CuCo2O4</t>
        </is>
      </c>
      <c r="E334" s="36" t="inlineStr">
        <is>
          <t>copper cobaltite spinel</t>
        </is>
      </c>
      <c r="F334" s="36" t="inlineStr">
        <is>
          <t>Cu + 2CoO + O2 -&gt; CuCo2O4</t>
        </is>
      </c>
      <c r="G334" s="36" t="n">
        <v>-153054.3627753727</v>
      </c>
      <c r="H334" s="36" t="inlineStr">
        <is>
          <t>GAS#1; HALITE#1</t>
        </is>
      </c>
      <c r="I334" s="36" t="inlineStr"/>
      <c r="J334" s="36" t="inlineStr"/>
      <c r="K334" s="36" t="n">
        <v>-59913.40042195933</v>
      </c>
      <c r="L334" s="36" t="n">
        <v>-270121.0791427472</v>
      </c>
      <c r="M334" s="36" t="n">
        <v>-56323.60990468762</v>
      </c>
      <c r="N334" s="36" t="n">
        <v>-56.32360990468762</v>
      </c>
      <c r="O334" s="37" t="inlineStr"/>
    </row>
    <row r="335">
      <c r="A335" s="38" t="n">
        <v>1250</v>
      </c>
      <c r="B335" s="39" t="n">
        <v>976.85</v>
      </c>
      <c r="C335" s="39" t="inlineStr">
        <is>
          <t>CoO</t>
        </is>
      </c>
      <c r="D335" s="39" t="inlineStr">
        <is>
          <t>CuCo2O4</t>
        </is>
      </c>
      <c r="E335" s="39" t="inlineStr">
        <is>
          <t>copper cobaltite spinel</t>
        </is>
      </c>
      <c r="F335" s="39" t="inlineStr">
        <is>
          <t>Cu + 2CoO + O2 -&gt; CuCo2O4</t>
        </is>
      </c>
      <c r="G335" s="39" t="n">
        <v>-156857.6407461042</v>
      </c>
      <c r="H335" s="39" t="inlineStr">
        <is>
          <t>GAS#1; HALITE#1</t>
        </is>
      </c>
      <c r="I335" s="39" t="inlineStr"/>
      <c r="J335" s="39" t="inlineStr"/>
      <c r="K335" s="39" t="n">
        <v>-63465.94505805945</v>
      </c>
      <c r="L335" s="39" t="n">
        <v>-282653.1375873307</v>
      </c>
      <c r="M335" s="39" t="n">
        <v>-53809.84845444921</v>
      </c>
      <c r="N335" s="39" t="n">
        <v>-53.80984845444921</v>
      </c>
      <c r="O335" s="40" t="inlineStr"/>
    </row>
    <row r="336">
      <c r="A336" s="35" t="n">
        <v>1300</v>
      </c>
      <c r="B336" s="36" t="n">
        <v>1026.85</v>
      </c>
      <c r="C336" s="36" t="inlineStr">
        <is>
          <t>CoO</t>
        </is>
      </c>
      <c r="D336" s="36" t="inlineStr">
        <is>
          <t>CuCo2O4</t>
        </is>
      </c>
      <c r="E336" s="36" t="inlineStr">
        <is>
          <t>copper cobaltite spinel</t>
        </is>
      </c>
      <c r="F336" s="36" t="inlineStr">
        <is>
          <t>Cu + 2CoO + O2 -&gt; CuCo2O4</t>
        </is>
      </c>
      <c r="G336" s="36" t="n">
        <v>-160717.1955868746</v>
      </c>
      <c r="H336" s="36" t="inlineStr">
        <is>
          <t>GAS#1; HALITE#1</t>
        </is>
      </c>
      <c r="I336" s="36" t="inlineStr"/>
      <c r="J336" s="36" t="inlineStr"/>
      <c r="K336" s="36" t="n">
        <v>-67077.64455849766</v>
      </c>
      <c r="L336" s="36" t="n">
        <v>-295256.9074000003</v>
      </c>
      <c r="M336" s="36" t="n">
        <v>-51317.53969450807</v>
      </c>
      <c r="N336" s="36" t="n">
        <v>-51.31753969450807</v>
      </c>
      <c r="O336" s="37" t="inlineStr"/>
    </row>
    <row r="337">
      <c r="A337" s="38" t="n">
        <v>1350</v>
      </c>
      <c r="B337" s="39" t="n">
        <v>1076.85</v>
      </c>
      <c r="C337" s="39" t="inlineStr">
        <is>
          <t>CoO</t>
        </is>
      </c>
      <c r="D337" s="39" t="inlineStr">
        <is>
          <t>CuCo2O4</t>
        </is>
      </c>
      <c r="E337" s="39" t="inlineStr">
        <is>
          <t>copper cobaltite spinel</t>
        </is>
      </c>
      <c r="F337" s="39" t="inlineStr">
        <is>
          <t>Cu + 2CoO + O2 -&gt; CuCo2O4</t>
        </is>
      </c>
      <c r="G337" s="39" t="n">
        <v>-164631.2871425709</v>
      </c>
      <c r="H337" s="39" t="inlineStr">
        <is>
          <t>GAS#1; HALITE#1</t>
        </is>
      </c>
      <c r="I337" s="39" t="inlineStr"/>
      <c r="J337" s="39" t="inlineStr"/>
      <c r="K337" s="39" t="n">
        <v>-70746.38367789735</v>
      </c>
      <c r="L337" s="39" t="n">
        <v>-307929.9322742684</v>
      </c>
      <c r="M337" s="39" t="n">
        <v>-48846.30135489395</v>
      </c>
      <c r="N337" s="39" t="n">
        <v>-48.84630135489395</v>
      </c>
      <c r="O337" s="40" t="inlineStr"/>
    </row>
    <row r="338">
      <c r="A338" s="35" t="n">
        <v>1400</v>
      </c>
      <c r="B338" s="36" t="n">
        <v>1126.85</v>
      </c>
      <c r="C338" s="36" t="inlineStr">
        <is>
          <t>CoO</t>
        </is>
      </c>
      <c r="D338" s="36" t="inlineStr">
        <is>
          <t>CuCo2O4</t>
        </is>
      </c>
      <c r="E338" s="36" t="inlineStr">
        <is>
          <t>copper cobaltite spinel</t>
        </is>
      </c>
      <c r="F338" s="36" t="inlineStr">
        <is>
          <t>Cu + 2CoO + O2 -&gt; CuCo2O4</t>
        </is>
      </c>
      <c r="G338" s="36" t="n">
        <v>-168598.3010350029</v>
      </c>
      <c r="H338" s="36" t="inlineStr">
        <is>
          <t>GAS#1; HALITE#1</t>
        </is>
      </c>
      <c r="I338" s="36" t="inlineStr"/>
      <c r="J338" s="36" t="inlineStr"/>
      <c r="K338" s="36" t="n">
        <v>-74885.75572616636</v>
      </c>
      <c r="L338" s="36" t="n">
        <v>-320669.9247844102</v>
      </c>
      <c r="M338" s="36" t="n">
        <v>-45980.13104272448</v>
      </c>
      <c r="N338" s="36" t="n">
        <v>-45.98013104272447</v>
      </c>
      <c r="O338" s="37" t="inlineStr"/>
    </row>
    <row r="339">
      <c r="A339" s="38" t="n">
        <v>1450</v>
      </c>
      <c r="B339" s="39" t="n">
        <v>1176.85</v>
      </c>
      <c r="C339" s="39" t="inlineStr">
        <is>
          <t>CoO</t>
        </is>
      </c>
      <c r="D339" s="39" t="inlineStr">
        <is>
          <t>CuCo2O4</t>
        </is>
      </c>
      <c r="E339" s="39" t="inlineStr">
        <is>
          <t>copper cobaltite spinel</t>
        </is>
      </c>
      <c r="F339" s="39" t="inlineStr">
        <is>
          <t>Cu + 2CoO + O2 -&gt; CuCo2O4</t>
        </is>
      </c>
      <c r="G339" s="39" t="n">
        <v>-172623.3886878871</v>
      </c>
      <c r="H339" s="39" t="inlineStr">
        <is>
          <t>GAS#1; HALITE#1; IONIC_LIQ#2</t>
        </is>
      </c>
      <c r="I339" s="39" t="inlineStr"/>
      <c r="J339" s="39" t="inlineStr"/>
      <c r="K339" s="39" t="n">
        <v>-79154.90829742474</v>
      </c>
      <c r="L339" s="39" t="n">
        <v>-333474.7513710395</v>
      </c>
      <c r="M339" s="39" t="n">
        <v>-43104.19488027599</v>
      </c>
      <c r="N339" s="39" t="n">
        <v>-43.10419488027599</v>
      </c>
      <c r="O339" s="40" t="inlineStr"/>
    </row>
    <row r="340">
      <c r="A340" s="35" t="n">
        <v>1500</v>
      </c>
      <c r="B340" s="36" t="n">
        <v>1226.85</v>
      </c>
      <c r="C340" s="36" t="inlineStr">
        <is>
          <t>CoO</t>
        </is>
      </c>
      <c r="D340" s="36" t="inlineStr">
        <is>
          <t>CuCo2O4</t>
        </is>
      </c>
      <c r="E340" s="36" t="inlineStr">
        <is>
          <t>copper cobaltite spinel</t>
        </is>
      </c>
      <c r="F340" s="36" t="inlineStr">
        <is>
          <t>Cu + 2CoO + O2 -&gt; CuCo2O4</t>
        </is>
      </c>
      <c r="G340" s="36" t="n">
        <v>-176770.8246733</v>
      </c>
      <c r="H340" s="36" t="inlineStr">
        <is>
          <t>GAS#1; HALITE#1; IONIC_LIQ#2</t>
        </is>
      </c>
      <c r="I340" s="36" t="inlineStr"/>
      <c r="J340" s="36" t="inlineStr"/>
      <c r="K340" s="36" t="n">
        <v>-83478.17103307633</v>
      </c>
      <c r="L340" s="36" t="n">
        <v>-346342.4195472346</v>
      </c>
      <c r="M340" s="36" t="n">
        <v>-40750.99020231538</v>
      </c>
      <c r="N340" s="36" t="n">
        <v>-40.75099020231539</v>
      </c>
      <c r="O340" s="37" t="inlineStr"/>
    </row>
    <row r="341">
      <c r="A341" s="38" t="n">
        <v>1550</v>
      </c>
      <c r="B341" s="39" t="n">
        <v>1276.85</v>
      </c>
      <c r="C341" s="39" t="inlineStr">
        <is>
          <t>CoO</t>
        </is>
      </c>
      <c r="D341" s="39" t="inlineStr">
        <is>
          <t>CuCo2O4</t>
        </is>
      </c>
      <c r="E341" s="39" t="inlineStr">
        <is>
          <t>copper cobaltite spinel</t>
        </is>
      </c>
      <c r="F341" s="39" t="inlineStr">
        <is>
          <t>Cu + 2CoO + O2 -&gt; CuCo2O4</t>
        </is>
      </c>
      <c r="G341" s="39" t="n">
        <v>-181036.1450724386</v>
      </c>
      <c r="H341" s="39" t="inlineStr">
        <is>
          <t>GAS#1; HALITE#1; IONIC_LIQ#2</t>
        </is>
      </c>
      <c r="I341" s="39" t="inlineStr"/>
      <c r="J341" s="39" t="inlineStr"/>
      <c r="K341" s="39" t="n">
        <v>-87853.73960806547</v>
      </c>
      <c r="L341" s="39" t="n">
        <v>-359271.0672644661</v>
      </c>
      <c r="M341" s="39" t="n">
        <v>-38897.82677530055</v>
      </c>
      <c r="N341" s="39" t="n">
        <v>-38.89782677530055</v>
      </c>
      <c r="O341" s="40" t="inlineStr"/>
    </row>
    <row r="342">
      <c r="A342" s="35" t="n">
        <v>1600</v>
      </c>
      <c r="B342" s="36" t="n">
        <v>1326.85</v>
      </c>
      <c r="C342" s="36" t="inlineStr">
        <is>
          <t>CoO</t>
        </is>
      </c>
      <c r="D342" s="36" t="inlineStr">
        <is>
          <t>CuCo2O4</t>
        </is>
      </c>
      <c r="E342" s="36" t="inlineStr">
        <is>
          <t>copper cobaltite spinel</t>
        </is>
      </c>
      <c r="F342" s="36" t="inlineStr">
        <is>
          <t>Cu + 2CoO + O2 -&gt; CuCo2O4</t>
        </is>
      </c>
      <c r="G342" s="36" t="n">
        <v>-185404.0114042048</v>
      </c>
      <c r="H342" s="36" t="inlineStr">
        <is>
          <t>GAS#1; HALITE#1; IONIC_LIQ#2</t>
        </is>
      </c>
      <c r="I342" s="36" t="inlineStr"/>
      <c r="J342" s="36" t="inlineStr"/>
      <c r="K342" s="36" t="n">
        <v>-92279.92616727331</v>
      </c>
      <c r="L342" s="36" t="n">
        <v>-372258.9544395002</v>
      </c>
      <c r="M342" s="36" t="n">
        <v>-37445.51573154517</v>
      </c>
      <c r="N342" s="36" t="n">
        <v>-37.44551573154516</v>
      </c>
      <c r="O342" s="37" t="inlineStr"/>
    </row>
    <row r="343">
      <c r="A343" s="38" t="n">
        <v>1650</v>
      </c>
      <c r="B343" s="39" t="n">
        <v>1376.85</v>
      </c>
      <c r="C343" s="39" t="inlineStr">
        <is>
          <t>CoO</t>
        </is>
      </c>
      <c r="D343" s="39" t="inlineStr">
        <is>
          <t>CuCo2O4</t>
        </is>
      </c>
      <c r="E343" s="39" t="inlineStr">
        <is>
          <t>copper cobaltite spinel</t>
        </is>
      </c>
      <c r="F343" s="39" t="inlineStr">
        <is>
          <t>Cu + 2CoO + O2 -&gt; CuCo2O4</t>
        </is>
      </c>
      <c r="G343" s="39" t="n">
        <v>-189868.9698641863</v>
      </c>
      <c r="H343" s="39" t="inlineStr">
        <is>
          <t>GAS#1; HALITE#1; IONIC_LIQ#2</t>
        </is>
      </c>
      <c r="I343" s="39" t="inlineStr"/>
      <c r="J343" s="39" t="inlineStr"/>
      <c r="K343" s="39" t="n">
        <v>-96755.14839899541</v>
      </c>
      <c r="L343" s="39" t="n">
        <v>-385304.4566984351</v>
      </c>
      <c r="M343" s="39" t="n">
        <v>-36363.67882821406</v>
      </c>
      <c r="N343" s="39" t="n">
        <v>-36.36367882821406</v>
      </c>
      <c r="O343" s="40" t="inlineStr"/>
    </row>
    <row r="344">
      <c r="A344" s="35" t="n">
        <v>1700</v>
      </c>
      <c r="B344" s="36" t="n">
        <v>1426.85</v>
      </c>
      <c r="C344" s="36" t="inlineStr">
        <is>
          <t>CoO</t>
        </is>
      </c>
      <c r="D344" s="36" t="inlineStr">
        <is>
          <t>CuCo2O4</t>
        </is>
      </c>
      <c r="E344" s="36" t="inlineStr">
        <is>
          <t>copper cobaltite spinel</t>
        </is>
      </c>
      <c r="F344" s="36" t="inlineStr">
        <is>
          <t>Cu + 2CoO + O2 -&gt; CuCo2O4</t>
        </is>
      </c>
      <c r="G344" s="36" t="n">
        <v>-194433.3549269618</v>
      </c>
      <c r="H344" s="36" t="inlineStr">
        <is>
          <t>GAS#1; HALITE#1; IONIC_LIQ#2</t>
        </is>
      </c>
      <c r="I344" s="36" t="inlineStr"/>
      <c r="J344" s="36" t="inlineStr"/>
      <c r="K344" s="36" t="n">
        <v>-101277.9199339312</v>
      </c>
      <c r="L344" s="36" t="n">
        <v>-398406.061438994</v>
      </c>
      <c r="M344" s="36" t="n">
        <v>-35675.73604689352</v>
      </c>
      <c r="N344" s="36" t="n">
        <v>-35.67573604689352</v>
      </c>
      <c r="O344" s="37" t="inlineStr"/>
    </row>
    <row r="345">
      <c r="A345" s="38" t="n">
        <v>1750</v>
      </c>
      <c r="B345" s="39" t="n">
        <v>1476.85</v>
      </c>
      <c r="C345" s="39" t="inlineStr">
        <is>
          <t>CoO</t>
        </is>
      </c>
      <c r="D345" s="39" t="inlineStr">
        <is>
          <t>CuCo2O4</t>
        </is>
      </c>
      <c r="E345" s="39" t="inlineStr">
        <is>
          <t>copper cobaltite spinel</t>
        </is>
      </c>
      <c r="F345" s="39" t="inlineStr">
        <is>
          <t>Cu + 2CoO + O2 -&gt; CuCo2O4</t>
        </is>
      </c>
      <c r="G345" s="39" t="n">
        <v>-199105.8445203176</v>
      </c>
      <c r="H345" s="39" t="inlineStr">
        <is>
          <t>GAS#1; HALITE#1; IONIC_LIQ#2</t>
        </is>
      </c>
      <c r="I345" s="39" t="inlineStr"/>
      <c r="J345" s="39" t="inlineStr"/>
      <c r="K345" s="39" t="n">
        <v>-105846.8418745748</v>
      </c>
      <c r="L345" s="39" t="n">
        <v>-411562.3663447147</v>
      </c>
      <c r="M345" s="39" t="n">
        <v>-35448.87220114004</v>
      </c>
      <c r="N345" s="39" t="n">
        <v>-35.44887220114004</v>
      </c>
      <c r="O345" s="40" t="inlineStr"/>
    </row>
    <row r="346">
      <c r="A346" s="35" t="n">
        <v>1800</v>
      </c>
      <c r="B346" s="36" t="n">
        <v>1526.85</v>
      </c>
      <c r="C346" s="36" t="inlineStr">
        <is>
          <t>CoO</t>
        </is>
      </c>
      <c r="D346" s="36" t="inlineStr">
        <is>
          <t>CuCo2O4</t>
        </is>
      </c>
      <c r="E346" s="36" t="inlineStr">
        <is>
          <t>copper cobaltite spinel</t>
        </is>
      </c>
      <c r="F346" s="36" t="inlineStr">
        <is>
          <t>Cu + 2CoO + O2 -&gt; CuCo2O4</t>
        </is>
      </c>
      <c r="G346" s="36" t="n">
        <v>-203900.5722657952</v>
      </c>
      <c r="H346" s="36" t="inlineStr">
        <is>
          <t>GAS#1; HALITE#1; IONIC_LIQ#2</t>
        </is>
      </c>
      <c r="I346" s="36" t="inlineStr"/>
      <c r="J346" s="36" t="inlineStr"/>
      <c r="K346" s="36" t="n">
        <v>-110460.5952933756</v>
      </c>
      <c r="L346" s="36" t="n">
        <v>-424772.0805032522</v>
      </c>
      <c r="M346" s="36" t="n">
        <v>-35787.28833140316</v>
      </c>
      <c r="N346" s="36" t="n">
        <v>-35.78728833140316</v>
      </c>
      <c r="O346" s="37" t="inlineStr"/>
    </row>
    <row r="347">
      <c r="A347" s="38" t="n">
        <v>1850</v>
      </c>
      <c r="B347" s="39" t="n">
        <v>1576.85</v>
      </c>
      <c r="C347" s="39" t="inlineStr">
        <is>
          <t>CoO</t>
        </is>
      </c>
      <c r="D347" s="39" t="inlineStr">
        <is>
          <t>CuCo2O4</t>
        </is>
      </c>
      <c r="E347" s="39" t="inlineStr">
        <is>
          <t>copper cobaltite spinel</t>
        </is>
      </c>
      <c r="F347" s="39" t="inlineStr">
        <is>
          <t>Cu + 2CoO + O2 -&gt; CuCo2O4</t>
        </is>
      </c>
      <c r="G347" s="39" t="n">
        <v>-208839.0338734284</v>
      </c>
      <c r="H347" s="39" t="inlineStr">
        <is>
          <t>GAS#1; IONIC_LIQ#2</t>
        </is>
      </c>
      <c r="I347" s="39" t="inlineStr"/>
      <c r="J347" s="39" t="inlineStr"/>
      <c r="K347" s="39" t="n">
        <v>-115117.9345650079</v>
      </c>
      <c r="L347" s="39" t="n">
        <v>-438034.0282849706</v>
      </c>
      <c r="M347" s="39" t="n">
        <v>-36847.41729622381</v>
      </c>
      <c r="N347" s="39" t="n">
        <v>-36.84741729622381</v>
      </c>
      <c r="O347" s="40" t="inlineStr"/>
    </row>
    <row r="348">
      <c r="A348" s="35" t="n">
        <v>1900</v>
      </c>
      <c r="B348" s="36" t="n">
        <v>1626.85</v>
      </c>
      <c r="C348" s="36" t="inlineStr">
        <is>
          <t>CoO</t>
        </is>
      </c>
      <c r="D348" s="36" t="inlineStr">
        <is>
          <t>CuCo2O4</t>
        </is>
      </c>
      <c r="E348" s="36" t="inlineStr">
        <is>
          <t>copper cobaltite spinel</t>
        </is>
      </c>
      <c r="F348" s="36" t="inlineStr">
        <is>
          <t>Cu + 2CoO + O2 -&gt; CuCo2O4</t>
        </is>
      </c>
      <c r="G348" s="36" t="n">
        <v>-213874.388856286</v>
      </c>
      <c r="H348" s="36" t="inlineStr">
        <is>
          <t>GAS#1; IONIC_LIQ#2</t>
        </is>
      </c>
      <c r="I348" s="36" t="inlineStr"/>
      <c r="J348" s="36" t="inlineStr"/>
      <c r="K348" s="36" t="n">
        <v>-119817.6814199426</v>
      </c>
      <c r="L348" s="36" t="n">
        <v>-451347.1561276338</v>
      </c>
      <c r="M348" s="36" t="n">
        <v>-38306.37964705657</v>
      </c>
      <c r="N348" s="36" t="n">
        <v>-38.30637964705657</v>
      </c>
      <c r="O348" s="37" t="inlineStr"/>
    </row>
    <row r="349">
      <c r="A349" s="38" t="n">
        <v>800</v>
      </c>
      <c r="B349" s="39" t="n">
        <v>526.85</v>
      </c>
      <c r="C349" s="39" t="inlineStr">
        <is>
          <t>La2O3</t>
        </is>
      </c>
      <c r="D349" s="39" t="inlineStr">
        <is>
          <t>CuLaO2</t>
        </is>
      </c>
      <c r="E349" s="39" t="inlineStr">
        <is>
          <t>copper lanthanum oxide</t>
        </is>
      </c>
      <c r="F349" s="39" t="inlineStr">
        <is>
          <t>Cu + 0.5 La2O3 + 0.25 O2 -&gt; CuLaO2</t>
        </is>
      </c>
      <c r="G349" s="39" t="n">
        <v>-274758.7013265169</v>
      </c>
      <c r="H349" s="39" t="inlineStr">
        <is>
          <t>DELAFOSSITE#1</t>
        </is>
      </c>
      <c r="I349" s="39" t="inlineStr">
        <is>
          <t>DELAFOSSITE#1</t>
        </is>
      </c>
      <c r="J349" s="39" t="n">
        <v>-274758.7013265169</v>
      </c>
      <c r="K349" s="39" t="n">
        <v>-33912.57299215905</v>
      </c>
      <c r="L349" s="39" t="n">
        <v>-172813.3044591302</v>
      </c>
      <c r="M349" s="39" t="n">
        <v>-58408.89249355765</v>
      </c>
      <c r="N349" s="39" t="n">
        <v>-58.40889249355765</v>
      </c>
      <c r="O349" s="40" t="inlineStr"/>
    </row>
    <row r="350">
      <c r="A350" s="35" t="n">
        <v>850</v>
      </c>
      <c r="B350" s="36" t="n">
        <v>576.85</v>
      </c>
      <c r="C350" s="36" t="inlineStr">
        <is>
          <t>La2O3</t>
        </is>
      </c>
      <c r="D350" s="36" t="inlineStr">
        <is>
          <t>CuLaO2</t>
        </is>
      </c>
      <c r="E350" s="36" t="inlineStr">
        <is>
          <t>copper lanthanum oxide</t>
        </is>
      </c>
      <c r="F350" s="36" t="inlineStr">
        <is>
          <t>Cu + 0.5 La2O3 + 0.25 O2 -&gt; CuLaO2</t>
        </is>
      </c>
      <c r="G350" s="36" t="n">
        <v>-277336.0383571848</v>
      </c>
      <c r="H350" s="36" t="inlineStr">
        <is>
          <t>DELAFOSSITE#1; FCC_A1#1; M2O3A#1</t>
        </is>
      </c>
      <c r="I350" s="36" t="inlineStr">
        <is>
          <t>DELAFOSSITE#1</t>
        </is>
      </c>
      <c r="J350" s="36" t="n">
        <v>-277336.0383571848</v>
      </c>
      <c r="K350" s="36" t="n">
        <v>-36899.71572267172</v>
      </c>
      <c r="L350" s="36" t="n">
        <v>-184655.7645699373</v>
      </c>
      <c r="M350" s="36" t="n">
        <v>-56514.12826332776</v>
      </c>
      <c r="N350" s="36" t="n">
        <v>-56.51412826332776</v>
      </c>
      <c r="O350" s="37" t="inlineStr"/>
    </row>
    <row r="351">
      <c r="A351" s="38" t="n">
        <v>900</v>
      </c>
      <c r="B351" s="39" t="n">
        <v>626.85</v>
      </c>
      <c r="C351" s="39" t="inlineStr">
        <is>
          <t>La2O3</t>
        </is>
      </c>
      <c r="D351" s="39" t="inlineStr">
        <is>
          <t>CuLaO2</t>
        </is>
      </c>
      <c r="E351" s="39" t="inlineStr">
        <is>
          <t>copper lanthanum oxide</t>
        </is>
      </c>
      <c r="F351" s="39" t="inlineStr">
        <is>
          <t>Cu + 0.5 La2O3 + 0.25 O2 -&gt; CuLaO2</t>
        </is>
      </c>
      <c r="G351" s="39" t="n">
        <v>-279990.2120280524</v>
      </c>
      <c r="H351" s="39" t="inlineStr">
        <is>
          <t>DELAFOSSITE#1</t>
        </is>
      </c>
      <c r="I351" s="39" t="inlineStr">
        <is>
          <t>DELAFOSSITE#1</t>
        </is>
      </c>
      <c r="J351" s="39" t="n">
        <v>-279990.2120280524</v>
      </c>
      <c r="K351" s="39" t="n">
        <v>-39969.02623895592</v>
      </c>
      <c r="L351" s="39" t="n">
        <v>-196598.464641915</v>
      </c>
      <c r="M351" s="39" t="n">
        <v>-54627.31741150585</v>
      </c>
      <c r="N351" s="39" t="n">
        <v>-54.62731741150585</v>
      </c>
      <c r="O351" s="40" t="inlineStr"/>
    </row>
    <row r="352">
      <c r="A352" s="35" t="n">
        <v>950</v>
      </c>
      <c r="B352" s="36" t="n">
        <v>676.85</v>
      </c>
      <c r="C352" s="36" t="inlineStr">
        <is>
          <t>La2O3</t>
        </is>
      </c>
      <c r="D352" s="36" t="inlineStr">
        <is>
          <t>CuLaO2</t>
        </is>
      </c>
      <c r="E352" s="36" t="inlineStr">
        <is>
          <t>copper lanthanum oxide</t>
        </is>
      </c>
      <c r="F352" s="36" t="inlineStr">
        <is>
          <t>Cu + 0.5 La2O3 + 0.25 O2 -&gt; CuLaO2</t>
        </is>
      </c>
      <c r="G352" s="36" t="n">
        <v>-282717.5820984686</v>
      </c>
      <c r="H352" s="36" t="inlineStr">
        <is>
          <t>DELAFOSSITE#1</t>
        </is>
      </c>
      <c r="I352" s="36" t="inlineStr">
        <is>
          <t>DELAFOSSITE#1</t>
        </is>
      </c>
      <c r="J352" s="36" t="n">
        <v>-282717.5820984686</v>
      </c>
      <c r="K352" s="36" t="n">
        <v>-43116.53145504323</v>
      </c>
      <c r="L352" s="36" t="n">
        <v>-208636.6624357149</v>
      </c>
      <c r="M352" s="36" t="n">
        <v>-52748.26706130058</v>
      </c>
      <c r="N352" s="36" t="n">
        <v>-52.74826706130057</v>
      </c>
      <c r="O352" s="37" t="inlineStr"/>
    </row>
    <row r="353">
      <c r="A353" s="38" t="n">
        <v>1000</v>
      </c>
      <c r="B353" s="39" t="n">
        <v>726.85</v>
      </c>
      <c r="C353" s="39" t="inlineStr">
        <is>
          <t>La2O3</t>
        </is>
      </c>
      <c r="D353" s="39" t="inlineStr">
        <is>
          <t>CuLaO2</t>
        </is>
      </c>
      <c r="E353" s="39" t="inlineStr">
        <is>
          <t>copper lanthanum oxide</t>
        </is>
      </c>
      <c r="F353" s="39" t="inlineStr">
        <is>
          <t>Cu + 0.5 La2O3 + 0.25 O2 -&gt; CuLaO2</t>
        </is>
      </c>
      <c r="G353" s="39" t="n">
        <v>-285514.8750693513</v>
      </c>
      <c r="H353" s="39" t="inlineStr">
        <is>
          <t>CULA2O4#1; CUPRITE#1; DELAFOSSITE#1</t>
        </is>
      </c>
      <c r="I353" s="39" t="inlineStr">
        <is>
          <t>DELAFOSSITE#1</t>
        </is>
      </c>
      <c r="J353" s="39" t="n">
        <v>-285514.8750693513</v>
      </c>
      <c r="K353" s="39" t="n">
        <v>-46338.66341131481</v>
      </c>
      <c r="L353" s="39" t="n">
        <v>-220766.0411412051</v>
      </c>
      <c r="M353" s="39" t="n">
        <v>-50876.78796932241</v>
      </c>
      <c r="N353" s="39" t="n">
        <v>-50.87678796932241</v>
      </c>
      <c r="O353" s="40" t="inlineStr"/>
    </row>
    <row r="354">
      <c r="A354" s="35" t="n">
        <v>1050</v>
      </c>
      <c r="B354" s="36" t="n">
        <v>776.85</v>
      </c>
      <c r="C354" s="36" t="inlineStr">
        <is>
          <t>La2O3</t>
        </is>
      </c>
      <c r="D354" s="36" t="inlineStr">
        <is>
          <t>CuLaO2</t>
        </is>
      </c>
      <c r="E354" s="36" t="inlineStr">
        <is>
          <t>copper lanthanum oxide</t>
        </is>
      </c>
      <c r="F354" s="36" t="inlineStr">
        <is>
          <t>Cu + 0.5 La2O3 + 0.25 O2 -&gt; CuLaO2</t>
        </is>
      </c>
      <c r="G354" s="36" t="n">
        <v>-288379.1321884808</v>
      </c>
      <c r="H354" s="36" t="inlineStr">
        <is>
          <t>CULA2O4#1; DELAFOSSITE#1; M2O3A#1</t>
        </is>
      </c>
      <c r="I354" s="36" t="inlineStr">
        <is>
          <t>DELAFOSSITE#1</t>
        </is>
      </c>
      <c r="J354" s="36" t="n">
        <v>-288379.1321884808</v>
      </c>
      <c r="K354" s="36" t="n">
        <v>-49632.20212835616</v>
      </c>
      <c r="L354" s="36" t="n">
        <v>-232982.6508510953</v>
      </c>
      <c r="M354" s="36" t="n">
        <v>-49012.69628913095</v>
      </c>
      <c r="N354" s="36" t="n">
        <v>-49.01269628913095</v>
      </c>
      <c r="O354" s="37" t="inlineStr"/>
    </row>
    <row r="355">
      <c r="A355" s="38" t="n">
        <v>1100</v>
      </c>
      <c r="B355" s="39" t="n">
        <v>826.85</v>
      </c>
      <c r="C355" s="39" t="inlineStr">
        <is>
          <t>La2O3</t>
        </is>
      </c>
      <c r="D355" s="39" t="inlineStr">
        <is>
          <t>CuLaO2</t>
        </is>
      </c>
      <c r="E355" s="39" t="inlineStr">
        <is>
          <t>copper lanthanum oxide</t>
        </is>
      </c>
      <c r="F355" s="39" t="inlineStr">
        <is>
          <t>Cu + 0.5 La2O3 + 0.25 O2 -&gt; CuLaO2</t>
        </is>
      </c>
      <c r="G355" s="39" t="n">
        <v>-291307.6666976953</v>
      </c>
      <c r="H355" s="39" t="inlineStr">
        <is>
          <t>DELAFOSSITE#1</t>
        </is>
      </c>
      <c r="I355" s="39" t="inlineStr">
        <is>
          <t>DELAFOSSITE#1</t>
        </is>
      </c>
      <c r="J355" s="39" t="n">
        <v>-291307.6666976953</v>
      </c>
      <c r="K355" s="39" t="n">
        <v>-52994.23058128006</v>
      </c>
      <c r="L355" s="39" t="n">
        <v>-245282.8726856817</v>
      </c>
      <c r="M355" s="39" t="n">
        <v>-47155.81042381912</v>
      </c>
      <c r="N355" s="39" t="n">
        <v>-47.15581042381911</v>
      </c>
      <c r="O355" s="40" t="inlineStr"/>
    </row>
    <row r="356">
      <c r="A356" s="35" t="n">
        <v>1150</v>
      </c>
      <c r="B356" s="36" t="n">
        <v>876.85</v>
      </c>
      <c r="C356" s="36" t="inlineStr">
        <is>
          <t>La2O3</t>
        </is>
      </c>
      <c r="D356" s="36" t="inlineStr">
        <is>
          <t>CuLaO2</t>
        </is>
      </c>
      <c r="E356" s="36" t="inlineStr">
        <is>
          <t>copper lanthanum oxide</t>
        </is>
      </c>
      <c r="F356" s="36" t="inlineStr">
        <is>
          <t>Cu + 0.5 La2O3 + 0.25 O2 -&gt; CuLaO2</t>
        </is>
      </c>
      <c r="G356" s="36" t="n">
        <v>-294298.0283885802</v>
      </c>
      <c r="H356" s="36" t="inlineStr">
        <is>
          <t>DELAFOSSITE#1</t>
        </is>
      </c>
      <c r="I356" s="36" t="inlineStr">
        <is>
          <t>DELAFOSSITE#1</t>
        </is>
      </c>
      <c r="J356" s="36" t="n">
        <v>-294298.0283885802</v>
      </c>
      <c r="K356" s="36" t="n">
        <v>-56422.09952457435</v>
      </c>
      <c r="L356" s="36" t="n">
        <v>-257663.3746140724</v>
      </c>
      <c r="M356" s="36" t="n">
        <v>-45305.95005665184</v>
      </c>
      <c r="N356" s="36" t="n">
        <v>-45.30595005665184</v>
      </c>
      <c r="O356" s="37" t="inlineStr"/>
    </row>
    <row r="357">
      <c r="A357" s="38" t="n">
        <v>1200</v>
      </c>
      <c r="B357" s="39" t="n">
        <v>926.85</v>
      </c>
      <c r="C357" s="39" t="inlineStr">
        <is>
          <t>La2O3</t>
        </is>
      </c>
      <c r="D357" s="39" t="inlineStr">
        <is>
          <t>CuLaO2</t>
        </is>
      </c>
      <c r="E357" s="39" t="inlineStr">
        <is>
          <t>copper lanthanum oxide</t>
        </is>
      </c>
      <c r="F357" s="39" t="inlineStr">
        <is>
          <t>Cu + 0.5 La2O3 + 0.25 O2 -&gt; CuLaO2</t>
        </is>
      </c>
      <c r="G357" s="39" t="n">
        <v>-297347.973990394</v>
      </c>
      <c r="H357" s="39" t="inlineStr">
        <is>
          <t>CULA2O4#1; DELAFOSSITE#1; M2O3A#1</t>
        </is>
      </c>
      <c r="I357" s="39" t="inlineStr">
        <is>
          <t>DELAFOSSITE#1</t>
        </is>
      </c>
      <c r="J357" s="39" t="n">
        <v>-297347.973990394</v>
      </c>
      <c r="K357" s="39" t="n">
        <v>-59913.40042195933</v>
      </c>
      <c r="L357" s="39" t="n">
        <v>-270121.0791427472</v>
      </c>
      <c r="M357" s="39" t="n">
        <v>-43462.93187735765</v>
      </c>
      <c r="N357" s="39" t="n">
        <v>-43.46293187735765</v>
      </c>
      <c r="O357" s="40" t="inlineStr"/>
    </row>
    <row r="358">
      <c r="A358" s="35" t="n">
        <v>1250</v>
      </c>
      <c r="B358" s="36" t="n">
        <v>976.85</v>
      </c>
      <c r="C358" s="36" t="inlineStr">
        <is>
          <t>La2O3</t>
        </is>
      </c>
      <c r="D358" s="36" t="inlineStr">
        <is>
          <t>CuLaO2</t>
        </is>
      </c>
      <c r="E358" s="36" t="inlineStr">
        <is>
          <t>copper lanthanum oxide</t>
        </is>
      </c>
      <c r="F358" s="36" t="inlineStr">
        <is>
          <t>Cu + 0.5 La2O3 + 0.25 O2 -&gt; CuLaO2</t>
        </is>
      </c>
      <c r="G358" s="36" t="n">
        <v>-300455.4422524634</v>
      </c>
      <c r="H358" s="36" t="inlineStr">
        <is>
          <t>DELAFOSSITE#1</t>
        </is>
      </c>
      <c r="I358" s="36" t="inlineStr">
        <is>
          <t>DELAFOSSITE#1</t>
        </is>
      </c>
      <c r="J358" s="36" t="n">
        <v>-300455.4422524634</v>
      </c>
      <c r="K358" s="36" t="n">
        <v>-63465.94505805945</v>
      </c>
      <c r="L358" s="36" t="n">
        <v>-282653.1375873307</v>
      </c>
      <c r="M358" s="36" t="n">
        <v>-41626.56310892757</v>
      </c>
      <c r="N358" s="36" t="n">
        <v>-41.62656310892757</v>
      </c>
      <c r="O358" s="37" t="inlineStr"/>
    </row>
    <row r="359">
      <c r="A359" s="38" t="n">
        <v>1300</v>
      </c>
      <c r="B359" s="39" t="n">
        <v>1026.85</v>
      </c>
      <c r="C359" s="39" t="inlineStr">
        <is>
          <t>La2O3</t>
        </is>
      </c>
      <c r="D359" s="39" t="inlineStr">
        <is>
          <t>CuLaO2</t>
        </is>
      </c>
      <c r="E359" s="39" t="inlineStr">
        <is>
          <t>copper lanthanum oxide</t>
        </is>
      </c>
      <c r="F359" s="39" t="inlineStr">
        <is>
          <t>Cu + 0.5 La2O3 + 0.25 O2 -&gt; CuLaO2</t>
        </is>
      </c>
      <c r="G359" s="39" t="n">
        <v>-303618.5328361309</v>
      </c>
      <c r="H359" s="39" t="inlineStr">
        <is>
          <t>DELAFOSSITE#1</t>
        </is>
      </c>
      <c r="I359" s="39" t="inlineStr">
        <is>
          <t>DELAFOSSITE#1</t>
        </is>
      </c>
      <c r="J359" s="39" t="n">
        <v>-303618.5328361309</v>
      </c>
      <c r="K359" s="39" t="n">
        <v>-67077.64455849766</v>
      </c>
      <c r="L359" s="39" t="n">
        <v>-295256.9074000003</v>
      </c>
      <c r="M359" s="39" t="n">
        <v>-39796.73975211126</v>
      </c>
      <c r="N359" s="39" t="n">
        <v>-39.79673975211126</v>
      </c>
      <c r="O359" s="40" t="inlineStr"/>
    </row>
    <row r="360">
      <c r="A360" s="35" t="n">
        <v>1350</v>
      </c>
      <c r="B360" s="36" t="n">
        <v>1076.85</v>
      </c>
      <c r="C360" s="36" t="inlineStr">
        <is>
          <t>La2O3</t>
        </is>
      </c>
      <c r="D360" s="36" t="inlineStr">
        <is>
          <t>CuLaO2</t>
        </is>
      </c>
      <c r="E360" s="36" t="inlineStr">
        <is>
          <t>copper lanthanum oxide</t>
        </is>
      </c>
      <c r="F360" s="36" t="inlineStr">
        <is>
          <t>Cu + 0.5 La2O3 + 0.25 O2 -&gt; CuLaO2</t>
        </is>
      </c>
      <c r="G360" s="36" t="n">
        <v>-306835.4883219421</v>
      </c>
      <c r="H360" s="36" t="inlineStr">
        <is>
          <t>DELAFOSSITE#1</t>
        </is>
      </c>
      <c r="I360" s="36" t="inlineStr">
        <is>
          <t>DELAFOSSITE#1</t>
        </is>
      </c>
      <c r="J360" s="36" t="n">
        <v>-306835.4883219421</v>
      </c>
      <c r="K360" s="36" t="n">
        <v>-70746.38367789735</v>
      </c>
      <c r="L360" s="36" t="n">
        <v>-307929.9322742684</v>
      </c>
      <c r="M360" s="36" t="n">
        <v>-37973.55281581683</v>
      </c>
      <c r="N360" s="36" t="n">
        <v>-37.97355281581683</v>
      </c>
      <c r="O360" s="37" t="inlineStr"/>
    </row>
    <row r="361">
      <c r="A361" s="38" t="n">
        <v>1400</v>
      </c>
      <c r="B361" s="39" t="n">
        <v>1126.85</v>
      </c>
      <c r="C361" s="39" t="inlineStr">
        <is>
          <t>La2O3</t>
        </is>
      </c>
      <c r="D361" s="39" t="inlineStr">
        <is>
          <t>CuLaO2</t>
        </is>
      </c>
      <c r="E361" s="39" t="inlineStr">
        <is>
          <t>copper lanthanum oxide</t>
        </is>
      </c>
      <c r="F361" s="39" t="inlineStr">
        <is>
          <t>Cu + 0.5 La2O3 + 0.25 O2 -&gt; CuLaO2</t>
        </is>
      </c>
      <c r="G361" s="39" t="n">
        <v>-310104.678782732</v>
      </c>
      <c r="H361" s="39" t="inlineStr">
        <is>
          <t>CULA2O4#1; CUPRITE#1; DELAFOSSITE#1</t>
        </is>
      </c>
      <c r="I361" s="39" t="inlineStr">
        <is>
          <t>DELAFOSSITE#1</t>
        </is>
      </c>
      <c r="J361" s="39" t="n">
        <v>-310104.678782732</v>
      </c>
      <c r="K361" s="39" t="n">
        <v>-74885.75572616636</v>
      </c>
      <c r="L361" s="39" t="n">
        <v>-320669.9247844102</v>
      </c>
      <c r="M361" s="39" t="n">
        <v>-35741.53650123603</v>
      </c>
      <c r="N361" s="39" t="n">
        <v>-35.74153650123603</v>
      </c>
      <c r="O361" s="40" t="inlineStr"/>
    </row>
    <row r="362">
      <c r="A362" s="35" t="n">
        <v>1450</v>
      </c>
      <c r="B362" s="36" t="n">
        <v>1176.85</v>
      </c>
      <c r="C362" s="36" t="inlineStr">
        <is>
          <t>La2O3</t>
        </is>
      </c>
      <c r="D362" s="36" t="inlineStr">
        <is>
          <t>CuLaO2</t>
        </is>
      </c>
      <c r="E362" s="36" t="inlineStr">
        <is>
          <t>copper lanthanum oxide</t>
        </is>
      </c>
      <c r="F362" s="36" t="inlineStr">
        <is>
          <t>Cu + 0.5 La2O3 + 0.25 O2 -&gt; CuLaO2</t>
        </is>
      </c>
      <c r="G362" s="36" t="n">
        <v>-313424.5884845071</v>
      </c>
      <c r="H362" s="36" t="inlineStr">
        <is>
          <t>DELAFOSSITE#1</t>
        </is>
      </c>
      <c r="I362" s="36" t="inlineStr">
        <is>
          <t>DELAFOSSITE#1</t>
        </is>
      </c>
      <c r="J362" s="36" t="n">
        <v>-313424.5884845071</v>
      </c>
      <c r="K362" s="36" t="n">
        <v>-79154.90829742474</v>
      </c>
      <c r="L362" s="36" t="n">
        <v>-333474.7513710395</v>
      </c>
      <c r="M362" s="36" t="n">
        <v>-33439.80766292382</v>
      </c>
      <c r="N362" s="36" t="n">
        <v>-33.43980766292382</v>
      </c>
      <c r="O362" s="37" t="inlineStr"/>
    </row>
    <row r="363">
      <c r="A363" s="38" t="n">
        <v>1500</v>
      </c>
      <c r="B363" s="39" t="n">
        <v>1226.85</v>
      </c>
      <c r="C363" s="39" t="inlineStr">
        <is>
          <t>La2O3</t>
        </is>
      </c>
      <c r="D363" s="39" t="inlineStr">
        <is>
          <t>CuLaO2</t>
        </is>
      </c>
      <c r="E363" s="39" t="inlineStr">
        <is>
          <t>copper lanthanum oxide</t>
        </is>
      </c>
      <c r="F363" s="39" t="inlineStr">
        <is>
          <t>Cu + 0.5 La2O3 + 0.25 O2 -&gt; CuLaO2</t>
        </is>
      </c>
      <c r="G363" s="39" t="n">
        <v>-316793.8043630864</v>
      </c>
      <c r="H363" s="39" t="inlineStr">
        <is>
          <t>DELAFOSSITE#1</t>
        </is>
      </c>
      <c r="I363" s="39" t="inlineStr">
        <is>
          <t>DELAFOSSITE#1</t>
        </is>
      </c>
      <c r="J363" s="39" t="n">
        <v>-316793.8043630864</v>
      </c>
      <c r="K363" s="39" t="n">
        <v>-83478.17103307633</v>
      </c>
      <c r="L363" s="39" t="n">
        <v>-346342.4195472346</v>
      </c>
      <c r="M363" s="39" t="n">
        <v>-31142.42490888154</v>
      </c>
      <c r="N363" s="39" t="n">
        <v>-31.14242490888154</v>
      </c>
      <c r="O363" s="40" t="inlineStr"/>
    </row>
    <row r="364">
      <c r="A364" s="35" t="n">
        <v>1550</v>
      </c>
      <c r="B364" s="36" t="n">
        <v>1276.85</v>
      </c>
      <c r="C364" s="36" t="inlineStr">
        <is>
          <t>La2O3</t>
        </is>
      </c>
      <c r="D364" s="36" t="inlineStr">
        <is>
          <t>CuLaO2</t>
        </is>
      </c>
      <c r="E364" s="36" t="inlineStr">
        <is>
          <t>copper lanthanum oxide</t>
        </is>
      </c>
      <c r="F364" s="36" t="inlineStr">
        <is>
          <t>Cu + 0.5 La2O3 + 0.25 O2 -&gt; CuLaO2</t>
        </is>
      </c>
      <c r="G364" s="36" t="n">
        <v>-320474.1469708274</v>
      </c>
      <c r="H364" s="36" t="inlineStr">
        <is>
          <t>IONIC_LIQ#1; IONIC_LIQ#2; M2O3A#1</t>
        </is>
      </c>
      <c r="I364" s="36" t="inlineStr"/>
      <c r="J364" s="36" t="inlineStr"/>
      <c r="K364" s="36" t="n">
        <v>-87853.73960806547</v>
      </c>
      <c r="L364" s="36" t="n">
        <v>-359271.0672644661</v>
      </c>
      <c r="M364" s="36" t="n">
        <v>-29902.25673613464</v>
      </c>
      <c r="N364" s="36" t="n">
        <v>-29.90225673613465</v>
      </c>
      <c r="O364" s="37" t="inlineStr"/>
    </row>
    <row r="365">
      <c r="A365" s="38" t="n">
        <v>1600</v>
      </c>
      <c r="B365" s="39" t="n">
        <v>1326.85</v>
      </c>
      <c r="C365" s="39" t="inlineStr">
        <is>
          <t>La2O3</t>
        </is>
      </c>
      <c r="D365" s="39" t="inlineStr">
        <is>
          <t>CuLaO2</t>
        </is>
      </c>
      <c r="E365" s="39" t="inlineStr">
        <is>
          <t>copper lanthanum oxide</t>
        </is>
      </c>
      <c r="F365" s="39" t="inlineStr">
        <is>
          <t>Cu + 0.5 La2O3 + 0.25 O2 -&gt; CuLaO2</t>
        </is>
      </c>
      <c r="G365" s="39" t="n">
        <v>-324360.2457163425</v>
      </c>
      <c r="H365" s="39" t="inlineStr">
        <is>
          <t>IONIC_LIQ#1; IONIC_LIQ#2; M2O3A#1</t>
        </is>
      </c>
      <c r="I365" s="39" t="inlineStr"/>
      <c r="J365" s="39" t="inlineStr"/>
      <c r="K365" s="39" t="n">
        <v>-92279.92616727331</v>
      </c>
      <c r="L365" s="39" t="n">
        <v>-372258.9544395002</v>
      </c>
      <c r="M365" s="39" t="n">
        <v>-29303.05641719955</v>
      </c>
      <c r="N365" s="39" t="n">
        <v>-29.30305641719955</v>
      </c>
      <c r="O365" s="40" t="inlineStr"/>
    </row>
    <row r="366">
      <c r="A366" s="35" t="n">
        <v>1650</v>
      </c>
      <c r="B366" s="36" t="n">
        <v>1376.85</v>
      </c>
      <c r="C366" s="36" t="inlineStr">
        <is>
          <t>La2O3</t>
        </is>
      </c>
      <c r="D366" s="36" t="inlineStr">
        <is>
          <t>CuLaO2</t>
        </is>
      </c>
      <c r="E366" s="36" t="inlineStr">
        <is>
          <t>copper lanthanum oxide</t>
        </is>
      </c>
      <c r="F366" s="36" t="inlineStr">
        <is>
          <t>Cu + 0.5 La2O3 + 0.25 O2 -&gt; CuLaO2</t>
        </is>
      </c>
      <c r="G366" s="36" t="n">
        <v>-328311.2291583247</v>
      </c>
      <c r="H366" s="36" t="inlineStr">
        <is>
          <t>IONIC_LIQ#1; IONIC_LIQ#2; M2O3A#1</t>
        </is>
      </c>
      <c r="I366" s="36" t="inlineStr"/>
      <c r="J366" s="36" t="inlineStr"/>
      <c r="K366" s="36" t="n">
        <v>-96755.14839899541</v>
      </c>
      <c r="L366" s="36" t="n">
        <v>-385304.4566984351</v>
      </c>
      <c r="M366" s="36" t="n">
        <v>-28786.25501735648</v>
      </c>
      <c r="N366" s="36" t="n">
        <v>-28.78625501735648</v>
      </c>
      <c r="O366" s="37" t="inlineStr"/>
    </row>
    <row r="367">
      <c r="A367" s="38" t="n">
        <v>1700</v>
      </c>
      <c r="B367" s="39" t="n">
        <v>1426.85</v>
      </c>
      <c r="C367" s="39" t="inlineStr">
        <is>
          <t>La2O3</t>
        </is>
      </c>
      <c r="D367" s="39" t="inlineStr">
        <is>
          <t>CuLaO2</t>
        </is>
      </c>
      <c r="E367" s="39" t="inlineStr">
        <is>
          <t>copper lanthanum oxide</t>
        </is>
      </c>
      <c r="F367" s="39" t="inlineStr">
        <is>
          <t>Cu + 0.5 La2O3 + 0.25 O2 -&gt; CuLaO2</t>
        </is>
      </c>
      <c r="G367" s="39" t="n">
        <v>-332328.5073020392</v>
      </c>
      <c r="H367" s="39" t="inlineStr">
        <is>
          <t>IONIC_LIQ#1; IONIC_LIQ#2; M2O3A#1</t>
        </is>
      </c>
      <c r="I367" s="39" t="inlineStr"/>
      <c r="J367" s="39" t="inlineStr"/>
      <c r="K367" s="39" t="n">
        <v>-101277.9199339312</v>
      </c>
      <c r="L367" s="39" t="n">
        <v>-398406.061438994</v>
      </c>
      <c r="M367" s="39" t="n">
        <v>-28362.1180666592</v>
      </c>
      <c r="N367" s="39" t="n">
        <v>-28.3621180666592</v>
      </c>
      <c r="O367" s="40" t="inlineStr"/>
    </row>
    <row r="368">
      <c r="A368" s="35" t="n">
        <v>1750</v>
      </c>
      <c r="B368" s="36" t="n">
        <v>1476.85</v>
      </c>
      <c r="C368" s="36" t="inlineStr">
        <is>
          <t>La2O3</t>
        </is>
      </c>
      <c r="D368" s="36" t="inlineStr">
        <is>
          <t>CuLaO2</t>
        </is>
      </c>
      <c r="E368" s="36" t="inlineStr">
        <is>
          <t>copper lanthanum oxide</t>
        </is>
      </c>
      <c r="F368" s="36" t="inlineStr">
        <is>
          <t>Cu + 0.5 La2O3 + 0.25 O2 -&gt; CuLaO2</t>
        </is>
      </c>
      <c r="G368" s="36" t="n">
        <v>-336413.9064527446</v>
      </c>
      <c r="H368" s="36" t="inlineStr">
        <is>
          <t>IONIC_LIQ#1; IONIC_LIQ#2; M2O3A#1</t>
        </is>
      </c>
      <c r="I368" s="36" t="inlineStr"/>
      <c r="J368" s="36" t="inlineStr"/>
      <c r="K368" s="36" t="n">
        <v>-105846.8418745748</v>
      </c>
      <c r="L368" s="36" t="n">
        <v>-411562.3663447147</v>
      </c>
      <c r="M368" s="36" t="n">
        <v>-28041.37190781091</v>
      </c>
      <c r="N368" s="36" t="n">
        <v>-28.04137190781091</v>
      </c>
      <c r="O368" s="37" t="inlineStr"/>
    </row>
    <row r="369">
      <c r="A369" s="38" t="n">
        <v>1800</v>
      </c>
      <c r="B369" s="39" t="n">
        <v>1526.85</v>
      </c>
      <c r="C369" s="39" t="inlineStr">
        <is>
          <t>La2O3</t>
        </is>
      </c>
      <c r="D369" s="39" t="inlineStr">
        <is>
          <t>CuLaO2</t>
        </is>
      </c>
      <c r="E369" s="39" t="inlineStr">
        <is>
          <t>copper lanthanum oxide</t>
        </is>
      </c>
      <c r="F369" s="39" t="inlineStr">
        <is>
          <t>Cu + 0.5 La2O3 + 0.25 O2 -&gt; CuLaO2</t>
        </is>
      </c>
      <c r="G369" s="39" t="n">
        <v>-340569.7762879045</v>
      </c>
      <c r="H369" s="39" t="inlineStr">
        <is>
          <t>IONIC_LIQ#1; IONIC_LIQ#2; M2O3A#1</t>
        </is>
      </c>
      <c r="I369" s="39" t="inlineStr"/>
      <c r="J369" s="39" t="inlineStr"/>
      <c r="K369" s="39" t="n">
        <v>-110460.5952933756</v>
      </c>
      <c r="L369" s="39" t="n">
        <v>-424772.0805032522</v>
      </c>
      <c r="M369" s="39" t="n">
        <v>-27838.38194089453</v>
      </c>
      <c r="N369" s="39" t="n">
        <v>-27.83838194089453</v>
      </c>
      <c r="O369" s="40" t="inlineStr"/>
    </row>
    <row r="370">
      <c r="A370" s="35" t="n">
        <v>1850</v>
      </c>
      <c r="B370" s="36" t="n">
        <v>1576.85</v>
      </c>
      <c r="C370" s="36" t="inlineStr">
        <is>
          <t>La2O3</t>
        </is>
      </c>
      <c r="D370" s="36" t="inlineStr">
        <is>
          <t>CuLaO2</t>
        </is>
      </c>
      <c r="E370" s="36" t="inlineStr">
        <is>
          <t>copper lanthanum oxide</t>
        </is>
      </c>
      <c r="F370" s="36" t="inlineStr">
        <is>
          <t>Cu + 0.5 La2O3 + 0.25 O2 -&gt; CuLaO2</t>
        </is>
      </c>
      <c r="G370" s="36" t="n">
        <v>-344799.1435933423</v>
      </c>
      <c r="H370" s="36" t="inlineStr">
        <is>
          <t>IONIC_LIQ#1; IONIC_LIQ#2; M2O3A#1</t>
        </is>
      </c>
      <c r="I370" s="36" t="inlineStr"/>
      <c r="J370" s="36" t="inlineStr"/>
      <c r="K370" s="36" t="n">
        <v>-115117.9345650079</v>
      </c>
      <c r="L370" s="36" t="n">
        <v>-438034.0282849706</v>
      </c>
      <c r="M370" s="36" t="n">
        <v>-27769.18014006387</v>
      </c>
      <c r="N370" s="36" t="n">
        <v>-27.76918014006387</v>
      </c>
      <c r="O370" s="37" t="inlineStr"/>
    </row>
    <row r="371">
      <c r="A371" s="38" t="n">
        <v>1900</v>
      </c>
      <c r="B371" s="39" t="n">
        <v>1626.85</v>
      </c>
      <c r="C371" s="39" t="inlineStr">
        <is>
          <t>La2O3</t>
        </is>
      </c>
      <c r="D371" s="39" t="inlineStr">
        <is>
          <t>CuLaO2</t>
        </is>
      </c>
      <c r="E371" s="39" t="inlineStr">
        <is>
          <t>copper lanthanum oxide</t>
        </is>
      </c>
      <c r="F371" s="39" t="inlineStr">
        <is>
          <t>Cu + 0.5 La2O3 + 0.25 O2 -&gt; CuLaO2</t>
        </is>
      </c>
      <c r="G371" s="39" t="n">
        <v>-349105.9332190994</v>
      </c>
      <c r="H371" s="39" t="inlineStr">
        <is>
          <t>IONIC_LIQ#1; IONIC_LIQ#2; M2O3A#1</t>
        </is>
      </c>
      <c r="I371" s="39" t="inlineStr"/>
      <c r="J371" s="39" t="inlineStr"/>
      <c r="K371" s="39" t="n">
        <v>-119817.6814199426</v>
      </c>
      <c r="L371" s="39" t="n">
        <v>-451347.1561276338</v>
      </c>
      <c r="M371" s="39" t="n">
        <v>-27853.12556453724</v>
      </c>
      <c r="N371" s="39" t="n">
        <v>-27.85312556453724</v>
      </c>
      <c r="O371" s="40" t="inlineStr"/>
    </row>
    <row r="372">
      <c r="A372" s="35" t="n">
        <v>800</v>
      </c>
      <c r="B372" s="36" t="n">
        <v>526.85</v>
      </c>
      <c r="C372" s="36" t="inlineStr">
        <is>
          <t>CeO2</t>
        </is>
      </c>
      <c r="D372" s="36" t="inlineStr">
        <is>
          <t>CuCeO3</t>
        </is>
      </c>
      <c r="E372" s="36" t="inlineStr">
        <is>
          <t>copper cerate (hypothetical)</t>
        </is>
      </c>
      <c r="F372" s="36" t="inlineStr">
        <is>
          <t>Cu + CeO2 + 0.5 O2 -&gt; CuCeO3</t>
        </is>
      </c>
      <c r="G372" s="36" t="inlineStr"/>
      <c r="H372" s="36" t="inlineStr">
        <is>
          <t>ERROR: Thermo-Calc calculation error: se.thermocalc.core.CalculationEngineException: The element CE is not in the database, it contains only the following elements: [/-, AL, AR, B, BA, C, CA, CO, CR, CU, F, FE, GD, H, HF, K, LA, LI, MG, MN, MO, N, NA, NB, NI, O, P, S, SI, TI, V, VA, W, Y, YB, ZR]</t>
        </is>
      </c>
      <c r="I372" s="36" t="inlineStr"/>
      <c r="J372" s="36" t="inlineStr"/>
      <c r="K372" s="36" t="inlineStr"/>
      <c r="L372" s="36" t="inlineStr"/>
      <c r="M372" s="36" t="inlineStr"/>
      <c r="N372" s="36" t="inlineStr"/>
      <c r="O372" s="37" t="inlineStr">
        <is>
          <t>Element CE not in TCOX14</t>
        </is>
      </c>
    </row>
    <row r="373">
      <c r="A373" s="38" t="n">
        <v>850</v>
      </c>
      <c r="B373" s="39" t="n">
        <v>576.85</v>
      </c>
      <c r="C373" s="39" t="inlineStr">
        <is>
          <t>CeO2</t>
        </is>
      </c>
      <c r="D373" s="39" t="inlineStr">
        <is>
          <t>CuCeO3</t>
        </is>
      </c>
      <c r="E373" s="39" t="inlineStr">
        <is>
          <t>copper cerate (hypothetical)</t>
        </is>
      </c>
      <c r="F373" s="39" t="inlineStr">
        <is>
          <t>Cu + CeO2 + 0.5 O2 -&gt; CuCeO3</t>
        </is>
      </c>
      <c r="G373" s="39" t="inlineStr"/>
      <c r="H373" s="39" t="inlineStr">
        <is>
          <t>ERROR: Thermo-Calc calculation error: se.thermocalc.core.CalculationEngineException: The element CE is not in the database, it contains only the following elements: [/-, AL, AR, B, BA, C, CA, CO, CR, CU, F, FE, GD, H, HF, K, LA, LI, MG, MN, MO, N, NA, NB, NI, O, P, S, SI, TI, V, VA, W, Y, YB, ZR]</t>
        </is>
      </c>
      <c r="I373" s="39" t="inlineStr"/>
      <c r="J373" s="39" t="inlineStr"/>
      <c r="K373" s="39" t="inlineStr"/>
      <c r="L373" s="39" t="inlineStr"/>
      <c r="M373" s="39" t="inlineStr"/>
      <c r="N373" s="39" t="inlineStr"/>
      <c r="O373" s="40" t="inlineStr">
        <is>
          <t>Element CE not in TCOX14</t>
        </is>
      </c>
    </row>
    <row r="374">
      <c r="A374" s="35" t="n">
        <v>900</v>
      </c>
      <c r="B374" s="36" t="n">
        <v>626.85</v>
      </c>
      <c r="C374" s="36" t="inlineStr">
        <is>
          <t>CeO2</t>
        </is>
      </c>
      <c r="D374" s="36" t="inlineStr">
        <is>
          <t>CuCeO3</t>
        </is>
      </c>
      <c r="E374" s="36" t="inlineStr">
        <is>
          <t>copper cerate (hypothetical)</t>
        </is>
      </c>
      <c r="F374" s="36" t="inlineStr">
        <is>
          <t>Cu + CeO2 + 0.5 O2 -&gt; CuCeO3</t>
        </is>
      </c>
      <c r="G374" s="36" t="inlineStr"/>
      <c r="H374" s="36" t="inlineStr">
        <is>
          <t>ERROR: Thermo-Calc calculation error: se.thermocalc.core.CalculationEngineException: The element CE is not in the database, it contains only the following elements: [/-, AL, AR, B, BA, C, CA, CO, CR, CU, F, FE, GD, H, HF, K, LA, LI, MG, MN, MO, N, NA, NB, NI, O, P, S, SI, TI, V, VA, W, Y, YB, ZR]</t>
        </is>
      </c>
      <c r="I374" s="36" t="inlineStr"/>
      <c r="J374" s="36" t="inlineStr"/>
      <c r="K374" s="36" t="inlineStr"/>
      <c r="L374" s="36" t="inlineStr"/>
      <c r="M374" s="36" t="inlineStr"/>
      <c r="N374" s="36" t="inlineStr"/>
      <c r="O374" s="37" t="inlineStr">
        <is>
          <t>Element CE not in TCOX14</t>
        </is>
      </c>
    </row>
    <row r="375">
      <c r="A375" s="38" t="n">
        <v>950</v>
      </c>
      <c r="B375" s="39" t="n">
        <v>676.85</v>
      </c>
      <c r="C375" s="39" t="inlineStr">
        <is>
          <t>CeO2</t>
        </is>
      </c>
      <c r="D375" s="39" t="inlineStr">
        <is>
          <t>CuCeO3</t>
        </is>
      </c>
      <c r="E375" s="39" t="inlineStr">
        <is>
          <t>copper cerate (hypothetical)</t>
        </is>
      </c>
      <c r="F375" s="39" t="inlineStr">
        <is>
          <t>Cu + CeO2 + 0.5 O2 -&gt; CuCeO3</t>
        </is>
      </c>
      <c r="G375" s="39" t="inlineStr"/>
      <c r="H375" s="39" t="inlineStr">
        <is>
          <t>ERROR: Thermo-Calc calculation error: se.thermocalc.core.CalculationEngineException: The element CE is not in the database, it contains only the following elements: [/-, AL, AR, B, BA, C, CA, CO, CR, CU, F, FE, GD, H, HF, K, LA, LI, MG, MN, MO, N, NA, NB, NI, O, P, S, SI, TI, V, VA, W, Y, YB, ZR]</t>
        </is>
      </c>
      <c r="I375" s="39" t="inlineStr"/>
      <c r="J375" s="39" t="inlineStr"/>
      <c r="K375" s="39" t="inlineStr"/>
      <c r="L375" s="39" t="inlineStr"/>
      <c r="M375" s="39" t="inlineStr"/>
      <c r="N375" s="39" t="inlineStr"/>
      <c r="O375" s="40" t="inlineStr">
        <is>
          <t>Element CE not in TCOX14</t>
        </is>
      </c>
    </row>
    <row r="376">
      <c r="A376" s="35" t="n">
        <v>1000</v>
      </c>
      <c r="B376" s="36" t="n">
        <v>726.85</v>
      </c>
      <c r="C376" s="36" t="inlineStr">
        <is>
          <t>CeO2</t>
        </is>
      </c>
      <c r="D376" s="36" t="inlineStr">
        <is>
          <t>CuCeO3</t>
        </is>
      </c>
      <c r="E376" s="36" t="inlineStr">
        <is>
          <t>copper cerate (hypothetical)</t>
        </is>
      </c>
      <c r="F376" s="36" t="inlineStr">
        <is>
          <t>Cu + CeO2 + 0.5 O2 -&gt; CuCeO3</t>
        </is>
      </c>
      <c r="G376" s="36" t="inlineStr"/>
      <c r="H376" s="36" t="inlineStr">
        <is>
          <t>ERROR: Thermo-Calc calculation error: se.thermocalc.core.CalculationEngineException: The element CE is not in the database, it contains only the following elements: [/-, AL, AR, B, BA, C, CA, CO, CR, CU, F, FE, GD, H, HF, K, LA, LI, MG, MN, MO, N, NA, NB, NI, O, P, S, SI, TI, V, VA, W, Y, YB, ZR]</t>
        </is>
      </c>
      <c r="I376" s="36" t="inlineStr"/>
      <c r="J376" s="36" t="inlineStr"/>
      <c r="K376" s="36" t="inlineStr"/>
      <c r="L376" s="36" t="inlineStr"/>
      <c r="M376" s="36" t="inlineStr"/>
      <c r="N376" s="36" t="inlineStr"/>
      <c r="O376" s="37" t="inlineStr">
        <is>
          <t>Element CE not in TCOX14</t>
        </is>
      </c>
    </row>
    <row r="377">
      <c r="A377" s="38" t="n">
        <v>1050</v>
      </c>
      <c r="B377" s="39" t="n">
        <v>776.85</v>
      </c>
      <c r="C377" s="39" t="inlineStr">
        <is>
          <t>CeO2</t>
        </is>
      </c>
      <c r="D377" s="39" t="inlineStr">
        <is>
          <t>CuCeO3</t>
        </is>
      </c>
      <c r="E377" s="39" t="inlineStr">
        <is>
          <t>copper cerate (hypothetical)</t>
        </is>
      </c>
      <c r="F377" s="39" t="inlineStr">
        <is>
          <t>Cu + CeO2 + 0.5 O2 -&gt; CuCeO3</t>
        </is>
      </c>
      <c r="G377" s="39" t="inlineStr"/>
      <c r="H377" s="39" t="inlineStr">
        <is>
          <t>ERROR: Thermo-Calc calculation error: se.thermocalc.core.CalculationEngineException: The element CE is not in the database, it contains only the following elements: [/-, AL, AR, B, BA, C, CA, CO, CR, CU, F, FE, GD, H, HF, K, LA, LI, MG, MN, MO, N, NA, NB, NI, O, P, S, SI, TI, V, VA, W, Y, YB, ZR]</t>
        </is>
      </c>
      <c r="I377" s="39" t="inlineStr"/>
      <c r="J377" s="39" t="inlineStr"/>
      <c r="K377" s="39" t="inlineStr"/>
      <c r="L377" s="39" t="inlineStr"/>
      <c r="M377" s="39" t="inlineStr"/>
      <c r="N377" s="39" t="inlineStr"/>
      <c r="O377" s="40" t="inlineStr">
        <is>
          <t>Element CE not in TCOX14</t>
        </is>
      </c>
    </row>
    <row r="378">
      <c r="A378" s="35" t="n">
        <v>1100</v>
      </c>
      <c r="B378" s="36" t="n">
        <v>826.85</v>
      </c>
      <c r="C378" s="36" t="inlineStr">
        <is>
          <t>CeO2</t>
        </is>
      </c>
      <c r="D378" s="36" t="inlineStr">
        <is>
          <t>CuCeO3</t>
        </is>
      </c>
      <c r="E378" s="36" t="inlineStr">
        <is>
          <t>copper cerate (hypothetical)</t>
        </is>
      </c>
      <c r="F378" s="36" t="inlineStr">
        <is>
          <t>Cu + CeO2 + 0.5 O2 -&gt; CuCeO3</t>
        </is>
      </c>
      <c r="G378" s="36" t="inlineStr"/>
      <c r="H378" s="36" t="inlineStr">
        <is>
          <t>ERROR: Thermo-Calc calculation error: se.thermocalc.core.CalculationEngineException: The element CE is not in the database, it contains only the following elements: [/-, AL, AR, B, BA, C, CA, CO, CR, CU, F, FE, GD, H, HF, K, LA, LI, MG, MN, MO, N, NA, NB, NI, O, P, S, SI, TI, V, VA, W, Y, YB, ZR]</t>
        </is>
      </c>
      <c r="I378" s="36" t="inlineStr"/>
      <c r="J378" s="36" t="inlineStr"/>
      <c r="K378" s="36" t="inlineStr"/>
      <c r="L378" s="36" t="inlineStr"/>
      <c r="M378" s="36" t="inlineStr"/>
      <c r="N378" s="36" t="inlineStr"/>
      <c r="O378" s="37" t="inlineStr">
        <is>
          <t>Element CE not in TCOX14</t>
        </is>
      </c>
    </row>
    <row r="379">
      <c r="A379" s="38" t="n">
        <v>1150</v>
      </c>
      <c r="B379" s="39" t="n">
        <v>876.85</v>
      </c>
      <c r="C379" s="39" t="inlineStr">
        <is>
          <t>CeO2</t>
        </is>
      </c>
      <c r="D379" s="39" t="inlineStr">
        <is>
          <t>CuCeO3</t>
        </is>
      </c>
      <c r="E379" s="39" t="inlineStr">
        <is>
          <t>copper cerate (hypothetical)</t>
        </is>
      </c>
      <c r="F379" s="39" t="inlineStr">
        <is>
          <t>Cu + CeO2 + 0.5 O2 -&gt; CuCeO3</t>
        </is>
      </c>
      <c r="G379" s="39" t="inlineStr"/>
      <c r="H379" s="39" t="inlineStr">
        <is>
          <t>ERROR: Thermo-Calc calculation error: se.thermocalc.core.CalculationEngineException: The element CE is not in the database, it contains only the following elements: [/-, AL, AR, B, BA, C, CA, CO, CR, CU, F, FE, GD, H, HF, K, LA, LI, MG, MN, MO, N, NA, NB, NI, O, P, S, SI, TI, V, VA, W, Y, YB, ZR]</t>
        </is>
      </c>
      <c r="I379" s="39" t="inlineStr"/>
      <c r="J379" s="39" t="inlineStr"/>
      <c r="K379" s="39" t="inlineStr"/>
      <c r="L379" s="39" t="inlineStr"/>
      <c r="M379" s="39" t="inlineStr"/>
      <c r="N379" s="39" t="inlineStr"/>
      <c r="O379" s="40" t="inlineStr">
        <is>
          <t>Element CE not in TCOX14</t>
        </is>
      </c>
    </row>
    <row r="380">
      <c r="A380" s="35" t="n">
        <v>1200</v>
      </c>
      <c r="B380" s="36" t="n">
        <v>926.85</v>
      </c>
      <c r="C380" s="36" t="inlineStr">
        <is>
          <t>CeO2</t>
        </is>
      </c>
      <c r="D380" s="36" t="inlineStr">
        <is>
          <t>CuCeO3</t>
        </is>
      </c>
      <c r="E380" s="36" t="inlineStr">
        <is>
          <t>copper cerate (hypothetical)</t>
        </is>
      </c>
      <c r="F380" s="36" t="inlineStr">
        <is>
          <t>Cu + CeO2 + 0.5 O2 -&gt; CuCeO3</t>
        </is>
      </c>
      <c r="G380" s="36" t="inlineStr"/>
      <c r="H380" s="36" t="inlineStr">
        <is>
          <t>ERROR: Thermo-Calc calculation error: se.thermocalc.core.CalculationEngineException: The element CE is not in the database, it contains only the following elements: [/-, AL, AR, B, BA, C, CA, CO, CR, CU, F, FE, GD, H, HF, K, LA, LI, MG, MN, MO, N, NA, NB, NI, O, P, S, SI, TI, V, VA, W, Y, YB, ZR]</t>
        </is>
      </c>
      <c r="I380" s="36" t="inlineStr"/>
      <c r="J380" s="36" t="inlineStr"/>
      <c r="K380" s="36" t="inlineStr"/>
      <c r="L380" s="36" t="inlineStr"/>
      <c r="M380" s="36" t="inlineStr"/>
      <c r="N380" s="36" t="inlineStr"/>
      <c r="O380" s="37" t="inlineStr">
        <is>
          <t>Element CE not in TCOX14</t>
        </is>
      </c>
    </row>
    <row r="381">
      <c r="A381" s="38" t="n">
        <v>1250</v>
      </c>
      <c r="B381" s="39" t="n">
        <v>976.85</v>
      </c>
      <c r="C381" s="39" t="inlineStr">
        <is>
          <t>CeO2</t>
        </is>
      </c>
      <c r="D381" s="39" t="inlineStr">
        <is>
          <t>CuCeO3</t>
        </is>
      </c>
      <c r="E381" s="39" t="inlineStr">
        <is>
          <t>copper cerate (hypothetical)</t>
        </is>
      </c>
      <c r="F381" s="39" t="inlineStr">
        <is>
          <t>Cu + CeO2 + 0.5 O2 -&gt; CuCeO3</t>
        </is>
      </c>
      <c r="G381" s="39" t="inlineStr"/>
      <c r="H381" s="39" t="inlineStr">
        <is>
          <t>ERROR: Thermo-Calc calculation error: se.thermocalc.core.CalculationEngineException: The element CE is not in the database, it contains only the following elements: [/-, AL, AR, B, BA, C, CA, CO, CR, CU, F, FE, GD, H, HF, K, LA, LI, MG, MN, MO, N, NA, NB, NI, O, P, S, SI, TI, V, VA, W, Y, YB, ZR]</t>
        </is>
      </c>
      <c r="I381" s="39" t="inlineStr"/>
      <c r="J381" s="39" t="inlineStr"/>
      <c r="K381" s="39" t="inlineStr"/>
      <c r="L381" s="39" t="inlineStr"/>
      <c r="M381" s="39" t="inlineStr"/>
      <c r="N381" s="39" t="inlineStr"/>
      <c r="O381" s="40" t="inlineStr">
        <is>
          <t>Element CE not in TCOX14</t>
        </is>
      </c>
    </row>
    <row r="382">
      <c r="A382" s="35" t="n">
        <v>1300</v>
      </c>
      <c r="B382" s="36" t="n">
        <v>1026.85</v>
      </c>
      <c r="C382" s="36" t="inlineStr">
        <is>
          <t>CeO2</t>
        </is>
      </c>
      <c r="D382" s="36" t="inlineStr">
        <is>
          <t>CuCeO3</t>
        </is>
      </c>
      <c r="E382" s="36" t="inlineStr">
        <is>
          <t>copper cerate (hypothetical)</t>
        </is>
      </c>
      <c r="F382" s="36" t="inlineStr">
        <is>
          <t>Cu + CeO2 + 0.5 O2 -&gt; CuCeO3</t>
        </is>
      </c>
      <c r="G382" s="36" t="inlineStr"/>
      <c r="H382" s="36" t="inlineStr">
        <is>
          <t>ERROR: Thermo-Calc calculation error: se.thermocalc.core.CalculationEngineException: The element CE is not in the database, it contains only the following elements: [/-, AL, AR, B, BA, C, CA, CO, CR, CU, F, FE, GD, H, HF, K, LA, LI, MG, MN, MO, N, NA, NB, NI, O, P, S, SI, TI, V, VA, W, Y, YB, ZR]</t>
        </is>
      </c>
      <c r="I382" s="36" t="inlineStr"/>
      <c r="J382" s="36" t="inlineStr"/>
      <c r="K382" s="36" t="inlineStr"/>
      <c r="L382" s="36" t="inlineStr"/>
      <c r="M382" s="36" t="inlineStr"/>
      <c r="N382" s="36" t="inlineStr"/>
      <c r="O382" s="37" t="inlineStr">
        <is>
          <t>Element CE not in TCOX14</t>
        </is>
      </c>
    </row>
    <row r="383">
      <c r="A383" s="38" t="n">
        <v>1350</v>
      </c>
      <c r="B383" s="39" t="n">
        <v>1076.85</v>
      </c>
      <c r="C383" s="39" t="inlineStr">
        <is>
          <t>CeO2</t>
        </is>
      </c>
      <c r="D383" s="39" t="inlineStr">
        <is>
          <t>CuCeO3</t>
        </is>
      </c>
      <c r="E383" s="39" t="inlineStr">
        <is>
          <t>copper cerate (hypothetical)</t>
        </is>
      </c>
      <c r="F383" s="39" t="inlineStr">
        <is>
          <t>Cu + CeO2 + 0.5 O2 -&gt; CuCeO3</t>
        </is>
      </c>
      <c r="G383" s="39" t="inlineStr"/>
      <c r="H383" s="39" t="inlineStr">
        <is>
          <t>ERROR: Thermo-Calc calculation error: se.thermocalc.core.CalculationEngineException: The element CE is not in the database, it contains only the following elements: [/-, AL, AR, B, BA, C, CA, CO, CR, CU, F, FE, GD, H, HF, K, LA, LI, MG, MN, MO, N, NA, NB, NI, O, P, S, SI, TI, V, VA, W, Y, YB, ZR]</t>
        </is>
      </c>
      <c r="I383" s="39" t="inlineStr"/>
      <c r="J383" s="39" t="inlineStr"/>
      <c r="K383" s="39" t="inlineStr"/>
      <c r="L383" s="39" t="inlineStr"/>
      <c r="M383" s="39" t="inlineStr"/>
      <c r="N383" s="39" t="inlineStr"/>
      <c r="O383" s="40" t="inlineStr">
        <is>
          <t>Element CE not in TCOX14</t>
        </is>
      </c>
    </row>
    <row r="384">
      <c r="A384" s="35" t="n">
        <v>1400</v>
      </c>
      <c r="B384" s="36" t="n">
        <v>1126.85</v>
      </c>
      <c r="C384" s="36" t="inlineStr">
        <is>
          <t>CeO2</t>
        </is>
      </c>
      <c r="D384" s="36" t="inlineStr">
        <is>
          <t>CuCeO3</t>
        </is>
      </c>
      <c r="E384" s="36" t="inlineStr">
        <is>
          <t>copper cerate (hypothetical)</t>
        </is>
      </c>
      <c r="F384" s="36" t="inlineStr">
        <is>
          <t>Cu + CeO2 + 0.5 O2 -&gt; CuCeO3</t>
        </is>
      </c>
      <c r="G384" s="36" t="inlineStr"/>
      <c r="H384" s="36" t="inlineStr">
        <is>
          <t>ERROR: Thermo-Calc calculation error: se.thermocalc.core.CalculationEngineException: The element CE is not in the database, it contains only the following elements: [/-, AL, AR, B, BA, C, CA, CO, CR, CU, F, FE, GD, H, HF, K, LA, LI, MG, MN, MO, N, NA, NB, NI, O, P, S, SI, TI, V, VA, W, Y, YB, ZR]</t>
        </is>
      </c>
      <c r="I384" s="36" t="inlineStr"/>
      <c r="J384" s="36" t="inlineStr"/>
      <c r="K384" s="36" t="inlineStr"/>
      <c r="L384" s="36" t="inlineStr"/>
      <c r="M384" s="36" t="inlineStr"/>
      <c r="N384" s="36" t="inlineStr"/>
      <c r="O384" s="37" t="inlineStr">
        <is>
          <t>Element CE not in TCOX14</t>
        </is>
      </c>
    </row>
    <row r="385">
      <c r="A385" s="38" t="n">
        <v>1450</v>
      </c>
      <c r="B385" s="39" t="n">
        <v>1176.85</v>
      </c>
      <c r="C385" s="39" t="inlineStr">
        <is>
          <t>CeO2</t>
        </is>
      </c>
      <c r="D385" s="39" t="inlineStr">
        <is>
          <t>CuCeO3</t>
        </is>
      </c>
      <c r="E385" s="39" t="inlineStr">
        <is>
          <t>copper cerate (hypothetical)</t>
        </is>
      </c>
      <c r="F385" s="39" t="inlineStr">
        <is>
          <t>Cu + CeO2 + 0.5 O2 -&gt; CuCeO3</t>
        </is>
      </c>
      <c r="G385" s="39" t="inlineStr"/>
      <c r="H385" s="39" t="inlineStr">
        <is>
          <t>ERROR: Thermo-Calc calculation error: se.thermocalc.core.CalculationEngineException: The element CE is not in the database, it contains only the following elements: [/-, AL, AR, B, BA, C, CA, CO, CR, CU, F, FE, GD, H, HF, K, LA, LI, MG, MN, MO, N, NA, NB, NI, O, P, S, SI, TI, V, VA, W, Y, YB, ZR]</t>
        </is>
      </c>
      <c r="I385" s="39" t="inlineStr"/>
      <c r="J385" s="39" t="inlineStr"/>
      <c r="K385" s="39" t="inlineStr"/>
      <c r="L385" s="39" t="inlineStr"/>
      <c r="M385" s="39" t="inlineStr"/>
      <c r="N385" s="39" t="inlineStr"/>
      <c r="O385" s="40" t="inlineStr">
        <is>
          <t>Element CE not in TCOX14</t>
        </is>
      </c>
    </row>
    <row r="386">
      <c r="A386" s="35" t="n">
        <v>1500</v>
      </c>
      <c r="B386" s="36" t="n">
        <v>1226.85</v>
      </c>
      <c r="C386" s="36" t="inlineStr">
        <is>
          <t>CeO2</t>
        </is>
      </c>
      <c r="D386" s="36" t="inlineStr">
        <is>
          <t>CuCeO3</t>
        </is>
      </c>
      <c r="E386" s="36" t="inlineStr">
        <is>
          <t>copper cerate (hypothetical)</t>
        </is>
      </c>
      <c r="F386" s="36" t="inlineStr">
        <is>
          <t>Cu + CeO2 + 0.5 O2 -&gt; CuCeO3</t>
        </is>
      </c>
      <c r="G386" s="36" t="inlineStr"/>
      <c r="H386" s="36" t="inlineStr">
        <is>
          <t>ERROR: Thermo-Calc calculation error: se.thermocalc.core.CalculationEngineException: The element CE is not in the database, it contains only the following elements: [/-, AL, AR, B, BA, C, CA, CO, CR, CU, F, FE, GD, H, HF, K, LA, LI, MG, MN, MO, N, NA, NB, NI, O, P, S, SI, TI, V, VA, W, Y, YB, ZR]</t>
        </is>
      </c>
      <c r="I386" s="36" t="inlineStr"/>
      <c r="J386" s="36" t="inlineStr"/>
      <c r="K386" s="36" t="inlineStr"/>
      <c r="L386" s="36" t="inlineStr"/>
      <c r="M386" s="36" t="inlineStr"/>
      <c r="N386" s="36" t="inlineStr"/>
      <c r="O386" s="37" t="inlineStr">
        <is>
          <t>Element CE not in TCOX14</t>
        </is>
      </c>
    </row>
    <row r="387">
      <c r="A387" s="38" t="n">
        <v>1550</v>
      </c>
      <c r="B387" s="39" t="n">
        <v>1276.85</v>
      </c>
      <c r="C387" s="39" t="inlineStr">
        <is>
          <t>CeO2</t>
        </is>
      </c>
      <c r="D387" s="39" t="inlineStr">
        <is>
          <t>CuCeO3</t>
        </is>
      </c>
      <c r="E387" s="39" t="inlineStr">
        <is>
          <t>copper cerate (hypothetical)</t>
        </is>
      </c>
      <c r="F387" s="39" t="inlineStr">
        <is>
          <t>Cu + CeO2 + 0.5 O2 -&gt; CuCeO3</t>
        </is>
      </c>
      <c r="G387" s="39" t="inlineStr"/>
      <c r="H387" s="39" t="inlineStr">
        <is>
          <t>ERROR: Thermo-Calc calculation error: se.thermocalc.core.CalculationEngineException: The element CE is not in the database, it contains only the following elements: [/-, AL, AR, B, BA, C, CA, CO, CR, CU, F, FE, GD, H, HF, K, LA, LI, MG, MN, MO, N, NA, NB, NI, O, P, S, SI, TI, V, VA, W, Y, YB, ZR]</t>
        </is>
      </c>
      <c r="I387" s="39" t="inlineStr"/>
      <c r="J387" s="39" t="inlineStr"/>
      <c r="K387" s="39" t="inlineStr"/>
      <c r="L387" s="39" t="inlineStr"/>
      <c r="M387" s="39" t="inlineStr"/>
      <c r="N387" s="39" t="inlineStr"/>
      <c r="O387" s="40" t="inlineStr">
        <is>
          <t>Element CE not in TCOX14</t>
        </is>
      </c>
    </row>
    <row r="388">
      <c r="A388" s="35" t="n">
        <v>1600</v>
      </c>
      <c r="B388" s="36" t="n">
        <v>1326.85</v>
      </c>
      <c r="C388" s="36" t="inlineStr">
        <is>
          <t>CeO2</t>
        </is>
      </c>
      <c r="D388" s="36" t="inlineStr">
        <is>
          <t>CuCeO3</t>
        </is>
      </c>
      <c r="E388" s="36" t="inlineStr">
        <is>
          <t>copper cerate (hypothetical)</t>
        </is>
      </c>
      <c r="F388" s="36" t="inlineStr">
        <is>
          <t>Cu + CeO2 + 0.5 O2 -&gt; CuCeO3</t>
        </is>
      </c>
      <c r="G388" s="36" t="inlineStr"/>
      <c r="H388" s="36" t="inlineStr">
        <is>
          <t>ERROR: Thermo-Calc calculation error: se.thermocalc.core.CalculationEngineException: The element CE is not in the database, it contains only the following elements: [/-, AL, AR, B, BA, C, CA, CO, CR, CU, F, FE, GD, H, HF, K, LA, LI, MG, MN, MO, N, NA, NB, NI, O, P, S, SI, TI, V, VA, W, Y, YB, ZR]</t>
        </is>
      </c>
      <c r="I388" s="36" t="inlineStr"/>
      <c r="J388" s="36" t="inlineStr"/>
      <c r="K388" s="36" t="inlineStr"/>
      <c r="L388" s="36" t="inlineStr"/>
      <c r="M388" s="36" t="inlineStr"/>
      <c r="N388" s="36" t="inlineStr"/>
      <c r="O388" s="37" t="inlineStr">
        <is>
          <t>Element CE not in TCOX14</t>
        </is>
      </c>
    </row>
    <row r="389">
      <c r="A389" s="38" t="n">
        <v>1650</v>
      </c>
      <c r="B389" s="39" t="n">
        <v>1376.85</v>
      </c>
      <c r="C389" s="39" t="inlineStr">
        <is>
          <t>CeO2</t>
        </is>
      </c>
      <c r="D389" s="39" t="inlineStr">
        <is>
          <t>CuCeO3</t>
        </is>
      </c>
      <c r="E389" s="39" t="inlineStr">
        <is>
          <t>copper cerate (hypothetical)</t>
        </is>
      </c>
      <c r="F389" s="39" t="inlineStr">
        <is>
          <t>Cu + CeO2 + 0.5 O2 -&gt; CuCeO3</t>
        </is>
      </c>
      <c r="G389" s="39" t="inlineStr"/>
      <c r="H389" s="39" t="inlineStr">
        <is>
          <t>ERROR: Thermo-Calc calculation error: se.thermocalc.core.CalculationEngineException: The element CE is not in the database, it contains only the following elements: [/-, AL, AR, B, BA, C, CA, CO, CR, CU, F, FE, GD, H, HF, K, LA, LI, MG, MN, MO, N, NA, NB, NI, O, P, S, SI, TI, V, VA, W, Y, YB, ZR]</t>
        </is>
      </c>
      <c r="I389" s="39" t="inlineStr"/>
      <c r="J389" s="39" t="inlineStr"/>
      <c r="K389" s="39" t="inlineStr"/>
      <c r="L389" s="39" t="inlineStr"/>
      <c r="M389" s="39" t="inlineStr"/>
      <c r="N389" s="39" t="inlineStr"/>
      <c r="O389" s="40" t="inlineStr">
        <is>
          <t>Element CE not in TCOX14</t>
        </is>
      </c>
    </row>
    <row r="390">
      <c r="A390" s="35" t="n">
        <v>1700</v>
      </c>
      <c r="B390" s="36" t="n">
        <v>1426.85</v>
      </c>
      <c r="C390" s="36" t="inlineStr">
        <is>
          <t>CeO2</t>
        </is>
      </c>
      <c r="D390" s="36" t="inlineStr">
        <is>
          <t>CuCeO3</t>
        </is>
      </c>
      <c r="E390" s="36" t="inlineStr">
        <is>
          <t>copper cerate (hypothetical)</t>
        </is>
      </c>
      <c r="F390" s="36" t="inlineStr">
        <is>
          <t>Cu + CeO2 + 0.5 O2 -&gt; CuCeO3</t>
        </is>
      </c>
      <c r="G390" s="36" t="inlineStr"/>
      <c r="H390" s="36" t="inlineStr">
        <is>
          <t>ERROR: Thermo-Calc calculation error: se.thermocalc.core.CalculationEngineException: The element CE is not in the database, it contains only the following elements: [/-, AL, AR, B, BA, C, CA, CO, CR, CU, F, FE, GD, H, HF, K, LA, LI, MG, MN, MO, N, NA, NB, NI, O, P, S, SI, TI, V, VA, W, Y, YB, ZR]</t>
        </is>
      </c>
      <c r="I390" s="36" t="inlineStr"/>
      <c r="J390" s="36" t="inlineStr"/>
      <c r="K390" s="36" t="inlineStr"/>
      <c r="L390" s="36" t="inlineStr"/>
      <c r="M390" s="36" t="inlineStr"/>
      <c r="N390" s="36" t="inlineStr"/>
      <c r="O390" s="37" t="inlineStr">
        <is>
          <t>Element CE not in TCOX14</t>
        </is>
      </c>
    </row>
    <row r="391">
      <c r="A391" s="38" t="n">
        <v>1750</v>
      </c>
      <c r="B391" s="39" t="n">
        <v>1476.85</v>
      </c>
      <c r="C391" s="39" t="inlineStr">
        <is>
          <t>CeO2</t>
        </is>
      </c>
      <c r="D391" s="39" t="inlineStr">
        <is>
          <t>CuCeO3</t>
        </is>
      </c>
      <c r="E391" s="39" t="inlineStr">
        <is>
          <t>copper cerate (hypothetical)</t>
        </is>
      </c>
      <c r="F391" s="39" t="inlineStr">
        <is>
          <t>Cu + CeO2 + 0.5 O2 -&gt; CuCeO3</t>
        </is>
      </c>
      <c r="G391" s="39" t="inlineStr"/>
      <c r="H391" s="39" t="inlineStr">
        <is>
          <t>ERROR: Thermo-Calc calculation error: se.thermocalc.core.CalculationEngineException: The element CE is not in the database, it contains only the following elements: [/-, AL, AR, B, BA, C, CA, CO, CR, CU, F, FE, GD, H, HF, K, LA, LI, MG, MN, MO, N, NA, NB, NI, O, P, S, SI, TI, V, VA, W, Y, YB, ZR]</t>
        </is>
      </c>
      <c r="I391" s="39" t="inlineStr"/>
      <c r="J391" s="39" t="inlineStr"/>
      <c r="K391" s="39" t="inlineStr"/>
      <c r="L391" s="39" t="inlineStr"/>
      <c r="M391" s="39" t="inlineStr"/>
      <c r="N391" s="39" t="inlineStr"/>
      <c r="O391" s="40" t="inlineStr">
        <is>
          <t>Element CE not in TCOX14</t>
        </is>
      </c>
    </row>
    <row r="392">
      <c r="A392" s="35" t="n">
        <v>1800</v>
      </c>
      <c r="B392" s="36" t="n">
        <v>1526.85</v>
      </c>
      <c r="C392" s="36" t="inlineStr">
        <is>
          <t>CeO2</t>
        </is>
      </c>
      <c r="D392" s="36" t="inlineStr">
        <is>
          <t>CuCeO3</t>
        </is>
      </c>
      <c r="E392" s="36" t="inlineStr">
        <is>
          <t>copper cerate (hypothetical)</t>
        </is>
      </c>
      <c r="F392" s="36" t="inlineStr">
        <is>
          <t>Cu + CeO2 + 0.5 O2 -&gt; CuCeO3</t>
        </is>
      </c>
      <c r="G392" s="36" t="inlineStr"/>
      <c r="H392" s="36" t="inlineStr">
        <is>
          <t>ERROR: Thermo-Calc calculation error: se.thermocalc.core.CalculationEngineException: The element CE is not in the database, it contains only the following elements: [/-, AL, AR, B, BA, C, CA, CO, CR, CU, F, FE, GD, H, HF, K, LA, LI, MG, MN, MO, N, NA, NB, NI, O, P, S, SI, TI, V, VA, W, Y, YB, ZR]</t>
        </is>
      </c>
      <c r="I392" s="36" t="inlineStr"/>
      <c r="J392" s="36" t="inlineStr"/>
      <c r="K392" s="36" t="inlineStr"/>
      <c r="L392" s="36" t="inlineStr"/>
      <c r="M392" s="36" t="inlineStr"/>
      <c r="N392" s="36" t="inlineStr"/>
      <c r="O392" s="37" t="inlineStr">
        <is>
          <t>Element CE not in TCOX14</t>
        </is>
      </c>
    </row>
    <row r="393">
      <c r="A393" s="38" t="n">
        <v>1850</v>
      </c>
      <c r="B393" s="39" t="n">
        <v>1576.85</v>
      </c>
      <c r="C393" s="39" t="inlineStr">
        <is>
          <t>CeO2</t>
        </is>
      </c>
      <c r="D393" s="39" t="inlineStr">
        <is>
          <t>CuCeO3</t>
        </is>
      </c>
      <c r="E393" s="39" t="inlineStr">
        <is>
          <t>copper cerate (hypothetical)</t>
        </is>
      </c>
      <c r="F393" s="39" t="inlineStr">
        <is>
          <t>Cu + CeO2 + 0.5 O2 -&gt; CuCeO3</t>
        </is>
      </c>
      <c r="G393" s="39" t="inlineStr"/>
      <c r="H393" s="39" t="inlineStr">
        <is>
          <t>ERROR: Thermo-Calc calculation error: se.thermocalc.core.CalculationEngineException: The element CE is not in the database, it contains only the following elements: [/-, AL, AR, B, BA, C, CA, CO, CR, CU, F, FE, GD, H, HF, K, LA, LI, MG, MN, MO, N, NA, NB, NI, O, P, S, SI, TI, V, VA, W, Y, YB, ZR]</t>
        </is>
      </c>
      <c r="I393" s="39" t="inlineStr"/>
      <c r="J393" s="39" t="inlineStr"/>
      <c r="K393" s="39" t="inlineStr"/>
      <c r="L393" s="39" t="inlineStr"/>
      <c r="M393" s="39" t="inlineStr"/>
      <c r="N393" s="39" t="inlineStr"/>
      <c r="O393" s="40" t="inlineStr">
        <is>
          <t>Element CE not in TCOX14</t>
        </is>
      </c>
    </row>
    <row r="394">
      <c r="A394" s="35" t="n">
        <v>1900</v>
      </c>
      <c r="B394" s="36" t="n">
        <v>1626.85</v>
      </c>
      <c r="C394" s="36" t="inlineStr">
        <is>
          <t>CeO2</t>
        </is>
      </c>
      <c r="D394" s="36" t="inlineStr">
        <is>
          <t>CuCeO3</t>
        </is>
      </c>
      <c r="E394" s="36" t="inlineStr">
        <is>
          <t>copper cerate (hypothetical)</t>
        </is>
      </c>
      <c r="F394" s="36" t="inlineStr">
        <is>
          <t>Cu + CeO2 + 0.5 O2 -&gt; CuCeO3</t>
        </is>
      </c>
      <c r="G394" s="36" t="inlineStr"/>
      <c r="H394" s="36" t="inlineStr">
        <is>
          <t>ERROR: Thermo-Calc calculation error: se.thermocalc.core.CalculationEngineException: The element CE is not in the database, it contains only the following elements: [/-, AL, AR, B, BA, C, CA, CO, CR, CU, F, FE, GD, H, HF, K, LA, LI, MG, MN, MO, N, NA, NB, NI, O, P, S, SI, TI, V, VA, W, Y, YB, ZR]</t>
        </is>
      </c>
      <c r="I394" s="36" t="inlineStr"/>
      <c r="J394" s="36" t="inlineStr"/>
      <c r="K394" s="36" t="inlineStr"/>
      <c r="L394" s="36" t="inlineStr"/>
      <c r="M394" s="36" t="inlineStr"/>
      <c r="N394" s="36" t="inlineStr"/>
      <c r="O394" s="37" t="inlineStr">
        <is>
          <t>Element CE not in TCOX14</t>
        </is>
      </c>
    </row>
    <row r="395">
      <c r="A395" s="38" t="n">
        <v>800</v>
      </c>
      <c r="B395" s="39" t="n">
        <v>526.85</v>
      </c>
      <c r="C395" s="39" t="inlineStr">
        <is>
          <t>B2O3</t>
        </is>
      </c>
      <c r="D395" s="39" t="inlineStr">
        <is>
          <t>CuB2O4</t>
        </is>
      </c>
      <c r="E395" s="39" t="inlineStr">
        <is>
          <t>copper borate</t>
        </is>
      </c>
      <c r="F395" s="39" t="inlineStr">
        <is>
          <t>Cu + B2O3 + 0.5 O2 -&gt; CuB2O4</t>
        </is>
      </c>
      <c r="G395" s="39" t="n">
        <v>-222815.6319556893</v>
      </c>
      <c r="H395" s="39" t="inlineStr">
        <is>
          <t>CU2B4O7#1; CUB2O4#1; CUB8O13#1</t>
        </is>
      </c>
      <c r="I395" s="39" t="inlineStr">
        <is>
          <t>CUB2O4#1</t>
        </is>
      </c>
      <c r="J395" s="39" t="n">
        <v>-222815.6319556893</v>
      </c>
      <c r="K395" s="39" t="n">
        <v>-33912.57299215905</v>
      </c>
      <c r="L395" s="39" t="n">
        <v>-172813.3044591302</v>
      </c>
      <c r="M395" s="39" t="n">
        <v>-96858.0419010981</v>
      </c>
      <c r="N395" s="39" t="n">
        <v>-96.8580419010981</v>
      </c>
      <c r="O395" s="40" t="inlineStr"/>
    </row>
    <row r="396">
      <c r="A396" s="35" t="n">
        <v>850</v>
      </c>
      <c r="B396" s="36" t="n">
        <v>576.85</v>
      </c>
      <c r="C396" s="36" t="inlineStr">
        <is>
          <t>B2O3</t>
        </is>
      </c>
      <c r="D396" s="36" t="inlineStr">
        <is>
          <t>CuB2O4</t>
        </is>
      </c>
      <c r="E396" s="36" t="inlineStr">
        <is>
          <t>copper borate</t>
        </is>
      </c>
      <c r="F396" s="36" t="inlineStr">
        <is>
          <t>Cu + B2O3 + 0.5 O2 -&gt; CuB2O4</t>
        </is>
      </c>
      <c r="G396" s="36" t="n">
        <v>-224762.214772035</v>
      </c>
      <c r="H396" s="36" t="inlineStr">
        <is>
          <t>CU2B4O7#1; CUB2O4#1; CUB8O13#1</t>
        </is>
      </c>
      <c r="I396" s="36" t="inlineStr">
        <is>
          <t>CUB2O4#1</t>
        </is>
      </c>
      <c r="J396" s="36" t="n">
        <v>-224762.2147720351</v>
      </c>
      <c r="K396" s="36" t="n">
        <v>-36899.71572267172</v>
      </c>
      <c r="L396" s="36" t="n">
        <v>-184655.7645699373</v>
      </c>
      <c r="M396" s="36" t="n">
        <v>-92521.22147514974</v>
      </c>
      <c r="N396" s="36" t="n">
        <v>-92.52122147514974</v>
      </c>
      <c r="O396" s="37" t="inlineStr"/>
    </row>
    <row r="397">
      <c r="A397" s="38" t="n">
        <v>900</v>
      </c>
      <c r="B397" s="39" t="n">
        <v>626.85</v>
      </c>
      <c r="C397" s="39" t="inlineStr">
        <is>
          <t>B2O3</t>
        </is>
      </c>
      <c r="D397" s="39" t="inlineStr">
        <is>
          <t>CuB2O4</t>
        </is>
      </c>
      <c r="E397" s="39" t="inlineStr">
        <is>
          <t>copper borate</t>
        </is>
      </c>
      <c r="F397" s="39" t="inlineStr">
        <is>
          <t>Cu + B2O3 + 0.5 O2 -&gt; CuB2O4</t>
        </is>
      </c>
      <c r="G397" s="39" t="n">
        <v>-226786.6768067056</v>
      </c>
      <c r="H397" s="39" t="inlineStr">
        <is>
          <t>CU2B4O7#1; CUB2O4#1; CUB8O13#1</t>
        </is>
      </c>
      <c r="I397" s="39" t="inlineStr">
        <is>
          <t>CUB2O4#1</t>
        </is>
      </c>
      <c r="J397" s="39" t="n">
        <v>-226786.6768067056</v>
      </c>
      <c r="K397" s="39" t="n">
        <v>-39969.02623895592</v>
      </c>
      <c r="L397" s="39" t="n">
        <v>-196598.464641915</v>
      </c>
      <c r="M397" s="39" t="n">
        <v>-88210.50608409778</v>
      </c>
      <c r="N397" s="39" t="n">
        <v>-88.21050608409779</v>
      </c>
      <c r="O397" s="40" t="inlineStr"/>
    </row>
    <row r="398">
      <c r="A398" s="35" t="n">
        <v>950</v>
      </c>
      <c r="B398" s="36" t="n">
        <v>676.85</v>
      </c>
      <c r="C398" s="36" t="inlineStr">
        <is>
          <t>B2O3</t>
        </is>
      </c>
      <c r="D398" s="36" t="inlineStr">
        <is>
          <t>CuB2O4</t>
        </is>
      </c>
      <c r="E398" s="36" t="inlineStr">
        <is>
          <t>copper borate</t>
        </is>
      </c>
      <c r="F398" s="36" t="inlineStr">
        <is>
          <t>Cu + B2O3 + 0.5 O2 -&gt; CuB2O4</t>
        </is>
      </c>
      <c r="G398" s="36" t="n">
        <v>-228884.6839588862</v>
      </c>
      <c r="H398" s="36" t="inlineStr">
        <is>
          <t>CU2B4O7#1; CUB2O4#1; CUB8O13#1</t>
        </is>
      </c>
      <c r="I398" s="36" t="inlineStr">
        <is>
          <t>CUB2O4#1</t>
        </is>
      </c>
      <c r="J398" s="36" t="n">
        <v>-228884.6839588862</v>
      </c>
      <c r="K398" s="36" t="n">
        <v>-43116.53145504323</v>
      </c>
      <c r="L398" s="36" t="n">
        <v>-208636.6624357149</v>
      </c>
      <c r="M398" s="36" t="n">
        <v>-83924.53128797445</v>
      </c>
      <c r="N398" s="36" t="n">
        <v>-83.92453128797445</v>
      </c>
      <c r="O398" s="37" t="inlineStr"/>
    </row>
    <row r="399">
      <c r="A399" s="38" t="n">
        <v>1000</v>
      </c>
      <c r="B399" s="39" t="n">
        <v>726.85</v>
      </c>
      <c r="C399" s="39" t="inlineStr">
        <is>
          <t>B2O3</t>
        </is>
      </c>
      <c r="D399" s="39" t="inlineStr">
        <is>
          <t>CuB2O4</t>
        </is>
      </c>
      <c r="E399" s="39" t="inlineStr">
        <is>
          <t>copper borate</t>
        </is>
      </c>
      <c r="F399" s="39" t="inlineStr">
        <is>
          <t>Cu + B2O3 + 0.5 O2 -&gt; CuB2O4</t>
        </is>
      </c>
      <c r="G399" s="39" t="n">
        <v>-231052.3795671859</v>
      </c>
      <c r="H399" s="39" t="inlineStr">
        <is>
          <t>CU2B4O7#1; CUB2O4#1; CUB8O13#1</t>
        </is>
      </c>
      <c r="I399" s="39" t="inlineStr">
        <is>
          <t>CUB2O4#1</t>
        </is>
      </c>
      <c r="J399" s="39" t="n">
        <v>-231052.3795671859</v>
      </c>
      <c r="K399" s="39" t="n">
        <v>-46338.66341131481</v>
      </c>
      <c r="L399" s="39" t="n">
        <v>-220766.0411412051</v>
      </c>
      <c r="M399" s="39" t="n">
        <v>-79661.61402735417</v>
      </c>
      <c r="N399" s="39" t="n">
        <v>-79.66161402735416</v>
      </c>
      <c r="O399" s="40" t="inlineStr"/>
    </row>
    <row r="400">
      <c r="A400" s="35" t="n">
        <v>1050</v>
      </c>
      <c r="B400" s="36" t="n">
        <v>776.85</v>
      </c>
      <c r="C400" s="36" t="inlineStr">
        <is>
          <t>B2O3</t>
        </is>
      </c>
      <c r="D400" s="36" t="inlineStr">
        <is>
          <t>CuB2O4</t>
        </is>
      </c>
      <c r="E400" s="36" t="inlineStr">
        <is>
          <t>copper borate</t>
        </is>
      </c>
      <c r="F400" s="36" t="inlineStr">
        <is>
          <t>Cu + B2O3 + 0.5 O2 -&gt; CuB2O4</t>
        </is>
      </c>
      <c r="G400" s="36" t="n">
        <v>-233286.3088478558</v>
      </c>
      <c r="H400" s="36" t="inlineStr">
        <is>
          <t>CUB2O4#1; IONIC_LIQ#2</t>
        </is>
      </c>
      <c r="I400" s="36" t="inlineStr">
        <is>
          <t>CUB2O4#1</t>
        </is>
      </c>
      <c r="J400" s="36" t="n">
        <v>-233286.3088478558</v>
      </c>
      <c r="K400" s="36" t="n">
        <v>-49632.20212835616</v>
      </c>
      <c r="L400" s="36" t="n">
        <v>-232982.6508510953</v>
      </c>
      <c r="M400" s="36" t="n">
        <v>-75419.08826699713</v>
      </c>
      <c r="N400" s="36" t="n">
        <v>-75.41908826699714</v>
      </c>
      <c r="O400" s="37" t="inlineStr"/>
    </row>
    <row r="401">
      <c r="A401" s="38" t="n">
        <v>1100</v>
      </c>
      <c r="B401" s="39" t="n">
        <v>826.85</v>
      </c>
      <c r="C401" s="39" t="inlineStr">
        <is>
          <t>B2O3</t>
        </is>
      </c>
      <c r="D401" s="39" t="inlineStr">
        <is>
          <t>CuB2O4</t>
        </is>
      </c>
      <c r="E401" s="39" t="inlineStr">
        <is>
          <t>copper borate</t>
        </is>
      </c>
      <c r="F401" s="39" t="inlineStr">
        <is>
          <t>Cu + B2O3 + 0.5 O2 -&gt; CuB2O4</t>
        </is>
      </c>
      <c r="G401" s="39" t="n">
        <v>-235583.3586028197</v>
      </c>
      <c r="H401" s="39" t="inlineStr">
        <is>
          <t>CUB2O4#1</t>
        </is>
      </c>
      <c r="I401" s="39" t="inlineStr">
        <is>
          <t>CUB2O4#1</t>
        </is>
      </c>
      <c r="J401" s="39" t="n">
        <v>-235583.3586028197</v>
      </c>
      <c r="K401" s="39" t="n">
        <v>-52994.23058128006</v>
      </c>
      <c r="L401" s="39" t="n">
        <v>-245282.8726856817</v>
      </c>
      <c r="M401" s="39" t="n">
        <v>-71197.75313675916</v>
      </c>
      <c r="N401" s="39" t="n">
        <v>-71.19775313675916</v>
      </c>
      <c r="O401" s="40" t="inlineStr"/>
    </row>
    <row r="402">
      <c r="A402" s="35" t="n">
        <v>1150</v>
      </c>
      <c r="B402" s="36" t="n">
        <v>876.85</v>
      </c>
      <c r="C402" s="36" t="inlineStr">
        <is>
          <t>B2O3</t>
        </is>
      </c>
      <c r="D402" s="36" t="inlineStr">
        <is>
          <t>CuB2O4</t>
        </is>
      </c>
      <c r="E402" s="36" t="inlineStr">
        <is>
          <t>copper borate</t>
        </is>
      </c>
      <c r="F402" s="36" t="inlineStr">
        <is>
          <t>Cu + B2O3 + 0.5 O2 -&gt; CuB2O4</t>
        </is>
      </c>
      <c r="G402" s="36" t="n">
        <v>-237940.7085029702</v>
      </c>
      <c r="H402" s="36" t="inlineStr">
        <is>
          <t>CUB2O4#1</t>
        </is>
      </c>
      <c r="I402" s="36" t="inlineStr">
        <is>
          <t>CUB2O4#1</t>
        </is>
      </c>
      <c r="J402" s="36" t="n">
        <v>-237940.7085029702</v>
      </c>
      <c r="K402" s="36" t="n">
        <v>-56422.09952457435</v>
      </c>
      <c r="L402" s="36" t="n">
        <v>-257663.3746140724</v>
      </c>
      <c r="M402" s="36" t="n">
        <v>-66997.79849347845</v>
      </c>
      <c r="N402" s="36" t="n">
        <v>-66.99779849347844</v>
      </c>
      <c r="O402" s="37" t="inlineStr"/>
    </row>
    <row r="403">
      <c r="A403" s="38" t="n">
        <v>1200</v>
      </c>
      <c r="B403" s="39" t="n">
        <v>926.85</v>
      </c>
      <c r="C403" s="39" t="inlineStr">
        <is>
          <t>B2O3</t>
        </is>
      </c>
      <c r="D403" s="39" t="inlineStr">
        <is>
          <t>CuB2O4</t>
        </is>
      </c>
      <c r="E403" s="39" t="inlineStr">
        <is>
          <t>copper borate</t>
        </is>
      </c>
      <c r="F403" s="39" t="inlineStr">
        <is>
          <t>Cu + B2O3 + 0.5 O2 -&gt; CuB2O4</t>
        </is>
      </c>
      <c r="G403" s="39" t="n">
        <v>-240355.7912801087</v>
      </c>
      <c r="H403" s="39" t="inlineStr">
        <is>
          <t>CUB2O4#1</t>
        </is>
      </c>
      <c r="I403" s="39" t="inlineStr">
        <is>
          <t>CUB2O4#1</t>
        </is>
      </c>
      <c r="J403" s="39" t="n">
        <v>-240355.7912801087</v>
      </c>
      <c r="K403" s="39" t="n">
        <v>-59913.40042195933</v>
      </c>
      <c r="L403" s="39" t="n">
        <v>-270121.0791427472</v>
      </c>
      <c r="M403" s="39" t="n">
        <v>-62818.50533956406</v>
      </c>
      <c r="N403" s="39" t="n">
        <v>-62.81850533956406</v>
      </c>
      <c r="O403" s="40" t="inlineStr"/>
    </row>
    <row r="404">
      <c r="A404" s="35" t="n">
        <v>1250</v>
      </c>
      <c r="B404" s="36" t="n">
        <v>976.85</v>
      </c>
      <c r="C404" s="36" t="inlineStr">
        <is>
          <t>B2O3</t>
        </is>
      </c>
      <c r="D404" s="36" t="inlineStr">
        <is>
          <t>CuB2O4</t>
        </is>
      </c>
      <c r="E404" s="36" t="inlineStr">
        <is>
          <t>copper borate</t>
        </is>
      </c>
      <c r="F404" s="36" t="inlineStr">
        <is>
          <t>Cu + B2O3 + 0.5 O2 -&gt; CuB2O4</t>
        </is>
      </c>
      <c r="G404" s="36" t="n">
        <v>-242826.2598688613</v>
      </c>
      <c r="H404" s="36" t="inlineStr">
        <is>
          <t>CUB2O4#1</t>
        </is>
      </c>
      <c r="I404" s="36" t="inlineStr">
        <is>
          <t>CUB2O4#1</t>
        </is>
      </c>
      <c r="J404" s="36" t="n">
        <v>-242826.2598688614</v>
      </c>
      <c r="K404" s="36" t="n">
        <v>-63465.94505805945</v>
      </c>
      <c r="L404" s="36" t="n">
        <v>-282653.1375873307</v>
      </c>
      <c r="M404" s="36" t="n">
        <v>-58659.19506500172</v>
      </c>
      <c r="N404" s="36" t="n">
        <v>-58.65919506500173</v>
      </c>
      <c r="O404" s="37" t="inlineStr"/>
    </row>
    <row r="405">
      <c r="A405" s="38" t="n">
        <v>1300</v>
      </c>
      <c r="B405" s="39" t="n">
        <v>1026.85</v>
      </c>
      <c r="C405" s="39" t="inlineStr">
        <is>
          <t>B2O3</t>
        </is>
      </c>
      <c r="D405" s="39" t="inlineStr">
        <is>
          <t>CuB2O4</t>
        </is>
      </c>
      <c r="E405" s="39" t="inlineStr">
        <is>
          <t>copper borate</t>
        </is>
      </c>
      <c r="F405" s="39" t="inlineStr">
        <is>
          <t>Cu + B2O3 + 0.5 O2 -&gt; CuB2O4</t>
        </is>
      </c>
      <c r="G405" s="39" t="n">
        <v>-245349.9600371431</v>
      </c>
      <c r="H405" s="39" t="inlineStr">
        <is>
          <t>CU2B4O7#1; CUB2O4#1</t>
        </is>
      </c>
      <c r="I405" s="39" t="inlineStr">
        <is>
          <t>CUB2O4#1</t>
        </is>
      </c>
      <c r="J405" s="39" t="n">
        <v>-245349.9600371431</v>
      </c>
      <c r="K405" s="39" t="n">
        <v>-67077.64455849766</v>
      </c>
      <c r="L405" s="39" t="n">
        <v>-295256.9074000003</v>
      </c>
      <c r="M405" s="39" t="n">
        <v>-54519.3188180977</v>
      </c>
      <c r="N405" s="39" t="n">
        <v>-54.5193188180977</v>
      </c>
      <c r="O405" s="40" t="inlineStr"/>
    </row>
    <row r="406">
      <c r="A406" s="35" t="n">
        <v>1350</v>
      </c>
      <c r="B406" s="36" t="n">
        <v>1076.85</v>
      </c>
      <c r="C406" s="36" t="inlineStr">
        <is>
          <t>B2O3</t>
        </is>
      </c>
      <c r="D406" s="36" t="inlineStr">
        <is>
          <t>CuB2O4</t>
        </is>
      </c>
      <c r="E406" s="36" t="inlineStr">
        <is>
          <t>copper borate</t>
        </is>
      </c>
      <c r="F406" s="36" t="inlineStr">
        <is>
          <t>Cu + B2O3 + 0.5 O2 -&gt; CuB2O4</t>
        </is>
      </c>
      <c r="G406" s="36" t="n">
        <v>-248297.8287498982</v>
      </c>
      <c r="H406" s="36" t="inlineStr">
        <is>
          <t>GAS#1; IONIC_LIQ#2</t>
        </is>
      </c>
      <c r="I406" s="36" t="inlineStr"/>
      <c r="J406" s="36" t="inlineStr"/>
      <c r="K406" s="36" t="n">
        <v>-70746.38367789735</v>
      </c>
      <c r="L406" s="36" t="n">
        <v>-307929.9322742684</v>
      </c>
      <c r="M406" s="36" t="n">
        <v>-53009.00590382819</v>
      </c>
      <c r="N406" s="36" t="n">
        <v>-53.00900590382819</v>
      </c>
      <c r="O406" s="37" t="inlineStr"/>
    </row>
    <row r="407">
      <c r="A407" s="38" t="n">
        <v>1400</v>
      </c>
      <c r="B407" s="39" t="n">
        <v>1126.85</v>
      </c>
      <c r="C407" s="39" t="inlineStr">
        <is>
          <t>B2O3</t>
        </is>
      </c>
      <c r="D407" s="39" t="inlineStr">
        <is>
          <t>CuB2O4</t>
        </is>
      </c>
      <c r="E407" s="39" t="inlineStr">
        <is>
          <t>copper borate</t>
        </is>
      </c>
      <c r="F407" s="39" t="inlineStr">
        <is>
          <t>Cu + B2O3 + 0.5 O2 -&gt; CuB2O4</t>
        </is>
      </c>
      <c r="G407" s="39" t="n">
        <v>-251494.9225826229</v>
      </c>
      <c r="H407" s="39" t="inlineStr">
        <is>
          <t>GAS#1; IONIC_LIQ#2</t>
        </is>
      </c>
      <c r="I407" s="39" t="inlineStr"/>
      <c r="J407" s="39" t="inlineStr"/>
      <c r="K407" s="39" t="n">
        <v>-74885.75572616636</v>
      </c>
      <c r="L407" s="39" t="n">
        <v>-320669.9247844102</v>
      </c>
      <c r="M407" s="39" t="n">
        <v>-52500.64103551093</v>
      </c>
      <c r="N407" s="39" t="n">
        <v>-52.50064103551092</v>
      </c>
      <c r="O407" s="40" t="inlineStr"/>
    </row>
    <row r="408">
      <c r="A408" s="35" t="n">
        <v>1450</v>
      </c>
      <c r="B408" s="36" t="n">
        <v>1176.85</v>
      </c>
      <c r="C408" s="36" t="inlineStr">
        <is>
          <t>B2O3</t>
        </is>
      </c>
      <c r="D408" s="36" t="inlineStr">
        <is>
          <t>CuB2O4</t>
        </is>
      </c>
      <c r="E408" s="36" t="inlineStr">
        <is>
          <t>copper borate</t>
        </is>
      </c>
      <c r="F408" s="36" t="inlineStr">
        <is>
          <t>Cu + B2O3 + 0.5 O2 -&gt; CuB2O4</t>
        </is>
      </c>
      <c r="G408" s="36" t="n">
        <v>-254736.6884615909</v>
      </c>
      <c r="H408" s="36" t="inlineStr">
        <is>
          <t>GAS#1; IONIC_LIQ#2</t>
        </is>
      </c>
      <c r="I408" s="36" t="inlineStr"/>
      <c r="J408" s="36" t="inlineStr"/>
      <c r="K408" s="36" t="n">
        <v>-79154.90829742474</v>
      </c>
      <c r="L408" s="36" t="n">
        <v>-333474.7513710395</v>
      </c>
      <c r="M408" s="36" t="n">
        <v>-51913.0100464439</v>
      </c>
      <c r="N408" s="36" t="n">
        <v>-51.9130100464439</v>
      </c>
      <c r="O408" s="37" t="inlineStr"/>
    </row>
    <row r="409">
      <c r="A409" s="38" t="n">
        <v>1500</v>
      </c>
      <c r="B409" s="39" t="n">
        <v>1226.85</v>
      </c>
      <c r="C409" s="39" t="inlineStr">
        <is>
          <t>B2O3</t>
        </is>
      </c>
      <c r="D409" s="39" t="inlineStr">
        <is>
          <t>CuB2O4</t>
        </is>
      </c>
      <c r="E409" s="39" t="inlineStr">
        <is>
          <t>copper borate</t>
        </is>
      </c>
      <c r="F409" s="39" t="inlineStr">
        <is>
          <t>Cu + B2O3 + 0.5 O2 -&gt; CuB2O4</t>
        </is>
      </c>
      <c r="G409" s="39" t="n">
        <v>-258021.649970585</v>
      </c>
      <c r="H409" s="39" t="inlineStr">
        <is>
          <t>GAS#1; IONIC_LIQ#2</t>
        </is>
      </c>
      <c r="I409" s="39" t="inlineStr"/>
      <c r="J409" s="39" t="inlineStr"/>
      <c r="K409" s="39" t="n">
        <v>-83478.17103307633</v>
      </c>
      <c r="L409" s="39" t="n">
        <v>-346342.4195472346</v>
      </c>
      <c r="M409" s="39" t="n">
        <v>-51320.55847963202</v>
      </c>
      <c r="N409" s="39" t="n">
        <v>-51.32055847963202</v>
      </c>
      <c r="O409" s="40" t="inlineStr"/>
    </row>
    <row r="410">
      <c r="A410" s="35" t="n">
        <v>1550</v>
      </c>
      <c r="B410" s="36" t="n">
        <v>1276.85</v>
      </c>
      <c r="C410" s="36" t="inlineStr">
        <is>
          <t>B2O3</t>
        </is>
      </c>
      <c r="D410" s="36" t="inlineStr">
        <is>
          <t>CuB2O4</t>
        </is>
      </c>
      <c r="E410" s="36" t="inlineStr">
        <is>
          <t>copper borate</t>
        </is>
      </c>
      <c r="F410" s="36" t="inlineStr">
        <is>
          <t>Cu + B2O3 + 0.5 O2 -&gt; CuB2O4</t>
        </is>
      </c>
      <c r="G410" s="36" t="n">
        <v>-261348.435500141</v>
      </c>
      <c r="H410" s="36" t="inlineStr">
        <is>
          <t>GAS#1; IONIC_LIQ#2</t>
        </is>
      </c>
      <c r="I410" s="36" t="inlineStr"/>
      <c r="J410" s="36" t="inlineStr"/>
      <c r="K410" s="36" t="n">
        <v>-87853.73960806547</v>
      </c>
      <c r="L410" s="36" t="n">
        <v>-359271.0672644661</v>
      </c>
      <c r="M410" s="36" t="n">
        <v>-50723.97511400445</v>
      </c>
      <c r="N410" s="36" t="n">
        <v>-50.72397511400445</v>
      </c>
      <c r="O410" s="37" t="inlineStr"/>
    </row>
    <row r="411">
      <c r="A411" s="38" t="n">
        <v>1600</v>
      </c>
      <c r="B411" s="39" t="n">
        <v>1326.85</v>
      </c>
      <c r="C411" s="39" t="inlineStr">
        <is>
          <t>B2O3</t>
        </is>
      </c>
      <c r="D411" s="39" t="inlineStr">
        <is>
          <t>CuB2O4</t>
        </is>
      </c>
      <c r="E411" s="39" t="inlineStr">
        <is>
          <t>copper borate</t>
        </is>
      </c>
      <c r="F411" s="39" t="inlineStr">
        <is>
          <t>Cu + B2O3 + 0.5 O2 -&gt; CuB2O4</t>
        </is>
      </c>
      <c r="G411" s="39" t="n">
        <v>-264715.7744380173</v>
      </c>
      <c r="H411" s="39" t="inlineStr">
        <is>
          <t>GAS#1; IONIC_LIQ#2</t>
        </is>
      </c>
      <c r="I411" s="39" t="inlineStr"/>
      <c r="J411" s="39" t="inlineStr"/>
      <c r="K411" s="39" t="n">
        <v>-92279.92616727331</v>
      </c>
      <c r="L411" s="39" t="n">
        <v>-372258.9544395002</v>
      </c>
      <c r="M411" s="39" t="n">
        <v>-50123.97540184367</v>
      </c>
      <c r="N411" s="39" t="n">
        <v>-50.12397540184367</v>
      </c>
      <c r="O411" s="40" t="inlineStr"/>
    </row>
    <row r="412">
      <c r="A412" s="35" t="n">
        <v>1650</v>
      </c>
      <c r="B412" s="36" t="n">
        <v>1376.85</v>
      </c>
      <c r="C412" s="36" t="inlineStr">
        <is>
          <t>B2O3</t>
        </is>
      </c>
      <c r="D412" s="36" t="inlineStr">
        <is>
          <t>CuB2O4</t>
        </is>
      </c>
      <c r="E412" s="36" t="inlineStr">
        <is>
          <t>copper borate</t>
        </is>
      </c>
      <c r="F412" s="36" t="inlineStr">
        <is>
          <t>Cu + B2O3 + 0.5 O2 -&gt; CuB2O4</t>
        </is>
      </c>
      <c r="G412" s="36" t="n">
        <v>-268122.499961752</v>
      </c>
      <c r="H412" s="36" t="inlineStr">
        <is>
          <t>GAS#1; IONIC_LIQ#2</t>
        </is>
      </c>
      <c r="I412" s="36" t="inlineStr"/>
      <c r="J412" s="36" t="inlineStr"/>
      <c r="K412" s="36" t="n">
        <v>-96755.14839899541</v>
      </c>
      <c r="L412" s="36" t="n">
        <v>-385304.4566984351</v>
      </c>
      <c r="M412" s="36" t="n">
        <v>-49521.38397459663</v>
      </c>
      <c r="N412" s="36" t="n">
        <v>-49.52138397459662</v>
      </c>
      <c r="O412" s="37" t="inlineStr"/>
    </row>
    <row r="413">
      <c r="A413" s="38" t="n">
        <v>1700</v>
      </c>
      <c r="B413" s="39" t="n">
        <v>1426.85</v>
      </c>
      <c r="C413" s="39" t="inlineStr">
        <is>
          <t>B2O3</t>
        </is>
      </c>
      <c r="D413" s="39" t="inlineStr">
        <is>
          <t>CuB2O4</t>
        </is>
      </c>
      <c r="E413" s="39" t="inlineStr">
        <is>
          <t>copper borate</t>
        </is>
      </c>
      <c r="F413" s="39" t="inlineStr">
        <is>
          <t>Cu + B2O3 + 0.5 O2 -&gt; CuB2O4</t>
        </is>
      </c>
      <c r="G413" s="39" t="n">
        <v>-271567.5612094605</v>
      </c>
      <c r="H413" s="39" t="inlineStr">
        <is>
          <t>GAS#1; IONIC_LIQ#2</t>
        </is>
      </c>
      <c r="I413" s="39" t="inlineStr"/>
      <c r="J413" s="39" t="inlineStr"/>
      <c r="K413" s="39" t="n">
        <v>-101277.9199339312</v>
      </c>
      <c r="L413" s="39" t="n">
        <v>-398406.061438994</v>
      </c>
      <c r="M413" s="39" t="n">
        <v>-48917.27407235815</v>
      </c>
      <c r="N413" s="39" t="n">
        <v>-48.91727407235815</v>
      </c>
      <c r="O413" s="40" t="inlineStr"/>
    </row>
    <row r="414">
      <c r="A414" s="35" t="n">
        <v>1750</v>
      </c>
      <c r="B414" s="36" t="n">
        <v>1476.85</v>
      </c>
      <c r="C414" s="36" t="inlineStr">
        <is>
          <t>B2O3</t>
        </is>
      </c>
      <c r="D414" s="36" t="inlineStr">
        <is>
          <t>CuB2O4</t>
        </is>
      </c>
      <c r="E414" s="36" t="inlineStr">
        <is>
          <t>copper borate</t>
        </is>
      </c>
      <c r="F414" s="36" t="inlineStr">
        <is>
          <t>Cu + B2O3 + 0.5 O2 -&gt; CuB2O4</t>
        </is>
      </c>
      <c r="G414" s="36" t="n">
        <v>-275050.048987978</v>
      </c>
      <c r="H414" s="36" t="inlineStr">
        <is>
          <t>GAS#1; IONIC_LIQ#2</t>
        </is>
      </c>
      <c r="I414" s="36" t="inlineStr"/>
      <c r="J414" s="36" t="inlineStr"/>
      <c r="K414" s="36" t="n">
        <v>-105846.8418745748</v>
      </c>
      <c r="L414" s="36" t="n">
        <v>-411562.3663447147</v>
      </c>
      <c r="M414" s="36" t="n">
        <v>-48313.19407416577</v>
      </c>
      <c r="N414" s="36" t="n">
        <v>-48.31319407416577</v>
      </c>
      <c r="O414" s="37" t="inlineStr"/>
    </row>
    <row r="415">
      <c r="A415" s="38" t="n">
        <v>1800</v>
      </c>
      <c r="B415" s="39" t="n">
        <v>1526.85</v>
      </c>
      <c r="C415" s="39" t="inlineStr">
        <is>
          <t>B2O3</t>
        </is>
      </c>
      <c r="D415" s="39" t="inlineStr">
        <is>
          <t>CuB2O4</t>
        </is>
      </c>
      <c r="E415" s="39" t="inlineStr">
        <is>
          <t>copper borate</t>
        </is>
      </c>
      <c r="F415" s="39" t="inlineStr">
        <is>
          <t>Cu + B2O3 + 0.5 O2 -&gt; CuB2O4</t>
        </is>
      </c>
      <c r="G415" s="39" t="n">
        <v>-278569.2410931564</v>
      </c>
      <c r="H415" s="39" t="inlineStr">
        <is>
          <t>GAS#1; IONIC_LIQ#2</t>
        </is>
      </c>
      <c r="I415" s="39" t="inlineStr"/>
      <c r="J415" s="39" t="inlineStr"/>
      <c r="K415" s="39" t="n">
        <v>-110460.5952933756</v>
      </c>
      <c r="L415" s="39" t="n">
        <v>-424772.0805032522</v>
      </c>
      <c r="M415" s="39" t="n">
        <v>-47711.52449032571</v>
      </c>
      <c r="N415" s="39" t="n">
        <v>-47.71152449032571</v>
      </c>
      <c r="O415" s="40" t="inlineStr"/>
    </row>
    <row r="416">
      <c r="A416" s="35" t="n">
        <v>1850</v>
      </c>
      <c r="B416" s="36" t="n">
        <v>1576.85</v>
      </c>
      <c r="C416" s="36" t="inlineStr">
        <is>
          <t>B2O3</t>
        </is>
      </c>
      <c r="D416" s="36" t="inlineStr">
        <is>
          <t>CuB2O4</t>
        </is>
      </c>
      <c r="E416" s="36" t="inlineStr">
        <is>
          <t>copper borate</t>
        </is>
      </c>
      <c r="F416" s="36" t="inlineStr">
        <is>
          <t>Cu + B2O3 + 0.5 O2 -&gt; CuB2O4</t>
        </is>
      </c>
      <c r="G416" s="36" t="n">
        <v>-282124.6761809553</v>
      </c>
      <c r="H416" s="36" t="inlineStr">
        <is>
          <t>GAS#1; IONIC_LIQ#2</t>
        </is>
      </c>
      <c r="I416" s="36" t="inlineStr"/>
      <c r="J416" s="36" t="inlineStr"/>
      <c r="K416" s="36" t="n">
        <v>-115117.9345650079</v>
      </c>
      <c r="L416" s="36" t="n">
        <v>-438034.0282849706</v>
      </c>
      <c r="M416" s="36" t="n">
        <v>-47116.02864171588</v>
      </c>
      <c r="N416" s="36" t="n">
        <v>-47.11602864171588</v>
      </c>
      <c r="O416" s="37" t="inlineStr"/>
    </row>
    <row r="417">
      <c r="A417" s="45" t="n">
        <v>1900</v>
      </c>
      <c r="B417" s="46" t="n">
        <v>1626.85</v>
      </c>
      <c r="C417" s="46" t="inlineStr">
        <is>
          <t>B2O3</t>
        </is>
      </c>
      <c r="D417" s="46" t="inlineStr">
        <is>
          <t>CuB2O4</t>
        </is>
      </c>
      <c r="E417" s="46" t="inlineStr">
        <is>
          <t>copper borate</t>
        </is>
      </c>
      <c r="F417" s="46" t="inlineStr">
        <is>
          <t>Cu + B2O3 + 0.5 O2 -&gt; CuB2O4</t>
        </is>
      </c>
      <c r="G417" s="46" t="n">
        <v>-285716.2699450601</v>
      </c>
      <c r="H417" s="46" t="inlineStr">
        <is>
          <t>GAS#1; IONIC_LIQ#2</t>
        </is>
      </c>
      <c r="I417" s="46" t="inlineStr"/>
      <c r="J417" s="46" t="inlineStr"/>
      <c r="K417" s="46" t="n">
        <v>-119817.6814199426</v>
      </c>
      <c r="L417" s="46" t="n">
        <v>-451347.1561276338</v>
      </c>
      <c r="M417" s="46" t="n">
        <v>-46532.69381373539</v>
      </c>
      <c r="N417" s="46" t="n">
        <v>-46.53269381373538</v>
      </c>
      <c r="O417" s="47" t="inlineStr"/>
    </row>
  </sheetData>
  <mergeCells count="2">
    <mergeCell ref="A1:J1"/>
    <mergeCell ref="A2:J2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A5A5A5"/>
    <outlinePr summaryBelow="1" summaryRight="1"/>
    <pageSetUpPr/>
  </sheetPr>
  <dimension ref="A1:O27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9" customWidth="1" min="3" max="3"/>
    <col width="25" customWidth="1" min="4" max="4"/>
    <col width="8" customWidth="1" min="5" max="5"/>
    <col width="30" customWidth="1" min="6" max="6"/>
    <col width="21" customWidth="1" min="7" max="7"/>
    <col width="30" customWidth="1" min="8" max="8"/>
    <col width="21" customWidth="1" min="9" max="9"/>
    <col width="21" customWidth="1" min="10" max="10"/>
    <col width="21" customWidth="1" min="11" max="11"/>
    <col width="21" customWidth="1" min="12" max="12"/>
    <col width="21" customWidth="1" min="13" max="13"/>
    <col width="21" customWidth="1" min="14" max="14"/>
    <col width="27" customWidth="1" min="15" max="15"/>
  </cols>
  <sheetData>
    <row r="1">
      <c r="A1" s="3" t="inlineStr">
        <is>
          <t>RAW TC-PYTHON — Fine-resolution ΔG vs T for top 6 candidates</t>
        </is>
      </c>
    </row>
    <row r="2">
      <c r="A2" s="31" t="inlineStr">
        <is>
          <t>25 K steps for higher resolution than the 50 K screening grid. Source for the dG_vs_T_top6.png figure on the Dashboard.</t>
        </is>
      </c>
    </row>
    <row r="3">
      <c r="A3" s="32" t="inlineStr">
        <is>
          <t>T_K</t>
        </is>
      </c>
      <c r="B3" s="33" t="inlineStr">
        <is>
          <t>T_C</t>
        </is>
      </c>
      <c r="C3" s="33" t="inlineStr">
        <is>
          <t>product</t>
        </is>
      </c>
      <c r="D3" s="33" t="inlineStr">
        <is>
          <t>product_name</t>
        </is>
      </c>
      <c r="E3" s="33" t="inlineStr">
        <is>
          <t>oxide</t>
        </is>
      </c>
      <c r="F3" s="33" t="inlineStr">
        <is>
          <t>reaction</t>
        </is>
      </c>
      <c r="G3" s="33" t="inlineStr">
        <is>
          <t>GM_system_product</t>
        </is>
      </c>
      <c r="H3" s="33" t="inlineStr">
        <is>
          <t>stable_phases</t>
        </is>
      </c>
      <c r="I3" s="33" t="inlineStr">
        <is>
          <t>ternary_phase_found</t>
        </is>
      </c>
      <c r="J3" s="33" t="inlineStr">
        <is>
          <t>GM_ternary_phase</t>
        </is>
      </c>
      <c r="K3" s="33" t="inlineStr">
        <is>
          <t>G_Cu_metal</t>
        </is>
      </c>
      <c r="L3" s="33" t="inlineStr">
        <is>
          <t>G_O2</t>
        </is>
      </c>
      <c r="M3" s="33" t="inlineStr">
        <is>
          <t>dG_rxn_system_J</t>
        </is>
      </c>
      <c r="N3" s="33" t="inlineStr">
        <is>
          <t>dG_rxn_system_kJ</t>
        </is>
      </c>
      <c r="O3" s="34" t="inlineStr">
        <is>
          <t>notes</t>
        </is>
      </c>
    </row>
    <row r="4">
      <c r="A4" s="35" t="n">
        <v>800</v>
      </c>
      <c r="B4" s="36" t="n">
        <v>526.85</v>
      </c>
      <c r="C4" s="36" t="inlineStr">
        <is>
          <t>CuFe2O4</t>
        </is>
      </c>
      <c r="D4" s="36" t="inlineStr">
        <is>
          <t>copper ferrite spinel</t>
        </is>
      </c>
      <c r="E4" s="36" t="inlineStr">
        <is>
          <t>FeO</t>
        </is>
      </c>
      <c r="F4" s="36" t="inlineStr">
        <is>
          <t>Cu + 2FeO + O2 -&gt; CuFe2O4</t>
        </is>
      </c>
      <c r="G4" s="36" t="n">
        <v>-162100.4647814551</v>
      </c>
      <c r="H4" s="36" t="inlineStr">
        <is>
          <t>CUO#1; GAS#1; SPINEL#1</t>
        </is>
      </c>
      <c r="I4" s="36" t="inlineStr">
        <is>
          <t>SPINEL#1</t>
        </is>
      </c>
      <c r="J4" s="36" t="n">
        <v>-162103.1197183228</v>
      </c>
      <c r="K4" s="36" t="n">
        <v>-33912.57299215905</v>
      </c>
      <c r="L4" s="36" t="n">
        <v>-172813.3044591302</v>
      </c>
      <c r="M4" s="36" t="n">
        <v>-271031.8747910243</v>
      </c>
      <c r="N4" s="36" t="n">
        <v>-271.0318747910243</v>
      </c>
      <c r="O4" s="37" t="inlineStr"/>
    </row>
    <row r="5">
      <c r="A5" s="38" t="n">
        <v>825</v>
      </c>
      <c r="B5" s="39" t="n">
        <v>551.85</v>
      </c>
      <c r="C5" s="39" t="inlineStr">
        <is>
          <t>CuFe2O4</t>
        </is>
      </c>
      <c r="D5" s="39" t="inlineStr">
        <is>
          <t>copper ferrite spinel</t>
        </is>
      </c>
      <c r="E5" s="39" t="inlineStr">
        <is>
          <t>FeO</t>
        </is>
      </c>
      <c r="F5" s="39" t="inlineStr">
        <is>
          <t>Cu + 2FeO + O2 -&gt; CuFe2O4</t>
        </is>
      </c>
      <c r="G5" s="39" t="n">
        <v>-163305.1809513912</v>
      </c>
      <c r="H5" s="39" t="inlineStr">
        <is>
          <t>CUO#1; GAS#1; SPINEL#1</t>
        </is>
      </c>
      <c r="I5" s="39" t="inlineStr">
        <is>
          <t>SPINEL#1</t>
        </is>
      </c>
      <c r="J5" s="39" t="n">
        <v>-163309.0607140216</v>
      </c>
      <c r="K5" s="39" t="n">
        <v>-35395.6073834034</v>
      </c>
      <c r="L5" s="39" t="n">
        <v>-178721.6895388745</v>
      </c>
      <c r="M5" s="39" t="n">
        <v>-267093.2884504393</v>
      </c>
      <c r="N5" s="39" t="n">
        <v>-267.0932884504393</v>
      </c>
      <c r="O5" s="40" t="inlineStr"/>
    </row>
    <row r="6">
      <c r="A6" s="35" t="n">
        <v>850</v>
      </c>
      <c r="B6" s="36" t="n">
        <v>576.85</v>
      </c>
      <c r="C6" s="36" t="inlineStr">
        <is>
          <t>CuFe2O4</t>
        </is>
      </c>
      <c r="D6" s="36" t="inlineStr">
        <is>
          <t>copper ferrite spinel</t>
        </is>
      </c>
      <c r="E6" s="36" t="inlineStr">
        <is>
          <t>FeO</t>
        </is>
      </c>
      <c r="F6" s="36" t="inlineStr">
        <is>
          <t>Cu + 2FeO + O2 -&gt; CuFe2O4</t>
        </is>
      </c>
      <c r="G6" s="36" t="n">
        <v>-164531.6760717952</v>
      </c>
      <c r="H6" s="36" t="inlineStr">
        <is>
          <t>CUO#1; GAS#1; SPINEL#1</t>
        </is>
      </c>
      <c r="I6" s="36" t="inlineStr">
        <is>
          <t>SPINEL#1</t>
        </is>
      </c>
      <c r="J6" s="36" t="n">
        <v>-164537.2634709534</v>
      </c>
      <c r="K6" s="36" t="n">
        <v>-36899.71572267172</v>
      </c>
      <c r="L6" s="36" t="n">
        <v>-184655.7645699373</v>
      </c>
      <c r="M6" s="36" t="n">
        <v>-262714.1421186505</v>
      </c>
      <c r="N6" s="36" t="n">
        <v>-262.7141421186505</v>
      </c>
      <c r="O6" s="37" t="inlineStr"/>
    </row>
    <row r="7">
      <c r="A7" s="38" t="n">
        <v>875</v>
      </c>
      <c r="B7" s="39" t="n">
        <v>601.85</v>
      </c>
      <c r="C7" s="39" t="inlineStr">
        <is>
          <t>CuFe2O4</t>
        </is>
      </c>
      <c r="D7" s="39" t="inlineStr">
        <is>
          <t>copper ferrite spinel</t>
        </is>
      </c>
      <c r="E7" s="39" t="inlineStr">
        <is>
          <t>FeO</t>
        </is>
      </c>
      <c r="F7" s="39" t="inlineStr">
        <is>
          <t>Cu + 2FeO + O2 -&gt; CuFe2O4</t>
        </is>
      </c>
      <c r="G7" s="39" t="n">
        <v>-165779.3646911658</v>
      </c>
      <c r="H7" s="39" t="inlineStr">
        <is>
          <t>CUO#1; GAS#1; SPINEL#1</t>
        </is>
      </c>
      <c r="I7" s="39" t="inlineStr">
        <is>
          <t>SPINEL#1</t>
        </is>
      </c>
      <c r="J7" s="39" t="n">
        <v>-165787.2999621987</v>
      </c>
      <c r="K7" s="39" t="n">
        <v>-38424.35858530019</v>
      </c>
      <c r="L7" s="39" t="n">
        <v>-190614.8917858748</v>
      </c>
      <c r="M7" s="39" t="n">
        <v>-258167.5254285109</v>
      </c>
      <c r="N7" s="39" t="n">
        <v>-258.1675254285108</v>
      </c>
      <c r="O7" s="40" t="inlineStr"/>
    </row>
    <row r="8">
      <c r="A8" s="35" t="n">
        <v>900</v>
      </c>
      <c r="B8" s="36" t="n">
        <v>626.85</v>
      </c>
      <c r="C8" s="36" t="inlineStr">
        <is>
          <t>CuFe2O4</t>
        </is>
      </c>
      <c r="D8" s="36" t="inlineStr">
        <is>
          <t>copper ferrite spinel</t>
        </is>
      </c>
      <c r="E8" s="36" t="inlineStr">
        <is>
          <t>FeO</t>
        </is>
      </c>
      <c r="F8" s="36" t="inlineStr">
        <is>
          <t>Cu + 2FeO + O2 -&gt; CuFe2O4</t>
        </is>
      </c>
      <c r="G8" s="36" t="n">
        <v>-167047.6962978091</v>
      </c>
      <c r="H8" s="36" t="inlineStr">
        <is>
          <t>CUO#1; GAS#1; SPINEL#1</t>
        </is>
      </c>
      <c r="I8" s="36" t="inlineStr">
        <is>
          <t>SPINEL#1</t>
        </is>
      </c>
      <c r="J8" s="36" t="n">
        <v>-167058.8157897713</v>
      </c>
      <c r="K8" s="36" t="n">
        <v>-39969.02623895592</v>
      </c>
      <c r="L8" s="36" t="n">
        <v>-196598.464641915</v>
      </c>
      <c r="M8" s="36" t="n">
        <v>-253638.9817711887</v>
      </c>
      <c r="N8" s="36" t="n">
        <v>-253.6389817711887</v>
      </c>
      <c r="O8" s="37" t="inlineStr"/>
    </row>
    <row r="9">
      <c r="A9" s="38" t="n">
        <v>925</v>
      </c>
      <c r="B9" s="39" t="n">
        <v>651.85</v>
      </c>
      <c r="C9" s="39" t="inlineStr">
        <is>
          <t>CuFe2O4</t>
        </is>
      </c>
      <c r="D9" s="39" t="inlineStr">
        <is>
          <t>copper ferrite spinel</t>
        </is>
      </c>
      <c r="E9" s="39" t="inlineStr">
        <is>
          <t>FeO</t>
        </is>
      </c>
      <c r="F9" s="39" t="inlineStr">
        <is>
          <t>Cu + 2FeO + O2 -&gt; CuFe2O4</t>
        </is>
      </c>
      <c r="G9" s="39" t="n">
        <v>-168336.1526121151</v>
      </c>
      <c r="H9" s="39" t="inlineStr">
        <is>
          <t>CUO#1; GAS#1; SPINEL#1</t>
        </is>
      </c>
      <c r="I9" s="39" t="inlineStr">
        <is>
          <t>SPINEL#1</t>
        </is>
      </c>
      <c r="J9" s="39" t="n">
        <v>-168351.5326179343</v>
      </c>
      <c r="K9" s="39" t="n">
        <v>-41533.23626680579</v>
      </c>
      <c r="L9" s="39" t="n">
        <v>-202605.9053106338</v>
      </c>
      <c r="M9" s="39" t="n">
        <v>-249127.8475181395</v>
      </c>
      <c r="N9" s="39" t="n">
        <v>-249.1278475181395</v>
      </c>
      <c r="O9" s="40" t="inlineStr"/>
    </row>
    <row r="10">
      <c r="A10" s="35" t="n">
        <v>950</v>
      </c>
      <c r="B10" s="36" t="n">
        <v>676.85</v>
      </c>
      <c r="C10" s="36" t="inlineStr">
        <is>
          <t>CuFe2O4</t>
        </is>
      </c>
      <c r="D10" s="36" t="inlineStr">
        <is>
          <t>copper ferrite spinel</t>
        </is>
      </c>
      <c r="E10" s="36" t="inlineStr">
        <is>
          <t>FeO</t>
        </is>
      </c>
      <c r="F10" s="36" t="inlineStr">
        <is>
          <t>Cu + 2FeO + O2 -&gt; CuFe2O4</t>
        </is>
      </c>
      <c r="G10" s="36" t="n">
        <v>-169644.2453335798</v>
      </c>
      <c r="H10" s="36" t="inlineStr">
        <is>
          <t>CUO#1; GAS#1; SPINEL#1</t>
        </is>
      </c>
      <c r="I10" s="36" t="inlineStr">
        <is>
          <t>SPINEL#1</t>
        </is>
      </c>
      <c r="J10" s="36" t="n">
        <v>-169665.2505084478</v>
      </c>
      <c r="K10" s="36" t="n">
        <v>-43116.53145504323</v>
      </c>
      <c r="L10" s="36" t="n">
        <v>-208636.6624357149</v>
      </c>
      <c r="M10" s="36" t="n">
        <v>-244633.4630851566</v>
      </c>
      <c r="N10" s="36" t="n">
        <v>-244.6334630851566</v>
      </c>
      <c r="O10" s="37" t="inlineStr"/>
    </row>
    <row r="11">
      <c r="A11" s="38" t="n">
        <v>975</v>
      </c>
      <c r="B11" s="39" t="n">
        <v>701.85</v>
      </c>
      <c r="C11" s="39" t="inlineStr">
        <is>
          <t>CuFe2O4</t>
        </is>
      </c>
      <c r="D11" s="39" t="inlineStr">
        <is>
          <t>copper ferrite spinel</t>
        </is>
      </c>
      <c r="E11" s="39" t="inlineStr">
        <is>
          <t>FeO</t>
        </is>
      </c>
      <c r="F11" s="39" t="inlineStr">
        <is>
          <t>Cu + 2FeO + O2 -&gt; CuFe2O4</t>
        </is>
      </c>
      <c r="G11" s="39" t="n">
        <v>-170971.5142514397</v>
      </c>
      <c r="H11" s="39" t="inlineStr">
        <is>
          <t>CUO#1; GAS#1; SPINEL#1</t>
        </is>
      </c>
      <c r="I11" s="39" t="inlineStr">
        <is>
          <t>SPINEL#1</t>
        </is>
      </c>
      <c r="J11" s="39" t="n">
        <v>-170999.8497370917</v>
      </c>
      <c r="K11" s="39" t="n">
        <v>-44718.47791456392</v>
      </c>
      <c r="L11" s="39" t="n">
        <v>-214690.2091117684</v>
      </c>
      <c r="M11" s="39" t="n">
        <v>-240155.2732973685</v>
      </c>
      <c r="N11" s="39" t="n">
        <v>-240.1552732973686</v>
      </c>
      <c r="O11" s="40" t="inlineStr"/>
    </row>
    <row r="12">
      <c r="A12" s="35" t="n">
        <v>1000</v>
      </c>
      <c r="B12" s="36" t="n">
        <v>726.85</v>
      </c>
      <c r="C12" s="36" t="inlineStr">
        <is>
          <t>CuFe2O4</t>
        </is>
      </c>
      <c r="D12" s="36" t="inlineStr">
        <is>
          <t>copper ferrite spinel</t>
        </is>
      </c>
      <c r="E12" s="36" t="inlineStr">
        <is>
          <t>FeO</t>
        </is>
      </c>
      <c r="F12" s="36" t="inlineStr">
        <is>
          <t>Cu + 2FeO + O2 -&gt; CuFe2O4</t>
        </is>
      </c>
      <c r="G12" s="36" t="n">
        <v>-172317.5256395828</v>
      </c>
      <c r="H12" s="36" t="inlineStr">
        <is>
          <t>CUO#1; GAS#1; SPINEL#1</t>
        </is>
      </c>
      <c r="I12" s="36" t="inlineStr">
        <is>
          <t>SPINEL#1</t>
        </is>
      </c>
      <c r="J12" s="36" t="n">
        <v>-172355.2916892779</v>
      </c>
      <c r="K12" s="36" t="n">
        <v>-46338.66341131481</v>
      </c>
      <c r="L12" s="36" t="n">
        <v>-220766.0411412051</v>
      </c>
      <c r="M12" s="36" t="n">
        <v>-235692.7056654284</v>
      </c>
      <c r="N12" s="36" t="n">
        <v>-235.6927056654284</v>
      </c>
      <c r="O12" s="37" t="inlineStr"/>
    </row>
    <row r="13">
      <c r="A13" s="38" t="n">
        <v>1025</v>
      </c>
      <c r="B13" s="39" t="n">
        <v>751.85</v>
      </c>
      <c r="C13" s="39" t="inlineStr">
        <is>
          <t>CuFe2O4</t>
        </is>
      </c>
      <c r="D13" s="39" t="inlineStr">
        <is>
          <t>copper ferrite spinel</t>
        </is>
      </c>
      <c r="E13" s="39" t="inlineStr">
        <is>
          <t>FeO</t>
        </is>
      </c>
      <c r="F13" s="39" t="inlineStr">
        <is>
          <t>Cu + 2FeO + O2 -&gt; CuFe2O4</t>
        </is>
      </c>
      <c r="G13" s="39" t="n">
        <v>-173681.8708660075</v>
      </c>
      <c r="H13" s="39" t="inlineStr">
        <is>
          <t>CUO#1; GAS#1; SPINEL#1</t>
        </is>
      </c>
      <c r="I13" s="39" t="inlineStr">
        <is>
          <t>SPINEL#1</t>
        </is>
      </c>
      <c r="J13" s="39" t="n">
        <v>-173731.618465545</v>
      </c>
      <c r="K13" s="39" t="n">
        <v>-47976.69588367789</v>
      </c>
      <c r="L13" s="39" t="n">
        <v>-226863.6755149924</v>
      </c>
      <c r="M13" s="39" t="n">
        <v>-231245.1770220193</v>
      </c>
      <c r="N13" s="39" t="n">
        <v>-231.2451770220193</v>
      </c>
      <c r="O13" s="40" t="inlineStr"/>
    </row>
    <row r="14">
      <c r="A14" s="35" t="n">
        <v>1050</v>
      </c>
      <c r="B14" s="36" t="n">
        <v>776.85</v>
      </c>
      <c r="C14" s="36" t="inlineStr">
        <is>
          <t>CuFe2O4</t>
        </is>
      </c>
      <c r="D14" s="36" t="inlineStr">
        <is>
          <t>copper ferrite spinel</t>
        </is>
      </c>
      <c r="E14" s="36" t="inlineStr">
        <is>
          <t>FeO</t>
        </is>
      </c>
      <c r="F14" s="36" t="inlineStr">
        <is>
          <t>Cu + 2FeO + O2 -&gt; CuFe2O4</t>
        </is>
      </c>
      <c r="G14" s="36" t="n">
        <v>-175064.1651550736</v>
      </c>
      <c r="H14" s="36" t="inlineStr">
        <is>
          <t>CUO#1; GAS#1; SPINEL#1</t>
        </is>
      </c>
      <c r="I14" s="36" t="inlineStr">
        <is>
          <t>SPINEL#1</t>
        </is>
      </c>
      <c r="J14" s="36" t="n">
        <v>-175128.9508725604</v>
      </c>
      <c r="K14" s="36" t="n">
        <v>-49632.20212835616</v>
      </c>
      <c r="L14" s="36" t="n">
        <v>-232982.6508510953</v>
      </c>
      <c r="M14" s="36" t="n">
        <v>-226812.178289979</v>
      </c>
      <c r="N14" s="36" t="n">
        <v>-226.812178289979</v>
      </c>
      <c r="O14" s="37" t="inlineStr"/>
    </row>
    <row r="15">
      <c r="A15" s="38" t="n">
        <v>1075</v>
      </c>
      <c r="B15" s="39" t="n">
        <v>801.85</v>
      </c>
      <c r="C15" s="39" t="inlineStr">
        <is>
          <t>CuFe2O4</t>
        </is>
      </c>
      <c r="D15" s="39" t="inlineStr">
        <is>
          <t>copper ferrite spinel</t>
        </is>
      </c>
      <c r="E15" s="39" t="inlineStr">
        <is>
          <t>FeO</t>
        </is>
      </c>
      <c r="F15" s="39" t="inlineStr">
        <is>
          <t>Cu + 2FeO + O2 -&gt; CuFe2O4</t>
        </is>
      </c>
      <c r="G15" s="39" t="n">
        <v>-176464.0464478733</v>
      </c>
      <c r="H15" s="39" t="inlineStr">
        <is>
          <t>CUO#1; GAS#1; SPINEL#1</t>
        </is>
      </c>
      <c r="I15" s="39" t="inlineStr">
        <is>
          <t>SPINEL#1</t>
        </is>
      </c>
      <c r="J15" s="39" t="n">
        <v>-176547.4845151113</v>
      </c>
      <c r="K15" s="39" t="n">
        <v>-51304.82663868804</v>
      </c>
      <c r="L15" s="39" t="n">
        <v>-239122.5247941084</v>
      </c>
      <c r="M15" s="39" t="n">
        <v>-222393.7163613415</v>
      </c>
      <c r="N15" s="39" t="n">
        <v>-222.3937163613415</v>
      </c>
      <c r="O15" s="40" t="inlineStr"/>
    </row>
    <row r="16">
      <c r="A16" s="35" t="n">
        <v>1100</v>
      </c>
      <c r="B16" s="36" t="n">
        <v>826.85</v>
      </c>
      <c r="C16" s="36" t="inlineStr">
        <is>
          <t>CuFe2O4</t>
        </is>
      </c>
      <c r="D16" s="36" t="inlineStr">
        <is>
          <t>copper ferrite spinel</t>
        </is>
      </c>
      <c r="E16" s="36" t="inlineStr">
        <is>
          <t>FeO</t>
        </is>
      </c>
      <c r="F16" s="36" t="inlineStr">
        <is>
          <t>Cu + 2FeO + O2 -&gt; CuFe2O4</t>
        </is>
      </c>
      <c r="G16" s="36" t="n">
        <v>-177881.1743129264</v>
      </c>
      <c r="H16" s="36" t="inlineStr">
        <is>
          <t>CUO#1; GAS#1; SPINEL#1</t>
        </is>
      </c>
      <c r="I16" s="36" t="inlineStr">
        <is>
          <t>SPINEL#1</t>
        </is>
      </c>
      <c r="J16" s="36" t="n">
        <v>-177987.4837585007</v>
      </c>
      <c r="K16" s="36" t="n">
        <v>-52994.23058128006</v>
      </c>
      <c r="L16" s="36" t="n">
        <v>-245282.8726856817</v>
      </c>
      <c r="M16" s="36" t="n">
        <v>-217989.7230296175</v>
      </c>
      <c r="N16" s="36" t="n">
        <v>-217.9897230296175</v>
      </c>
      <c r="O16" s="37" t="inlineStr"/>
    </row>
    <row r="17">
      <c r="A17" s="38" t="n">
        <v>1125</v>
      </c>
      <c r="B17" s="39" t="n">
        <v>851.85</v>
      </c>
      <c r="C17" s="39" t="inlineStr">
        <is>
          <t>CuFe2O4</t>
        </is>
      </c>
      <c r="D17" s="39" t="inlineStr">
        <is>
          <t>copper ferrite spinel</t>
        </is>
      </c>
      <c r="E17" s="39" t="inlineStr">
        <is>
          <t>FeO</t>
        </is>
      </c>
      <c r="F17" s="39" t="inlineStr">
        <is>
          <t>Cu + 2FeO + O2 -&gt; CuFe2O4</t>
        </is>
      </c>
      <c r="G17" s="39" t="n">
        <v>-179315.2288659363</v>
      </c>
      <c r="H17" s="39" t="inlineStr">
        <is>
          <t>CUO#1; GAS#1; SPINEL#1</t>
        </is>
      </c>
      <c r="I17" s="39" t="inlineStr">
        <is>
          <t>SPINEL#1</t>
        </is>
      </c>
      <c r="J17" s="39" t="n">
        <v>-179449.2733736334</v>
      </c>
      <c r="K17" s="39" t="n">
        <v>-54700.09089837695</v>
      </c>
      <c r="L17" s="39" t="n">
        <v>-251463.2866300884</v>
      </c>
      <c r="M17" s="39" t="n">
        <v>-213600.061741296</v>
      </c>
      <c r="N17" s="39" t="n">
        <v>-213.600061741296</v>
      </c>
      <c r="O17" s="40" t="inlineStr"/>
    </row>
    <row r="18">
      <c r="A18" s="35" t="n">
        <v>1150</v>
      </c>
      <c r="B18" s="36" t="n">
        <v>876.85</v>
      </c>
      <c r="C18" s="36" t="inlineStr">
        <is>
          <t>CuFe2O4</t>
        </is>
      </c>
      <c r="D18" s="36" t="inlineStr">
        <is>
          <t>copper ferrite spinel</t>
        </is>
      </c>
      <c r="E18" s="36" t="inlineStr">
        <is>
          <t>FeO</t>
        </is>
      </c>
      <c r="F18" s="36" t="inlineStr">
        <is>
          <t>Cu + 2FeO + O2 -&gt; CuFe2O4</t>
        </is>
      </c>
      <c r="G18" s="36" t="n">
        <v>-180765.9096637162</v>
      </c>
      <c r="H18" s="36" t="inlineStr">
        <is>
          <t>CUO#1; GAS#1; SPINEL#1</t>
        </is>
      </c>
      <c r="I18" s="36" t="inlineStr">
        <is>
          <t>SPINEL#1</t>
        </is>
      </c>
      <c r="J18" s="36" t="n">
        <v>-180933.227721068</v>
      </c>
      <c r="K18" s="36" t="n">
        <v>-56422.09952457435</v>
      </c>
      <c r="L18" s="36" t="n">
        <v>-257663.3746140724</v>
      </c>
      <c r="M18" s="36" t="n">
        <v>-209224.6060921538</v>
      </c>
      <c r="N18" s="36" t="n">
        <v>-209.2246060921538</v>
      </c>
      <c r="O18" s="37" t="inlineStr"/>
    </row>
    <row r="19">
      <c r="A19" s="38" t="n">
        <v>1175</v>
      </c>
      <c r="B19" s="39" t="n">
        <v>901.85</v>
      </c>
      <c r="C19" s="39" t="inlineStr">
        <is>
          <t>CuFe2O4</t>
        </is>
      </c>
      <c r="D19" s="39" t="inlineStr">
        <is>
          <t>copper ferrite spinel</t>
        </is>
      </c>
      <c r="E19" s="39" t="inlineStr">
        <is>
          <t>FeO</t>
        </is>
      </c>
      <c r="F19" s="39" t="inlineStr">
        <is>
          <t>Cu + 2FeO + O2 -&gt; CuFe2O4</t>
        </is>
      </c>
      <c r="G19" s="39" t="n">
        <v>-182232.9345438365</v>
      </c>
      <c r="H19" s="39" t="inlineStr">
        <is>
          <t>CUO#1; GAS#1; SPINEL#1</t>
        </is>
      </c>
      <c r="I19" s="39" t="inlineStr">
        <is>
          <t>SPINEL#1</t>
        </is>
      </c>
      <c r="J19" s="39" t="n">
        <v>-182439.7573782006</v>
      </c>
      <c r="K19" s="39" t="n">
        <v>-58159.96270739576</v>
      </c>
      <c r="L19" s="39" t="n">
        <v>-263882.7596789509</v>
      </c>
      <c r="M19" s="39" t="n">
        <v>-204862.7415698511</v>
      </c>
      <c r="N19" s="39" t="n">
        <v>-204.8627415698511</v>
      </c>
      <c r="O19" s="40" t="inlineStr"/>
    </row>
    <row r="20">
      <c r="A20" s="35" t="n">
        <v>1200</v>
      </c>
      <c r="B20" s="36" t="n">
        <v>926.85</v>
      </c>
      <c r="C20" s="36" t="inlineStr">
        <is>
          <t>CuFe2O4</t>
        </is>
      </c>
      <c r="D20" s="36" t="inlineStr">
        <is>
          <t>copper ferrite spinel</t>
        </is>
      </c>
      <c r="E20" s="36" t="inlineStr">
        <is>
          <t>FeO</t>
        </is>
      </c>
      <c r="F20" s="36" t="inlineStr">
        <is>
          <t>Cu + 2FeO + O2 -&gt; CuFe2O4</t>
        </is>
      </c>
      <c r="G20" s="36" t="n">
        <v>-183716.0383880882</v>
      </c>
      <c r="H20" s="36" t="inlineStr">
        <is>
          <t>CUO#1; GAS#1; SPINEL#1</t>
        </is>
      </c>
      <c r="I20" s="36" t="inlineStr">
        <is>
          <t>SPINEL#1</t>
        </is>
      </c>
      <c r="J20" s="36" t="n">
        <v>-183969.2931740159</v>
      </c>
      <c r="K20" s="36" t="n">
        <v>-59913.40042195933</v>
      </c>
      <c r="L20" s="36" t="n">
        <v>-270121.0791427472</v>
      </c>
      <c r="M20" s="36" t="n">
        <v>-200513.5269605683</v>
      </c>
      <c r="N20" s="36" t="n">
        <v>-200.5135269605683</v>
      </c>
      <c r="O20" s="37" t="inlineStr"/>
    </row>
    <row r="21">
      <c r="A21" s="38" t="n">
        <v>1225</v>
      </c>
      <c r="B21" s="39" t="n">
        <v>951.85</v>
      </c>
      <c r="C21" s="39" t="inlineStr">
        <is>
          <t>CuFe2O4</t>
        </is>
      </c>
      <c r="D21" s="39" t="inlineStr">
        <is>
          <t>copper ferrite spinel</t>
        </is>
      </c>
      <c r="E21" s="39" t="inlineStr">
        <is>
          <t>FeO</t>
        </is>
      </c>
      <c r="F21" s="39" t="inlineStr">
        <is>
          <t>Cu + 2FeO + O2 -&gt; CuFe2O4</t>
        </is>
      </c>
      <c r="G21" s="39" t="n">
        <v>-185214.97179469</v>
      </c>
      <c r="H21" s="39" t="inlineStr">
        <is>
          <t>CUO#1; GAS#1; SPINEL#1</t>
        </is>
      </c>
      <c r="I21" s="39" t="inlineStr">
        <is>
          <t>SPINEL#1</t>
        </is>
      </c>
      <c r="J21" s="39" t="n">
        <v>-185522.2676804875</v>
      </c>
      <c r="K21" s="39" t="n">
        <v>-61682.1458705128</v>
      </c>
      <c r="L21" s="39" t="n">
        <v>-276377.9838700498</v>
      </c>
      <c r="M21" s="39" t="n">
        <v>-196178.6186856967</v>
      </c>
      <c r="N21" s="39" t="n">
        <v>-196.1786186856967</v>
      </c>
      <c r="O21" s="40" t="inlineStr"/>
    </row>
    <row r="22">
      <c r="A22" s="35" t="n">
        <v>1250</v>
      </c>
      <c r="B22" s="36" t="n">
        <v>976.85</v>
      </c>
      <c r="C22" s="36" t="inlineStr">
        <is>
          <t>CuFe2O4</t>
        </is>
      </c>
      <c r="D22" s="36" t="inlineStr">
        <is>
          <t>copper ferrite spinel</t>
        </is>
      </c>
      <c r="E22" s="36" t="inlineStr">
        <is>
          <t>FeO</t>
        </is>
      </c>
      <c r="F22" s="36" t="inlineStr">
        <is>
          <t>Cu + 2FeO + O2 -&gt; CuFe2O4</t>
        </is>
      </c>
      <c r="G22" s="36" t="n">
        <v>-186729.4996516531</v>
      </c>
      <c r="H22" s="36" t="inlineStr">
        <is>
          <t>CUO#1; GAS#1; SPINEL#1</t>
        </is>
      </c>
      <c r="I22" s="36" t="inlineStr">
        <is>
          <t>SPINEL#1</t>
        </is>
      </c>
      <c r="J22" s="36" t="n">
        <v>-187099.0943328858</v>
      </c>
      <c r="K22" s="36" t="n">
        <v>-63465.94505805945</v>
      </c>
      <c r="L22" s="36" t="n">
        <v>-282653.1375873307</v>
      </c>
      <c r="M22" s="36" t="n">
        <v>-191857.9424376593</v>
      </c>
      <c r="N22" s="36" t="n">
        <v>-191.8579424376593</v>
      </c>
      <c r="O22" s="37" t="inlineStr"/>
    </row>
    <row r="23">
      <c r="A23" s="38" t="n">
        <v>1275</v>
      </c>
      <c r="B23" s="39" t="n">
        <v>1001.85</v>
      </c>
      <c r="C23" s="39" t="inlineStr">
        <is>
          <t>CuFe2O4</t>
        </is>
      </c>
      <c r="D23" s="39" t="inlineStr">
        <is>
          <t>copper ferrite spinel</t>
        </is>
      </c>
      <c r="E23" s="39" t="inlineStr">
        <is>
          <t>FeO</t>
        </is>
      </c>
      <c r="F23" s="39" t="inlineStr">
        <is>
          <t>Cu + 2FeO + O2 -&gt; CuFe2O4</t>
        </is>
      </c>
      <c r="G23" s="39" t="n">
        <v>-188259.399612002</v>
      </c>
      <c r="H23" s="39" t="inlineStr">
        <is>
          <t>CUO#1; GAS#1; SPINEL#1</t>
        </is>
      </c>
      <c r="I23" s="39" t="inlineStr">
        <is>
          <t>SPINEL#1</t>
        </is>
      </c>
      <c r="J23" s="39" t="n">
        <v>-188700.1445261112</v>
      </c>
      <c r="K23" s="39" t="n">
        <v>-65264.54417152417</v>
      </c>
      <c r="L23" s="39" t="n">
        <v>-288946.2162415457</v>
      </c>
      <c r="M23" s="39" t="n">
        <v>-187551.4615661267</v>
      </c>
      <c r="N23" s="39" t="n">
        <v>-187.5514615661267</v>
      </c>
      <c r="O23" s="40" t="inlineStr"/>
    </row>
    <row r="24">
      <c r="A24" s="35" t="n">
        <v>1300</v>
      </c>
      <c r="B24" s="36" t="n">
        <v>1026.85</v>
      </c>
      <c r="C24" s="36" t="inlineStr">
        <is>
          <t>CuFe2O4</t>
        </is>
      </c>
      <c r="D24" s="36" t="inlineStr">
        <is>
          <t>copper ferrite spinel</t>
        </is>
      </c>
      <c r="E24" s="36" t="inlineStr">
        <is>
          <t>FeO</t>
        </is>
      </c>
      <c r="F24" s="36" t="inlineStr">
        <is>
          <t>Cu + 2FeO + O2 -&gt; CuFe2O4</t>
        </is>
      </c>
      <c r="G24" s="36" t="n">
        <v>-189804.460480857</v>
      </c>
      <c r="H24" s="36" t="inlineStr">
        <is>
          <t>CUO#1; GAS#1; SPINEL#1</t>
        </is>
      </c>
      <c r="I24" s="36" t="inlineStr">
        <is>
          <t>SPINEL#1</t>
        </is>
      </c>
      <c r="J24" s="36" t="n">
        <v>-190325.7232691652</v>
      </c>
      <c r="K24" s="36" t="n">
        <v>-67077.64455849766</v>
      </c>
      <c r="L24" s="36" t="n">
        <v>-295256.9074000003</v>
      </c>
      <c r="M24" s="36" t="n">
        <v>-183259.2137216339</v>
      </c>
      <c r="N24" s="36" t="n">
        <v>-183.2592137216339</v>
      </c>
      <c r="O24" s="37" t="inlineStr"/>
    </row>
    <row r="25">
      <c r="A25" s="38" t="n">
        <v>1325</v>
      </c>
      <c r="B25" s="39" t="n">
        <v>1051.85</v>
      </c>
      <c r="C25" s="39" t="inlineStr">
        <is>
          <t>CuFe2O4</t>
        </is>
      </c>
      <c r="D25" s="39" t="inlineStr">
        <is>
          <t>copper ferrite spinel</t>
        </is>
      </c>
      <c r="E25" s="39" t="inlineStr">
        <is>
          <t>FeO</t>
        </is>
      </c>
      <c r="F25" s="39" t="inlineStr">
        <is>
          <t>Cu + 2FeO + O2 -&gt; CuFe2O4</t>
        </is>
      </c>
      <c r="G25" s="39" t="n">
        <v>-191364.4805347843</v>
      </c>
      <c r="H25" s="39" t="inlineStr">
        <is>
          <t>CUO#1; GAS#1; SPINEL#1</t>
        </is>
      </c>
      <c r="I25" s="39" t="inlineStr">
        <is>
          <t>SPINEL#1</t>
        </is>
      </c>
      <c r="J25" s="39" t="n">
        <v>-191976.0442731581</v>
      </c>
      <c r="K25" s="39" t="n">
        <v>-68905.00073198564</v>
      </c>
      <c r="L25" s="39" t="n">
        <v>-301584.9096896555</v>
      </c>
      <c r="M25" s="39" t="n">
        <v>-178981.2037814755</v>
      </c>
      <c r="N25" s="39" t="n">
        <v>-178.9812037814756</v>
      </c>
      <c r="O25" s="40" t="inlineStr"/>
    </row>
    <row r="26">
      <c r="A26" s="35" t="n">
        <v>1350</v>
      </c>
      <c r="B26" s="36" t="n">
        <v>1076.85</v>
      </c>
      <c r="C26" s="36" t="inlineStr">
        <is>
          <t>CuFe2O4</t>
        </is>
      </c>
      <c r="D26" s="36" t="inlineStr">
        <is>
          <t>copper ferrite spinel</t>
        </is>
      </c>
      <c r="E26" s="36" t="inlineStr">
        <is>
          <t>FeO</t>
        </is>
      </c>
      <c r="F26" s="36" t="inlineStr">
        <is>
          <t>Cu + 2FeO + O2 -&gt; CuFe2O4</t>
        </is>
      </c>
      <c r="G26" s="36" t="n">
        <v>-192939.2658049147</v>
      </c>
      <c r="H26" s="36" t="inlineStr">
        <is>
          <t>CUO#1; GAS#1; SPINEL#1</t>
        </is>
      </c>
      <c r="I26" s="36" t="inlineStr">
        <is>
          <t>SPINEL#1</t>
        </is>
      </c>
      <c r="J26" s="36" t="n">
        <v>-193651.2056806667</v>
      </c>
      <c r="K26" s="36" t="n">
        <v>-70746.38367789735</v>
      </c>
      <c r="L26" s="36" t="n">
        <v>-307929.9322742684</v>
      </c>
      <c r="M26" s="36" t="n">
        <v>-174717.4310201225</v>
      </c>
      <c r="N26" s="36" t="n">
        <v>-174.7174310201225</v>
      </c>
      <c r="O26" s="37" t="inlineStr"/>
    </row>
    <row r="27">
      <c r="A27" s="38" t="n">
        <v>1375</v>
      </c>
      <c r="B27" s="39" t="n">
        <v>1101.85</v>
      </c>
      <c r="C27" s="39" t="inlineStr">
        <is>
          <t>CuFe2O4</t>
        </is>
      </c>
      <c r="D27" s="39" t="inlineStr">
        <is>
          <t>copper ferrite spinel</t>
        </is>
      </c>
      <c r="E27" s="39" t="inlineStr">
        <is>
          <t>FeO</t>
        </is>
      </c>
      <c r="F27" s="39" t="inlineStr">
        <is>
          <t>Cu + 2FeO + O2 -&gt; CuFe2O4</t>
        </is>
      </c>
      <c r="G27" s="39" t="n">
        <v>-194537.9503490766</v>
      </c>
      <c r="H27" s="39" t="inlineStr">
        <is>
          <t>GAS#1; IONIC_LIQ#2; SPINEL#1</t>
        </is>
      </c>
      <c r="I27" s="39" t="inlineStr">
        <is>
          <t>SPINEL#1</t>
        </is>
      </c>
      <c r="J27" s="39" t="n">
        <v>-195530.5417969716</v>
      </c>
      <c r="K27" s="39" t="n">
        <v>-72772.06948795723</v>
      </c>
      <c r="L27" s="39" t="n">
        <v>-314291.6943680053</v>
      </c>
      <c r="M27" s="39" t="n">
        <v>-170362.6446921336</v>
      </c>
      <c r="N27" s="39" t="n">
        <v>-170.3626446921336</v>
      </c>
      <c r="O27" s="40" t="inlineStr"/>
    </row>
    <row r="28">
      <c r="A28" s="35" t="n">
        <v>1400</v>
      </c>
      <c r="B28" s="36" t="n">
        <v>1126.85</v>
      </c>
      <c r="C28" s="36" t="inlineStr">
        <is>
          <t>CuFe2O4</t>
        </is>
      </c>
      <c r="D28" s="36" t="inlineStr">
        <is>
          <t>copper ferrite spinel</t>
        </is>
      </c>
      <c r="E28" s="36" t="inlineStr">
        <is>
          <t>FeO</t>
        </is>
      </c>
      <c r="F28" s="36" t="inlineStr">
        <is>
          <t>Cu + 2FeO + O2 -&gt; CuFe2O4</t>
        </is>
      </c>
      <c r="G28" s="36" t="n">
        <v>-196159.747490302</v>
      </c>
      <c r="H28" s="36" t="inlineStr">
        <is>
          <t>GAS#1; IONIC_LIQ#2; SPINEL#1</t>
        </is>
      </c>
      <c r="I28" s="36" t="inlineStr">
        <is>
          <t>SPINEL#1</t>
        </is>
      </c>
      <c r="J28" s="36" t="n">
        <v>-197585.6489223277</v>
      </c>
      <c r="K28" s="36" t="n">
        <v>-74885.75572616636</v>
      </c>
      <c r="L28" s="36" t="n">
        <v>-320669.9247844102</v>
      </c>
      <c r="M28" s="36" t="n">
        <v>-166008.6884661482</v>
      </c>
      <c r="N28" s="36" t="n">
        <v>-166.0086884661482</v>
      </c>
      <c r="O28" s="37" t="inlineStr"/>
    </row>
    <row r="29">
      <c r="A29" s="38" t="n">
        <v>1425</v>
      </c>
      <c r="B29" s="39" t="n">
        <v>1151.85</v>
      </c>
      <c r="C29" s="39" t="inlineStr">
        <is>
          <t>CuFe2O4</t>
        </is>
      </c>
      <c r="D29" s="39" t="inlineStr">
        <is>
          <t>copper ferrite spinel</t>
        </is>
      </c>
      <c r="E29" s="39" t="inlineStr">
        <is>
          <t>FeO</t>
        </is>
      </c>
      <c r="F29" s="39" t="inlineStr">
        <is>
          <t>Cu + 2FeO + O2 -&gt; CuFe2O4</t>
        </is>
      </c>
      <c r="G29" s="39" t="n">
        <v>-197805.3887274431</v>
      </c>
      <c r="H29" s="39" t="inlineStr">
        <is>
          <t>GAS#1; IONIC_LIQ#2; SPINEL#1</t>
        </is>
      </c>
      <c r="I29" s="39" t="inlineStr">
        <is>
          <t>SPINEL#1</t>
        </is>
      </c>
      <c r="J29" s="39" t="n">
        <v>-199810.443274569</v>
      </c>
      <c r="K29" s="39" t="n">
        <v>-77013.45059169814</v>
      </c>
      <c r="L29" s="39" t="n">
        <v>-327064.361519879</v>
      </c>
      <c r="M29" s="39" t="n">
        <v>-161735.6856354461</v>
      </c>
      <c r="N29" s="39" t="n">
        <v>-161.7356856354461</v>
      </c>
      <c r="O29" s="40" t="inlineStr"/>
    </row>
    <row r="30">
      <c r="A30" s="35" t="n">
        <v>1450</v>
      </c>
      <c r="B30" s="36" t="n">
        <v>1176.85</v>
      </c>
      <c r="C30" s="36" t="inlineStr">
        <is>
          <t>CuFe2O4</t>
        </is>
      </c>
      <c r="D30" s="36" t="inlineStr">
        <is>
          <t>copper ferrite spinel</t>
        </is>
      </c>
      <c r="E30" s="36" t="inlineStr">
        <is>
          <t>FeO</t>
        </is>
      </c>
      <c r="F30" s="36" t="inlineStr">
        <is>
          <t>Cu + 2FeO + O2 -&gt; CuFe2O4</t>
        </is>
      </c>
      <c r="G30" s="36" t="n">
        <v>-199477.6891574332</v>
      </c>
      <c r="H30" s="36" t="inlineStr">
        <is>
          <t>GAS#1; IONIC_LIQ#2; SPINEL#1</t>
        </is>
      </c>
      <c r="I30" s="36" t="inlineStr">
        <is>
          <t>SPINEL#1</t>
        </is>
      </c>
      <c r="J30" s="36" t="n">
        <v>-202219.4248472636</v>
      </c>
      <c r="K30" s="36" t="n">
        <v>-79154.90829742474</v>
      </c>
      <c r="L30" s="36" t="n">
        <v>-333474.7513710395</v>
      </c>
      <c r="M30" s="36" t="n">
        <v>-157564.5635551985</v>
      </c>
      <c r="N30" s="36" t="n">
        <v>-157.5645635551985</v>
      </c>
      <c r="O30" s="37" t="inlineStr"/>
    </row>
    <row r="31">
      <c r="A31" s="38" t="n">
        <v>1475</v>
      </c>
      <c r="B31" s="39" t="n">
        <v>1201.85</v>
      </c>
      <c r="C31" s="39" t="inlineStr">
        <is>
          <t>CuFe2O4</t>
        </is>
      </c>
      <c r="D31" s="39" t="inlineStr">
        <is>
          <t>copper ferrite spinel</t>
        </is>
      </c>
      <c r="E31" s="39" t="inlineStr">
        <is>
          <t>FeO</t>
        </is>
      </c>
      <c r="F31" s="39" t="inlineStr">
        <is>
          <t>Cu + 2FeO + O2 -&gt; CuFe2O4</t>
        </is>
      </c>
      <c r="G31" s="39" t="n">
        <v>-201179.3853631456</v>
      </c>
      <c r="H31" s="39" t="inlineStr">
        <is>
          <t>GAS#1; IONIC_LIQ#2; SPINEL#1</t>
        </is>
      </c>
      <c r="I31" s="39" t="inlineStr">
        <is>
          <t>SPINEL#1</t>
        </is>
      </c>
      <c r="J31" s="39" t="n">
        <v>-204798.1324978704</v>
      </c>
      <c r="K31" s="39" t="n">
        <v>-81309.89153286346</v>
      </c>
      <c r="L31" s="39" t="n">
        <v>-339900.8495856955</v>
      </c>
      <c r="M31" s="39" t="n">
        <v>-153515.6581030251</v>
      </c>
      <c r="N31" s="39" t="n">
        <v>-153.5156581030251</v>
      </c>
      <c r="O31" s="40" t="inlineStr"/>
    </row>
    <row r="32">
      <c r="A32" s="35" t="n">
        <v>1500</v>
      </c>
      <c r="B32" s="36" t="n">
        <v>1226.85</v>
      </c>
      <c r="C32" s="36" t="inlineStr">
        <is>
          <t>CuFe2O4</t>
        </is>
      </c>
      <c r="D32" s="36" t="inlineStr">
        <is>
          <t>copper ferrite spinel</t>
        </is>
      </c>
      <c r="E32" s="36" t="inlineStr">
        <is>
          <t>FeO</t>
        </is>
      </c>
      <c r="F32" s="36" t="inlineStr">
        <is>
          <t>Cu + 2FeO + O2 -&gt; CuFe2O4</t>
        </is>
      </c>
      <c r="G32" s="36" t="n">
        <v>-202912.6130385665</v>
      </c>
      <c r="H32" s="36" t="inlineStr">
        <is>
          <t>GAS#1; IONIC_LIQ#2; SPINEL#1</t>
        </is>
      </c>
      <c r="I32" s="36" t="inlineStr">
        <is>
          <t>SPINEL#1</t>
        </is>
      </c>
      <c r="J32" s="36" t="n">
        <v>-207499.8004653156</v>
      </c>
      <c r="K32" s="36" t="n">
        <v>-83478.17103307633</v>
      </c>
      <c r="L32" s="36" t="n">
        <v>-346342.4195472346</v>
      </c>
      <c r="M32" s="36" t="n">
        <v>-149605.0590697445</v>
      </c>
      <c r="N32" s="36" t="n">
        <v>-149.6050590697446</v>
      </c>
      <c r="O32" s="37" t="inlineStr"/>
    </row>
    <row r="33">
      <c r="A33" s="38" t="n">
        <v>1525</v>
      </c>
      <c r="B33" s="39" t="n">
        <v>1251.85</v>
      </c>
      <c r="C33" s="39" t="inlineStr">
        <is>
          <t>CuFe2O4</t>
        </is>
      </c>
      <c r="D33" s="39" t="inlineStr">
        <is>
          <t>copper ferrite spinel</t>
        </is>
      </c>
      <c r="E33" s="39" t="inlineStr">
        <is>
          <t>FeO</t>
        </is>
      </c>
      <c r="F33" s="39" t="inlineStr">
        <is>
          <t>Cu + 2FeO + O2 -&gt; CuFe2O4</t>
        </is>
      </c>
      <c r="G33" s="39" t="n">
        <v>-204678.6563484643</v>
      </c>
      <c r="H33" s="39" t="inlineStr">
        <is>
          <t>GAS#1; IONIC_LIQ#2; SPINEL#1</t>
        </is>
      </c>
      <c r="I33" s="39" t="inlineStr">
        <is>
          <t>SPINEL#1</t>
        </is>
      </c>
      <c r="J33" s="39" t="n">
        <v>-210264.3963076535</v>
      </c>
      <c r="K33" s="39" t="n">
        <v>-85659.52517631663</v>
      </c>
      <c r="L33" s="39" t="n">
        <v>-352799.2324926415</v>
      </c>
      <c r="M33" s="39" t="n">
        <v>-145842.8575449379</v>
      </c>
      <c r="N33" s="39" t="n">
        <v>-145.8428575449379</v>
      </c>
      <c r="O33" s="40" t="inlineStr"/>
    </row>
    <row r="34">
      <c r="A34" s="35" t="n">
        <v>1550</v>
      </c>
      <c r="B34" s="36" t="n">
        <v>1276.85</v>
      </c>
      <c r="C34" s="36" t="inlineStr">
        <is>
          <t>CuFe2O4</t>
        </is>
      </c>
      <c r="D34" s="36" t="inlineStr">
        <is>
          <t>copper ferrite spinel</t>
        </is>
      </c>
      <c r="E34" s="36" t="inlineStr">
        <is>
          <t>FeO</t>
        </is>
      </c>
      <c r="F34" s="36" t="inlineStr">
        <is>
          <t>Cu + 2FeO + O2 -&gt; CuFe2O4</t>
        </is>
      </c>
      <c r="G34" s="36" t="n">
        <v>-206478.1957356669</v>
      </c>
      <c r="H34" s="36" t="inlineStr">
        <is>
          <t>GAS#1; IONIC_LIQ#2; SPINEL#1</t>
        </is>
      </c>
      <c r="I34" s="36" t="inlineStr">
        <is>
          <t>SPINEL#1</t>
        </is>
      </c>
      <c r="J34" s="36" t="n">
        <v>-213044.491400598</v>
      </c>
      <c r="K34" s="36" t="n">
        <v>-87853.73960806547</v>
      </c>
      <c r="L34" s="36" t="n">
        <v>-359271.0672644661</v>
      </c>
      <c r="M34" s="36" t="n">
        <v>-142234.8822979305</v>
      </c>
      <c r="N34" s="36" t="n">
        <v>-142.2348822979305</v>
      </c>
      <c r="O34" s="37" t="inlineStr"/>
    </row>
    <row r="35">
      <c r="A35" s="38" t="n">
        <v>1575</v>
      </c>
      <c r="B35" s="39" t="n">
        <v>1301.85</v>
      </c>
      <c r="C35" s="39" t="inlineStr">
        <is>
          <t>CuFe2O4</t>
        </is>
      </c>
      <c r="D35" s="39" t="inlineStr">
        <is>
          <t>copper ferrite spinel</t>
        </is>
      </c>
      <c r="E35" s="39" t="inlineStr">
        <is>
          <t>FeO</t>
        </is>
      </c>
      <c r="F35" s="39" t="inlineStr">
        <is>
          <t>Cu + 2FeO + O2 -&gt; CuFe2O4</t>
        </is>
      </c>
      <c r="G35" s="39" t="n">
        <v>-208311.856375156</v>
      </c>
      <c r="H35" s="39" t="inlineStr">
        <is>
          <t>GAS#1; IONIC_LIQ#2; SPINEL#1</t>
        </is>
      </c>
      <c r="I35" s="39" t="inlineStr">
        <is>
          <t>SPINEL#1</t>
        </is>
      </c>
      <c r="J35" s="39" t="n">
        <v>-215815.8425363886</v>
      </c>
      <c r="K35" s="39" t="n">
        <v>-90060.60688932937</v>
      </c>
      <c r="L35" s="39" t="n">
        <v>-365757.7100973009</v>
      </c>
      <c r="M35" s="39" t="n">
        <v>-138786.5405564865</v>
      </c>
      <c r="N35" s="39" t="n">
        <v>-138.7865405564865</v>
      </c>
      <c r="O35" s="40" t="inlineStr"/>
    </row>
    <row r="36">
      <c r="A36" s="35" t="n">
        <v>1600</v>
      </c>
      <c r="B36" s="36" t="n">
        <v>1326.85</v>
      </c>
      <c r="C36" s="36" t="inlineStr">
        <is>
          <t>CuFe2O4</t>
        </is>
      </c>
      <c r="D36" s="36" t="inlineStr">
        <is>
          <t>copper ferrite spinel</t>
        </is>
      </c>
      <c r="E36" s="36" t="inlineStr">
        <is>
          <t>FeO</t>
        </is>
      </c>
      <c r="F36" s="36" t="inlineStr">
        <is>
          <t>Cu + 2FeO + O2 -&gt; CuFe2O4</t>
        </is>
      </c>
      <c r="G36" s="36" t="n">
        <v>-210180.750556919</v>
      </c>
      <c r="H36" s="36" t="inlineStr">
        <is>
          <t>GAS#1; IONIC_LIQ#2; SPINEL#1</t>
        </is>
      </c>
      <c r="I36" s="36" t="inlineStr">
        <is>
          <t>SPINEL#1</t>
        </is>
      </c>
      <c r="J36" s="36" t="n">
        <v>-218573.070040993</v>
      </c>
      <c r="K36" s="36" t="n">
        <v>-92279.92616727331</v>
      </c>
      <c r="L36" s="36" t="n">
        <v>-372258.9544395002</v>
      </c>
      <c r="M36" s="36" t="n">
        <v>-135506.6161636098</v>
      </c>
      <c r="N36" s="36" t="n">
        <v>-135.5066161636098</v>
      </c>
      <c r="O36" s="37" t="inlineStr"/>
    </row>
    <row r="37">
      <c r="A37" s="38" t="n">
        <v>1625</v>
      </c>
      <c r="B37" s="39" t="n">
        <v>1351.85</v>
      </c>
      <c r="C37" s="39" t="inlineStr">
        <is>
          <t>CuFe2O4</t>
        </is>
      </c>
      <c r="D37" s="39" t="inlineStr">
        <is>
          <t>copper ferrite spinel</t>
        </is>
      </c>
      <c r="E37" s="39" t="inlineStr">
        <is>
          <t>FeO</t>
        </is>
      </c>
      <c r="F37" s="39" t="inlineStr">
        <is>
          <t>Cu + 2FeO + O2 -&gt; CuFe2O4</t>
        </is>
      </c>
      <c r="G37" s="39" t="n">
        <v>-212086.9253143664</v>
      </c>
      <c r="H37" s="39" t="inlineStr">
        <is>
          <t>GAS#1; IONIC_LIQ#2; SPINEL#1</t>
        </is>
      </c>
      <c r="I37" s="39" t="inlineStr">
        <is>
          <t>SPINEL#1</t>
        </is>
      </c>
      <c r="J37" s="39" t="n">
        <v>-221321.8395886987</v>
      </c>
      <c r="K37" s="39" t="n">
        <v>-94511.50286644344</v>
      </c>
      <c r="L37" s="39" t="n">
        <v>-378774.6008110264</v>
      </c>
      <c r="M37" s="39" t="n">
        <v>-132410.4043361058</v>
      </c>
      <c r="N37" s="39" t="n">
        <v>-132.4104043361058</v>
      </c>
      <c r="O37" s="40" t="inlineStr"/>
    </row>
    <row r="38">
      <c r="A38" s="35" t="n">
        <v>1650</v>
      </c>
      <c r="B38" s="36" t="n">
        <v>1376.85</v>
      </c>
      <c r="C38" s="36" t="inlineStr">
        <is>
          <t>CuFe2O4</t>
        </is>
      </c>
      <c r="D38" s="36" t="inlineStr">
        <is>
          <t>copper ferrite spinel</t>
        </is>
      </c>
      <c r="E38" s="36" t="inlineStr">
        <is>
          <t>FeO</t>
        </is>
      </c>
      <c r="F38" s="36" t="inlineStr">
        <is>
          <t>Cu + 2FeO + O2 -&gt; CuFe2O4</t>
        </is>
      </c>
      <c r="G38" s="36" t="n">
        <v>-214033.8048883635</v>
      </c>
      <c r="H38" s="36" t="inlineStr">
        <is>
          <t>GAS#1; IONIC_LIQ#2; SPINEL#1</t>
        </is>
      </c>
      <c r="I38" s="36" t="inlineStr">
        <is>
          <t>SPINEL#1</t>
        </is>
      </c>
      <c r="J38" s="36" t="n">
        <v>-224073.4757480856</v>
      </c>
      <c r="K38" s="36" t="n">
        <v>-96755.14839899541</v>
      </c>
      <c r="L38" s="36" t="n">
        <v>-385304.4566984351</v>
      </c>
      <c r="M38" s="36" t="n">
        <v>-129293.4438795564</v>
      </c>
      <c r="N38" s="36" t="n">
        <v>-129.2934438795564</v>
      </c>
      <c r="O38" s="37" t="inlineStr"/>
    </row>
    <row r="39">
      <c r="A39" s="38" t="n">
        <v>1675</v>
      </c>
      <c r="B39" s="39" t="n">
        <v>1401.85</v>
      </c>
      <c r="C39" s="39" t="inlineStr">
        <is>
          <t>CuFe2O4</t>
        </is>
      </c>
      <c r="D39" s="39" t="inlineStr">
        <is>
          <t>copper ferrite spinel</t>
        </is>
      </c>
      <c r="E39" s="39" t="inlineStr">
        <is>
          <t>FeO</t>
        </is>
      </c>
      <c r="F39" s="39" t="inlineStr">
        <is>
          <t>Cu + 2FeO + O2 -&gt; CuFe2O4</t>
        </is>
      </c>
      <c r="G39" s="39" t="n">
        <v>-216026.8102284464</v>
      </c>
      <c r="H39" s="39" t="inlineStr">
        <is>
          <t>GAS#1; IONIC_LIQ#2; SPINEL#1</t>
        </is>
      </c>
      <c r="I39" s="39" t="inlineStr">
        <is>
          <t>SPINEL#1</t>
        </is>
      </c>
      <c r="J39" s="39" t="n">
        <v>-226842.3129002021</v>
      </c>
      <c r="K39" s="39" t="n">
        <v>-99010.67989248801</v>
      </c>
      <c r="L39" s="39" t="n">
        <v>-391848.3364881193</v>
      </c>
      <c r="M39" s="39" t="n">
        <v>-125643.5819110672</v>
      </c>
      <c r="N39" s="39" t="n">
        <v>-125.6435819110672</v>
      </c>
      <c r="O39" s="40" t="inlineStr"/>
    </row>
    <row r="40">
      <c r="A40" s="35" t="n">
        <v>1700</v>
      </c>
      <c r="B40" s="36" t="n">
        <v>1426.85</v>
      </c>
      <c r="C40" s="36" t="inlineStr">
        <is>
          <t>CuFe2O4</t>
        </is>
      </c>
      <c r="D40" s="36" t="inlineStr">
        <is>
          <t>copper ferrite spinel</t>
        </is>
      </c>
      <c r="E40" s="36" t="inlineStr">
        <is>
          <t>FeO</t>
        </is>
      </c>
      <c r="F40" s="36" t="inlineStr">
        <is>
          <t>Cu + 2FeO + O2 -&gt; CuFe2O4</t>
        </is>
      </c>
      <c r="G40" s="36" t="n">
        <v>-218074.3954513268</v>
      </c>
      <c r="H40" s="36" t="inlineStr">
        <is>
          <t>GAS#1; IONIC_LIQ#2; SPINEL#1</t>
        </is>
      </c>
      <c r="I40" s="36" t="inlineStr">
        <is>
          <t>SPINEL#1</t>
        </is>
      </c>
      <c r="J40" s="36" t="n">
        <v>-229645.0802664577</v>
      </c>
      <c r="K40" s="36" t="n">
        <v>-101277.9199339312</v>
      </c>
      <c r="L40" s="36" t="n">
        <v>-398406.061438994</v>
      </c>
      <c r="M40" s="36" t="n">
        <v>-122290.4987869768</v>
      </c>
      <c r="N40" s="36" t="n">
        <v>-122.2904987869768</v>
      </c>
      <c r="O40" s="37" t="inlineStr"/>
    </row>
    <row r="41">
      <c r="A41" s="38" t="n">
        <v>1725</v>
      </c>
      <c r="B41" s="39" t="n">
        <v>1451.85</v>
      </c>
      <c r="C41" s="39" t="inlineStr">
        <is>
          <t>CuFe2O4</t>
        </is>
      </c>
      <c r="D41" s="39" t="inlineStr">
        <is>
          <t>copper ferrite spinel</t>
        </is>
      </c>
      <c r="E41" s="39" t="inlineStr">
        <is>
          <t>FeO</t>
        </is>
      </c>
      <c r="F41" s="39" t="inlineStr">
        <is>
          <t>Cu + 2FeO + O2 -&gt; CuFe2O4</t>
        </is>
      </c>
      <c r="G41" s="39" t="n">
        <v>-220190.0335282717</v>
      </c>
      <c r="H41" s="39" t="inlineStr">
        <is>
          <t>GAS#1; IONIC_LIQ#2; SPINEL#1</t>
        </is>
      </c>
      <c r="I41" s="39" t="inlineStr">
        <is>
          <t>SPINEL#1</t>
        </is>
      </c>
      <c r="J41" s="39" t="n">
        <v>-232501.580397828</v>
      </c>
      <c r="K41" s="39" t="n">
        <v>-103556.6963288935</v>
      </c>
      <c r="L41" s="39" t="n">
        <v>-404977.4596958644</v>
      </c>
      <c r="M41" s="39" t="n">
        <v>-119330.2823628907</v>
      </c>
      <c r="N41" s="39" t="n">
        <v>-119.3302823628907</v>
      </c>
      <c r="O41" s="40" t="inlineStr"/>
    </row>
    <row r="42">
      <c r="A42" s="35" t="n">
        <v>1750</v>
      </c>
      <c r="B42" s="36" t="n">
        <v>1476.85</v>
      </c>
      <c r="C42" s="36" t="inlineStr">
        <is>
          <t>CuFe2O4</t>
        </is>
      </c>
      <c r="D42" s="36" t="inlineStr">
        <is>
          <t>copper ferrite spinel</t>
        </is>
      </c>
      <c r="E42" s="36" t="inlineStr">
        <is>
          <t>FeO</t>
        </is>
      </c>
      <c r="F42" s="36" t="inlineStr">
        <is>
          <t>Cu + 2FeO + O2 -&gt; CuFe2O4</t>
        </is>
      </c>
      <c r="G42" s="36" t="n">
        <v>-222375.5197431234</v>
      </c>
      <c r="H42" s="36" t="inlineStr">
        <is>
          <t>GAS#1; IONIC_LIQ#2</t>
        </is>
      </c>
      <c r="I42" s="36" t="inlineStr"/>
      <c r="J42" s="36" t="inlineStr"/>
      <c r="K42" s="36" t="n">
        <v>-105846.8418745748</v>
      </c>
      <c r="L42" s="36" t="n">
        <v>-411562.3663447147</v>
      </c>
      <c r="M42" s="36" t="n">
        <v>-116776.7226713269</v>
      </c>
      <c r="N42" s="36" t="n">
        <v>-116.776722671327</v>
      </c>
      <c r="O42" s="37" t="inlineStr"/>
    </row>
    <row r="43">
      <c r="A43" s="38" t="n">
        <v>1775</v>
      </c>
      <c r="B43" s="39" t="n">
        <v>1501.85</v>
      </c>
      <c r="C43" s="39" t="inlineStr">
        <is>
          <t>CuFe2O4</t>
        </is>
      </c>
      <c r="D43" s="39" t="inlineStr">
        <is>
          <t>copper ferrite spinel</t>
        </is>
      </c>
      <c r="E43" s="39" t="inlineStr">
        <is>
          <t>FeO</t>
        </is>
      </c>
      <c r="F43" s="39" t="inlineStr">
        <is>
          <t>Cu + 2FeO + O2 -&gt; CuFe2O4</t>
        </is>
      </c>
      <c r="G43" s="39" t="n">
        <v>-224583.8772182074</v>
      </c>
      <c r="H43" s="39" t="inlineStr">
        <is>
          <t>GAS#1; IONIC_LIQ#2</t>
        </is>
      </c>
      <c r="I43" s="39" t="inlineStr"/>
      <c r="J43" s="39" t="inlineStr"/>
      <c r="K43" s="39" t="n">
        <v>-108148.1941458517</v>
      </c>
      <c r="L43" s="39" t="n">
        <v>-418160.6235111601</v>
      </c>
      <c r="M43" s="39" t="n">
        <v>-114302.154970214</v>
      </c>
      <c r="N43" s="39" t="n">
        <v>-114.302154970214</v>
      </c>
      <c r="O43" s="40" t="inlineStr"/>
    </row>
    <row r="44">
      <c r="A44" s="35" t="n">
        <v>1800</v>
      </c>
      <c r="B44" s="36" t="n">
        <v>1526.85</v>
      </c>
      <c r="C44" s="36" t="inlineStr">
        <is>
          <t>CuFe2O4</t>
        </is>
      </c>
      <c r="D44" s="36" t="inlineStr">
        <is>
          <t>copper ferrite spinel</t>
        </is>
      </c>
      <c r="E44" s="36" t="inlineStr">
        <is>
          <t>FeO</t>
        </is>
      </c>
      <c r="F44" s="36" t="inlineStr">
        <is>
          <t>Cu + 2FeO + O2 -&gt; CuFe2O4</t>
        </is>
      </c>
      <c r="G44" s="36" t="n">
        <v>-226811.1911823935</v>
      </c>
      <c r="H44" s="36" t="inlineStr">
        <is>
          <t>GAS#1; IONIC_LIQ#2</t>
        </is>
      </c>
      <c r="I44" s="36" t="inlineStr"/>
      <c r="J44" s="36" t="inlineStr"/>
      <c r="K44" s="36" t="n">
        <v>-110460.5952933756</v>
      </c>
      <c r="L44" s="36" t="n">
        <v>-424772.0805032522</v>
      </c>
      <c r="M44" s="36" t="n">
        <v>-111880.3016055257</v>
      </c>
      <c r="N44" s="36" t="n">
        <v>-111.8803016055257</v>
      </c>
      <c r="O44" s="37" t="inlineStr"/>
    </row>
    <row r="45">
      <c r="A45" s="38" t="n">
        <v>1825</v>
      </c>
      <c r="B45" s="39" t="n">
        <v>1551.85</v>
      </c>
      <c r="C45" s="39" t="inlineStr">
        <is>
          <t>CuFe2O4</t>
        </is>
      </c>
      <c r="D45" s="39" t="inlineStr">
        <is>
          <t>copper ferrite spinel</t>
        </is>
      </c>
      <c r="E45" s="39" t="inlineStr">
        <is>
          <t>FeO</t>
        </is>
      </c>
      <c r="F45" s="39" t="inlineStr">
        <is>
          <t>Cu + 2FeO + O2 -&gt; CuFe2O4</t>
        </is>
      </c>
      <c r="G45" s="39" t="n">
        <v>-229057.3309072226</v>
      </c>
      <c r="H45" s="39" t="inlineStr">
        <is>
          <t>GAS#1; IONIC_LIQ#2</t>
        </is>
      </c>
      <c r="I45" s="39" t="inlineStr"/>
      <c r="J45" s="39" t="inlineStr"/>
      <c r="K45" s="39" t="n">
        <v>-112783.8918528919</v>
      </c>
      <c r="L45" s="39" t="n">
        <v>-431396.5939997618</v>
      </c>
      <c r="M45" s="39" t="n">
        <v>-109503.0324288458</v>
      </c>
      <c r="N45" s="39" t="n">
        <v>-109.5030324288458</v>
      </c>
      <c r="O45" s="40" t="inlineStr"/>
    </row>
    <row r="46">
      <c r="A46" s="35" t="n">
        <v>1850</v>
      </c>
      <c r="B46" s="36" t="n">
        <v>1576.85</v>
      </c>
      <c r="C46" s="36" t="inlineStr">
        <is>
          <t>CuFe2O4</t>
        </is>
      </c>
      <c r="D46" s="36" t="inlineStr">
        <is>
          <t>copper ferrite spinel</t>
        </is>
      </c>
      <c r="E46" s="36" t="inlineStr">
        <is>
          <t>FeO</t>
        </is>
      </c>
      <c r="F46" s="36" t="inlineStr">
        <is>
          <t>Cu + 2FeO + O2 -&gt; CuFe2O4</t>
        </is>
      </c>
      <c r="G46" s="36" t="n">
        <v>-231322.1583674368</v>
      </c>
      <c r="H46" s="36" t="inlineStr">
        <is>
          <t>GAS#1; IONIC_LIQ#2</t>
        </is>
      </c>
      <c r="I46" s="36" t="inlineStr"/>
      <c r="J46" s="36" t="inlineStr"/>
      <c r="K46" s="36" t="n">
        <v>-115117.9345650079</v>
      </c>
      <c r="L46" s="36" t="n">
        <v>-438034.0282849706</v>
      </c>
      <c r="M46" s="36" t="n">
        <v>-107179.2750143418</v>
      </c>
      <c r="N46" s="36" t="n">
        <v>-107.1792750143418</v>
      </c>
      <c r="O46" s="37" t="inlineStr"/>
    </row>
    <row r="47">
      <c r="A47" s="38" t="n">
        <v>1875</v>
      </c>
      <c r="B47" s="39" t="n">
        <v>1601.85</v>
      </c>
      <c r="C47" s="39" t="inlineStr">
        <is>
          <t>CuFe2O4</t>
        </is>
      </c>
      <c r="D47" s="39" t="inlineStr">
        <is>
          <t>copper ferrite spinel</t>
        </is>
      </c>
      <c r="E47" s="39" t="inlineStr">
        <is>
          <t>FeO</t>
        </is>
      </c>
      <c r="F47" s="39" t="inlineStr">
        <is>
          <t>Cu + 2FeO + O2 -&gt; CuFe2O4</t>
        </is>
      </c>
      <c r="G47" s="39" t="n">
        <v>-233605.5287349242</v>
      </c>
      <c r="H47" s="39" t="inlineStr">
        <is>
          <t>GAS#1; IONIC_LIQ#2</t>
        </is>
      </c>
      <c r="I47" s="39" t="inlineStr"/>
      <c r="J47" s="39" t="inlineStr"/>
      <c r="K47" s="39" t="n">
        <v>-117462.5782047046</v>
      </c>
      <c r="L47" s="39" t="n">
        <v>-444684.2555308836</v>
      </c>
      <c r="M47" s="39" t="n">
        <v>-104909.5506934915</v>
      </c>
      <c r="N47" s="39" t="n">
        <v>-104.9095506934915</v>
      </c>
      <c r="O47" s="40" t="inlineStr"/>
    </row>
    <row r="48">
      <c r="A48" s="35" t="n">
        <v>1900</v>
      </c>
      <c r="B48" s="36" t="n">
        <v>1626.85</v>
      </c>
      <c r="C48" s="36" t="inlineStr">
        <is>
          <t>CuFe2O4</t>
        </is>
      </c>
      <c r="D48" s="36" t="inlineStr">
        <is>
          <t>copper ferrite spinel</t>
        </is>
      </c>
      <c r="E48" s="36" t="inlineStr">
        <is>
          <t>FeO</t>
        </is>
      </c>
      <c r="F48" s="36" t="inlineStr">
        <is>
          <t>Cu + 2FeO + O2 -&gt; CuFe2O4</t>
        </is>
      </c>
      <c r="G48" s="36" t="n">
        <v>-235907.2908840902</v>
      </c>
      <c r="H48" s="36" t="inlineStr">
        <is>
          <t>GAS#1; IONIC_LIQ#2</t>
        </is>
      </c>
      <c r="I48" s="36" t="inlineStr"/>
      <c r="J48" s="36" t="inlineStr"/>
      <c r="K48" s="36" t="n">
        <v>-119817.6814199426</v>
      </c>
      <c r="L48" s="36" t="n">
        <v>-451347.1561276338</v>
      </c>
      <c r="M48" s="36" t="n">
        <v>-102693.7816081345</v>
      </c>
      <c r="N48" s="36" t="n">
        <v>-102.6937816081345</v>
      </c>
      <c r="O48" s="37" t="inlineStr"/>
    </row>
    <row r="49">
      <c r="A49" s="38" t="n">
        <v>800</v>
      </c>
      <c r="B49" s="39" t="n">
        <v>526.85</v>
      </c>
      <c r="C49" s="39" t="inlineStr">
        <is>
          <t>Cu3V2O8</t>
        </is>
      </c>
      <c r="D49" s="39" t="inlineStr">
        <is>
          <t>copper orthovanadate</t>
        </is>
      </c>
      <c r="E49" s="39" t="inlineStr">
        <is>
          <t>V2O5</t>
        </is>
      </c>
      <c r="F49" s="39" t="inlineStr">
        <is>
          <t>3Cu + V2O5 + 1.5 O2 -&gt; Cu3V2O8</t>
        </is>
      </c>
      <c r="G49" s="39" t="n">
        <v>-177465.0215239941</v>
      </c>
      <c r="H49" s="39" t="inlineStr">
        <is>
          <t>CUO#1; V2O5#1</t>
        </is>
      </c>
      <c r="I49" s="39" t="inlineStr"/>
      <c r="J49" s="39" t="inlineStr"/>
      <c r="K49" s="39" t="n">
        <v>-33912.57299215905</v>
      </c>
      <c r="L49" s="39" t="n">
        <v>-172813.3044591302</v>
      </c>
      <c r="M49" s="39" t="n">
        <v>-249135.0686443588</v>
      </c>
      <c r="N49" s="39" t="n">
        <v>-249.1350686443588</v>
      </c>
      <c r="O49" s="40" t="inlineStr"/>
    </row>
    <row r="50">
      <c r="A50" s="35" t="n">
        <v>825</v>
      </c>
      <c r="B50" s="36" t="n">
        <v>551.85</v>
      </c>
      <c r="C50" s="36" t="inlineStr">
        <is>
          <t>Cu3V2O8</t>
        </is>
      </c>
      <c r="D50" s="36" t="inlineStr">
        <is>
          <t>copper orthovanadate</t>
        </is>
      </c>
      <c r="E50" s="36" t="inlineStr">
        <is>
          <t>V2O5</t>
        </is>
      </c>
      <c r="F50" s="36" t="inlineStr">
        <is>
          <t>3Cu + V2O5 + 1.5 O2 -&gt; Cu3V2O8</t>
        </is>
      </c>
      <c r="G50" s="36" t="n">
        <v>-178538.6712787389</v>
      </c>
      <c r="H50" s="36" t="inlineStr">
        <is>
          <t>CUO#1; V2O5#1</t>
        </is>
      </c>
      <c r="I50" s="36" t="inlineStr"/>
      <c r="J50" s="36" t="inlineStr"/>
      <c r="K50" s="36" t="n">
        <v>-35395.6073834034</v>
      </c>
      <c r="L50" s="36" t="n">
        <v>-178721.6895388745</v>
      </c>
      <c r="M50" s="36" t="n">
        <v>-242720.2021772566</v>
      </c>
      <c r="N50" s="36" t="n">
        <v>-242.7202021772566</v>
      </c>
      <c r="O50" s="37" t="inlineStr"/>
    </row>
    <row r="51">
      <c r="A51" s="38" t="n">
        <v>850</v>
      </c>
      <c r="B51" s="39" t="n">
        <v>576.85</v>
      </c>
      <c r="C51" s="39" t="inlineStr">
        <is>
          <t>Cu3V2O8</t>
        </is>
      </c>
      <c r="D51" s="39" t="inlineStr">
        <is>
          <t>copper orthovanadate</t>
        </is>
      </c>
      <c r="E51" s="39" t="inlineStr">
        <is>
          <t>V2O5</t>
        </is>
      </c>
      <c r="F51" s="39" t="inlineStr">
        <is>
          <t>3Cu + V2O5 + 1.5 O2 -&gt; Cu3V2O8</t>
        </is>
      </c>
      <c r="G51" s="39" t="n">
        <v>-179631.8017601221</v>
      </c>
      <c r="H51" s="39" t="inlineStr">
        <is>
          <t>CUO#1; V2O5#1</t>
        </is>
      </c>
      <c r="I51" s="39" t="inlineStr"/>
      <c r="J51" s="39" t="inlineStr"/>
      <c r="K51" s="39" t="n">
        <v>-36899.71572267172</v>
      </c>
      <c r="L51" s="39" t="n">
        <v>-184655.7645699373</v>
      </c>
      <c r="M51" s="39" t="n">
        <v>-236325.4374341248</v>
      </c>
      <c r="N51" s="39" t="n">
        <v>-236.3254374341248</v>
      </c>
      <c r="O51" s="40" t="inlineStr"/>
    </row>
    <row r="52">
      <c r="A52" s="35" t="n">
        <v>875</v>
      </c>
      <c r="B52" s="36" t="n">
        <v>601.85</v>
      </c>
      <c r="C52" s="36" t="inlineStr">
        <is>
          <t>Cu3V2O8</t>
        </is>
      </c>
      <c r="D52" s="36" t="inlineStr">
        <is>
          <t>copper orthovanadate</t>
        </is>
      </c>
      <c r="E52" s="36" t="inlineStr">
        <is>
          <t>V2O5</t>
        </is>
      </c>
      <c r="F52" s="36" t="inlineStr">
        <is>
          <t>3Cu + V2O5 + 1.5 O2 -&gt; Cu3V2O8</t>
        </is>
      </c>
      <c r="G52" s="36" t="n">
        <v>-180743.9937666907</v>
      </c>
      <c r="H52" s="36" t="inlineStr">
        <is>
          <t>CUO#1; V2O5#1</t>
        </is>
      </c>
      <c r="I52" s="36" t="inlineStr"/>
      <c r="J52" s="36" t="inlineStr"/>
      <c r="K52" s="36" t="n">
        <v>-38424.35858530019</v>
      </c>
      <c r="L52" s="36" t="n">
        <v>-190614.8917858748</v>
      </c>
      <c r="M52" s="36" t="n">
        <v>-229950.2941331607</v>
      </c>
      <c r="N52" s="36" t="n">
        <v>-229.9502941331607</v>
      </c>
      <c r="O52" s="37" t="inlineStr"/>
    </row>
    <row r="53">
      <c r="A53" s="38" t="n">
        <v>900</v>
      </c>
      <c r="B53" s="39" t="n">
        <v>626.85</v>
      </c>
      <c r="C53" s="39" t="inlineStr">
        <is>
          <t>Cu3V2O8</t>
        </is>
      </c>
      <c r="D53" s="39" t="inlineStr">
        <is>
          <t>copper orthovanadate</t>
        </is>
      </c>
      <c r="E53" s="39" t="inlineStr">
        <is>
          <t>V2O5</t>
        </is>
      </c>
      <c r="F53" s="39" t="inlineStr">
        <is>
          <t>3Cu + V2O5 + 1.5 O2 -&gt; Cu3V2O8</t>
        </is>
      </c>
      <c r="G53" s="39" t="n">
        <v>-181874.8561311251</v>
      </c>
      <c r="H53" s="39" t="inlineStr">
        <is>
          <t>CUO#1; V2O5#1</t>
        </is>
      </c>
      <c r="I53" s="39" t="inlineStr"/>
      <c r="J53" s="39" t="inlineStr"/>
      <c r="K53" s="39" t="n">
        <v>-39969.02623895592</v>
      </c>
      <c r="L53" s="39" t="n">
        <v>-196598.464641915</v>
      </c>
      <c r="M53" s="39" t="n">
        <v>-223594.3187139453</v>
      </c>
      <c r="N53" s="39" t="n">
        <v>-223.5943187139453</v>
      </c>
      <c r="O53" s="40" t="inlineStr"/>
    </row>
    <row r="54">
      <c r="A54" s="35" t="n">
        <v>925</v>
      </c>
      <c r="B54" s="36" t="n">
        <v>651.85</v>
      </c>
      <c r="C54" s="36" t="inlineStr">
        <is>
          <t>Cu3V2O8</t>
        </is>
      </c>
      <c r="D54" s="36" t="inlineStr">
        <is>
          <t>copper orthovanadate</t>
        </is>
      </c>
      <c r="E54" s="36" t="inlineStr">
        <is>
          <t>V2O5</t>
        </is>
      </c>
      <c r="F54" s="36" t="inlineStr">
        <is>
          <t>3Cu + V2O5 + 1.5 O2 -&gt; Cu3V2O8</t>
        </is>
      </c>
      <c r="G54" s="36" t="n">
        <v>-183024.0236465472</v>
      </c>
      <c r="H54" s="36" t="inlineStr">
        <is>
          <t>CUO#1; V2O5#1</t>
        </is>
      </c>
      <c r="I54" s="36" t="inlineStr"/>
      <c r="J54" s="36" t="inlineStr"/>
      <c r="K54" s="36" t="n">
        <v>-41533.23626680579</v>
      </c>
      <c r="L54" s="36" t="n">
        <v>-202605.9053106338</v>
      </c>
      <c r="M54" s="36" t="n">
        <v>-217257.082949942</v>
      </c>
      <c r="N54" s="36" t="n">
        <v>-217.257082949942</v>
      </c>
      <c r="O54" s="37" t="inlineStr"/>
    </row>
    <row r="55">
      <c r="A55" s="38" t="n">
        <v>950</v>
      </c>
      <c r="B55" s="39" t="n">
        <v>676.85</v>
      </c>
      <c r="C55" s="39" t="inlineStr">
        <is>
          <t>Cu3V2O8</t>
        </is>
      </c>
      <c r="D55" s="39" t="inlineStr">
        <is>
          <t>copper orthovanadate</t>
        </is>
      </c>
      <c r="E55" s="39" t="inlineStr">
        <is>
          <t>V2O5</t>
        </is>
      </c>
      <c r="F55" s="39" t="inlineStr">
        <is>
          <t>3Cu + V2O5 + 1.5 O2 -&gt; Cu3V2O8</t>
        </is>
      </c>
      <c r="G55" s="39" t="n">
        <v>-184191.1551829213</v>
      </c>
      <c r="H55" s="39" t="inlineStr">
        <is>
          <t>CUO#1; V2O5#1</t>
        </is>
      </c>
      <c r="I55" s="39" t="inlineStr"/>
      <c r="J55" s="39" t="inlineStr"/>
      <c r="K55" s="39" t="n">
        <v>-43116.53145504323</v>
      </c>
      <c r="L55" s="39" t="n">
        <v>-208636.6624357149</v>
      </c>
      <c r="M55" s="39" t="n">
        <v>-210938.182541721</v>
      </c>
      <c r="N55" s="39" t="n">
        <v>-210.938182541721</v>
      </c>
      <c r="O55" s="40" t="inlineStr"/>
    </row>
    <row r="56">
      <c r="A56" s="35" t="n">
        <v>975</v>
      </c>
      <c r="B56" s="36" t="n">
        <v>701.85</v>
      </c>
      <c r="C56" s="36" t="inlineStr">
        <is>
          <t>Cu3V2O8</t>
        </is>
      </c>
      <c r="D56" s="36" t="inlineStr">
        <is>
          <t>copper orthovanadate</t>
        </is>
      </c>
      <c r="E56" s="36" t="inlineStr">
        <is>
          <t>V2O5</t>
        </is>
      </c>
      <c r="F56" s="36" t="inlineStr">
        <is>
          <t>3Cu + V2O5 + 1.5 O2 -&gt; Cu3V2O8</t>
        </is>
      </c>
      <c r="G56" s="36" t="n">
        <v>-185508.8530120135</v>
      </c>
      <c r="H56" s="36" t="inlineStr">
        <is>
          <t>CUO#1; GAS#1; IONIC_LIQ#2</t>
        </is>
      </c>
      <c r="I56" s="36" t="inlineStr"/>
      <c r="J56" s="36" t="inlineStr"/>
      <c r="K56" s="36" t="n">
        <v>-44718.47791456392</v>
      </c>
      <c r="L56" s="36" t="n">
        <v>-214690.2091117684</v>
      </c>
      <c r="M56" s="36" t="n">
        <v>-204869.1177208005</v>
      </c>
      <c r="N56" s="36" t="n">
        <v>-204.8691177208005</v>
      </c>
      <c r="O56" s="37" t="inlineStr"/>
    </row>
    <row r="57">
      <c r="A57" s="38" t="n">
        <v>1000</v>
      </c>
      <c r="B57" s="39" t="n">
        <v>726.85</v>
      </c>
      <c r="C57" s="39" t="inlineStr">
        <is>
          <t>Cu3V2O8</t>
        </is>
      </c>
      <c r="D57" s="39" t="inlineStr">
        <is>
          <t>copper orthovanadate</t>
        </is>
      </c>
      <c r="E57" s="39" t="inlineStr">
        <is>
          <t>V2O5</t>
        </is>
      </c>
      <c r="F57" s="39" t="inlineStr">
        <is>
          <t>3Cu + V2O5 + 1.5 O2 -&gt; Cu3V2O8</t>
        </is>
      </c>
      <c r="G57" s="39" t="n">
        <v>-186849.1268301089</v>
      </c>
      <c r="H57" s="39" t="inlineStr">
        <is>
          <t>CUO#1; GAS#1; IONIC_LIQ#2</t>
        </is>
      </c>
      <c r="I57" s="39" t="inlineStr"/>
      <c r="J57" s="39" t="inlineStr"/>
      <c r="K57" s="39" t="n">
        <v>-46338.66341131481</v>
      </c>
      <c r="L57" s="39" t="n">
        <v>-220766.0411412051</v>
      </c>
      <c r="M57" s="39" t="n">
        <v>-198677.6850950876</v>
      </c>
      <c r="N57" s="39" t="n">
        <v>-198.6776850950876</v>
      </c>
      <c r="O57" s="40" t="inlineStr"/>
    </row>
    <row r="58">
      <c r="A58" s="35" t="n">
        <v>1025</v>
      </c>
      <c r="B58" s="36" t="n">
        <v>751.85</v>
      </c>
      <c r="C58" s="36" t="inlineStr">
        <is>
          <t>Cu3V2O8</t>
        </is>
      </c>
      <c r="D58" s="36" t="inlineStr">
        <is>
          <t>copper orthovanadate</t>
        </is>
      </c>
      <c r="E58" s="36" t="inlineStr">
        <is>
          <t>V2O5</t>
        </is>
      </c>
      <c r="F58" s="36" t="inlineStr">
        <is>
          <t>3Cu + V2O5 + 1.5 O2 -&gt; Cu3V2O8</t>
        </is>
      </c>
      <c r="G58" s="36" t="n">
        <v>-188209.2320686878</v>
      </c>
      <c r="H58" s="36" t="inlineStr">
        <is>
          <t>CUO#1; GAS#1; IONIC_LIQ#2</t>
        </is>
      </c>
      <c r="I58" s="36" t="inlineStr"/>
      <c r="J58" s="36" t="inlineStr"/>
      <c r="K58" s="36" t="n">
        <v>-47976.69588367789</v>
      </c>
      <c r="L58" s="36" t="n">
        <v>-226863.6755149924</v>
      </c>
      <c r="M58" s="36" t="n">
        <v>-192532.5335109173</v>
      </c>
      <c r="N58" s="36" t="n">
        <v>-192.5325335109173</v>
      </c>
      <c r="O58" s="37" t="inlineStr"/>
    </row>
    <row r="59">
      <c r="A59" s="38" t="n">
        <v>1050</v>
      </c>
      <c r="B59" s="39" t="n">
        <v>776.85</v>
      </c>
      <c r="C59" s="39" t="inlineStr">
        <is>
          <t>Cu3V2O8</t>
        </is>
      </c>
      <c r="D59" s="39" t="inlineStr">
        <is>
          <t>copper orthovanadate</t>
        </is>
      </c>
      <c r="E59" s="39" t="inlineStr">
        <is>
          <t>V2O5</t>
        </is>
      </c>
      <c r="F59" s="39" t="inlineStr">
        <is>
          <t>3Cu + V2O5 + 1.5 O2 -&gt; Cu3V2O8</t>
        </is>
      </c>
      <c r="G59" s="39" t="n">
        <v>-189589.5480058398</v>
      </c>
      <c r="H59" s="39" t="inlineStr">
        <is>
          <t>CUO#1; GAS#1; IONIC_LIQ#2</t>
        </is>
      </c>
      <c r="I59" s="39" t="inlineStr"/>
      <c r="J59" s="39" t="inlineStr"/>
      <c r="K59" s="39" t="n">
        <v>-49632.20212835616</v>
      </c>
      <c r="L59" s="39" t="n">
        <v>-232982.6508510953</v>
      </c>
      <c r="M59" s="39" t="inlineStr"/>
      <c r="N59" s="39" t="inlineStr"/>
      <c r="O59" s="40" t="inlineStr">
        <is>
          <t>No binary oxide reference</t>
        </is>
      </c>
    </row>
    <row r="60">
      <c r="A60" s="35" t="n">
        <v>1075</v>
      </c>
      <c r="B60" s="36" t="n">
        <v>801.85</v>
      </c>
      <c r="C60" s="36" t="inlineStr">
        <is>
          <t>Cu3V2O8</t>
        </is>
      </c>
      <c r="D60" s="36" t="inlineStr">
        <is>
          <t>copper orthovanadate</t>
        </is>
      </c>
      <c r="E60" s="36" t="inlineStr">
        <is>
          <t>V2O5</t>
        </is>
      </c>
      <c r="F60" s="36" t="inlineStr">
        <is>
          <t>3Cu + V2O5 + 1.5 O2 -&gt; Cu3V2O8</t>
        </is>
      </c>
      <c r="G60" s="36" t="n">
        <v>-190990.7171325833</v>
      </c>
      <c r="H60" s="36" t="inlineStr">
        <is>
          <t>CUO#1; GAS#1; IONIC_LIQ#2</t>
        </is>
      </c>
      <c r="I60" s="36" t="inlineStr"/>
      <c r="J60" s="36" t="inlineStr"/>
      <c r="K60" s="36" t="n">
        <v>-51304.82663868804</v>
      </c>
      <c r="L60" s="36" t="n">
        <v>-239122.5247941084</v>
      </c>
      <c r="M60" s="36" t="n">
        <v>-180416.9680565107</v>
      </c>
      <c r="N60" s="36" t="n">
        <v>-180.4169680565107</v>
      </c>
      <c r="O60" s="37" t="inlineStr"/>
    </row>
    <row r="61">
      <c r="A61" s="38" t="n">
        <v>1100</v>
      </c>
      <c r="B61" s="39" t="n">
        <v>826.85</v>
      </c>
      <c r="C61" s="39" t="inlineStr">
        <is>
          <t>Cu3V2O8</t>
        </is>
      </c>
      <c r="D61" s="39" t="inlineStr">
        <is>
          <t>copper orthovanadate</t>
        </is>
      </c>
      <c r="E61" s="39" t="inlineStr">
        <is>
          <t>V2O5</t>
        </is>
      </c>
      <c r="F61" s="39" t="inlineStr">
        <is>
          <t>3Cu + V2O5 + 1.5 O2 -&gt; Cu3V2O8</t>
        </is>
      </c>
      <c r="G61" s="39" t="n">
        <v>-192413.7496787592</v>
      </c>
      <c r="H61" s="39" t="inlineStr">
        <is>
          <t>CUO#1; GAS#1; IONIC_LIQ#2</t>
        </is>
      </c>
      <c r="I61" s="39" t="inlineStr"/>
      <c r="J61" s="39" t="inlineStr"/>
      <c r="K61" s="39" t="n">
        <v>-52994.23058128006</v>
      </c>
      <c r="L61" s="39" t="n">
        <v>-245282.8726856817</v>
      </c>
      <c r="M61" s="39" t="n">
        <v>-174473.4016658622</v>
      </c>
      <c r="N61" s="39" t="n">
        <v>-174.4734016658622</v>
      </c>
      <c r="O61" s="40" t="inlineStr"/>
    </row>
    <row r="62">
      <c r="A62" s="35" t="n">
        <v>1125</v>
      </c>
      <c r="B62" s="36" t="n">
        <v>851.85</v>
      </c>
      <c r="C62" s="36" t="inlineStr">
        <is>
          <t>Cu3V2O8</t>
        </is>
      </c>
      <c r="D62" s="36" t="inlineStr">
        <is>
          <t>copper orthovanadate</t>
        </is>
      </c>
      <c r="E62" s="36" t="inlineStr">
        <is>
          <t>V2O5</t>
        </is>
      </c>
      <c r="F62" s="36" t="inlineStr">
        <is>
          <t>3Cu + V2O5 + 1.5 O2 -&gt; Cu3V2O8</t>
        </is>
      </c>
      <c r="G62" s="36" t="n">
        <v>-193860.1826431738</v>
      </c>
      <c r="H62" s="36" t="inlineStr">
        <is>
          <t>CUO#1; GAS#1; IONIC_LIQ#2</t>
        </is>
      </c>
      <c r="I62" s="36" t="inlineStr"/>
      <c r="J62" s="36" t="inlineStr"/>
      <c r="K62" s="36" t="n">
        <v>-54700.09089837695</v>
      </c>
      <c r="L62" s="36" t="n">
        <v>-251463.2866300884</v>
      </c>
      <c r="M62" s="36" t="n">
        <v>-168633.2607645523</v>
      </c>
      <c r="N62" s="36" t="n">
        <v>-168.6332607645523</v>
      </c>
      <c r="O62" s="37" t="inlineStr"/>
    </row>
    <row r="63">
      <c r="A63" s="38" t="n">
        <v>1150</v>
      </c>
      <c r="B63" s="39" t="n">
        <v>876.85</v>
      </c>
      <c r="C63" s="39" t="inlineStr">
        <is>
          <t>Cu3V2O8</t>
        </is>
      </c>
      <c r="D63" s="39" t="inlineStr">
        <is>
          <t>copper orthovanadate</t>
        </is>
      </c>
      <c r="E63" s="39" t="inlineStr">
        <is>
          <t>V2O5</t>
        </is>
      </c>
      <c r="F63" s="39" t="inlineStr">
        <is>
          <t>3Cu + V2O5 + 1.5 O2 -&gt; Cu3V2O8</t>
        </is>
      </c>
      <c r="G63" s="39" t="n">
        <v>-195332.3255448459</v>
      </c>
      <c r="H63" s="39" t="inlineStr">
        <is>
          <t>CUO#1; GAS#1; IONIC_LIQ#2</t>
        </is>
      </c>
      <c r="I63" s="39" t="inlineStr"/>
      <c r="J63" s="39" t="inlineStr"/>
      <c r="K63" s="39" t="n">
        <v>-56422.09952457435</v>
      </c>
      <c r="L63" s="39" t="n">
        <v>-257663.3746140724</v>
      </c>
      <c r="M63" s="39" t="n">
        <v>-162928.2933069137</v>
      </c>
      <c r="N63" s="39" t="n">
        <v>-162.9282933069137</v>
      </c>
      <c r="O63" s="40" t="inlineStr"/>
    </row>
    <row r="64">
      <c r="A64" s="35" t="n">
        <v>1175</v>
      </c>
      <c r="B64" s="36" t="n">
        <v>901.85</v>
      </c>
      <c r="C64" s="36" t="inlineStr">
        <is>
          <t>Cu3V2O8</t>
        </is>
      </c>
      <c r="D64" s="36" t="inlineStr">
        <is>
          <t>copper orthovanadate</t>
        </is>
      </c>
      <c r="E64" s="36" t="inlineStr">
        <is>
          <t>V2O5</t>
        </is>
      </c>
      <c r="F64" s="36" t="inlineStr">
        <is>
          <t>3Cu + V2O5 + 1.5 O2 -&gt; Cu3V2O8</t>
        </is>
      </c>
      <c r="G64" s="36" t="n">
        <v>-196833.6505941284</v>
      </c>
      <c r="H64" s="36" t="inlineStr">
        <is>
          <t>CUO#1; GAS#1; IONIC_LIQ#2</t>
        </is>
      </c>
      <c r="I64" s="36" t="inlineStr"/>
      <c r="J64" s="36" t="inlineStr"/>
      <c r="K64" s="36" t="n">
        <v>-58159.96270739576</v>
      </c>
      <c r="L64" s="36" t="n">
        <v>-263882.7596789509</v>
      </c>
      <c r="M64" s="36" t="n">
        <v>-157405.0092434641</v>
      </c>
      <c r="N64" s="36" t="n">
        <v>-157.4050092434641</v>
      </c>
      <c r="O64" s="37" t="inlineStr"/>
    </row>
    <row r="65">
      <c r="A65" s="38" t="n">
        <v>1200</v>
      </c>
      <c r="B65" s="39" t="n">
        <v>926.85</v>
      </c>
      <c r="C65" s="39" t="inlineStr">
        <is>
          <t>Cu3V2O8</t>
        </is>
      </c>
      <c r="D65" s="39" t="inlineStr">
        <is>
          <t>copper orthovanadate</t>
        </is>
      </c>
      <c r="E65" s="39" t="inlineStr">
        <is>
          <t>V2O5</t>
        </is>
      </c>
      <c r="F65" s="39" t="inlineStr">
        <is>
          <t>3Cu + V2O5 + 1.5 O2 -&gt; Cu3V2O8</t>
        </is>
      </c>
      <c r="G65" s="39" t="n">
        <v>-198369.4381411147</v>
      </c>
      <c r="H65" s="39" t="inlineStr">
        <is>
          <t>CUO#1; GAS#1; IONIC_LIQ#2</t>
        </is>
      </c>
      <c r="I65" s="39" t="inlineStr"/>
      <c r="J65" s="39" t="inlineStr"/>
      <c r="K65" s="39" t="n">
        <v>-59913.40042195933</v>
      </c>
      <c r="L65" s="39" t="n">
        <v>-270121.0791427472</v>
      </c>
      <c r="M65" s="39" t="n">
        <v>-152133.0929455278</v>
      </c>
      <c r="N65" s="39" t="n">
        <v>-152.1330929455277</v>
      </c>
      <c r="O65" s="40" t="inlineStr"/>
    </row>
    <row r="66">
      <c r="A66" s="35" t="n">
        <v>1225</v>
      </c>
      <c r="B66" s="36" t="n">
        <v>951.85</v>
      </c>
      <c r="C66" s="36" t="inlineStr">
        <is>
          <t>Cu3V2O8</t>
        </is>
      </c>
      <c r="D66" s="36" t="inlineStr">
        <is>
          <t>copper orthovanadate</t>
        </is>
      </c>
      <c r="E66" s="36" t="inlineStr">
        <is>
          <t>V2O5</t>
        </is>
      </c>
      <c r="F66" s="36" t="inlineStr">
        <is>
          <t>3Cu + V2O5 + 1.5 O2 -&gt; Cu3V2O8</t>
        </is>
      </c>
      <c r="G66" s="36" t="n">
        <v>-199947.9077196706</v>
      </c>
      <c r="H66" s="36" t="inlineStr">
        <is>
          <t>CUO#1; GAS#1; IONIC_LIQ#2</t>
        </is>
      </c>
      <c r="I66" s="36" t="inlineStr"/>
      <c r="J66" s="36" t="inlineStr"/>
      <c r="K66" s="36" t="n">
        <v>-61682.1458705128</v>
      </c>
      <c r="L66" s="36" t="n">
        <v>-276377.9838700498</v>
      </c>
      <c r="M66" s="36" t="inlineStr"/>
      <c r="N66" s="36" t="inlineStr"/>
      <c r="O66" s="37" t="inlineStr">
        <is>
          <t>No binary oxide reference</t>
        </is>
      </c>
    </row>
    <row r="67">
      <c r="A67" s="38" t="n">
        <v>1250</v>
      </c>
      <c r="B67" s="39" t="n">
        <v>976.85</v>
      </c>
      <c r="C67" s="39" t="inlineStr">
        <is>
          <t>Cu3V2O8</t>
        </is>
      </c>
      <c r="D67" s="39" t="inlineStr">
        <is>
          <t>copper orthovanadate</t>
        </is>
      </c>
      <c r="E67" s="39" t="inlineStr">
        <is>
          <t>V2O5</t>
        </is>
      </c>
      <c r="F67" s="39" t="inlineStr">
        <is>
          <t>3Cu + V2O5 + 1.5 O2 -&gt; Cu3V2O8</t>
        </is>
      </c>
      <c r="G67" s="39" t="n">
        <v>-201582.3594894003</v>
      </c>
      <c r="H67" s="39" t="inlineStr">
        <is>
          <t>CUO#1; GAS#1; IONIC_LIQ#2</t>
        </is>
      </c>
      <c r="I67" s="39" t="inlineStr"/>
      <c r="J67" s="39" t="inlineStr"/>
      <c r="K67" s="39" t="n">
        <v>-63465.94505805945</v>
      </c>
      <c r="L67" s="39" t="n">
        <v>-282653.1375873307</v>
      </c>
      <c r="M67" s="39" t="n">
        <v>-142839.4846807262</v>
      </c>
      <c r="N67" s="39" t="n">
        <v>-142.8394846807262</v>
      </c>
      <c r="O67" s="40" t="inlineStr"/>
    </row>
    <row r="68">
      <c r="A68" s="35" t="n">
        <v>1275</v>
      </c>
      <c r="B68" s="36" t="n">
        <v>1001.85</v>
      </c>
      <c r="C68" s="36" t="inlineStr">
        <is>
          <t>Cu3V2O8</t>
        </is>
      </c>
      <c r="D68" s="36" t="inlineStr">
        <is>
          <t>copper orthovanadate</t>
        </is>
      </c>
      <c r="E68" s="36" t="inlineStr">
        <is>
          <t>V2O5</t>
        </is>
      </c>
      <c r="F68" s="36" t="inlineStr">
        <is>
          <t>3Cu + V2O5 + 1.5 O2 -&gt; Cu3V2O8</t>
        </is>
      </c>
      <c r="G68" s="36" t="n">
        <v>-203295.6737095305</v>
      </c>
      <c r="H68" s="36" t="inlineStr">
        <is>
          <t>CUO#1; GAS#1; IONIC_LIQ#2</t>
        </is>
      </c>
      <c r="I68" s="36" t="inlineStr"/>
      <c r="J68" s="36" t="inlineStr"/>
      <c r="K68" s="36" t="n">
        <v>-65264.54417152417</v>
      </c>
      <c r="L68" s="36" t="n">
        <v>-288946.2162415457</v>
      </c>
      <c r="M68" s="36" t="inlineStr"/>
      <c r="N68" s="36" t="inlineStr"/>
      <c r="O68" s="37" t="inlineStr">
        <is>
          <t>No binary oxide reference</t>
        </is>
      </c>
    </row>
    <row r="69">
      <c r="A69" s="38" t="n">
        <v>1300</v>
      </c>
      <c r="B69" s="39" t="n">
        <v>1026.85</v>
      </c>
      <c r="C69" s="39" t="inlineStr">
        <is>
          <t>Cu3V2O8</t>
        </is>
      </c>
      <c r="D69" s="39" t="inlineStr">
        <is>
          <t>copper orthovanadate</t>
        </is>
      </c>
      <c r="E69" s="39" t="inlineStr">
        <is>
          <t>V2O5</t>
        </is>
      </c>
      <c r="F69" s="39" t="inlineStr">
        <is>
          <t>3Cu + V2O5 + 1.5 O2 -&gt; Cu3V2O8</t>
        </is>
      </c>
      <c r="G69" s="39" t="n">
        <v>-205131.2668889011</v>
      </c>
      <c r="H69" s="39" t="inlineStr">
        <is>
          <t>CUO#1; GAS#1; IONIC_LIQ#2</t>
        </is>
      </c>
      <c r="I69" s="39" t="inlineStr"/>
      <c r="J69" s="39" t="inlineStr"/>
      <c r="K69" s="39" t="n">
        <v>-67077.64455849766</v>
      </c>
      <c r="L69" s="39" t="n">
        <v>-295256.9074000003</v>
      </c>
      <c r="M69" s="39" t="inlineStr"/>
      <c r="N69" s="39" t="inlineStr"/>
      <c r="O69" s="40" t="inlineStr">
        <is>
          <t>No binary oxide reference</t>
        </is>
      </c>
    </row>
    <row r="70">
      <c r="A70" s="35" t="n">
        <v>1325</v>
      </c>
      <c r="B70" s="36" t="n">
        <v>1051.85</v>
      </c>
      <c r="C70" s="36" t="inlineStr">
        <is>
          <t>Cu3V2O8</t>
        </is>
      </c>
      <c r="D70" s="36" t="inlineStr">
        <is>
          <t>copper orthovanadate</t>
        </is>
      </c>
      <c r="E70" s="36" t="inlineStr">
        <is>
          <t>V2O5</t>
        </is>
      </c>
      <c r="F70" s="36" t="inlineStr">
        <is>
          <t>3Cu + V2O5 + 1.5 O2 -&gt; Cu3V2O8</t>
        </is>
      </c>
      <c r="G70" s="36" t="n">
        <v>-207089.11704599</v>
      </c>
      <c r="H70" s="36" t="inlineStr">
        <is>
          <t>GAS#1; IONIC_LIQ#2</t>
        </is>
      </c>
      <c r="I70" s="36" t="inlineStr"/>
      <c r="J70" s="36" t="inlineStr"/>
      <c r="K70" s="36" t="n">
        <v>-68905.00073198564</v>
      </c>
      <c r="L70" s="36" t="n">
        <v>-301584.9096896555</v>
      </c>
      <c r="M70" s="36" t="inlineStr"/>
      <c r="N70" s="36" t="inlineStr"/>
      <c r="O70" s="37" t="inlineStr">
        <is>
          <t>No binary oxide reference</t>
        </is>
      </c>
    </row>
    <row r="71">
      <c r="A71" s="38" t="n">
        <v>1350</v>
      </c>
      <c r="B71" s="39" t="n">
        <v>1076.85</v>
      </c>
      <c r="C71" s="39" t="inlineStr">
        <is>
          <t>Cu3V2O8</t>
        </is>
      </c>
      <c r="D71" s="39" t="inlineStr">
        <is>
          <t>copper orthovanadate</t>
        </is>
      </c>
      <c r="E71" s="39" t="inlineStr">
        <is>
          <t>V2O5</t>
        </is>
      </c>
      <c r="F71" s="39" t="inlineStr">
        <is>
          <t>3Cu + V2O5 + 1.5 O2 -&gt; Cu3V2O8</t>
        </is>
      </c>
      <c r="G71" s="39" t="n">
        <v>-209064.4855154662</v>
      </c>
      <c r="H71" s="39" t="inlineStr">
        <is>
          <t>GAS#1; IONIC_LIQ#2</t>
        </is>
      </c>
      <c r="I71" s="39" t="inlineStr"/>
      <c r="J71" s="39" t="inlineStr"/>
      <c r="K71" s="39" t="n">
        <v>-70746.38367789735</v>
      </c>
      <c r="L71" s="39" t="n">
        <v>-307929.9322742684</v>
      </c>
      <c r="M71" s="39" t="n">
        <v>-135641.7511727898</v>
      </c>
      <c r="N71" s="39" t="n">
        <v>-135.6417511727898</v>
      </c>
      <c r="O71" s="40" t="inlineStr"/>
    </row>
    <row r="72">
      <c r="A72" s="35" t="n">
        <v>1375</v>
      </c>
      <c r="B72" s="36" t="n">
        <v>1101.85</v>
      </c>
      <c r="C72" s="36" t="inlineStr">
        <is>
          <t>Cu3V2O8</t>
        </is>
      </c>
      <c r="D72" s="36" t="inlineStr">
        <is>
          <t>copper orthovanadate</t>
        </is>
      </c>
      <c r="E72" s="36" t="inlineStr">
        <is>
          <t>V2O5</t>
        </is>
      </c>
      <c r="F72" s="36" t="inlineStr">
        <is>
          <t>3Cu + V2O5 + 1.5 O2 -&gt; Cu3V2O8</t>
        </is>
      </c>
      <c r="G72" s="36" t="n">
        <v>-211054.8910621994</v>
      </c>
      <c r="H72" s="36" t="inlineStr">
        <is>
          <t>GAS#1; IONIC_LIQ#2</t>
        </is>
      </c>
      <c r="I72" s="36" t="inlineStr"/>
      <c r="J72" s="36" t="inlineStr"/>
      <c r="K72" s="36" t="n">
        <v>-72772.06948795723</v>
      </c>
      <c r="L72" s="36" t="n">
        <v>-314291.6943680053</v>
      </c>
      <c r="M72" s="36" t="n">
        <v>-134400.7994827619</v>
      </c>
      <c r="N72" s="36" t="n">
        <v>-134.4007994827619</v>
      </c>
      <c r="O72" s="37" t="inlineStr"/>
    </row>
    <row r="73">
      <c r="A73" s="38" t="n">
        <v>1400</v>
      </c>
      <c r="B73" s="39" t="n">
        <v>1126.85</v>
      </c>
      <c r="C73" s="39" t="inlineStr">
        <is>
          <t>Cu3V2O8</t>
        </is>
      </c>
      <c r="D73" s="39" t="inlineStr">
        <is>
          <t>copper orthovanadate</t>
        </is>
      </c>
      <c r="E73" s="39" t="inlineStr">
        <is>
          <t>V2O5</t>
        </is>
      </c>
      <c r="F73" s="39" t="inlineStr">
        <is>
          <t>3Cu + V2O5 + 1.5 O2 -&gt; Cu3V2O8</t>
        </is>
      </c>
      <c r="G73" s="39" t="n">
        <v>-213060.3435309387</v>
      </c>
      <c r="H73" s="39" t="inlineStr">
        <is>
          <t>GAS#1; IONIC_LIQ#2</t>
        </is>
      </c>
      <c r="I73" s="39" t="inlineStr"/>
      <c r="J73" s="39" t="inlineStr"/>
      <c r="K73" s="39" t="n">
        <v>-74885.75572616636</v>
      </c>
      <c r="L73" s="39" t="n">
        <v>-320669.9247844102</v>
      </c>
      <c r="M73" s="39" t="n">
        <v>-132936.2771697682</v>
      </c>
      <c r="N73" s="39" t="n">
        <v>-132.9362771697682</v>
      </c>
      <c r="O73" s="40" t="inlineStr"/>
    </row>
    <row r="74">
      <c r="A74" s="35" t="n">
        <v>1425</v>
      </c>
      <c r="B74" s="36" t="n">
        <v>1151.85</v>
      </c>
      <c r="C74" s="36" t="inlineStr">
        <is>
          <t>Cu3V2O8</t>
        </is>
      </c>
      <c r="D74" s="36" t="inlineStr">
        <is>
          <t>copper orthovanadate</t>
        </is>
      </c>
      <c r="E74" s="36" t="inlineStr">
        <is>
          <t>V2O5</t>
        </is>
      </c>
      <c r="F74" s="36" t="inlineStr">
        <is>
          <t>3Cu + V2O5 + 1.5 O2 -&gt; Cu3V2O8</t>
        </is>
      </c>
      <c r="G74" s="36" t="n">
        <v>-215080.8529391266</v>
      </c>
      <c r="H74" s="36" t="inlineStr">
        <is>
          <t>GAS#1; IONIC_LIQ#2</t>
        </is>
      </c>
      <c r="I74" s="36" t="inlineStr"/>
      <c r="J74" s="36" t="inlineStr"/>
      <c r="K74" s="36" t="n">
        <v>-77013.45059169814</v>
      </c>
      <c r="L74" s="36" t="n">
        <v>-327064.361519879</v>
      </c>
      <c r="M74" s="36" t="n">
        <v>-131469.3405114152</v>
      </c>
      <c r="N74" s="36" t="n">
        <v>-131.4693405114151</v>
      </c>
      <c r="O74" s="37" t="inlineStr"/>
    </row>
    <row r="75">
      <c r="A75" s="38" t="n">
        <v>1450</v>
      </c>
      <c r="B75" s="39" t="n">
        <v>1176.85</v>
      </c>
      <c r="C75" s="39" t="inlineStr">
        <is>
          <t>Cu3V2O8</t>
        </is>
      </c>
      <c r="D75" s="39" t="inlineStr">
        <is>
          <t>copper orthovanadate</t>
        </is>
      </c>
      <c r="E75" s="39" t="inlineStr">
        <is>
          <t>V2O5</t>
        </is>
      </c>
      <c r="F75" s="39" t="inlineStr">
        <is>
          <t>3Cu + V2O5 + 1.5 O2 -&gt; Cu3V2O8</t>
        </is>
      </c>
      <c r="G75" s="39" t="n">
        <v>-217116.4261038372</v>
      </c>
      <c r="H75" s="39" t="inlineStr">
        <is>
          <t>GAS#1; IONIC_LIQ#2</t>
        </is>
      </c>
      <c r="I75" s="39" t="inlineStr"/>
      <c r="J75" s="39" t="inlineStr"/>
      <c r="K75" s="39" t="n">
        <v>-79154.90829742474</v>
      </c>
      <c r="L75" s="39" t="n">
        <v>-333474.7513710395</v>
      </c>
      <c r="M75" s="39" t="n">
        <v>-129999.9390374878</v>
      </c>
      <c r="N75" s="39" t="n">
        <v>-129.9999390374878</v>
      </c>
      <c r="O75" s="40" t="inlineStr"/>
    </row>
    <row r="76">
      <c r="A76" s="35" t="n">
        <v>1475</v>
      </c>
      <c r="B76" s="36" t="n">
        <v>1201.85</v>
      </c>
      <c r="C76" s="36" t="inlineStr">
        <is>
          <t>Cu3V2O8</t>
        </is>
      </c>
      <c r="D76" s="36" t="inlineStr">
        <is>
          <t>copper orthovanadate</t>
        </is>
      </c>
      <c r="E76" s="36" t="inlineStr">
        <is>
          <t>V2O5</t>
        </is>
      </c>
      <c r="F76" s="36" t="inlineStr">
        <is>
          <t>3Cu + V2O5 + 1.5 O2 -&gt; Cu3V2O8</t>
        </is>
      </c>
      <c r="G76" s="36" t="n">
        <v>-219167.063808225</v>
      </c>
      <c r="H76" s="36" t="inlineStr">
        <is>
          <t>GAS#1; IONIC_LIQ#2</t>
        </is>
      </c>
      <c r="I76" s="36" t="inlineStr"/>
      <c r="J76" s="36" t="inlineStr"/>
      <c r="K76" s="36" t="n">
        <v>-81309.89153286346</v>
      </c>
      <c r="L76" s="36" t="n">
        <v>-339900.8495856955</v>
      </c>
      <c r="M76" s="36" t="n">
        <v>-128528.0270846304</v>
      </c>
      <c r="N76" s="36" t="n">
        <v>-128.5280270846305</v>
      </c>
      <c r="O76" s="37" t="inlineStr"/>
    </row>
    <row r="77">
      <c r="A77" s="38" t="n">
        <v>1500</v>
      </c>
      <c r="B77" s="39" t="n">
        <v>1226.85</v>
      </c>
      <c r="C77" s="39" t="inlineStr">
        <is>
          <t>Cu3V2O8</t>
        </is>
      </c>
      <c r="D77" s="39" t="inlineStr">
        <is>
          <t>copper orthovanadate</t>
        </is>
      </c>
      <c r="E77" s="39" t="inlineStr">
        <is>
          <t>V2O5</t>
        </is>
      </c>
      <c r="F77" s="39" t="inlineStr">
        <is>
          <t>3Cu + V2O5 + 1.5 O2 -&gt; Cu3V2O8</t>
        </is>
      </c>
      <c r="G77" s="39" t="n">
        <v>-221232.7580273819</v>
      </c>
      <c r="H77" s="39" t="inlineStr">
        <is>
          <t>GAS#1; IONIC_LIQ#2</t>
        </is>
      </c>
      <c r="I77" s="39" t="inlineStr"/>
      <c r="J77" s="39" t="inlineStr"/>
      <c r="K77" s="39" t="n">
        <v>-83478.17103307633</v>
      </c>
      <c r="L77" s="39" t="n">
        <v>-346342.4195472346</v>
      </c>
      <c r="M77" s="39" t="n">
        <v>-127053.5638199416</v>
      </c>
      <c r="N77" s="39" t="n">
        <v>-127.0535638199416</v>
      </c>
      <c r="O77" s="40" t="inlineStr"/>
    </row>
    <row r="78">
      <c r="A78" s="35" t="n">
        <v>1525</v>
      </c>
      <c r="B78" s="36" t="n">
        <v>1251.85</v>
      </c>
      <c r="C78" s="36" t="inlineStr">
        <is>
          <t>Cu3V2O8</t>
        </is>
      </c>
      <c r="D78" s="36" t="inlineStr">
        <is>
          <t>copper orthovanadate</t>
        </is>
      </c>
      <c r="E78" s="36" t="inlineStr">
        <is>
          <t>V2O5</t>
        </is>
      </c>
      <c r="F78" s="36" t="inlineStr">
        <is>
          <t>3Cu + V2O5 + 1.5 O2 -&gt; Cu3V2O8</t>
        </is>
      </c>
      <c r="G78" s="36" t="n">
        <v>-223313.4895597745</v>
      </c>
      <c r="H78" s="36" t="inlineStr">
        <is>
          <t>GAS#1; IONIC_LIQ#2</t>
        </is>
      </c>
      <c r="I78" s="36" t="inlineStr"/>
      <c r="J78" s="36" t="inlineStr"/>
      <c r="K78" s="36" t="n">
        <v>-85659.52517631663</v>
      </c>
      <c r="L78" s="36" t="n">
        <v>-352799.2324926415</v>
      </c>
      <c r="M78" s="36" t="n">
        <v>-125576.513313143</v>
      </c>
      <c r="N78" s="36" t="n">
        <v>-125.5765133131431</v>
      </c>
      <c r="O78" s="37" t="inlineStr"/>
    </row>
    <row r="79">
      <c r="A79" s="38" t="n">
        <v>1550</v>
      </c>
      <c r="B79" s="39" t="n">
        <v>1276.85</v>
      </c>
      <c r="C79" s="39" t="inlineStr">
        <is>
          <t>Cu3V2O8</t>
        </is>
      </c>
      <c r="D79" s="39" t="inlineStr">
        <is>
          <t>copper orthovanadate</t>
        </is>
      </c>
      <c r="E79" s="39" t="inlineStr">
        <is>
          <t>V2O5</t>
        </is>
      </c>
      <c r="F79" s="39" t="inlineStr">
        <is>
          <t>3Cu + V2O5 + 1.5 O2 -&gt; Cu3V2O8</t>
        </is>
      </c>
      <c r="G79" s="39" t="n">
        <v>-225409.2260658494</v>
      </c>
      <c r="H79" s="39" t="inlineStr">
        <is>
          <t>GAS#1; IONIC_LIQ#2</t>
        </is>
      </c>
      <c r="I79" s="39" t="inlineStr"/>
      <c r="J79" s="39" t="inlineStr"/>
      <c r="K79" s="39" t="n">
        <v>-87853.73960806547</v>
      </c>
      <c r="L79" s="39" t="n">
        <v>-359271.0672644661</v>
      </c>
      <c r="M79" s="39" t="n">
        <v>-124096.8445850271</v>
      </c>
      <c r="N79" s="39" t="n">
        <v>-124.0968445850271</v>
      </c>
      <c r="O79" s="40" t="inlineStr"/>
    </row>
    <row r="80">
      <c r="A80" s="35" t="n">
        <v>1575</v>
      </c>
      <c r="B80" s="36" t="n">
        <v>1301.85</v>
      </c>
      <c r="C80" s="36" t="inlineStr">
        <is>
          <t>Cu3V2O8</t>
        </is>
      </c>
      <c r="D80" s="36" t="inlineStr">
        <is>
          <t>copper orthovanadate</t>
        </is>
      </c>
      <c r="E80" s="36" t="inlineStr">
        <is>
          <t>V2O5</t>
        </is>
      </c>
      <c r="F80" s="36" t="inlineStr">
        <is>
          <t>3Cu + V2O5 + 1.5 O2 -&gt; Cu3V2O8</t>
        </is>
      </c>
      <c r="G80" s="36" t="n">
        <v>-227519.9205541192</v>
      </c>
      <c r="H80" s="36" t="inlineStr">
        <is>
          <t>GAS#1; IONIC_LIQ#2</t>
        </is>
      </c>
      <c r="I80" s="36" t="inlineStr"/>
      <c r="J80" s="36" t="inlineStr"/>
      <c r="K80" s="36" t="n">
        <v>-90060.60688932937</v>
      </c>
      <c r="L80" s="36" t="n">
        <v>-365757.7100973009</v>
      </c>
      <c r="M80" s="36" t="n">
        <v>-122614.5324528646</v>
      </c>
      <c r="N80" s="36" t="n">
        <v>-122.6145324528646</v>
      </c>
      <c r="O80" s="37" t="inlineStr"/>
    </row>
    <row r="81">
      <c r="A81" s="38" t="n">
        <v>1600</v>
      </c>
      <c r="B81" s="39" t="n">
        <v>1326.85</v>
      </c>
      <c r="C81" s="39" t="inlineStr">
        <is>
          <t>Cu3V2O8</t>
        </is>
      </c>
      <c r="D81" s="39" t="inlineStr">
        <is>
          <t>copper orthovanadate</t>
        </is>
      </c>
      <c r="E81" s="39" t="inlineStr">
        <is>
          <t>V2O5</t>
        </is>
      </c>
      <c r="F81" s="39" t="inlineStr">
        <is>
          <t>3Cu + V2O5 + 1.5 O2 -&gt; Cu3V2O8</t>
        </is>
      </c>
      <c r="G81" s="39" t="n">
        <v>-229645.5103379113</v>
      </c>
      <c r="H81" s="39" t="inlineStr">
        <is>
          <t>GAS#1; IONIC_LIQ#2</t>
        </is>
      </c>
      <c r="I81" s="39" t="inlineStr"/>
      <c r="J81" s="39" t="inlineStr"/>
      <c r="K81" s="39" t="n">
        <v>-92279.92616727331</v>
      </c>
      <c r="L81" s="39" t="n">
        <v>-372258.9544395002</v>
      </c>
      <c r="M81" s="39" t="n">
        <v>-121129.5572899743</v>
      </c>
      <c r="N81" s="39" t="n">
        <v>-121.1295572899743</v>
      </c>
      <c r="O81" s="40" t="inlineStr"/>
    </row>
    <row r="82">
      <c r="A82" s="35" t="n">
        <v>1625</v>
      </c>
      <c r="B82" s="36" t="n">
        <v>1351.85</v>
      </c>
      <c r="C82" s="36" t="inlineStr">
        <is>
          <t>Cu3V2O8</t>
        </is>
      </c>
      <c r="D82" s="36" t="inlineStr">
        <is>
          <t>copper orthovanadate</t>
        </is>
      </c>
      <c r="E82" s="36" t="inlineStr">
        <is>
          <t>V2O5</t>
        </is>
      </c>
      <c r="F82" s="36" t="inlineStr">
        <is>
          <t>3Cu + V2O5 + 1.5 O2 -&gt; Cu3V2O8</t>
        </is>
      </c>
      <c r="G82" s="36" t="n">
        <v>-231785.9164684637</v>
      </c>
      <c r="H82" s="36" t="inlineStr">
        <is>
          <t>GAS#1; IONIC_LIQ#2</t>
        </is>
      </c>
      <c r="I82" s="36" t="inlineStr"/>
      <c r="J82" s="36" t="inlineStr"/>
      <c r="K82" s="36" t="n">
        <v>-94511.50286644344</v>
      </c>
      <c r="L82" s="36" t="n">
        <v>-378774.6008110264</v>
      </c>
      <c r="M82" s="36" t="n">
        <v>-119641.9052922297</v>
      </c>
      <c r="N82" s="36" t="n">
        <v>-119.6419052922297</v>
      </c>
      <c r="O82" s="37" t="inlineStr"/>
    </row>
    <row r="83">
      <c r="A83" s="38" t="n">
        <v>1650</v>
      </c>
      <c r="B83" s="39" t="n">
        <v>1376.85</v>
      </c>
      <c r="C83" s="39" t="inlineStr">
        <is>
          <t>Cu3V2O8</t>
        </is>
      </c>
      <c r="D83" s="39" t="inlineStr">
        <is>
          <t>copper orthovanadate</t>
        </is>
      </c>
      <c r="E83" s="39" t="inlineStr">
        <is>
          <t>V2O5</t>
        </is>
      </c>
      <c r="F83" s="39" t="inlineStr">
        <is>
          <t>3Cu + V2O5 + 1.5 O2 -&gt; Cu3V2O8</t>
        </is>
      </c>
      <c r="G83" s="39" t="n">
        <v>-233941.043633091</v>
      </c>
      <c r="H83" s="39" t="inlineStr">
        <is>
          <t>GAS#1; IONIC_LIQ#2</t>
        </is>
      </c>
      <c r="I83" s="39" t="inlineStr"/>
      <c r="J83" s="39" t="inlineStr"/>
      <c r="K83" s="39" t="n">
        <v>-96755.14839899541</v>
      </c>
      <c r="L83" s="39" t="n">
        <v>-385304.4566984351</v>
      </c>
      <c r="M83" s="39" t="n">
        <v>-118151.5688243541</v>
      </c>
      <c r="N83" s="39" t="n">
        <v>-118.1515688243541</v>
      </c>
      <c r="O83" s="40" t="inlineStr"/>
    </row>
    <row r="84">
      <c r="A84" s="35" t="n">
        <v>1675</v>
      </c>
      <c r="B84" s="36" t="n">
        <v>1401.85</v>
      </c>
      <c r="C84" s="36" t="inlineStr">
        <is>
          <t>Cu3V2O8</t>
        </is>
      </c>
      <c r="D84" s="36" t="inlineStr">
        <is>
          <t>copper orthovanadate</t>
        </is>
      </c>
      <c r="E84" s="36" t="inlineStr">
        <is>
          <t>V2O5</t>
        </is>
      </c>
      <c r="F84" s="36" t="inlineStr">
        <is>
          <t>3Cu + V2O5 + 1.5 O2 -&gt; Cu3V2O8</t>
        </is>
      </c>
      <c r="G84" s="36" t="n">
        <v>-236110.7804920541</v>
      </c>
      <c r="H84" s="36" t="inlineStr">
        <is>
          <t>GAS#1; IONIC_LIQ#2</t>
        </is>
      </c>
      <c r="I84" s="36" t="inlineStr"/>
      <c r="J84" s="36" t="inlineStr"/>
      <c r="K84" s="36" t="n">
        <v>-99010.67989248801</v>
      </c>
      <c r="L84" s="36" t="n">
        <v>-391848.3364881193</v>
      </c>
      <c r="M84" s="36" t="inlineStr"/>
      <c r="N84" s="36" t="inlineStr"/>
      <c r="O84" s="37" t="inlineStr">
        <is>
          <t>No binary oxide reference</t>
        </is>
      </c>
    </row>
    <row r="85">
      <c r="A85" s="38" t="n">
        <v>1700</v>
      </c>
      <c r="B85" s="39" t="n">
        <v>1426.85</v>
      </c>
      <c r="C85" s="39" t="inlineStr">
        <is>
          <t>Cu3V2O8</t>
        </is>
      </c>
      <c r="D85" s="39" t="inlineStr">
        <is>
          <t>copper orthovanadate</t>
        </is>
      </c>
      <c r="E85" s="39" t="inlineStr">
        <is>
          <t>V2O5</t>
        </is>
      </c>
      <c r="F85" s="39" t="inlineStr">
        <is>
          <t>3Cu + V2O5 + 1.5 O2 -&gt; Cu3V2O8</t>
        </is>
      </c>
      <c r="G85" s="39" t="n">
        <v>-238295.0004153047</v>
      </c>
      <c r="H85" s="39" t="inlineStr">
        <is>
          <t>GAS#1; IONIC_LIQ#2</t>
        </is>
      </c>
      <c r="I85" s="39" t="inlineStr"/>
      <c r="J85" s="39" t="inlineStr"/>
      <c r="K85" s="39" t="n">
        <v>-101277.9199339312</v>
      </c>
      <c r="L85" s="39" t="n">
        <v>-398406.061438994</v>
      </c>
      <c r="M85" s="39" t="n">
        <v>-115162.8482228937</v>
      </c>
      <c r="N85" s="39" t="n">
        <v>-115.1628482228937</v>
      </c>
      <c r="O85" s="40" t="inlineStr"/>
    </row>
    <row r="86">
      <c r="A86" s="35" t="n">
        <v>1725</v>
      </c>
      <c r="B86" s="36" t="n">
        <v>1451.85</v>
      </c>
      <c r="C86" s="36" t="inlineStr">
        <is>
          <t>Cu3V2O8</t>
        </is>
      </c>
      <c r="D86" s="36" t="inlineStr">
        <is>
          <t>copper orthovanadate</t>
        </is>
      </c>
      <c r="E86" s="36" t="inlineStr">
        <is>
          <t>V2O5</t>
        </is>
      </c>
      <c r="F86" s="36" t="inlineStr">
        <is>
          <t>3Cu + V2O5 + 1.5 O2 -&gt; Cu3V2O8</t>
        </is>
      </c>
      <c r="G86" s="36" t="n">
        <v>-240493.5625712308</v>
      </c>
      <c r="H86" s="36" t="inlineStr">
        <is>
          <t>GAS#1; IONIC_LIQ#2</t>
        </is>
      </c>
      <c r="I86" s="36" t="inlineStr"/>
      <c r="J86" s="36" t="inlineStr"/>
      <c r="K86" s="36" t="n">
        <v>-103556.6963288935</v>
      </c>
      <c r="L86" s="36" t="n">
        <v>-404977.4596958644</v>
      </c>
      <c r="M86" s="36" t="n">
        <v>-113664.4866325501</v>
      </c>
      <c r="N86" s="36" t="n">
        <v>-113.6644866325501</v>
      </c>
      <c r="O86" s="37" t="inlineStr"/>
    </row>
    <row r="87">
      <c r="A87" s="38" t="n">
        <v>1750</v>
      </c>
      <c r="B87" s="39" t="n">
        <v>1476.85</v>
      </c>
      <c r="C87" s="39" t="inlineStr">
        <is>
          <t>Cu3V2O8</t>
        </is>
      </c>
      <c r="D87" s="39" t="inlineStr">
        <is>
          <t>copper orthovanadate</t>
        </is>
      </c>
      <c r="E87" s="39" t="inlineStr">
        <is>
          <t>V2O5</t>
        </is>
      </c>
      <c r="F87" s="39" t="inlineStr">
        <is>
          <t>3Cu + V2O5 + 1.5 O2 -&gt; Cu3V2O8</t>
        </is>
      </c>
      <c r="G87" s="39" t="n">
        <v>-242706.3133140174</v>
      </c>
      <c r="H87" s="39" t="inlineStr">
        <is>
          <t>GAS#1; IONIC_LIQ#2</t>
        </is>
      </c>
      <c r="I87" s="39" t="inlineStr"/>
      <c r="J87" s="39" t="inlineStr"/>
      <c r="K87" s="39" t="n">
        <v>-105846.8418745748</v>
      </c>
      <c r="L87" s="39" t="n">
        <v>-411562.3663447147</v>
      </c>
      <c r="M87" s="39" t="n">
        <v>-112163.4881084766</v>
      </c>
      <c r="N87" s="39" t="n">
        <v>-112.1634881084766</v>
      </c>
      <c r="O87" s="40" t="inlineStr"/>
    </row>
    <row r="88">
      <c r="A88" s="35" t="n">
        <v>1775</v>
      </c>
      <c r="B88" s="36" t="n">
        <v>1501.85</v>
      </c>
      <c r="C88" s="36" t="inlineStr">
        <is>
          <t>Cu3V2O8</t>
        </is>
      </c>
      <c r="D88" s="36" t="inlineStr">
        <is>
          <t>copper orthovanadate</t>
        </is>
      </c>
      <c r="E88" s="36" t="inlineStr">
        <is>
          <t>V2O5</t>
        </is>
      </c>
      <c r="F88" s="36" t="inlineStr">
        <is>
          <t>3Cu + V2O5 + 1.5 O2 -&gt; Cu3V2O8</t>
        </is>
      </c>
      <c r="G88" s="36" t="n">
        <v>-244933.0878145533</v>
      </c>
      <c r="H88" s="36" t="inlineStr">
        <is>
          <t>GAS#1; IONIC_LIQ#2</t>
        </is>
      </c>
      <c r="I88" s="36" t="inlineStr"/>
      <c r="J88" s="36" t="inlineStr"/>
      <c r="K88" s="36" t="n">
        <v>-108148.1941458517</v>
      </c>
      <c r="L88" s="36" t="n">
        <v>-418160.6235111601</v>
      </c>
      <c r="M88" s="36" t="n">
        <v>-110659.8890721374</v>
      </c>
      <c r="N88" s="36" t="n">
        <v>-110.6598890721374</v>
      </c>
      <c r="O88" s="37" t="inlineStr"/>
    </row>
    <row r="89">
      <c r="A89" s="38" t="n">
        <v>1800</v>
      </c>
      <c r="B89" s="39" t="n">
        <v>1526.85</v>
      </c>
      <c r="C89" s="39" t="inlineStr">
        <is>
          <t>Cu3V2O8</t>
        </is>
      </c>
      <c r="D89" s="39" t="inlineStr">
        <is>
          <t>copper orthovanadate</t>
        </is>
      </c>
      <c r="E89" s="39" t="inlineStr">
        <is>
          <t>V2O5</t>
        </is>
      </c>
      <c r="F89" s="39" t="inlineStr">
        <is>
          <t>3Cu + V2O5 + 1.5 O2 -&gt; Cu3V2O8</t>
        </is>
      </c>
      <c r="G89" s="39" t="n">
        <v>-247173.7118812478</v>
      </c>
      <c r="H89" s="39" t="inlineStr">
        <is>
          <t>GAS#1; IONIC_LIQ#2</t>
        </is>
      </c>
      <c r="I89" s="39" t="inlineStr"/>
      <c r="J89" s="39" t="inlineStr"/>
      <c r="K89" s="39" t="n">
        <v>-110460.5952933756</v>
      </c>
      <c r="L89" s="39" t="n">
        <v>-424772.0805032522</v>
      </c>
      <c r="M89" s="39" t="n">
        <v>-109153.739537538</v>
      </c>
      <c r="N89" s="39" t="n">
        <v>-109.153739537538</v>
      </c>
      <c r="O89" s="40" t="inlineStr"/>
    </row>
    <row r="90">
      <c r="A90" s="35" t="n">
        <v>1825</v>
      </c>
      <c r="B90" s="36" t="n">
        <v>1551.85</v>
      </c>
      <c r="C90" s="36" t="inlineStr">
        <is>
          <t>Cu3V2O8</t>
        </is>
      </c>
      <c r="D90" s="36" t="inlineStr">
        <is>
          <t>copper orthovanadate</t>
        </is>
      </c>
      <c r="E90" s="36" t="inlineStr">
        <is>
          <t>V2O5</t>
        </is>
      </c>
      <c r="F90" s="36" t="inlineStr">
        <is>
          <t>3Cu + V2O5 + 1.5 O2 -&gt; Cu3V2O8</t>
        </is>
      </c>
      <c r="G90" s="36" t="n">
        <v>-249428.0201005058</v>
      </c>
      <c r="H90" s="36" t="inlineStr">
        <is>
          <t>GAS#1; IONIC_LIQ#2</t>
        </is>
      </c>
      <c r="I90" s="36" t="inlineStr"/>
      <c r="J90" s="36" t="inlineStr"/>
      <c r="K90" s="36" t="n">
        <v>-112783.8918528919</v>
      </c>
      <c r="L90" s="36" t="n">
        <v>-431396.5939997618</v>
      </c>
      <c r="M90" s="36" t="n">
        <v>-107645.1053543319</v>
      </c>
      <c r="N90" s="36" t="n">
        <v>-107.6451053543319</v>
      </c>
      <c r="O90" s="37" t="inlineStr"/>
    </row>
    <row r="91">
      <c r="A91" s="38" t="n">
        <v>1850</v>
      </c>
      <c r="B91" s="39" t="n">
        <v>1576.85</v>
      </c>
      <c r="C91" s="39" t="inlineStr">
        <is>
          <t>Cu3V2O8</t>
        </is>
      </c>
      <c r="D91" s="39" t="inlineStr">
        <is>
          <t>copper orthovanadate</t>
        </is>
      </c>
      <c r="E91" s="39" t="inlineStr">
        <is>
          <t>V2O5</t>
        </is>
      </c>
      <c r="F91" s="39" t="inlineStr">
        <is>
          <t>3Cu + V2O5 + 1.5 O2 -&gt; Cu3V2O8</t>
        </is>
      </c>
      <c r="G91" s="39" t="n">
        <v>-251696.1267975997</v>
      </c>
      <c r="H91" s="39" t="inlineStr">
        <is>
          <t>GAS#1; IONIC_LIQ#2</t>
        </is>
      </c>
      <c r="I91" s="39" t="inlineStr"/>
      <c r="J91" s="39" t="inlineStr"/>
      <c r="K91" s="39" t="n">
        <v>-115117.9345650079</v>
      </c>
      <c r="L91" s="39" t="n">
        <v>-438034.0282849706</v>
      </c>
      <c r="M91" s="39" t="n">
        <v>-106134.0729561048</v>
      </c>
      <c r="N91" s="39" t="n">
        <v>-106.1340729561048</v>
      </c>
      <c r="O91" s="40" t="inlineStr"/>
    </row>
    <row r="92">
      <c r="A92" s="35" t="n">
        <v>1875</v>
      </c>
      <c r="B92" s="36" t="n">
        <v>1601.85</v>
      </c>
      <c r="C92" s="36" t="inlineStr">
        <is>
          <t>Cu3V2O8</t>
        </is>
      </c>
      <c r="D92" s="36" t="inlineStr">
        <is>
          <t>copper orthovanadate</t>
        </is>
      </c>
      <c r="E92" s="36" t="inlineStr">
        <is>
          <t>V2O5</t>
        </is>
      </c>
      <c r="F92" s="36" t="inlineStr">
        <is>
          <t>3Cu + V2O5 + 1.5 O2 -&gt; Cu3V2O8</t>
        </is>
      </c>
      <c r="G92" s="36" t="n">
        <v>-253977.9867674618</v>
      </c>
      <c r="H92" s="36" t="inlineStr">
        <is>
          <t>GAS#1; IONIC_LIQ#2</t>
        </is>
      </c>
      <c r="I92" s="36" t="inlineStr"/>
      <c r="J92" s="36" t="inlineStr"/>
      <c r="K92" s="36" t="n">
        <v>-117462.5782047046</v>
      </c>
      <c r="L92" s="36" t="n">
        <v>-444684.2555308836</v>
      </c>
      <c r="M92" s="36" t="n">
        <v>-104620.7513703471</v>
      </c>
      <c r="N92" s="36" t="n">
        <v>-104.6207513703471</v>
      </c>
      <c r="O92" s="37" t="inlineStr"/>
    </row>
    <row r="93">
      <c r="A93" s="38" t="n">
        <v>1900</v>
      </c>
      <c r="B93" s="39" t="n">
        <v>1626.85</v>
      </c>
      <c r="C93" s="39" t="inlineStr">
        <is>
          <t>Cu3V2O8</t>
        </is>
      </c>
      <c r="D93" s="39" t="inlineStr">
        <is>
          <t>copper orthovanadate</t>
        </is>
      </c>
      <c r="E93" s="39" t="inlineStr">
        <is>
          <t>V2O5</t>
        </is>
      </c>
      <c r="F93" s="39" t="inlineStr">
        <is>
          <t>3Cu + V2O5 + 1.5 O2 -&gt; Cu3V2O8</t>
        </is>
      </c>
      <c r="G93" s="39" t="n">
        <v>-256273.4461110168</v>
      </c>
      <c r="H93" s="39" t="inlineStr">
        <is>
          <t>GAS#1; IONIC_LIQ#2</t>
        </is>
      </c>
      <c r="I93" s="39" t="inlineStr"/>
      <c r="J93" s="39" t="inlineStr"/>
      <c r="K93" s="39" t="n">
        <v>-119817.6814199426</v>
      </c>
      <c r="L93" s="39" t="n">
        <v>-451347.1561276338</v>
      </c>
      <c r="M93" s="39" t="n">
        <v>-103105.2776058642</v>
      </c>
      <c r="N93" s="39" t="n">
        <v>-103.1052776058642</v>
      </c>
      <c r="O93" s="40" t="inlineStr"/>
    </row>
    <row r="94">
      <c r="A94" s="35" t="n">
        <v>800</v>
      </c>
      <c r="B94" s="36" t="n">
        <v>526.85</v>
      </c>
      <c r="C94" s="36" t="inlineStr">
        <is>
          <t>CuMn2O4</t>
        </is>
      </c>
      <c r="D94" s="36" t="inlineStr">
        <is>
          <t>copper manganite spinel</t>
        </is>
      </c>
      <c r="E94" s="36" t="inlineStr">
        <is>
          <t>MnO</t>
        </is>
      </c>
      <c r="F94" s="36" t="inlineStr">
        <is>
          <t>Cu + 2MnO + O2 -&gt; CuMn2O4</t>
        </is>
      </c>
      <c r="G94" s="36" t="n">
        <v>-185659.6936409582</v>
      </c>
      <c r="H94" s="36" t="inlineStr">
        <is>
          <t>DELAFOSSITE#1; SPINEL#1</t>
        </is>
      </c>
      <c r="I94" s="36" t="inlineStr">
        <is>
          <t>SPINEL#1</t>
        </is>
      </c>
      <c r="J94" s="36" t="n">
        <v>-185659.6936410652</v>
      </c>
      <c r="K94" s="36" t="n">
        <v>-33912.57299215905</v>
      </c>
      <c r="L94" s="36" t="n">
        <v>-172813.3044591302</v>
      </c>
      <c r="M94" s="36" t="n">
        <v>-197656.6720879269</v>
      </c>
      <c r="N94" s="36" t="n">
        <v>-197.6566720879269</v>
      </c>
      <c r="O94" s="37" t="inlineStr"/>
    </row>
    <row r="95">
      <c r="A95" s="38" t="n">
        <v>825</v>
      </c>
      <c r="B95" s="39" t="n">
        <v>551.85</v>
      </c>
      <c r="C95" s="39" t="inlineStr">
        <is>
          <t>CuMn2O4</t>
        </is>
      </c>
      <c r="D95" s="39" t="inlineStr">
        <is>
          <t>copper manganite spinel</t>
        </is>
      </c>
      <c r="E95" s="39" t="inlineStr">
        <is>
          <t>MnO</t>
        </is>
      </c>
      <c r="F95" s="39" t="inlineStr">
        <is>
          <t>Cu + 2MnO + O2 -&gt; CuMn2O4</t>
        </is>
      </c>
      <c r="G95" s="39" t="n">
        <v>-186835.039936338</v>
      </c>
      <c r="H95" s="39" t="inlineStr">
        <is>
          <t>DELAFOSSITE#1; SPINEL#1</t>
        </is>
      </c>
      <c r="I95" s="39" t="inlineStr">
        <is>
          <t>SPINEL#1</t>
        </is>
      </c>
      <c r="J95" s="39" t="n">
        <v>-186835.039936423</v>
      </c>
      <c r="K95" s="39" t="n">
        <v>-35395.6073834034</v>
      </c>
      <c r="L95" s="39" t="n">
        <v>-178721.6895388745</v>
      </c>
      <c r="M95" s="39" t="n">
        <v>-193097.7265315747</v>
      </c>
      <c r="N95" s="39" t="n">
        <v>-193.0977265315747</v>
      </c>
      <c r="O95" s="40" t="inlineStr"/>
    </row>
    <row r="96">
      <c r="A96" s="35" t="n">
        <v>850</v>
      </c>
      <c r="B96" s="36" t="n">
        <v>576.85</v>
      </c>
      <c r="C96" s="36" t="inlineStr">
        <is>
          <t>CuMn2O4</t>
        </is>
      </c>
      <c r="D96" s="36" t="inlineStr">
        <is>
          <t>copper manganite spinel</t>
        </is>
      </c>
      <c r="E96" s="36" t="inlineStr">
        <is>
          <t>MnO</t>
        </is>
      </c>
      <c r="F96" s="36" t="inlineStr">
        <is>
          <t>Cu + 2MnO + O2 -&gt; CuMn2O4</t>
        </is>
      </c>
      <c r="G96" s="36" t="n">
        <v>-188031.895100451</v>
      </c>
      <c r="H96" s="36" t="inlineStr">
        <is>
          <t>DELAFOSSITE#1; SPINEL#1</t>
        </is>
      </c>
      <c r="I96" s="36" t="inlineStr">
        <is>
          <t>SPINEL#1</t>
        </is>
      </c>
      <c r="J96" s="36" t="n">
        <v>-188031.895100515</v>
      </c>
      <c r="K96" s="36" t="n">
        <v>-36899.71572267172</v>
      </c>
      <c r="L96" s="36" t="n">
        <v>-184655.7645699373</v>
      </c>
      <c r="M96" s="36" t="n">
        <v>-188562.9148088314</v>
      </c>
      <c r="N96" s="36" t="n">
        <v>-188.5629148088314</v>
      </c>
      <c r="O96" s="37" t="inlineStr"/>
    </row>
    <row r="97">
      <c r="A97" s="38" t="n">
        <v>875</v>
      </c>
      <c r="B97" s="39" t="n">
        <v>601.85</v>
      </c>
      <c r="C97" s="39" t="inlineStr">
        <is>
          <t>CuMn2O4</t>
        </is>
      </c>
      <c r="D97" s="39" t="inlineStr">
        <is>
          <t>copper manganite spinel</t>
        </is>
      </c>
      <c r="E97" s="39" t="inlineStr">
        <is>
          <t>MnO</t>
        </is>
      </c>
      <c r="F97" s="39" t="inlineStr">
        <is>
          <t>Cu + 2MnO + O2 -&gt; CuMn2O4</t>
        </is>
      </c>
      <c r="G97" s="39" t="n">
        <v>-189249.7341606845</v>
      </c>
      <c r="H97" s="39" t="inlineStr">
        <is>
          <t>DELAFOSSITE#1; SPINEL#1</t>
        </is>
      </c>
      <c r="I97" s="39" t="inlineStr">
        <is>
          <t>SPINEL#1</t>
        </is>
      </c>
      <c r="J97" s="39" t="n">
        <v>-189249.7341607337</v>
      </c>
      <c r="K97" s="39" t="n">
        <v>-38424.35858530019</v>
      </c>
      <c r="L97" s="39" t="n">
        <v>-190614.8917858748</v>
      </c>
      <c r="M97" s="39" t="n">
        <v>-184051.7541832256</v>
      </c>
      <c r="N97" s="39" t="n">
        <v>-184.0517541832256</v>
      </c>
      <c r="O97" s="40" t="inlineStr"/>
    </row>
    <row r="98">
      <c r="A98" s="35" t="n">
        <v>900</v>
      </c>
      <c r="B98" s="36" t="n">
        <v>626.85</v>
      </c>
      <c r="C98" s="36" t="inlineStr">
        <is>
          <t>CuMn2O4</t>
        </is>
      </c>
      <c r="D98" s="36" t="inlineStr">
        <is>
          <t>copper manganite spinel</t>
        </is>
      </c>
      <c r="E98" s="36" t="inlineStr">
        <is>
          <t>MnO</t>
        </is>
      </c>
      <c r="F98" s="36" t="inlineStr">
        <is>
          <t>Cu + 2MnO + O2 -&gt; CuMn2O4</t>
        </is>
      </c>
      <c r="G98" s="36" t="n">
        <v>-190488.0545870807</v>
      </c>
      <c r="H98" s="36" t="inlineStr">
        <is>
          <t>DELAFOSSITE#1; SPINEL#1</t>
        </is>
      </c>
      <c r="I98" s="36" t="inlineStr">
        <is>
          <t>SPINEL#1</t>
        </is>
      </c>
      <c r="J98" s="36" t="n">
        <v>-190488.0545871282</v>
      </c>
      <c r="K98" s="36" t="n">
        <v>-39969.02623895592</v>
      </c>
      <c r="L98" s="36" t="n">
        <v>-196598.464641915</v>
      </c>
      <c r="M98" s="36" t="n">
        <v>-179563.7447178424</v>
      </c>
      <c r="N98" s="36" t="n">
        <v>-179.5637447178424</v>
      </c>
      <c r="O98" s="37" t="inlineStr"/>
    </row>
    <row r="99">
      <c r="A99" s="38" t="n">
        <v>925</v>
      </c>
      <c r="B99" s="39" t="n">
        <v>651.85</v>
      </c>
      <c r="C99" s="39" t="inlineStr">
        <is>
          <t>CuMn2O4</t>
        </is>
      </c>
      <c r="D99" s="39" t="inlineStr">
        <is>
          <t>copper manganite spinel</t>
        </is>
      </c>
      <c r="E99" s="39" t="inlineStr">
        <is>
          <t>MnO</t>
        </is>
      </c>
      <c r="F99" s="39" t="inlineStr">
        <is>
          <t>Cu + 2MnO + O2 -&gt; CuMn2O4</t>
        </is>
      </c>
      <c r="G99" s="39" t="n">
        <v>-191746.3751834811</v>
      </c>
      <c r="H99" s="39" t="inlineStr">
        <is>
          <t>DELAFOSSITE#1; SPINEL#1</t>
        </is>
      </c>
      <c r="I99" s="39" t="inlineStr">
        <is>
          <t>SPINEL#1</t>
        </is>
      </c>
      <c r="J99" s="39" t="n">
        <v>-191746.3751835069</v>
      </c>
      <c r="K99" s="39" t="n">
        <v>-41533.23626680579</v>
      </c>
      <c r="L99" s="39" t="n">
        <v>-202605.9053106338</v>
      </c>
      <c r="M99" s="39" t="n">
        <v>-175098.3762026788</v>
      </c>
      <c r="N99" s="39" t="n">
        <v>-175.0983762026788</v>
      </c>
      <c r="O99" s="40" t="inlineStr"/>
    </row>
    <row r="100">
      <c r="A100" s="35" t="n">
        <v>950</v>
      </c>
      <c r="B100" s="36" t="n">
        <v>676.85</v>
      </c>
      <c r="C100" s="36" t="inlineStr">
        <is>
          <t>CuMn2O4</t>
        </is>
      </c>
      <c r="D100" s="36" t="inlineStr">
        <is>
          <t>copper manganite spinel</t>
        </is>
      </c>
      <c r="E100" s="36" t="inlineStr">
        <is>
          <t>MnO</t>
        </is>
      </c>
      <c r="F100" s="36" t="inlineStr">
        <is>
          <t>Cu + 2MnO + O2 -&gt; CuMn2O4</t>
        </is>
      </c>
      <c r="G100" s="36" t="n">
        <v>-193024.235066358</v>
      </c>
      <c r="H100" s="36" t="inlineStr">
        <is>
          <t>SPINEL#1</t>
        </is>
      </c>
      <c r="I100" s="36" t="inlineStr">
        <is>
          <t>SPINEL#1</t>
        </is>
      </c>
      <c r="J100" s="36" t="n">
        <v>-193024.235066358</v>
      </c>
      <c r="K100" s="36" t="n">
        <v>-43116.53145504323</v>
      </c>
      <c r="L100" s="36" t="n">
        <v>-208636.6624357149</v>
      </c>
      <c r="M100" s="36" t="n">
        <v>-170655.1339577942</v>
      </c>
      <c r="N100" s="36" t="n">
        <v>-170.6551339577942</v>
      </c>
      <c r="O100" s="37" t="inlineStr"/>
    </row>
    <row r="101">
      <c r="A101" s="38" t="n">
        <v>975</v>
      </c>
      <c r="B101" s="39" t="n">
        <v>701.85</v>
      </c>
      <c r="C101" s="39" t="inlineStr">
        <is>
          <t>CuMn2O4</t>
        </is>
      </c>
      <c r="D101" s="39" t="inlineStr">
        <is>
          <t>copper manganite spinel</t>
        </is>
      </c>
      <c r="E101" s="39" t="inlineStr">
        <is>
          <t>MnO</t>
        </is>
      </c>
      <c r="F101" s="39" t="inlineStr">
        <is>
          <t>Cu + 2MnO + O2 -&gt; CuMn2O4</t>
        </is>
      </c>
      <c r="G101" s="39" t="n">
        <v>-194321.1927162349</v>
      </c>
      <c r="H101" s="39" t="inlineStr">
        <is>
          <t>SPINEL#1</t>
        </is>
      </c>
      <c r="I101" s="39" t="inlineStr">
        <is>
          <t>SPINEL#1</t>
        </is>
      </c>
      <c r="J101" s="39" t="n">
        <v>-194321.1927162349</v>
      </c>
      <c r="K101" s="39" t="n">
        <v>-44718.47791456392</v>
      </c>
      <c r="L101" s="39" t="n">
        <v>-214690.2091117684</v>
      </c>
      <c r="M101" s="39" t="n">
        <v>-166233.5036393788</v>
      </c>
      <c r="N101" s="39" t="n">
        <v>-166.2335036393788</v>
      </c>
      <c r="O101" s="40" t="inlineStr"/>
    </row>
    <row r="102">
      <c r="A102" s="35" t="n">
        <v>1000</v>
      </c>
      <c r="B102" s="36" t="n">
        <v>726.85</v>
      </c>
      <c r="C102" s="36" t="inlineStr">
        <is>
          <t>CuMn2O4</t>
        </is>
      </c>
      <c r="D102" s="36" t="inlineStr">
        <is>
          <t>copper manganite spinel</t>
        </is>
      </c>
      <c r="E102" s="36" t="inlineStr">
        <is>
          <t>MnO</t>
        </is>
      </c>
      <c r="F102" s="36" t="inlineStr">
        <is>
          <t>Cu + 2MnO + O2 -&gt; CuMn2O4</t>
        </is>
      </c>
      <c r="G102" s="36" t="n">
        <v>-195636.8250891477</v>
      </c>
      <c r="H102" s="36" t="inlineStr">
        <is>
          <t>SPINEL#1</t>
        </is>
      </c>
      <c r="I102" s="36" t="inlineStr">
        <is>
          <t>SPINEL#1</t>
        </is>
      </c>
      <c r="J102" s="36" t="n">
        <v>-195636.8250891477</v>
      </c>
      <c r="K102" s="36" t="n">
        <v>-46338.66341131481</v>
      </c>
      <c r="L102" s="36" t="n">
        <v>-220766.0411412051</v>
      </c>
      <c r="M102" s="36" t="n">
        <v>-161832.9751129714</v>
      </c>
      <c r="N102" s="36" t="n">
        <v>-161.8329751129714</v>
      </c>
      <c r="O102" s="37" t="inlineStr"/>
    </row>
    <row r="103">
      <c r="A103" s="38" t="n">
        <v>1025</v>
      </c>
      <c r="B103" s="39" t="n">
        <v>751.85</v>
      </c>
      <c r="C103" s="39" t="inlineStr">
        <is>
          <t>CuMn2O4</t>
        </is>
      </c>
      <c r="D103" s="39" t="inlineStr">
        <is>
          <t>copper manganite spinel</t>
        </is>
      </c>
      <c r="E103" s="39" t="inlineStr">
        <is>
          <t>MnO</t>
        </is>
      </c>
      <c r="F103" s="39" t="inlineStr">
        <is>
          <t>Cu + 2MnO + O2 -&gt; CuMn2O4</t>
        </is>
      </c>
      <c r="G103" s="39" t="n">
        <v>-196970.7267785498</v>
      </c>
      <c r="H103" s="39" t="inlineStr">
        <is>
          <t>SPINEL#1</t>
        </is>
      </c>
      <c r="I103" s="39" t="inlineStr">
        <is>
          <t>SPINEL#1</t>
        </is>
      </c>
      <c r="J103" s="39" t="n">
        <v>-196970.7267785498</v>
      </c>
      <c r="K103" s="39" t="n">
        <v>-47976.69588367789</v>
      </c>
      <c r="L103" s="39" t="n">
        <v>-226863.6755149924</v>
      </c>
      <c r="M103" s="39" t="n">
        <v>-157453.0455487934</v>
      </c>
      <c r="N103" s="39" t="n">
        <v>-157.4530455487934</v>
      </c>
      <c r="O103" s="40" t="inlineStr"/>
    </row>
    <row r="104">
      <c r="A104" s="35" t="n">
        <v>1050</v>
      </c>
      <c r="B104" s="36" t="n">
        <v>776.85</v>
      </c>
      <c r="C104" s="36" t="inlineStr">
        <is>
          <t>CuMn2O4</t>
        </is>
      </c>
      <c r="D104" s="36" t="inlineStr">
        <is>
          <t>copper manganite spinel</t>
        </is>
      </c>
      <c r="E104" s="36" t="inlineStr">
        <is>
          <t>MnO</t>
        </is>
      </c>
      <c r="F104" s="36" t="inlineStr">
        <is>
          <t>Cu + 2MnO + O2 -&gt; CuMn2O4</t>
        </is>
      </c>
      <c r="G104" s="36" t="n">
        <v>-198322.5092332957</v>
      </c>
      <c r="H104" s="36" t="inlineStr">
        <is>
          <t>SPINEL#1</t>
        </is>
      </c>
      <c r="I104" s="36" t="inlineStr">
        <is>
          <t>SPINEL#1</t>
        </is>
      </c>
      <c r="J104" s="36" t="n">
        <v>-198322.5092332956</v>
      </c>
      <c r="K104" s="36" t="n">
        <v>-49632.20212835616</v>
      </c>
      <c r="L104" s="36" t="n">
        <v>-232982.6508510953</v>
      </c>
      <c r="M104" s="36" t="n">
        <v>-153093.2201773871</v>
      </c>
      <c r="N104" s="36" t="n">
        <v>-153.0932201773871</v>
      </c>
      <c r="O104" s="37" t="inlineStr"/>
    </row>
    <row r="105">
      <c r="A105" s="38" t="n">
        <v>1075</v>
      </c>
      <c r="B105" s="39" t="n">
        <v>801.85</v>
      </c>
      <c r="C105" s="39" t="inlineStr">
        <is>
          <t>CuMn2O4</t>
        </is>
      </c>
      <c r="D105" s="39" t="inlineStr">
        <is>
          <t>copper manganite spinel</t>
        </is>
      </c>
      <c r="E105" s="39" t="inlineStr">
        <is>
          <t>MnO</t>
        </is>
      </c>
      <c r="F105" s="39" t="inlineStr">
        <is>
          <t>Cu + 2MnO + O2 -&gt; CuMn2O4</t>
        </is>
      </c>
      <c r="G105" s="39" t="n">
        <v>-199691.7999661591</v>
      </c>
      <c r="H105" s="39" t="inlineStr">
        <is>
          <t>SPINEL#1</t>
        </is>
      </c>
      <c r="I105" s="39" t="inlineStr">
        <is>
          <t>SPINEL#1</t>
        </is>
      </c>
      <c r="J105" s="39" t="n">
        <v>-199691.7999661591</v>
      </c>
      <c r="K105" s="39" t="n">
        <v>-51304.82663868804</v>
      </c>
      <c r="L105" s="39" t="n">
        <v>-239122.5247941084</v>
      </c>
      <c r="M105" s="39" t="n">
        <v>-148753.0153472058</v>
      </c>
      <c r="N105" s="39" t="n">
        <v>-148.7530153472058</v>
      </c>
      <c r="O105" s="40" t="inlineStr"/>
    </row>
    <row r="106">
      <c r="A106" s="35" t="n">
        <v>1100</v>
      </c>
      <c r="B106" s="36" t="n">
        <v>826.85</v>
      </c>
      <c r="C106" s="36" t="inlineStr">
        <is>
          <t>CuMn2O4</t>
        </is>
      </c>
      <c r="D106" s="36" t="inlineStr">
        <is>
          <t>copper manganite spinel</t>
        </is>
      </c>
      <c r="E106" s="36" t="inlineStr">
        <is>
          <t>MnO</t>
        </is>
      </c>
      <c r="F106" s="36" t="inlineStr">
        <is>
          <t>Cu + 2MnO + O2 -&gt; CuMn2O4</t>
        </is>
      </c>
      <c r="G106" s="36" t="n">
        <v>-201078.2418732291</v>
      </c>
      <c r="H106" s="36" t="inlineStr">
        <is>
          <t>SPINEL#1</t>
        </is>
      </c>
      <c r="I106" s="36" t="inlineStr">
        <is>
          <t>SPINEL#1</t>
        </is>
      </c>
      <c r="J106" s="36" t="n">
        <v>-201078.2418732291</v>
      </c>
      <c r="K106" s="36" t="n">
        <v>-52994.23058128006</v>
      </c>
      <c r="L106" s="36" t="n">
        <v>-245282.8726856817</v>
      </c>
      <c r="M106" s="36" t="n">
        <v>-144431.9604998403</v>
      </c>
      <c r="N106" s="36" t="n">
        <v>-144.4319604998403</v>
      </c>
      <c r="O106" s="37" t="inlineStr"/>
    </row>
    <row r="107">
      <c r="A107" s="38" t="n">
        <v>1125</v>
      </c>
      <c r="B107" s="39" t="n">
        <v>851.85</v>
      </c>
      <c r="C107" s="39" t="inlineStr">
        <is>
          <t>CuMn2O4</t>
        </is>
      </c>
      <c r="D107" s="39" t="inlineStr">
        <is>
          <t>copper manganite spinel</t>
        </is>
      </c>
      <c r="E107" s="39" t="inlineStr">
        <is>
          <t>MnO</t>
        </is>
      </c>
      <c r="F107" s="39" t="inlineStr">
        <is>
          <t>Cu + 2MnO + O2 -&gt; CuMn2O4</t>
        </is>
      </c>
      <c r="G107" s="39" t="n">
        <v>-202481.4925182837</v>
      </c>
      <c r="H107" s="39" t="inlineStr">
        <is>
          <t>SPINEL#1</t>
        </is>
      </c>
      <c r="I107" s="39" t="inlineStr">
        <is>
          <t>SPINEL#1</t>
        </is>
      </c>
      <c r="J107" s="39" t="n">
        <v>-202481.4925182838</v>
      </c>
      <c r="K107" s="39" t="n">
        <v>-54700.09089837695</v>
      </c>
      <c r="L107" s="39" t="n">
        <v>-251463.2866300884</v>
      </c>
      <c r="M107" s="39" t="n">
        <v>-140129.5989852911</v>
      </c>
      <c r="N107" s="39" t="n">
        <v>-140.1295989852911</v>
      </c>
      <c r="O107" s="40" t="inlineStr"/>
    </row>
    <row r="108">
      <c r="A108" s="35" t="n">
        <v>1150</v>
      </c>
      <c r="B108" s="36" t="n">
        <v>876.85</v>
      </c>
      <c r="C108" s="36" t="inlineStr">
        <is>
          <t>CuMn2O4</t>
        </is>
      </c>
      <c r="D108" s="36" t="inlineStr">
        <is>
          <t>copper manganite spinel</t>
        </is>
      </c>
      <c r="E108" s="36" t="inlineStr">
        <is>
          <t>MnO</t>
        </is>
      </c>
      <c r="F108" s="36" t="inlineStr">
        <is>
          <t>Cu + 2MnO + O2 -&gt; CuMn2O4</t>
        </is>
      </c>
      <c r="G108" s="36" t="n">
        <v>-203901.2234740863</v>
      </c>
      <c r="H108" s="36" t="inlineStr">
        <is>
          <t>GAS#1; SPINEL#1</t>
        </is>
      </c>
      <c r="I108" s="36" t="inlineStr">
        <is>
          <t>SPINEL#1</t>
        </is>
      </c>
      <c r="J108" s="36" t="n">
        <v>-203901.2234914291</v>
      </c>
      <c r="K108" s="36" t="n">
        <v>-56422.09952457435</v>
      </c>
      <c r="L108" s="36" t="n">
        <v>-257663.3746140724</v>
      </c>
      <c r="M108" s="36" t="n">
        <v>-135845.4887584168</v>
      </c>
      <c r="N108" s="36" t="n">
        <v>-135.8454887584168</v>
      </c>
      <c r="O108" s="37" t="inlineStr"/>
    </row>
    <row r="109">
      <c r="A109" s="38" t="n">
        <v>1175</v>
      </c>
      <c r="B109" s="39" t="n">
        <v>901.85</v>
      </c>
      <c r="C109" s="39" t="inlineStr">
        <is>
          <t>CuMn2O4</t>
        </is>
      </c>
      <c r="D109" s="39" t="inlineStr">
        <is>
          <t>copper manganite spinel</t>
        </is>
      </c>
      <c r="E109" s="39" t="inlineStr">
        <is>
          <t>MnO</t>
        </is>
      </c>
      <c r="F109" s="39" t="inlineStr">
        <is>
          <t>Cu + 2MnO + O2 -&gt; CuMn2O4</t>
        </is>
      </c>
      <c r="G109" s="39" t="n">
        <v>-205337.1196870535</v>
      </c>
      <c r="H109" s="39" t="inlineStr">
        <is>
          <t>GAS#1; SPINEL#1</t>
        </is>
      </c>
      <c r="I109" s="39" t="inlineStr">
        <is>
          <t>SPINEL#1</t>
        </is>
      </c>
      <c r="J109" s="39" t="n">
        <v>-205337.1197791646</v>
      </c>
      <c r="K109" s="39" t="n">
        <v>-58159.96270739576</v>
      </c>
      <c r="L109" s="39" t="n">
        <v>-263882.7596789509</v>
      </c>
      <c r="M109" s="39" t="n">
        <v>-131579.2027721843</v>
      </c>
      <c r="N109" s="39" t="n">
        <v>-131.5792027721843</v>
      </c>
      <c r="O109" s="40" t="inlineStr"/>
    </row>
    <row r="110">
      <c r="A110" s="35" t="n">
        <v>1200</v>
      </c>
      <c r="B110" s="36" t="n">
        <v>926.85</v>
      </c>
      <c r="C110" s="36" t="inlineStr">
        <is>
          <t>CuMn2O4</t>
        </is>
      </c>
      <c r="D110" s="36" t="inlineStr">
        <is>
          <t>copper manganite spinel</t>
        </is>
      </c>
      <c r="E110" s="36" t="inlineStr">
        <is>
          <t>MnO</t>
        </is>
      </c>
      <c r="F110" s="36" t="inlineStr">
        <is>
          <t>Cu + 2MnO + O2 -&gt; CuMn2O4</t>
        </is>
      </c>
      <c r="G110" s="36" t="n">
        <v>-206788.8788664221</v>
      </c>
      <c r="H110" s="36" t="inlineStr">
        <is>
          <t>GAS#1; SPINEL#1</t>
        </is>
      </c>
      <c r="I110" s="36" t="inlineStr">
        <is>
          <t>SPINEL#1</t>
        </is>
      </c>
      <c r="J110" s="36" t="n">
        <v>-206788.8791402739</v>
      </c>
      <c r="K110" s="36" t="n">
        <v>-59913.40042195933</v>
      </c>
      <c r="L110" s="36" t="n">
        <v>-270121.0791427472</v>
      </c>
      <c r="M110" s="36" t="n">
        <v>-127330.3291194199</v>
      </c>
      <c r="N110" s="36" t="n">
        <v>-127.3303291194199</v>
      </c>
      <c r="O110" s="37" t="inlineStr"/>
    </row>
    <row r="111">
      <c r="A111" s="38" t="n">
        <v>1225</v>
      </c>
      <c r="B111" s="39" t="n">
        <v>951.85</v>
      </c>
      <c r="C111" s="39" t="inlineStr">
        <is>
          <t>CuMn2O4</t>
        </is>
      </c>
      <c r="D111" s="39" t="inlineStr">
        <is>
          <t>copper manganite spinel</t>
        </is>
      </c>
      <c r="E111" s="39" t="inlineStr">
        <is>
          <t>MnO</t>
        </is>
      </c>
      <c r="F111" s="39" t="inlineStr">
        <is>
          <t>Cu + 2MnO + O2 -&gt; CuMn2O4</t>
        </is>
      </c>
      <c r="G111" s="39" t="n">
        <v>-208256.2109014575</v>
      </c>
      <c r="H111" s="39" t="inlineStr">
        <is>
          <t>GAS#1; SPINEL#1</t>
        </is>
      </c>
      <c r="I111" s="39" t="inlineStr">
        <is>
          <t>SPINEL#1</t>
        </is>
      </c>
      <c r="J111" s="39" t="n">
        <v>-208256.2115981411</v>
      </c>
      <c r="K111" s="39" t="n">
        <v>-61682.1458705128</v>
      </c>
      <c r="L111" s="39" t="n">
        <v>-276377.9838700498</v>
      </c>
      <c r="M111" s="39" t="n">
        <v>-123098.4709858233</v>
      </c>
      <c r="N111" s="39" t="n">
        <v>-123.0984709858233</v>
      </c>
      <c r="O111" s="40" t="inlineStr"/>
    </row>
    <row r="112">
      <c r="A112" s="35" t="n">
        <v>1250</v>
      </c>
      <c r="B112" s="36" t="n">
        <v>976.85</v>
      </c>
      <c r="C112" s="36" t="inlineStr">
        <is>
          <t>CuMn2O4</t>
        </is>
      </c>
      <c r="D112" s="36" t="inlineStr">
        <is>
          <t>copper manganite spinel</t>
        </is>
      </c>
      <c r="E112" s="36" t="inlineStr">
        <is>
          <t>MnO</t>
        </is>
      </c>
      <c r="F112" s="36" t="inlineStr">
        <is>
          <t>Cu + 2MnO + O2 -&gt; CuMn2O4</t>
        </is>
      </c>
      <c r="G112" s="36" t="n">
        <v>-209738.8373079718</v>
      </c>
      <c r="H112" s="36" t="inlineStr">
        <is>
          <t>GAS#1; SPINEL#1</t>
        </is>
      </c>
      <c r="I112" s="36" t="inlineStr">
        <is>
          <t>SPINEL#1</t>
        </is>
      </c>
      <c r="J112" s="36" t="n">
        <v>-209738.8389516587</v>
      </c>
      <c r="K112" s="36" t="n">
        <v>-63465.94505805945</v>
      </c>
      <c r="L112" s="36" t="n">
        <v>-282653.1375873307</v>
      </c>
      <c r="M112" s="36" t="n">
        <v>-118883.2464562594</v>
      </c>
      <c r="N112" s="36" t="n">
        <v>-118.8832464562594</v>
      </c>
      <c r="O112" s="37" t="inlineStr"/>
    </row>
    <row r="113">
      <c r="A113" s="38" t="n">
        <v>1275</v>
      </c>
      <c r="B113" s="39" t="n">
        <v>1001.85</v>
      </c>
      <c r="C113" s="39" t="inlineStr">
        <is>
          <t>CuMn2O4</t>
        </is>
      </c>
      <c r="D113" s="39" t="inlineStr">
        <is>
          <t>copper manganite spinel</t>
        </is>
      </c>
      <c r="E113" s="39" t="inlineStr">
        <is>
          <t>MnO</t>
        </is>
      </c>
      <c r="F113" s="39" t="inlineStr">
        <is>
          <t>Cu + 2MnO + O2 -&gt; CuMn2O4</t>
        </is>
      </c>
      <c r="G113" s="39" t="n">
        <v>-211236.4907086922</v>
      </c>
      <c r="H113" s="39" t="inlineStr">
        <is>
          <t>GAS#1; SPINEL#1</t>
        </is>
      </c>
      <c r="I113" s="39" t="inlineStr">
        <is>
          <t>SPINEL#1</t>
        </is>
      </c>
      <c r="J113" s="39" t="n">
        <v>-211236.4944010853</v>
      </c>
      <c r="K113" s="39" t="n">
        <v>-65264.54417152417</v>
      </c>
      <c r="L113" s="39" t="n">
        <v>-288946.2162415457</v>
      </c>
      <c r="M113" s="39" t="n">
        <v>-114684.3004979631</v>
      </c>
      <c r="N113" s="39" t="n">
        <v>-114.6843004979631</v>
      </c>
      <c r="O113" s="40" t="inlineStr"/>
    </row>
    <row r="114">
      <c r="A114" s="35" t="n">
        <v>1300</v>
      </c>
      <c r="B114" s="36" t="n">
        <v>1026.85</v>
      </c>
      <c r="C114" s="36" t="inlineStr">
        <is>
          <t>CuMn2O4</t>
        </is>
      </c>
      <c r="D114" s="36" t="inlineStr">
        <is>
          <t>copper manganite spinel</t>
        </is>
      </c>
      <c r="E114" s="36" t="inlineStr">
        <is>
          <t>MnO</t>
        </is>
      </c>
      <c r="F114" s="36" t="inlineStr">
        <is>
          <t>Cu + 2MnO + O2 -&gt; CuMn2O4</t>
        </is>
      </c>
      <c r="G114" s="36" t="n">
        <v>-212748.9143569371</v>
      </c>
      <c r="H114" s="36" t="inlineStr">
        <is>
          <t>GAS#1; SPINEL#1</t>
        </is>
      </c>
      <c r="I114" s="36" t="inlineStr">
        <is>
          <t>SPINEL#1</t>
        </is>
      </c>
      <c r="J114" s="36" t="n">
        <v>-212748.9223407743</v>
      </c>
      <c r="K114" s="36" t="n">
        <v>-67077.64455849766</v>
      </c>
      <c r="L114" s="36" t="n">
        <v>-295256.9074000003</v>
      </c>
      <c r="M114" s="36" t="n">
        <v>-110501.3494056736</v>
      </c>
      <c r="N114" s="36" t="n">
        <v>-110.5013494056736</v>
      </c>
      <c r="O114" s="37" t="inlineStr"/>
    </row>
    <row r="115">
      <c r="A115" s="38" t="n">
        <v>1325</v>
      </c>
      <c r="B115" s="39" t="n">
        <v>1051.85</v>
      </c>
      <c r="C115" s="39" t="inlineStr">
        <is>
          <t>CuMn2O4</t>
        </is>
      </c>
      <c r="D115" s="39" t="inlineStr">
        <is>
          <t>copper manganite spinel</t>
        </is>
      </c>
      <c r="E115" s="39" t="inlineStr">
        <is>
          <t>MnO</t>
        </is>
      </c>
      <c r="F115" s="39" t="inlineStr">
        <is>
          <t>Cu + 2MnO + O2 -&gt; CuMn2O4</t>
        </is>
      </c>
      <c r="G115" s="39" t="n">
        <v>-214275.8617206523</v>
      </c>
      <c r="H115" s="39" t="inlineStr">
        <is>
          <t>GAS#1; SPINEL#1</t>
        </is>
      </c>
      <c r="I115" s="39" t="inlineStr">
        <is>
          <t>SPINEL#1</t>
        </is>
      </c>
      <c r="J115" s="39" t="n">
        <v>-214275.8784255611</v>
      </c>
      <c r="K115" s="39" t="n">
        <v>-68905.00073198564</v>
      </c>
      <c r="L115" s="39" t="n">
        <v>-301584.9096896555</v>
      </c>
      <c r="M115" s="39" t="n">
        <v>-106334.0824113423</v>
      </c>
      <c r="N115" s="39" t="n">
        <v>-106.3340824113423</v>
      </c>
      <c r="O115" s="40" t="inlineStr"/>
    </row>
    <row r="116">
      <c r="A116" s="35" t="n">
        <v>1350</v>
      </c>
      <c r="B116" s="36" t="n">
        <v>1076.85</v>
      </c>
      <c r="C116" s="36" t="inlineStr">
        <is>
          <t>CuMn2O4</t>
        </is>
      </c>
      <c r="D116" s="36" t="inlineStr">
        <is>
          <t>copper manganite spinel</t>
        </is>
      </c>
      <c r="E116" s="36" t="inlineStr">
        <is>
          <t>MnO</t>
        </is>
      </c>
      <c r="F116" s="36" t="inlineStr">
        <is>
          <t>Cu + 2MnO + O2 -&gt; CuMn2O4</t>
        </is>
      </c>
      <c r="G116" s="36" t="n">
        <v>-215817.0961566895</v>
      </c>
      <c r="H116" s="36" t="inlineStr">
        <is>
          <t>GAS#1; SPINEL#1</t>
        </is>
      </c>
      <c r="I116" s="36" t="inlineStr">
        <is>
          <t>SPINEL#1</t>
        </is>
      </c>
      <c r="J116" s="36" t="n">
        <v>-215817.1300846492</v>
      </c>
      <c r="K116" s="36" t="n">
        <v>-70746.38367789735</v>
      </c>
      <c r="L116" s="36" t="n">
        <v>-307929.9322742684</v>
      </c>
      <c r="M116" s="36" t="n">
        <v>-102182.1983961824</v>
      </c>
      <c r="N116" s="36" t="n">
        <v>-102.1821983961824</v>
      </c>
      <c r="O116" s="37" t="inlineStr"/>
    </row>
    <row r="117">
      <c r="A117" s="38" t="n">
        <v>1375</v>
      </c>
      <c r="B117" s="39" t="n">
        <v>1101.85</v>
      </c>
      <c r="C117" s="39" t="inlineStr">
        <is>
          <t>CuMn2O4</t>
        </is>
      </c>
      <c r="D117" s="39" t="inlineStr">
        <is>
          <t>copper manganite spinel</t>
        </is>
      </c>
      <c r="E117" s="39" t="inlineStr">
        <is>
          <t>MnO</t>
        </is>
      </c>
      <c r="F117" s="39" t="inlineStr">
        <is>
          <t>Cu + 2MnO + O2 -&gt; CuMn2O4</t>
        </is>
      </c>
      <c r="G117" s="39" t="n">
        <v>-217372.6724453696</v>
      </c>
      <c r="H117" s="39" t="inlineStr">
        <is>
          <t>GAS#1; IONIC_LIQ#2; SPINEL#1</t>
        </is>
      </c>
      <c r="I117" s="39" t="inlineStr">
        <is>
          <t>SPINEL#1</t>
        </is>
      </c>
      <c r="J117" s="39" t="n">
        <v>-217664.9859960116</v>
      </c>
      <c r="K117" s="39" t="n">
        <v>-72772.06948795723</v>
      </c>
      <c r="L117" s="39" t="n">
        <v>-314291.6943680053</v>
      </c>
      <c r="M117" s="39" t="n">
        <v>-97876.79686433449</v>
      </c>
      <c r="N117" s="39" t="n">
        <v>-97.87679686433449</v>
      </c>
      <c r="O117" s="40" t="inlineStr"/>
    </row>
    <row r="118">
      <c r="A118" s="35" t="n">
        <v>1400</v>
      </c>
      <c r="B118" s="36" t="n">
        <v>1126.85</v>
      </c>
      <c r="C118" s="36" t="inlineStr">
        <is>
          <t>CuMn2O4</t>
        </is>
      </c>
      <c r="D118" s="36" t="inlineStr">
        <is>
          <t>copper manganite spinel</t>
        </is>
      </c>
      <c r="E118" s="36" t="inlineStr">
        <is>
          <t>MnO</t>
        </is>
      </c>
      <c r="F118" s="36" t="inlineStr">
        <is>
          <t>Cu + 2MnO + O2 -&gt; CuMn2O4</t>
        </is>
      </c>
      <c r="G118" s="36" t="n">
        <v>-218959.3173793853</v>
      </c>
      <c r="H118" s="36" t="inlineStr">
        <is>
          <t>GAS#1; IONIC_LIQ#2; SPINEL#1</t>
        </is>
      </c>
      <c r="I118" s="36" t="inlineStr">
        <is>
          <t>SPINEL#1</t>
        </is>
      </c>
      <c r="J118" s="36" t="n">
        <v>-221351.0481612519</v>
      </c>
      <c r="K118" s="36" t="n">
        <v>-74885.75572616636</v>
      </c>
      <c r="L118" s="36" t="n">
        <v>-320669.9247844102</v>
      </c>
      <c r="M118" s="36" t="n">
        <v>-93632.38456278131</v>
      </c>
      <c r="N118" s="36" t="n">
        <v>-93.63238456278131</v>
      </c>
      <c r="O118" s="37" t="inlineStr"/>
    </row>
    <row r="119">
      <c r="A119" s="38" t="n">
        <v>1425</v>
      </c>
      <c r="B119" s="39" t="n">
        <v>1151.85</v>
      </c>
      <c r="C119" s="39" t="inlineStr">
        <is>
          <t>CuMn2O4</t>
        </is>
      </c>
      <c r="D119" s="39" t="inlineStr">
        <is>
          <t>copper manganite spinel</t>
        </is>
      </c>
      <c r="E119" s="39" t="inlineStr">
        <is>
          <t>MnO</t>
        </is>
      </c>
      <c r="F119" s="39" t="inlineStr">
        <is>
          <t>Cu + 2MnO + O2 -&gt; CuMn2O4</t>
        </is>
      </c>
      <c r="G119" s="39" t="n">
        <v>-220589.1430106589</v>
      </c>
      <c r="H119" s="39" t="inlineStr">
        <is>
          <t>GAS#1; IONIC_LIQ#2; SPINEL#1</t>
        </is>
      </c>
      <c r="I119" s="39" t="inlineStr">
        <is>
          <t>SPINEL#1</t>
        </is>
      </c>
      <c r="J119" s="39" t="n">
        <v>-225352.5008147915</v>
      </c>
      <c r="K119" s="39" t="n">
        <v>-77013.45059169814</v>
      </c>
      <c r="L119" s="39" t="n">
        <v>-327064.361519879</v>
      </c>
      <c r="M119" s="39" t="n">
        <v>-89608.75948106358</v>
      </c>
      <c r="N119" s="39" t="n">
        <v>-89.60875948106357</v>
      </c>
      <c r="O119" s="40" t="inlineStr"/>
    </row>
    <row r="120">
      <c r="A120" s="35" t="n">
        <v>1450</v>
      </c>
      <c r="B120" s="36" t="n">
        <v>1176.85</v>
      </c>
      <c r="C120" s="36" t="inlineStr">
        <is>
          <t>CuMn2O4</t>
        </is>
      </c>
      <c r="D120" s="36" t="inlineStr">
        <is>
          <t>copper manganite spinel</t>
        </is>
      </c>
      <c r="E120" s="36" t="inlineStr">
        <is>
          <t>MnO</t>
        </is>
      </c>
      <c r="F120" s="36" t="inlineStr">
        <is>
          <t>Cu + 2MnO + O2 -&gt; CuMn2O4</t>
        </is>
      </c>
      <c r="G120" s="36" t="n">
        <v>-222266.3293784822</v>
      </c>
      <c r="H120" s="36" t="inlineStr">
        <is>
          <t>GAS#1; IONIC_LIQ#2; SPINEL#1</t>
        </is>
      </c>
      <c r="I120" s="36" t="inlineStr">
        <is>
          <t>SPINEL#1</t>
        </is>
      </c>
      <c r="J120" s="36" t="n">
        <v>-229786.0072330491</v>
      </c>
      <c r="K120" s="36" t="n">
        <v>-79154.90829742474</v>
      </c>
      <c r="L120" s="36" t="n">
        <v>-333474.7513710395</v>
      </c>
      <c r="M120" s="36" t="n">
        <v>-85836.39760867995</v>
      </c>
      <c r="N120" s="36" t="n">
        <v>-85.83639760867995</v>
      </c>
      <c r="O120" s="37" t="inlineStr"/>
    </row>
    <row r="121">
      <c r="A121" s="38" t="n">
        <v>1475</v>
      </c>
      <c r="B121" s="39" t="n">
        <v>1201.85</v>
      </c>
      <c r="C121" s="39" t="inlineStr">
        <is>
          <t>CuMn2O4</t>
        </is>
      </c>
      <c r="D121" s="39" t="inlineStr">
        <is>
          <t>copper manganite spinel</t>
        </is>
      </c>
      <c r="E121" s="39" t="inlineStr">
        <is>
          <t>MnO</t>
        </is>
      </c>
      <c r="F121" s="39" t="inlineStr">
        <is>
          <t>Cu + 2MnO + O2 -&gt; CuMn2O4</t>
        </is>
      </c>
      <c r="G121" s="39" t="n">
        <v>-223995.8483626017</v>
      </c>
      <c r="H121" s="39" t="inlineStr">
        <is>
          <t>GAS#1; IONIC_LIQ#2; SPINEL#1</t>
        </is>
      </c>
      <c r="I121" s="39" t="inlineStr">
        <is>
          <t>SPINEL#1</t>
        </is>
      </c>
      <c r="J121" s="39" t="n">
        <v>-234713.2053835765</v>
      </c>
      <c r="K121" s="39" t="n">
        <v>-81309.89153286346</v>
      </c>
      <c r="L121" s="39" t="n">
        <v>-339900.8495856955</v>
      </c>
      <c r="M121" s="39" t="n">
        <v>-82351.27505792794</v>
      </c>
      <c r="N121" s="39" t="n">
        <v>-82.35127505792794</v>
      </c>
      <c r="O121" s="40" t="inlineStr"/>
    </row>
    <row r="122">
      <c r="A122" s="35" t="n">
        <v>1500</v>
      </c>
      <c r="B122" s="36" t="n">
        <v>1226.85</v>
      </c>
      <c r="C122" s="36" t="inlineStr">
        <is>
          <t>CuMn2O4</t>
        </is>
      </c>
      <c r="D122" s="36" t="inlineStr">
        <is>
          <t>copper manganite spinel</t>
        </is>
      </c>
      <c r="E122" s="36" t="inlineStr">
        <is>
          <t>MnO</t>
        </is>
      </c>
      <c r="F122" s="36" t="inlineStr">
        <is>
          <t>Cu + 2MnO + O2 -&gt; CuMn2O4</t>
        </is>
      </c>
      <c r="G122" s="36" t="n">
        <v>-225782.1298366274</v>
      </c>
      <c r="H122" s="36" t="inlineStr">
        <is>
          <t>GAS#1; IONIC_LIQ#2; SPINEL#1</t>
        </is>
      </c>
      <c r="I122" s="36" t="inlineStr">
        <is>
          <t>SPINEL#1</t>
        </is>
      </c>
      <c r="J122" s="36" t="n">
        <v>-240061.9491466557</v>
      </c>
      <c r="K122" s="36" t="n">
        <v>-83478.17103307633</v>
      </c>
      <c r="L122" s="36" t="n">
        <v>-346342.4195472346</v>
      </c>
      <c r="M122" s="36" t="n">
        <v>-79185.53341206675</v>
      </c>
      <c r="N122" s="36" t="n">
        <v>-79.18553341206676</v>
      </c>
      <c r="O122" s="37" t="inlineStr"/>
    </row>
    <row r="123">
      <c r="A123" s="38" t="n">
        <v>1525</v>
      </c>
      <c r="B123" s="39" t="n">
        <v>1251.85</v>
      </c>
      <c r="C123" s="39" t="inlineStr">
        <is>
          <t>CuMn2O4</t>
        </is>
      </c>
      <c r="D123" s="39" t="inlineStr">
        <is>
          <t>copper manganite spinel</t>
        </is>
      </c>
      <c r="E123" s="39" t="inlineStr">
        <is>
          <t>MnO</t>
        </is>
      </c>
      <c r="F123" s="39" t="inlineStr">
        <is>
          <t>Cu + 2MnO + O2 -&gt; CuMn2O4</t>
        </is>
      </c>
      <c r="G123" s="39" t="n">
        <v>-227627.2329885539</v>
      </c>
      <c r="H123" s="39" t="inlineStr">
        <is>
          <t>GAS#1; IONIC_LIQ#2; SPINEL#1</t>
        </is>
      </c>
      <c r="I123" s="39" t="inlineStr">
        <is>
          <t>SPINEL#1</t>
        </is>
      </c>
      <c r="J123" s="39" t="n">
        <v>-245565.2673782664</v>
      </c>
      <c r="K123" s="39" t="n">
        <v>-85659.52517631663</v>
      </c>
      <c r="L123" s="39" t="n">
        <v>-352799.2324926415</v>
      </c>
      <c r="M123" s="39" t="n">
        <v>-76354.68105462287</v>
      </c>
      <c r="N123" s="39" t="n">
        <v>-76.35468105462287</v>
      </c>
      <c r="O123" s="40" t="inlineStr"/>
    </row>
    <row r="124">
      <c r="A124" s="35" t="n">
        <v>1550</v>
      </c>
      <c r="B124" s="36" t="n">
        <v>1276.85</v>
      </c>
      <c r="C124" s="36" t="inlineStr">
        <is>
          <t>CuMn2O4</t>
        </is>
      </c>
      <c r="D124" s="36" t="inlineStr">
        <is>
          <t>copper manganite spinel</t>
        </is>
      </c>
      <c r="E124" s="36" t="inlineStr">
        <is>
          <t>MnO</t>
        </is>
      </c>
      <c r="F124" s="36" t="inlineStr">
        <is>
          <t>Cu + 2MnO + O2 -&gt; CuMn2O4</t>
        </is>
      </c>
      <c r="G124" s="36" t="n">
        <v>-229529.8523931339</v>
      </c>
      <c r="H124" s="36" t="inlineStr">
        <is>
          <t>GAS#1; IONIC_LIQ#2; SPINEL#1</t>
        </is>
      </c>
      <c r="I124" s="36" t="inlineStr">
        <is>
          <t>SPINEL#1</t>
        </is>
      </c>
      <c r="J124" s="36" t="n">
        <v>-250852.5186887021</v>
      </c>
      <c r="K124" s="36" t="n">
        <v>-87853.73960806547</v>
      </c>
      <c r="L124" s="36" t="n">
        <v>-359271.0672644661</v>
      </c>
      <c r="M124" s="36" t="n">
        <v>-73850.63748378912</v>
      </c>
      <c r="N124" s="36" t="n">
        <v>-73.85063748378911</v>
      </c>
      <c r="O124" s="37" t="inlineStr"/>
    </row>
    <row r="125">
      <c r="A125" s="38" t="n">
        <v>1575</v>
      </c>
      <c r="B125" s="39" t="n">
        <v>1301.85</v>
      </c>
      <c r="C125" s="39" t="inlineStr">
        <is>
          <t>CuMn2O4</t>
        </is>
      </c>
      <c r="D125" s="39" t="inlineStr">
        <is>
          <t>copper manganite spinel</t>
        </is>
      </c>
      <c r="E125" s="39" t="inlineStr">
        <is>
          <t>MnO</t>
        </is>
      </c>
      <c r="F125" s="39" t="inlineStr">
        <is>
          <t>Cu + 2MnO + O2 -&gt; CuMn2O4</t>
        </is>
      </c>
      <c r="G125" s="39" t="n">
        <v>-231486.4544274553</v>
      </c>
      <c r="H125" s="39" t="inlineStr">
        <is>
          <t>GAS#1; IONIC_LIQ#2; SPINEL#1</t>
        </is>
      </c>
      <c r="I125" s="39" t="inlineStr">
        <is>
          <t>SPINEL#1</t>
        </is>
      </c>
      <c r="J125" s="39" t="n">
        <v>-255662.6840303253</v>
      </c>
      <c r="K125" s="39" t="n">
        <v>-90060.60688932937</v>
      </c>
      <c r="L125" s="39" t="n">
        <v>-365757.7100973009</v>
      </c>
      <c r="M125" s="39" t="n">
        <v>-71649.68976716464</v>
      </c>
      <c r="N125" s="39" t="n">
        <v>-71.64968976716465</v>
      </c>
      <c r="O125" s="40" t="inlineStr"/>
    </row>
    <row r="126">
      <c r="A126" s="35" t="n">
        <v>1600</v>
      </c>
      <c r="B126" s="36" t="n">
        <v>1326.85</v>
      </c>
      <c r="C126" s="36" t="inlineStr">
        <is>
          <t>CuMn2O4</t>
        </is>
      </c>
      <c r="D126" s="36" t="inlineStr">
        <is>
          <t>copper manganite spinel</t>
        </is>
      </c>
      <c r="E126" s="36" t="inlineStr">
        <is>
          <t>MnO</t>
        </is>
      </c>
      <c r="F126" s="36" t="inlineStr">
        <is>
          <t>Cu + 2MnO + O2 -&gt; CuMn2O4</t>
        </is>
      </c>
      <c r="G126" s="36" t="n">
        <v>-233493.5265377462</v>
      </c>
      <c r="H126" s="36" t="inlineStr">
        <is>
          <t>GAS#1; IONIC_LIQ#2; SPINEL#1</t>
        </is>
      </c>
      <c r="I126" s="36" t="inlineStr">
        <is>
          <t>SPINEL#1</t>
        </is>
      </c>
      <c r="J126" s="36" t="n">
        <v>-259929.3065974812</v>
      </c>
      <c r="K126" s="36" t="n">
        <v>-92279.92616727331</v>
      </c>
      <c r="L126" s="36" t="n">
        <v>-372258.9544395002</v>
      </c>
      <c r="M126" s="36" t="n">
        <v>-69728.23869963875</v>
      </c>
      <c r="N126" s="36" t="n">
        <v>-69.72823869963875</v>
      </c>
      <c r="O126" s="37" t="inlineStr"/>
    </row>
    <row r="127">
      <c r="A127" s="38" t="n">
        <v>1625</v>
      </c>
      <c r="B127" s="39" t="n">
        <v>1351.85</v>
      </c>
      <c r="C127" s="39" t="inlineStr">
        <is>
          <t>CuMn2O4</t>
        </is>
      </c>
      <c r="D127" s="39" t="inlineStr">
        <is>
          <t>copper manganite spinel</t>
        </is>
      </c>
      <c r="E127" s="39" t="inlineStr">
        <is>
          <t>MnO</t>
        </is>
      </c>
      <c r="F127" s="39" t="inlineStr">
        <is>
          <t>Cu + 2MnO + O2 -&gt; CuMn2O4</t>
        </is>
      </c>
      <c r="G127" s="39" t="n">
        <v>-235549.1050033402</v>
      </c>
      <c r="H127" s="39" t="inlineStr">
        <is>
          <t>GAS#1; IONIC_LIQ#2; SPINEL#1</t>
        </is>
      </c>
      <c r="I127" s="39" t="inlineStr">
        <is>
          <t>SPINEL#1</t>
        </is>
      </c>
      <c r="J127" s="39" t="n">
        <v>-263705.7464611462</v>
      </c>
      <c r="K127" s="39" t="n">
        <v>-94511.50286644344</v>
      </c>
      <c r="L127" s="39" t="n">
        <v>-378774.6008110264</v>
      </c>
      <c r="M127" s="39" t="n">
        <v>-68073.49426523712</v>
      </c>
      <c r="N127" s="39" t="n">
        <v>-68.07349426523713</v>
      </c>
      <c r="O127" s="40" t="inlineStr"/>
    </row>
    <row r="128">
      <c r="A128" s="35" t="n">
        <v>1650</v>
      </c>
      <c r="B128" s="36" t="n">
        <v>1376.85</v>
      </c>
      <c r="C128" s="36" t="inlineStr">
        <is>
          <t>CuMn2O4</t>
        </is>
      </c>
      <c r="D128" s="36" t="inlineStr">
        <is>
          <t>copper manganite spinel</t>
        </is>
      </c>
      <c r="E128" s="36" t="inlineStr">
        <is>
          <t>MnO</t>
        </is>
      </c>
      <c r="F128" s="36" t="inlineStr">
        <is>
          <t>Cu + 2MnO + O2 -&gt; CuMn2O4</t>
        </is>
      </c>
      <c r="G128" s="36" t="n">
        <v>-237653.3389167933</v>
      </c>
      <c r="H128" s="36" t="inlineStr">
        <is>
          <t>GAS#1; IONIC_LIQ#2; SPINEL#1</t>
        </is>
      </c>
      <c r="I128" s="36" t="inlineStr">
        <is>
          <t>SPINEL#1</t>
        </is>
      </c>
      <c r="J128" s="36" t="n">
        <v>-267080.2105542907</v>
      </c>
      <c r="K128" s="36" t="n">
        <v>-96755.14839899541</v>
      </c>
      <c r="L128" s="36" t="n">
        <v>-385304.4566984351</v>
      </c>
      <c r="M128" s="36" t="n">
        <v>-66687.42447380186</v>
      </c>
      <c r="N128" s="36" t="n">
        <v>-66.68742447380185</v>
      </c>
      <c r="O128" s="37" t="inlineStr"/>
    </row>
    <row r="129">
      <c r="A129" s="38" t="n">
        <v>1675</v>
      </c>
      <c r="B129" s="39" t="n">
        <v>1401.85</v>
      </c>
      <c r="C129" s="39" t="inlineStr">
        <is>
          <t>CuMn2O4</t>
        </is>
      </c>
      <c r="D129" s="39" t="inlineStr">
        <is>
          <t>copper manganite spinel</t>
        </is>
      </c>
      <c r="E129" s="39" t="inlineStr">
        <is>
          <t>MnO</t>
        </is>
      </c>
      <c r="F129" s="39" t="inlineStr">
        <is>
          <t>Cu + 2MnO + O2 -&gt; CuMn2O4</t>
        </is>
      </c>
      <c r="G129" s="39" t="n">
        <v>-239808.7375489661</v>
      </c>
      <c r="H129" s="39" t="inlineStr">
        <is>
          <t>GAS#1; IONIC_LIQ#2; SPINEL#1</t>
        </is>
      </c>
      <c r="I129" s="39" t="inlineStr">
        <is>
          <t>SPINEL#1</t>
        </is>
      </c>
      <c r="J129" s="39" t="n">
        <v>-270136.174843316</v>
      </c>
      <c r="K129" s="39" t="n">
        <v>-99010.67989248801</v>
      </c>
      <c r="L129" s="39" t="n">
        <v>-391848.3364881193</v>
      </c>
      <c r="M129" s="39" t="n">
        <v>-65588.48779175803</v>
      </c>
      <c r="N129" s="39" t="n">
        <v>-65.58848779175803</v>
      </c>
      <c r="O129" s="40" t="inlineStr"/>
    </row>
    <row r="130">
      <c r="A130" s="35" t="n">
        <v>1700</v>
      </c>
      <c r="B130" s="36" t="n">
        <v>1426.85</v>
      </c>
      <c r="C130" s="36" t="inlineStr">
        <is>
          <t>CuMn2O4</t>
        </is>
      </c>
      <c r="D130" s="36" t="inlineStr">
        <is>
          <t>copper manganite spinel</t>
        </is>
      </c>
      <c r="E130" s="36" t="inlineStr">
        <is>
          <t>MnO</t>
        </is>
      </c>
      <c r="F130" s="36" t="inlineStr">
        <is>
          <t>Cu + 2MnO + O2 -&gt; CuMn2O4</t>
        </is>
      </c>
      <c r="G130" s="36" t="n">
        <v>-242020.6220366819</v>
      </c>
      <c r="H130" s="36" t="inlineStr">
        <is>
          <t>GAS#1; IONIC_LIQ#2; SPINEL#1</t>
        </is>
      </c>
      <c r="I130" s="36" t="inlineStr">
        <is>
          <t>SPINEL#1</t>
        </is>
      </c>
      <c r="J130" s="36" t="n">
        <v>-272941.9890815846</v>
      </c>
      <c r="K130" s="36" t="n">
        <v>-101277.9199339312</v>
      </c>
      <c r="L130" s="36" t="n">
        <v>-398406.061438994</v>
      </c>
      <c r="M130" s="36" t="n">
        <v>-64814.79576469725</v>
      </c>
      <c r="N130" s="36" t="n">
        <v>-64.81479576469725</v>
      </c>
      <c r="O130" s="37" t="inlineStr"/>
    </row>
    <row r="131">
      <c r="A131" s="38" t="n">
        <v>1725</v>
      </c>
      <c r="B131" s="39" t="n">
        <v>1451.85</v>
      </c>
      <c r="C131" s="39" t="inlineStr">
        <is>
          <t>CuMn2O4</t>
        </is>
      </c>
      <c r="D131" s="39" t="inlineStr">
        <is>
          <t>copper manganite spinel</t>
        </is>
      </c>
      <c r="E131" s="39" t="inlineStr">
        <is>
          <t>MnO</t>
        </is>
      </c>
      <c r="F131" s="39" t="inlineStr">
        <is>
          <t>Cu + 2MnO + O2 -&gt; CuMn2O4</t>
        </is>
      </c>
      <c r="G131" s="39" t="n">
        <v>-244298.1639968974</v>
      </c>
      <c r="H131" s="39" t="inlineStr">
        <is>
          <t>GAS#1; IONIC_LIQ#2; SPINEL#1</t>
        </is>
      </c>
      <c r="I131" s="39" t="inlineStr">
        <is>
          <t>SPINEL#1</t>
        </is>
      </c>
      <c r="J131" s="39" t="n">
        <v>-275551.2848141507</v>
      </c>
      <c r="K131" s="39" t="n">
        <v>-103556.6963288935</v>
      </c>
      <c r="L131" s="39" t="n">
        <v>-404977.4596958644</v>
      </c>
      <c r="M131" s="39" t="n">
        <v>-64431.38409541012</v>
      </c>
      <c r="N131" s="39" t="n">
        <v>-64.43138409541012</v>
      </c>
      <c r="O131" s="40" t="inlineStr"/>
    </row>
    <row r="132">
      <c r="A132" s="35" t="n">
        <v>1750</v>
      </c>
      <c r="B132" s="36" t="n">
        <v>1476.85</v>
      </c>
      <c r="C132" s="36" t="inlineStr">
        <is>
          <t>CuMn2O4</t>
        </is>
      </c>
      <c r="D132" s="36" t="inlineStr">
        <is>
          <t>copper manganite spinel</t>
        </is>
      </c>
      <c r="E132" s="36" t="inlineStr">
        <is>
          <t>MnO</t>
        </is>
      </c>
      <c r="F132" s="36" t="inlineStr">
        <is>
          <t>Cu + 2MnO + O2 -&gt; CuMn2O4</t>
        </is>
      </c>
      <c r="G132" s="36" t="n">
        <v>-246635.5166498892</v>
      </c>
      <c r="H132" s="36" t="inlineStr">
        <is>
          <t>GAS#1; IONIC_LIQ#2</t>
        </is>
      </c>
      <c r="I132" s="36" t="inlineStr"/>
      <c r="J132" s="36" t="inlineStr"/>
      <c r="K132" s="36" t="n">
        <v>-105846.8418745748</v>
      </c>
      <c r="L132" s="36" t="n">
        <v>-411562.3663447147</v>
      </c>
      <c r="M132" s="36" t="n">
        <v>-64398.13129135431</v>
      </c>
      <c r="N132" s="36" t="n">
        <v>-64.3981312913543</v>
      </c>
      <c r="O132" s="37" t="inlineStr"/>
    </row>
    <row r="133">
      <c r="A133" s="38" t="n">
        <v>1775</v>
      </c>
      <c r="B133" s="39" t="n">
        <v>1501.85</v>
      </c>
      <c r="C133" s="39" t="inlineStr">
        <is>
          <t>CuMn2O4</t>
        </is>
      </c>
      <c r="D133" s="39" t="inlineStr">
        <is>
          <t>copper manganite spinel</t>
        </is>
      </c>
      <c r="E133" s="39" t="inlineStr">
        <is>
          <t>MnO</t>
        </is>
      </c>
      <c r="F133" s="39" t="inlineStr">
        <is>
          <t>Cu + 2MnO + O2 -&gt; CuMn2O4</t>
        </is>
      </c>
      <c r="G133" s="39" t="n">
        <v>-248988.6850620294</v>
      </c>
      <c r="H133" s="39" t="inlineStr">
        <is>
          <t>GAS#1; IONIC_LIQ#2</t>
        </is>
      </c>
      <c r="I133" s="39" t="inlineStr"/>
      <c r="J133" s="39" t="inlineStr"/>
      <c r="K133" s="39" t="n">
        <v>-108148.1941458517</v>
      </c>
      <c r="L133" s="39" t="n">
        <v>-418160.6235111601</v>
      </c>
      <c r="M133" s="39" t="n">
        <v>-64407.85118495254</v>
      </c>
      <c r="N133" s="39" t="n">
        <v>-64.40785118495253</v>
      </c>
      <c r="O133" s="40" t="inlineStr"/>
    </row>
    <row r="134">
      <c r="A134" s="35" t="n">
        <v>1800</v>
      </c>
      <c r="B134" s="36" t="n">
        <v>1526.85</v>
      </c>
      <c r="C134" s="36" t="inlineStr">
        <is>
          <t>CuMn2O4</t>
        </is>
      </c>
      <c r="D134" s="36" t="inlineStr">
        <is>
          <t>copper manganite spinel</t>
        </is>
      </c>
      <c r="E134" s="36" t="inlineStr">
        <is>
          <t>MnO</t>
        </is>
      </c>
      <c r="F134" s="36" t="inlineStr">
        <is>
          <t>Cu + 2MnO + O2 -&gt; CuMn2O4</t>
        </is>
      </c>
      <c r="G134" s="36" t="n">
        <v>-251354.9915712239</v>
      </c>
      <c r="H134" s="36" t="inlineStr">
        <is>
          <t>GAS#1; IONIC_LIQ#2</t>
        </is>
      </c>
      <c r="I134" s="36" t="inlineStr"/>
      <c r="J134" s="36" t="inlineStr"/>
      <c r="K134" s="36" t="n">
        <v>-110460.5952933756</v>
      </c>
      <c r="L134" s="36" t="n">
        <v>-424772.0805032522</v>
      </c>
      <c r="M134" s="36" t="n">
        <v>-64442.55177885806</v>
      </c>
      <c r="N134" s="36" t="n">
        <v>-64.44255177885806</v>
      </c>
      <c r="O134" s="37" t="inlineStr"/>
    </row>
    <row r="135">
      <c r="A135" s="38" t="n">
        <v>1825</v>
      </c>
      <c r="B135" s="39" t="n">
        <v>1551.85</v>
      </c>
      <c r="C135" s="39" t="inlineStr">
        <is>
          <t>CuMn2O4</t>
        </is>
      </c>
      <c r="D135" s="39" t="inlineStr">
        <is>
          <t>copper manganite spinel</t>
        </is>
      </c>
      <c r="E135" s="39" t="inlineStr">
        <is>
          <t>MnO</t>
        </is>
      </c>
      <c r="F135" s="39" t="inlineStr">
        <is>
          <t>Cu + 2MnO + O2 -&gt; CuMn2O4</t>
        </is>
      </c>
      <c r="G135" s="39" t="n">
        <v>-253734.2095990381</v>
      </c>
      <c r="H135" s="39" t="inlineStr">
        <is>
          <t>GAS#1; IONIC_LIQ#2</t>
        </is>
      </c>
      <c r="I135" s="39" t="inlineStr"/>
      <c r="J135" s="39" t="inlineStr"/>
      <c r="K135" s="39" t="n">
        <v>-112783.8918528919</v>
      </c>
      <c r="L135" s="39" t="n">
        <v>-431396.5939997618</v>
      </c>
      <c r="M135" s="39" t="n">
        <v>-64501.37282604538</v>
      </c>
      <c r="N135" s="39" t="n">
        <v>-64.50137282604538</v>
      </c>
      <c r="O135" s="40" t="inlineStr"/>
    </row>
    <row r="136">
      <c r="A136" s="35" t="n">
        <v>1850</v>
      </c>
      <c r="B136" s="36" t="n">
        <v>1576.85</v>
      </c>
      <c r="C136" s="36" t="inlineStr">
        <is>
          <t>CuMn2O4</t>
        </is>
      </c>
      <c r="D136" s="36" t="inlineStr">
        <is>
          <t>copper manganite spinel</t>
        </is>
      </c>
      <c r="E136" s="36" t="inlineStr">
        <is>
          <t>MnO</t>
        </is>
      </c>
      <c r="F136" s="36" t="inlineStr">
        <is>
          <t>Cu + 2MnO + O2 -&gt; CuMn2O4</t>
        </is>
      </c>
      <c r="G136" s="36" t="n">
        <v>-256126.118481996</v>
      </c>
      <c r="H136" s="36" t="inlineStr">
        <is>
          <t>GAS#1; IONIC_LIQ#2</t>
        </is>
      </c>
      <c r="I136" s="36" t="inlineStr"/>
      <c r="J136" s="36" t="inlineStr"/>
      <c r="K136" s="36" t="n">
        <v>-115117.9345650079</v>
      </c>
      <c r="L136" s="36" t="n">
        <v>-438034.0282849706</v>
      </c>
      <c r="M136" s="36" t="n">
        <v>-64583.47052444261</v>
      </c>
      <c r="N136" s="36" t="n">
        <v>-64.58347052444262</v>
      </c>
      <c r="O136" s="37" t="inlineStr"/>
    </row>
    <row r="137">
      <c r="A137" s="38" t="n">
        <v>1875</v>
      </c>
      <c r="B137" s="39" t="n">
        <v>1601.85</v>
      </c>
      <c r="C137" s="39" t="inlineStr">
        <is>
          <t>CuMn2O4</t>
        </is>
      </c>
      <c r="D137" s="39" t="inlineStr">
        <is>
          <t>copper manganite spinel</t>
        </is>
      </c>
      <c r="E137" s="39" t="inlineStr">
        <is>
          <t>MnO</t>
        </is>
      </c>
      <c r="F137" s="39" t="inlineStr">
        <is>
          <t>Cu + 2MnO + O2 -&gt; CuMn2O4</t>
        </is>
      </c>
      <c r="G137" s="39" t="n">
        <v>-258530.5036705766</v>
      </c>
      <c r="H137" s="39" t="inlineStr">
        <is>
          <t>GAS#1; IONIC_LIQ#2</t>
        </is>
      </c>
      <c r="I137" s="39" t="inlineStr"/>
      <c r="J137" s="39" t="inlineStr"/>
      <c r="K137" s="39" t="n">
        <v>-117462.5782047046</v>
      </c>
      <c r="L137" s="39" t="n">
        <v>-444684.2555308836</v>
      </c>
      <c r="M137" s="39" t="n">
        <v>-64688.01970190508</v>
      </c>
      <c r="N137" s="39" t="n">
        <v>-64.68801970190508</v>
      </c>
      <c r="O137" s="40" t="inlineStr"/>
    </row>
    <row r="138">
      <c r="A138" s="35" t="n">
        <v>1900</v>
      </c>
      <c r="B138" s="36" t="n">
        <v>1626.85</v>
      </c>
      <c r="C138" s="36" t="inlineStr">
        <is>
          <t>CuMn2O4</t>
        </is>
      </c>
      <c r="D138" s="36" t="inlineStr">
        <is>
          <t>copper manganite spinel</t>
        </is>
      </c>
      <c r="E138" s="36" t="inlineStr">
        <is>
          <t>MnO</t>
        </is>
      </c>
      <c r="F138" s="36" t="inlineStr">
        <is>
          <t>Cu + 2MnO + O2 -&gt; CuMn2O4</t>
        </is>
      </c>
      <c r="G138" s="36" t="n">
        <v>-260947.156962208</v>
      </c>
      <c r="H138" s="36" t="inlineStr">
        <is>
          <t>GAS#1; IONIC_LIQ#2</t>
        </is>
      </c>
      <c r="I138" s="36" t="inlineStr"/>
      <c r="J138" s="36" t="inlineStr"/>
      <c r="K138" s="36" t="n">
        <v>-119817.6814199426</v>
      </c>
      <c r="L138" s="36" t="n">
        <v>-451347.1561276338</v>
      </c>
      <c r="M138" s="36" t="n">
        <v>-64814.21609659377</v>
      </c>
      <c r="N138" s="36" t="n">
        <v>-64.81421609659377</v>
      </c>
      <c r="O138" s="37" t="inlineStr"/>
    </row>
    <row r="139">
      <c r="A139" s="38" t="n">
        <v>800</v>
      </c>
      <c r="B139" s="39" t="n">
        <v>526.85</v>
      </c>
      <c r="C139" s="39" t="inlineStr">
        <is>
          <t>Cu2SiO4</t>
        </is>
      </c>
      <c r="D139" s="39" t="inlineStr">
        <is>
          <t>copper orthosilicate</t>
        </is>
      </c>
      <c r="E139" s="39" t="inlineStr">
        <is>
          <t>SiO2</t>
        </is>
      </c>
      <c r="F139" s="39" t="inlineStr">
        <is>
          <t>2Cu + SiO2 + O2 -&gt; Cu2SiO4</t>
        </is>
      </c>
      <c r="G139" s="39" t="n">
        <v>-195167.3038754464</v>
      </c>
      <c r="H139" s="39" t="inlineStr">
        <is>
          <t>CUO#1; CUPRITE#1; QUARTZ#1</t>
        </is>
      </c>
      <c r="I139" s="39" t="inlineStr"/>
      <c r="J139" s="39" t="inlineStr"/>
      <c r="K139" s="39" t="n">
        <v>-33912.57299215905</v>
      </c>
      <c r="L139" s="39" t="n">
        <v>-172813.3044591302</v>
      </c>
      <c r="M139" s="39" t="n">
        <v>-166050.3475684056</v>
      </c>
      <c r="N139" s="39" t="n">
        <v>-166.0503475684056</v>
      </c>
      <c r="O139" s="40" t="inlineStr"/>
    </row>
    <row r="140">
      <c r="A140" s="35" t="n">
        <v>825</v>
      </c>
      <c r="B140" s="36" t="n">
        <v>551.85</v>
      </c>
      <c r="C140" s="36" t="inlineStr">
        <is>
          <t>Cu2SiO4</t>
        </is>
      </c>
      <c r="D140" s="36" t="inlineStr">
        <is>
          <t>copper orthosilicate</t>
        </is>
      </c>
      <c r="E140" s="36" t="inlineStr">
        <is>
          <t>SiO2</t>
        </is>
      </c>
      <c r="F140" s="36" t="inlineStr">
        <is>
          <t>2Cu + SiO2 + O2 -&gt; Cu2SiO4</t>
        </is>
      </c>
      <c r="G140" s="36" t="n">
        <v>-196184.6041569126</v>
      </c>
      <c r="H140" s="36" t="inlineStr">
        <is>
          <t>CUO#1; CUPRITE#1; QUARTZ#1</t>
        </is>
      </c>
      <c r="I140" s="36" t="inlineStr"/>
      <c r="J140" s="36" t="inlineStr"/>
      <c r="K140" s="36" t="n">
        <v>-35395.6073834034</v>
      </c>
      <c r="L140" s="36" t="n">
        <v>-178721.6895388745</v>
      </c>
      <c r="M140" s="36" t="n">
        <v>-161774.4444430768</v>
      </c>
      <c r="N140" s="36" t="n">
        <v>-161.7744444430768</v>
      </c>
      <c r="O140" s="37" t="inlineStr"/>
    </row>
    <row r="141">
      <c r="A141" s="38" t="n">
        <v>850</v>
      </c>
      <c r="B141" s="39" t="n">
        <v>576.85</v>
      </c>
      <c r="C141" s="39" t="inlineStr">
        <is>
          <t>Cu2SiO4</t>
        </is>
      </c>
      <c r="D141" s="39" t="inlineStr">
        <is>
          <t>copper orthosilicate</t>
        </is>
      </c>
      <c r="E141" s="39" t="inlineStr">
        <is>
          <t>SiO2</t>
        </is>
      </c>
      <c r="F141" s="39" t="inlineStr">
        <is>
          <t>2Cu + SiO2 + O2 -&gt; Cu2SiO4</t>
        </is>
      </c>
      <c r="G141" s="39" t="n">
        <v>-197222.3061913316</v>
      </c>
      <c r="H141" s="39" t="inlineStr">
        <is>
          <t>CUO#1; CUPRITE#1; QUARTZ#1</t>
        </is>
      </c>
      <c r="I141" s="39" t="inlineStr"/>
      <c r="J141" s="39" t="inlineStr"/>
      <c r="K141" s="39" t="n">
        <v>-36899.71572267172</v>
      </c>
      <c r="L141" s="39" t="n">
        <v>-184655.7645699373</v>
      </c>
      <c r="M141" s="39" t="n">
        <v>-157511.9421887093</v>
      </c>
      <c r="N141" s="39" t="n">
        <v>-157.5119421887093</v>
      </c>
      <c r="O141" s="40" t="inlineStr"/>
    </row>
    <row r="142">
      <c r="A142" s="35" t="n">
        <v>875</v>
      </c>
      <c r="B142" s="36" t="n">
        <v>601.85</v>
      </c>
      <c r="C142" s="36" t="inlineStr">
        <is>
          <t>Cu2SiO4</t>
        </is>
      </c>
      <c r="D142" s="36" t="inlineStr">
        <is>
          <t>copper orthosilicate</t>
        </is>
      </c>
      <c r="E142" s="36" t="inlineStr">
        <is>
          <t>SiO2</t>
        </is>
      </c>
      <c r="F142" s="36" t="inlineStr">
        <is>
          <t>2Cu + SiO2 + O2 -&gt; Cu2SiO4</t>
        </is>
      </c>
      <c r="G142" s="36" t="n">
        <v>-198280.6862261077</v>
      </c>
      <c r="H142" s="36" t="inlineStr">
        <is>
          <t>CUO#1; CUPRITE#1; QUARTZ#1</t>
        </is>
      </c>
      <c r="I142" s="36" t="inlineStr"/>
      <c r="J142" s="36" t="inlineStr"/>
      <c r="K142" s="36" t="n">
        <v>-38424.35858530019</v>
      </c>
      <c r="L142" s="36" t="n">
        <v>-190614.8917858748</v>
      </c>
      <c r="M142" s="36" t="n">
        <v>-153262.5220700013</v>
      </c>
      <c r="N142" s="36" t="n">
        <v>-153.2625220700014</v>
      </c>
      <c r="O142" s="37" t="inlineStr"/>
    </row>
    <row r="143">
      <c r="A143" s="38" t="n">
        <v>900</v>
      </c>
      <c r="B143" s="39" t="n">
        <v>626.85</v>
      </c>
      <c r="C143" s="39" t="inlineStr">
        <is>
          <t>Cu2SiO4</t>
        </is>
      </c>
      <c r="D143" s="39" t="inlineStr">
        <is>
          <t>copper orthosilicate</t>
        </is>
      </c>
      <c r="E143" s="39" t="inlineStr">
        <is>
          <t>SiO2</t>
        </is>
      </c>
      <c r="F143" s="39" t="inlineStr">
        <is>
          <t>2Cu + SiO2 + O2 -&gt; Cu2SiO4</t>
        </is>
      </c>
      <c r="G143" s="39" t="n">
        <v>-199357.0148313721</v>
      </c>
      <c r="H143" s="39" t="inlineStr">
        <is>
          <t>CUO#1; CUPRITE#1; QUARTZ#1</t>
        </is>
      </c>
      <c r="I143" s="39" t="inlineStr"/>
      <c r="J143" s="39" t="inlineStr"/>
      <c r="K143" s="39" t="n">
        <v>-39969.02623895592</v>
      </c>
      <c r="L143" s="39" t="n">
        <v>-196598.464641915</v>
      </c>
      <c r="M143" s="39" t="n">
        <v>-149025.87678967</v>
      </c>
      <c r="N143" s="39" t="n">
        <v>-149.02587678967</v>
      </c>
      <c r="O143" s="40" t="inlineStr"/>
    </row>
    <row r="144">
      <c r="A144" s="35" t="n">
        <v>925</v>
      </c>
      <c r="B144" s="36" t="n">
        <v>651.85</v>
      </c>
      <c r="C144" s="36" t="inlineStr">
        <is>
          <t>Cu2SiO4</t>
        </is>
      </c>
      <c r="D144" s="36" t="inlineStr">
        <is>
          <t>copper orthosilicate</t>
        </is>
      </c>
      <c r="E144" s="36" t="inlineStr">
        <is>
          <t>SiO2</t>
        </is>
      </c>
      <c r="F144" s="36" t="inlineStr">
        <is>
          <t>2Cu + SiO2 + O2 -&gt; Cu2SiO4</t>
        </is>
      </c>
      <c r="G144" s="36" t="n">
        <v>-200450.8630850771</v>
      </c>
      <c r="H144" s="36" t="inlineStr">
        <is>
          <t>CUO#1; CUPRITE#1; QUARTZ#1</t>
        </is>
      </c>
      <c r="I144" s="36" t="inlineStr"/>
      <c r="J144" s="36" t="inlineStr"/>
      <c r="K144" s="36" t="n">
        <v>-41533.23626680579</v>
      </c>
      <c r="L144" s="36" t="n">
        <v>-202605.9053106338</v>
      </c>
      <c r="M144" s="36" t="n">
        <v>-144801.7207111642</v>
      </c>
      <c r="N144" s="36" t="n">
        <v>-144.8017207111642</v>
      </c>
      <c r="O144" s="37" t="inlineStr"/>
    </row>
    <row r="145">
      <c r="A145" s="38" t="n">
        <v>950</v>
      </c>
      <c r="B145" s="39" t="n">
        <v>676.85</v>
      </c>
      <c r="C145" s="39" t="inlineStr">
        <is>
          <t>Cu2SiO4</t>
        </is>
      </c>
      <c r="D145" s="39" t="inlineStr">
        <is>
          <t>copper orthosilicate</t>
        </is>
      </c>
      <c r="E145" s="39" t="inlineStr">
        <is>
          <t>SiO2</t>
        </is>
      </c>
      <c r="F145" s="39" t="inlineStr">
        <is>
          <t>2Cu + SiO2 + O2 -&gt; Cu2SiO4</t>
        </is>
      </c>
      <c r="G145" s="39" t="n">
        <v>-201561.8245007166</v>
      </c>
      <c r="H145" s="39" t="inlineStr">
        <is>
          <t>CUO#1; CUPRITE#1; QUARTZ#1</t>
        </is>
      </c>
      <c r="I145" s="39" t="inlineStr"/>
      <c r="J145" s="39" t="inlineStr"/>
      <c r="K145" s="39" t="n">
        <v>-43116.53145504323</v>
      </c>
      <c r="L145" s="39" t="n">
        <v>-208636.6624357149</v>
      </c>
      <c r="M145" s="39" t="n">
        <v>-140589.7841411936</v>
      </c>
      <c r="N145" s="39" t="n">
        <v>-140.5897841411936</v>
      </c>
      <c r="O145" s="40" t="inlineStr"/>
    </row>
    <row r="146">
      <c r="A146" s="35" t="n">
        <v>975</v>
      </c>
      <c r="B146" s="36" t="n">
        <v>701.85</v>
      </c>
      <c r="C146" s="36" t="inlineStr">
        <is>
          <t>Cu2SiO4</t>
        </is>
      </c>
      <c r="D146" s="36" t="inlineStr">
        <is>
          <t>copper orthosilicate</t>
        </is>
      </c>
      <c r="E146" s="36" t="inlineStr">
        <is>
          <t>SiO2</t>
        </is>
      </c>
      <c r="F146" s="36" t="inlineStr">
        <is>
          <t>2Cu + SiO2 + O2 -&gt; Cu2SiO4</t>
        </is>
      </c>
      <c r="G146" s="36" t="n">
        <v>-202689.5133319997</v>
      </c>
      <c r="H146" s="36" t="inlineStr">
        <is>
          <t>CUO#1; CUPRITE#1; QUARTZ#1</t>
        </is>
      </c>
      <c r="I146" s="36" t="inlineStr"/>
      <c r="J146" s="36" t="inlineStr"/>
      <c r="K146" s="36" t="n">
        <v>-44718.47791456392</v>
      </c>
      <c r="L146" s="36" t="n">
        <v>-214690.2091117684</v>
      </c>
      <c r="M146" s="36" t="n">
        <v>-136389.8123868641</v>
      </c>
      <c r="N146" s="36" t="n">
        <v>-136.3898123868641</v>
      </c>
      <c r="O146" s="37" t="inlineStr"/>
    </row>
    <row r="147">
      <c r="A147" s="38" t="n">
        <v>1000</v>
      </c>
      <c r="B147" s="39" t="n">
        <v>726.85</v>
      </c>
      <c r="C147" s="39" t="inlineStr">
        <is>
          <t>Cu2SiO4</t>
        </is>
      </c>
      <c r="D147" s="39" t="inlineStr">
        <is>
          <t>copper orthosilicate</t>
        </is>
      </c>
      <c r="E147" s="39" t="inlineStr">
        <is>
          <t>SiO2</t>
        </is>
      </c>
      <c r="F147" s="39" t="inlineStr">
        <is>
          <t>2Cu + SiO2 + O2 -&gt; Cu2SiO4</t>
        </is>
      </c>
      <c r="G147" s="39" t="n">
        <v>-203833.563042033</v>
      </c>
      <c r="H147" s="39" t="inlineStr">
        <is>
          <t>CUO#1; CUPRITE#1; QUARTZ#1</t>
        </is>
      </c>
      <c r="I147" s="39" t="inlineStr"/>
      <c r="J147" s="39" t="inlineStr"/>
      <c r="K147" s="39" t="n">
        <v>-46338.66341131481</v>
      </c>
      <c r="L147" s="39" t="n">
        <v>-220766.0411412051</v>
      </c>
      <c r="M147" s="39" t="n">
        <v>-132201.5647325024</v>
      </c>
      <c r="N147" s="39" t="n">
        <v>-132.2015647325024</v>
      </c>
      <c r="O147" s="40" t="inlineStr"/>
    </row>
    <row r="148">
      <c r="A148" s="35" t="n">
        <v>1025</v>
      </c>
      <c r="B148" s="36" t="n">
        <v>751.85</v>
      </c>
      <c r="C148" s="36" t="inlineStr">
        <is>
          <t>Cu2SiO4</t>
        </is>
      </c>
      <c r="D148" s="36" t="inlineStr">
        <is>
          <t>copper orthosilicate</t>
        </is>
      </c>
      <c r="E148" s="36" t="inlineStr">
        <is>
          <t>SiO2</t>
        </is>
      </c>
      <c r="F148" s="36" t="inlineStr">
        <is>
          <t>2Cu + SiO2 + O2 -&gt; Cu2SiO4</t>
        </is>
      </c>
      <c r="G148" s="36" t="n">
        <v>-204993.6249178027</v>
      </c>
      <c r="H148" s="36" t="inlineStr">
        <is>
          <t>CUO#1; CUPRITE#1; QUARTZ#1</t>
        </is>
      </c>
      <c r="I148" s="36" t="inlineStr"/>
      <c r="J148" s="36" t="inlineStr"/>
      <c r="K148" s="36" t="n">
        <v>-47976.69588367789</v>
      </c>
      <c r="L148" s="36" t="n">
        <v>-226863.6755149924</v>
      </c>
      <c r="M148" s="36" t="n">
        <v>-128024.8133667249</v>
      </c>
      <c r="N148" s="36" t="n">
        <v>-128.0248133667249</v>
      </c>
      <c r="O148" s="37" t="inlineStr"/>
    </row>
    <row r="149">
      <c r="A149" s="38" t="n">
        <v>1050</v>
      </c>
      <c r="B149" s="39" t="n">
        <v>776.85</v>
      </c>
      <c r="C149" s="39" t="inlineStr">
        <is>
          <t>Cu2SiO4</t>
        </is>
      </c>
      <c r="D149" s="39" t="inlineStr">
        <is>
          <t>copper orthosilicate</t>
        </is>
      </c>
      <c r="E149" s="39" t="inlineStr">
        <is>
          <t>SiO2</t>
        </is>
      </c>
      <c r="F149" s="39" t="inlineStr">
        <is>
          <t>2Cu + SiO2 + O2 -&gt; Cu2SiO4</t>
        </is>
      </c>
      <c r="G149" s="39" t="n">
        <v>-206169.3668133366</v>
      </c>
      <c r="H149" s="39" t="inlineStr">
        <is>
          <t>CUO#1; CUPRITE#1; QUARTZ#1</t>
        </is>
      </c>
      <c r="I149" s="39" t="inlineStr"/>
      <c r="J149" s="39" t="inlineStr"/>
      <c r="K149" s="39" t="n">
        <v>-49632.20212835616</v>
      </c>
      <c r="L149" s="39" t="n">
        <v>-232982.6508510953</v>
      </c>
      <c r="M149" s="39" t="n">
        <v>-123859.3405046973</v>
      </c>
      <c r="N149" s="39" t="n">
        <v>-123.8593405046973</v>
      </c>
      <c r="O149" s="40" t="inlineStr"/>
    </row>
    <row r="150">
      <c r="A150" s="35" t="n">
        <v>1075</v>
      </c>
      <c r="B150" s="36" t="n">
        <v>801.85</v>
      </c>
      <c r="C150" s="36" t="inlineStr">
        <is>
          <t>Cu2SiO4</t>
        </is>
      </c>
      <c r="D150" s="36" t="inlineStr">
        <is>
          <t>copper orthosilicate</t>
        </is>
      </c>
      <c r="E150" s="36" t="inlineStr">
        <is>
          <t>SiO2</t>
        </is>
      </c>
      <c r="F150" s="36" t="inlineStr">
        <is>
          <t>2Cu + SiO2 + O2 -&gt; Cu2SiO4</t>
        </is>
      </c>
      <c r="G150" s="36" t="n">
        <v>-207360.472007122</v>
      </c>
      <c r="H150" s="36" t="inlineStr">
        <is>
          <t>CUO#1; CUPRITE#1; QUARTZ#1</t>
        </is>
      </c>
      <c r="I150" s="36" t="inlineStr"/>
      <c r="J150" s="36" t="inlineStr"/>
      <c r="K150" s="36" t="n">
        <v>-51304.82663868804</v>
      </c>
      <c r="L150" s="36" t="n">
        <v>-239122.5247941084</v>
      </c>
      <c r="M150" s="36" t="n">
        <v>-119704.9386838072</v>
      </c>
      <c r="N150" s="36" t="n">
        <v>-119.7049386838072</v>
      </c>
      <c r="O150" s="37" t="inlineStr"/>
    </row>
    <row r="151">
      <c r="A151" s="38" t="n">
        <v>1100</v>
      </c>
      <c r="B151" s="39" t="n">
        <v>826.85</v>
      </c>
      <c r="C151" s="39" t="inlineStr">
        <is>
          <t>Cu2SiO4</t>
        </is>
      </c>
      <c r="D151" s="39" t="inlineStr">
        <is>
          <t>copper orthosilicate</t>
        </is>
      </c>
      <c r="E151" s="39" t="inlineStr">
        <is>
          <t>SiO2</t>
        </is>
      </c>
      <c r="F151" s="39" t="inlineStr">
        <is>
          <t>2Cu + SiO2 + O2 -&gt; Cu2SiO4</t>
        </is>
      </c>
      <c r="G151" s="39" t="n">
        <v>-208566.6381612289</v>
      </c>
      <c r="H151" s="39" t="inlineStr">
        <is>
          <t>CUO#1; CUPRITE#1; QUARTZ#1</t>
        </is>
      </c>
      <c r="I151" s="39" t="inlineStr"/>
      <c r="J151" s="39" t="inlineStr"/>
      <c r="K151" s="39" t="n">
        <v>-52994.23058128006</v>
      </c>
      <c r="L151" s="39" t="n">
        <v>-245282.8726856817</v>
      </c>
      <c r="M151" s="39" t="n">
        <v>-115561.4099055431</v>
      </c>
      <c r="N151" s="39" t="n">
        <v>-115.5614099055431</v>
      </c>
      <c r="O151" s="40" t="inlineStr"/>
    </row>
    <row r="152">
      <c r="A152" s="35" t="n">
        <v>1125</v>
      </c>
      <c r="B152" s="36" t="n">
        <v>851.85</v>
      </c>
      <c r="C152" s="36" t="inlineStr">
        <is>
          <t>Cu2SiO4</t>
        </is>
      </c>
      <c r="D152" s="36" t="inlineStr">
        <is>
          <t>copper orthosilicate</t>
        </is>
      </c>
      <c r="E152" s="36" t="inlineStr">
        <is>
          <t>SiO2</t>
        </is>
      </c>
      <c r="F152" s="36" t="inlineStr">
        <is>
          <t>2Cu + SiO2 + O2 -&gt; Cu2SiO4</t>
        </is>
      </c>
      <c r="G152" s="36" t="n">
        <v>-209787.5763711838</v>
      </c>
      <c r="H152" s="36" t="inlineStr">
        <is>
          <t>CUO#1; CUPRITE#1; QUARTZ#1</t>
        </is>
      </c>
      <c r="I152" s="36" t="inlineStr"/>
      <c r="J152" s="36" t="inlineStr"/>
      <c r="K152" s="36" t="n">
        <v>-54700.09089837695</v>
      </c>
      <c r="L152" s="36" t="n">
        <v>-251463.2866300884</v>
      </c>
      <c r="M152" s="36" t="n">
        <v>-111428.5644846307</v>
      </c>
      <c r="N152" s="36" t="n">
        <v>-111.4285644846307</v>
      </c>
      <c r="O152" s="37" t="inlineStr"/>
    </row>
    <row r="153">
      <c r="A153" s="38" t="n">
        <v>1150</v>
      </c>
      <c r="B153" s="39" t="n">
        <v>876.85</v>
      </c>
      <c r="C153" s="39" t="inlineStr">
        <is>
          <t>Cu2SiO4</t>
        </is>
      </c>
      <c r="D153" s="39" t="inlineStr">
        <is>
          <t>copper orthosilicate</t>
        </is>
      </c>
      <c r="E153" s="39" t="inlineStr">
        <is>
          <t>SiO2</t>
        </is>
      </c>
      <c r="F153" s="39" t="inlineStr">
        <is>
          <t>2Cu + SiO2 + O2 -&gt; Cu2SiO4</t>
        </is>
      </c>
      <c r="G153" s="39" t="n">
        <v>-211024.9459374807</v>
      </c>
      <c r="H153" s="39" t="inlineStr">
        <is>
          <t>CUO#1; CUPRITE#1; TRIDYMITE#1</t>
        </is>
      </c>
      <c r="I153" s="39" t="inlineStr"/>
      <c r="J153" s="39" t="inlineStr"/>
      <c r="K153" s="39" t="n">
        <v>-56422.09952457435</v>
      </c>
      <c r="L153" s="39" t="n">
        <v>-257663.3746140724</v>
      </c>
      <c r="M153" s="39" t="n">
        <v>-107306.2239986376</v>
      </c>
      <c r="N153" s="39" t="n">
        <v>-107.3062239986376</v>
      </c>
      <c r="O153" s="40" t="inlineStr"/>
    </row>
    <row r="154">
      <c r="A154" s="35" t="n">
        <v>1175</v>
      </c>
      <c r="B154" s="36" t="n">
        <v>901.85</v>
      </c>
      <c r="C154" s="36" t="inlineStr">
        <is>
          <t>Cu2SiO4</t>
        </is>
      </c>
      <c r="D154" s="36" t="inlineStr">
        <is>
          <t>copper orthosilicate</t>
        </is>
      </c>
      <c r="E154" s="36" t="inlineStr">
        <is>
          <t>SiO2</t>
        </is>
      </c>
      <c r="F154" s="36" t="inlineStr">
        <is>
          <t>2Cu + SiO2 + O2 -&gt; Cu2SiO4</t>
        </is>
      </c>
      <c r="G154" s="36" t="n">
        <v>-212281.5343307051</v>
      </c>
      <c r="H154" s="36" t="inlineStr">
        <is>
          <t>CUO#1; CUPRITE#1; TRIDYMITE#1</t>
        </is>
      </c>
      <c r="I154" s="36" t="inlineStr"/>
      <c r="J154" s="36" t="inlineStr"/>
      <c r="K154" s="36" t="n">
        <v>-58159.96270739576</v>
      </c>
      <c r="L154" s="36" t="n">
        <v>-263882.7596789509</v>
      </c>
      <c r="M154" s="36" t="n">
        <v>-103194.218479652</v>
      </c>
      <c r="N154" s="36" t="n">
        <v>-103.194218479652</v>
      </c>
      <c r="O154" s="37" t="inlineStr"/>
    </row>
    <row r="155">
      <c r="A155" s="38" t="n">
        <v>1200</v>
      </c>
      <c r="B155" s="39" t="n">
        <v>926.85</v>
      </c>
      <c r="C155" s="39" t="inlineStr">
        <is>
          <t>Cu2SiO4</t>
        </is>
      </c>
      <c r="D155" s="39" t="inlineStr">
        <is>
          <t>copper orthosilicate</t>
        </is>
      </c>
      <c r="E155" s="39" t="inlineStr">
        <is>
          <t>SiO2</t>
        </is>
      </c>
      <c r="F155" s="39" t="inlineStr">
        <is>
          <t>2Cu + SiO2 + O2 -&gt; Cu2SiO4</t>
        </is>
      </c>
      <c r="G155" s="39" t="n">
        <v>-213552.0449063757</v>
      </c>
      <c r="H155" s="39" t="inlineStr">
        <is>
          <t>CUO#1; CUPRITE#1; TRIDYMITE#1</t>
        </is>
      </c>
      <c r="I155" s="39" t="inlineStr"/>
      <c r="J155" s="39" t="inlineStr"/>
      <c r="K155" s="39" t="n">
        <v>-59913.40042195933</v>
      </c>
      <c r="L155" s="39" t="n">
        <v>-270121.0791427472</v>
      </c>
      <c r="M155" s="39" t="n">
        <v>-99092.36600338877</v>
      </c>
      <c r="N155" s="39" t="n">
        <v>-99.09236600338878</v>
      </c>
      <c r="O155" s="40" t="inlineStr"/>
    </row>
    <row r="156">
      <c r="A156" s="35" t="n">
        <v>1225</v>
      </c>
      <c r="B156" s="36" t="n">
        <v>951.85</v>
      </c>
      <c r="C156" s="36" t="inlineStr">
        <is>
          <t>Cu2SiO4</t>
        </is>
      </c>
      <c r="D156" s="36" t="inlineStr">
        <is>
          <t>copper orthosilicate</t>
        </is>
      </c>
      <c r="E156" s="36" t="inlineStr">
        <is>
          <t>SiO2</t>
        </is>
      </c>
      <c r="F156" s="36" t="inlineStr">
        <is>
          <t>2Cu + SiO2 + O2 -&gt; Cu2SiO4</t>
        </is>
      </c>
      <c r="G156" s="36" t="n">
        <v>-214836.2226779684</v>
      </c>
      <c r="H156" s="36" t="inlineStr">
        <is>
          <t>CUO#1; CUPRITE#1; TRIDYMITE#1</t>
        </is>
      </c>
      <c r="I156" s="36" t="inlineStr"/>
      <c r="J156" s="36" t="inlineStr"/>
      <c r="K156" s="36" t="n">
        <v>-61682.1458705128</v>
      </c>
      <c r="L156" s="36" t="n">
        <v>-276377.9838700498</v>
      </c>
      <c r="M156" s="36" t="n">
        <v>-95000.49920544168</v>
      </c>
      <c r="N156" s="36" t="n">
        <v>-95.00049920544168</v>
      </c>
      <c r="O156" s="37" t="inlineStr"/>
    </row>
    <row r="157">
      <c r="A157" s="38" t="n">
        <v>1250</v>
      </c>
      <c r="B157" s="39" t="n">
        <v>976.85</v>
      </c>
      <c r="C157" s="39" t="inlineStr">
        <is>
          <t>Cu2SiO4</t>
        </is>
      </c>
      <c r="D157" s="39" t="inlineStr">
        <is>
          <t>copper orthosilicate</t>
        </is>
      </c>
      <c r="E157" s="39" t="inlineStr">
        <is>
          <t>SiO2</t>
        </is>
      </c>
      <c r="F157" s="39" t="inlineStr">
        <is>
          <t>2Cu + SiO2 + O2 -&gt; Cu2SiO4</t>
        </is>
      </c>
      <c r="G157" s="39" t="n">
        <v>-216133.8230656293</v>
      </c>
      <c r="H157" s="39" t="inlineStr">
        <is>
          <t>CUO#1; CUPRITE#1; TRIDYMITE#1</t>
        </is>
      </c>
      <c r="I157" s="39" t="inlineStr"/>
      <c r="J157" s="39" t="inlineStr"/>
      <c r="K157" s="39" t="n">
        <v>-63465.94505805945</v>
      </c>
      <c r="L157" s="39" t="n">
        <v>-282653.1375873307</v>
      </c>
      <c r="M157" s="39" t="n">
        <v>-90918.45368282287</v>
      </c>
      <c r="N157" s="39" t="n">
        <v>-90.91845368282287</v>
      </c>
      <c r="O157" s="40" t="inlineStr"/>
    </row>
    <row r="158">
      <c r="A158" s="35" t="n">
        <v>1275</v>
      </c>
      <c r="B158" s="36" t="n">
        <v>1001.85</v>
      </c>
      <c r="C158" s="36" t="inlineStr">
        <is>
          <t>Cu2SiO4</t>
        </is>
      </c>
      <c r="D158" s="36" t="inlineStr">
        <is>
          <t>copper orthosilicate</t>
        </is>
      </c>
      <c r="E158" s="36" t="inlineStr">
        <is>
          <t>SiO2</t>
        </is>
      </c>
      <c r="F158" s="36" t="inlineStr">
        <is>
          <t>2Cu + SiO2 + O2 -&gt; Cu2SiO4</t>
        </is>
      </c>
      <c r="G158" s="36" t="n">
        <v>-217444.6114326186</v>
      </c>
      <c r="H158" s="36" t="inlineStr">
        <is>
          <t>CUO#1; CUPRITE#1; TRIDYMITE#1</t>
        </is>
      </c>
      <c r="I158" s="36" t="inlineStr"/>
      <c r="J158" s="36" t="inlineStr"/>
      <c r="K158" s="36" t="n">
        <v>-65264.54417152417</v>
      </c>
      <c r="L158" s="36" t="n">
        <v>-288946.2162415457</v>
      </c>
      <c r="M158" s="36" t="n">
        <v>-86846.09150286857</v>
      </c>
      <c r="N158" s="36" t="n">
        <v>-86.84609150286857</v>
      </c>
      <c r="O158" s="37" t="inlineStr"/>
    </row>
    <row r="159">
      <c r="A159" s="38" t="n">
        <v>1300</v>
      </c>
      <c r="B159" s="39" t="n">
        <v>1026.85</v>
      </c>
      <c r="C159" s="39" t="inlineStr">
        <is>
          <t>Cu2SiO4</t>
        </is>
      </c>
      <c r="D159" s="39" t="inlineStr">
        <is>
          <t>copper orthosilicate</t>
        </is>
      </c>
      <c r="E159" s="39" t="inlineStr">
        <is>
          <t>SiO2</t>
        </is>
      </c>
      <c r="F159" s="39" t="inlineStr">
        <is>
          <t>2Cu + SiO2 + O2 -&gt; Cu2SiO4</t>
        </is>
      </c>
      <c r="G159" s="39" t="n">
        <v>-218768.362642792</v>
      </c>
      <c r="H159" s="39" t="inlineStr">
        <is>
          <t>CUO#1; CUPRITE#1; TRIDYMITE#1</t>
        </is>
      </c>
      <c r="I159" s="39" t="inlineStr"/>
      <c r="J159" s="39" t="inlineStr"/>
      <c r="K159" s="39" t="n">
        <v>-67077.64455849766</v>
      </c>
      <c r="L159" s="39" t="n">
        <v>-295256.9074000003</v>
      </c>
      <c r="M159" s="39" t="n">
        <v>-82783.38964730431</v>
      </c>
      <c r="N159" s="39" t="n">
        <v>-82.78338964730432</v>
      </c>
      <c r="O159" s="40" t="inlineStr"/>
    </row>
    <row r="160">
      <c r="A160" s="35" t="n">
        <v>1325</v>
      </c>
      <c r="B160" s="36" t="n">
        <v>1051.85</v>
      </c>
      <c r="C160" s="36" t="inlineStr">
        <is>
          <t>Cu2SiO4</t>
        </is>
      </c>
      <c r="D160" s="36" t="inlineStr">
        <is>
          <t>copper orthosilicate</t>
        </is>
      </c>
      <c r="E160" s="36" t="inlineStr">
        <is>
          <t>SiO2</t>
        </is>
      </c>
      <c r="F160" s="36" t="inlineStr">
        <is>
          <t>2Cu + SiO2 + O2 -&gt; Cu2SiO4</t>
        </is>
      </c>
      <c r="G160" s="36" t="n">
        <v>-220104.8606388163</v>
      </c>
      <c r="H160" s="36" t="inlineStr">
        <is>
          <t>CUO#1; CUPRITE#1; TRIDYMITE#1</t>
        </is>
      </c>
      <c r="I160" s="36" t="inlineStr"/>
      <c r="J160" s="36" t="inlineStr"/>
      <c r="K160" s="36" t="n">
        <v>-68905.00073198564</v>
      </c>
      <c r="L160" s="36" t="n">
        <v>-301584.9096896555</v>
      </c>
      <c r="M160" s="36" t="n">
        <v>-78730.24252475193</v>
      </c>
      <c r="N160" s="36" t="n">
        <v>-78.73024252475193</v>
      </c>
      <c r="O160" s="37" t="inlineStr"/>
    </row>
    <row r="161">
      <c r="A161" s="38" t="n">
        <v>1350</v>
      </c>
      <c r="B161" s="39" t="n">
        <v>1076.85</v>
      </c>
      <c r="C161" s="39" t="inlineStr">
        <is>
          <t>Cu2SiO4</t>
        </is>
      </c>
      <c r="D161" s="39" t="inlineStr">
        <is>
          <t>copper orthosilicate</t>
        </is>
      </c>
      <c r="E161" s="39" t="inlineStr">
        <is>
          <t>SiO2</t>
        </is>
      </c>
      <c r="F161" s="39" t="inlineStr">
        <is>
          <t>2Cu + SiO2 + O2 -&gt; Cu2SiO4</t>
        </is>
      </c>
      <c r="G161" s="39" t="n">
        <v>-221453.8980406286</v>
      </c>
      <c r="H161" s="39" t="inlineStr">
        <is>
          <t>CUO#1; TRIDYMITE#1</t>
        </is>
      </c>
      <c r="I161" s="39" t="inlineStr"/>
      <c r="J161" s="39" t="inlineStr"/>
      <c r="K161" s="39" t="n">
        <v>-70746.38367789735</v>
      </c>
      <c r="L161" s="39" t="n">
        <v>-307929.9322742684</v>
      </c>
      <c r="M161" s="39" t="n">
        <v>-74686.53398573957</v>
      </c>
      <c r="N161" s="39" t="n">
        <v>-74.68653398573957</v>
      </c>
      <c r="O161" s="40" t="inlineStr"/>
    </row>
    <row r="162">
      <c r="A162" s="35" t="n">
        <v>1375</v>
      </c>
      <c r="B162" s="36" t="n">
        <v>1101.85</v>
      </c>
      <c r="C162" s="36" t="inlineStr">
        <is>
          <t>Cu2SiO4</t>
        </is>
      </c>
      <c r="D162" s="36" t="inlineStr">
        <is>
          <t>copper orthosilicate</t>
        </is>
      </c>
      <c r="E162" s="36" t="inlineStr">
        <is>
          <t>SiO2</t>
        </is>
      </c>
      <c r="F162" s="36" t="inlineStr">
        <is>
          <t>2Cu + SiO2 + O2 -&gt; Cu2SiO4</t>
        </is>
      </c>
      <c r="G162" s="36" t="n">
        <v>-223028.2611961452</v>
      </c>
      <c r="H162" s="36" t="inlineStr">
        <is>
          <t>GAS#1; IONIC_LIQ#2; TRIDYMITE#1</t>
        </is>
      </c>
      <c r="I162" s="36" t="inlineStr"/>
      <c r="J162" s="36" t="inlineStr"/>
      <c r="K162" s="36" t="n">
        <v>-72772.06948795723</v>
      </c>
      <c r="L162" s="36" t="n">
        <v>-314291.6943680053</v>
      </c>
      <c r="M162" s="36" t="n">
        <v>-71801.83317730483</v>
      </c>
      <c r="N162" s="36" t="n">
        <v>-71.80183317730483</v>
      </c>
      <c r="O162" s="37" t="inlineStr"/>
    </row>
    <row r="163">
      <c r="A163" s="38" t="n">
        <v>1400</v>
      </c>
      <c r="B163" s="39" t="n">
        <v>1126.85</v>
      </c>
      <c r="C163" s="39" t="inlineStr">
        <is>
          <t>Cu2SiO4</t>
        </is>
      </c>
      <c r="D163" s="39" t="inlineStr">
        <is>
          <t>copper orthosilicate</t>
        </is>
      </c>
      <c r="E163" s="39" t="inlineStr">
        <is>
          <t>SiO2</t>
        </is>
      </c>
      <c r="F163" s="39" t="inlineStr">
        <is>
          <t>2Cu + SiO2 + O2 -&gt; Cu2SiO4</t>
        </is>
      </c>
      <c r="G163" s="39" t="n">
        <v>-224868.0650913341</v>
      </c>
      <c r="H163" s="39" t="inlineStr">
        <is>
          <t>GAS#1; IONIC_LIQ#2; TRIDYMITE#1</t>
        </is>
      </c>
      <c r="I163" s="39" t="inlineStr"/>
      <c r="J163" s="39" t="inlineStr"/>
      <c r="K163" s="39" t="n">
        <v>-74885.75572616636</v>
      </c>
      <c r="L163" s="39" t="n">
        <v>-320669.9247844102</v>
      </c>
      <c r="M163" s="39" t="n">
        <v>-70550.31248275028</v>
      </c>
      <c r="N163" s="39" t="n">
        <v>-70.55031248275027</v>
      </c>
      <c r="O163" s="40" t="inlineStr"/>
    </row>
    <row r="164">
      <c r="A164" s="35" t="n">
        <v>1425</v>
      </c>
      <c r="B164" s="36" t="n">
        <v>1151.85</v>
      </c>
      <c r="C164" s="36" t="inlineStr">
        <is>
          <t>Cu2SiO4</t>
        </is>
      </c>
      <c r="D164" s="36" t="inlineStr">
        <is>
          <t>copper orthosilicate</t>
        </is>
      </c>
      <c r="E164" s="36" t="inlineStr">
        <is>
          <t>SiO2</t>
        </is>
      </c>
      <c r="F164" s="36" t="inlineStr">
        <is>
          <t>2Cu + SiO2 + O2 -&gt; Cu2SiO4</t>
        </is>
      </c>
      <c r="G164" s="36" t="n">
        <v>-226720.2515902334</v>
      </c>
      <c r="H164" s="36" t="inlineStr">
        <is>
          <t>GAS#1; IONIC_LIQ#2; TRIDYMITE#1</t>
        </is>
      </c>
      <c r="I164" s="36" t="inlineStr"/>
      <c r="J164" s="36" t="inlineStr"/>
      <c r="K164" s="36" t="n">
        <v>-77013.45059169814</v>
      </c>
      <c r="L164" s="36" t="n">
        <v>-327064.361519879</v>
      </c>
      <c r="M164" s="36" t="n">
        <v>-69309.58470675489</v>
      </c>
      <c r="N164" s="36" t="n">
        <v>-69.30958470675489</v>
      </c>
      <c r="O164" s="37" t="inlineStr"/>
    </row>
    <row r="165">
      <c r="A165" s="38" t="n">
        <v>1450</v>
      </c>
      <c r="B165" s="39" t="n">
        <v>1176.85</v>
      </c>
      <c r="C165" s="39" t="inlineStr">
        <is>
          <t>Cu2SiO4</t>
        </is>
      </c>
      <c r="D165" s="39" t="inlineStr">
        <is>
          <t>copper orthosilicate</t>
        </is>
      </c>
      <c r="E165" s="39" t="inlineStr">
        <is>
          <t>SiO2</t>
        </is>
      </c>
      <c r="F165" s="39" t="inlineStr">
        <is>
          <t>2Cu + SiO2 + O2 -&gt; Cu2SiO4</t>
        </is>
      </c>
      <c r="G165" s="39" t="n">
        <v>-228584.6735231756</v>
      </c>
      <c r="H165" s="39" t="inlineStr">
        <is>
          <t>GAS#1; IONIC_LIQ#2; TRIDYMITE#1</t>
        </is>
      </c>
      <c r="I165" s="39" t="inlineStr"/>
      <c r="J165" s="39" t="inlineStr"/>
      <c r="K165" s="39" t="n">
        <v>-79154.90829742474</v>
      </c>
      <c r="L165" s="39" t="n">
        <v>-333474.7513710395</v>
      </c>
      <c r="M165" s="39" t="n">
        <v>-68079.84879847686</v>
      </c>
      <c r="N165" s="39" t="n">
        <v>-68.07984879847686</v>
      </c>
      <c r="O165" s="40" t="inlineStr"/>
    </row>
    <row r="166">
      <c r="A166" s="35" t="n">
        <v>1475</v>
      </c>
      <c r="B166" s="36" t="n">
        <v>1201.85</v>
      </c>
      <c r="C166" s="36" t="inlineStr">
        <is>
          <t>Cu2SiO4</t>
        </is>
      </c>
      <c r="D166" s="36" t="inlineStr">
        <is>
          <t>copper orthosilicate</t>
        </is>
      </c>
      <c r="E166" s="36" t="inlineStr">
        <is>
          <t>SiO2</t>
        </is>
      </c>
      <c r="F166" s="36" t="inlineStr">
        <is>
          <t>2Cu + SiO2 + O2 -&gt; Cu2SiO4</t>
        </is>
      </c>
      <c r="G166" s="36" t="n">
        <v>-230461.1916887812</v>
      </c>
      <c r="H166" s="36" t="inlineStr">
        <is>
          <t>GAS#1; IONIC_LIQ#2; TRIDYMITE#1</t>
        </is>
      </c>
      <c r="I166" s="36" t="inlineStr"/>
      <c r="J166" s="36" t="inlineStr"/>
      <c r="K166" s="36" t="n">
        <v>-81309.89153286346</v>
      </c>
      <c r="L166" s="36" t="n">
        <v>-339900.8495856955</v>
      </c>
      <c r="M166" s="36" t="n">
        <v>-66861.31068327581</v>
      </c>
      <c r="N166" s="36" t="n">
        <v>-66.8613106832758</v>
      </c>
      <c r="O166" s="37" t="inlineStr"/>
    </row>
    <row r="167">
      <c r="A167" s="38" t="n">
        <v>1500</v>
      </c>
      <c r="B167" s="39" t="n">
        <v>1226.85</v>
      </c>
      <c r="C167" s="39" t="inlineStr">
        <is>
          <t>Cu2SiO4</t>
        </is>
      </c>
      <c r="D167" s="39" t="inlineStr">
        <is>
          <t>copper orthosilicate</t>
        </is>
      </c>
      <c r="E167" s="39" t="inlineStr">
        <is>
          <t>SiO2</t>
        </is>
      </c>
      <c r="F167" s="39" t="inlineStr">
        <is>
          <t>2Cu + SiO2 + O2 -&gt; Cu2SiO4</t>
        </is>
      </c>
      <c r="G167" s="39" t="n">
        <v>-232349.6764960864</v>
      </c>
      <c r="H167" s="39" t="inlineStr">
        <is>
          <t>GAS#1; IONIC_LIQ#2; TRIDYMITE#1</t>
        </is>
      </c>
      <c r="I167" s="39" t="inlineStr"/>
      <c r="J167" s="39" t="inlineStr"/>
      <c r="K167" s="39" t="n">
        <v>-83478.17103307633</v>
      </c>
      <c r="L167" s="39" t="n">
        <v>-346342.4195472346</v>
      </c>
      <c r="M167" s="39" t="n">
        <v>-65654.1967563713</v>
      </c>
      <c r="N167" s="39" t="n">
        <v>-65.65419675637129</v>
      </c>
      <c r="O167" s="40" t="inlineStr"/>
    </row>
    <row r="168">
      <c r="A168" s="35" t="n">
        <v>1525</v>
      </c>
      <c r="B168" s="36" t="n">
        <v>1251.85</v>
      </c>
      <c r="C168" s="36" t="inlineStr">
        <is>
          <t>Cu2SiO4</t>
        </is>
      </c>
      <c r="D168" s="36" t="inlineStr">
        <is>
          <t>copper orthosilicate</t>
        </is>
      </c>
      <c r="E168" s="36" t="inlineStr">
        <is>
          <t>SiO2</t>
        </is>
      </c>
      <c r="F168" s="36" t="inlineStr">
        <is>
          <t>2Cu + SiO2 + O2 -&gt; Cu2SiO4</t>
        </is>
      </c>
      <c r="G168" s="36" t="n">
        <v>-234250.009839607</v>
      </c>
      <c r="H168" s="36" t="inlineStr">
        <is>
          <t>GAS#1; IONIC_LIQ#2; TRIDYMITE#1</t>
        </is>
      </c>
      <c r="I168" s="36" t="inlineStr"/>
      <c r="J168" s="36" t="inlineStr"/>
      <c r="K168" s="36" t="n">
        <v>-85659.52517631663</v>
      </c>
      <c r="L168" s="36" t="n">
        <v>-352799.2324926415</v>
      </c>
      <c r="M168" s="36" t="n">
        <v>-64458.76889066631</v>
      </c>
      <c r="N168" s="36" t="n">
        <v>-64.45876889066631</v>
      </c>
      <c r="O168" s="37" t="inlineStr"/>
    </row>
    <row r="169">
      <c r="A169" s="38" t="n">
        <v>1550</v>
      </c>
      <c r="B169" s="39" t="n">
        <v>1276.85</v>
      </c>
      <c r="C169" s="39" t="inlineStr">
        <is>
          <t>Cu2SiO4</t>
        </is>
      </c>
      <c r="D169" s="39" t="inlineStr">
        <is>
          <t>copper orthosilicate</t>
        </is>
      </c>
      <c r="E169" s="39" t="inlineStr">
        <is>
          <t>SiO2</t>
        </is>
      </c>
      <c r="F169" s="39" t="inlineStr">
        <is>
          <t>2Cu + SiO2 + O2 -&gt; Cu2SiO4</t>
        </is>
      </c>
      <c r="G169" s="39" t="n">
        <v>-236162.0871555328</v>
      </c>
      <c r="H169" s="39" t="inlineStr">
        <is>
          <t>GAS#1; IONIC_LIQ#2; TRIDYMITE#1</t>
        </is>
      </c>
      <c r="I169" s="39" t="inlineStr"/>
      <c r="J169" s="39" t="inlineStr"/>
      <c r="K169" s="39" t="n">
        <v>-87853.73960806547</v>
      </c>
      <c r="L169" s="39" t="n">
        <v>-359271.0672644661</v>
      </c>
      <c r="M169" s="39" t="n">
        <v>-63275.34059969918</v>
      </c>
      <c r="N169" s="39" t="n">
        <v>-63.27534059969918</v>
      </c>
      <c r="O169" s="40" t="inlineStr"/>
    </row>
    <row r="170">
      <c r="A170" s="35" t="n">
        <v>1575</v>
      </c>
      <c r="B170" s="36" t="n">
        <v>1301.85</v>
      </c>
      <c r="C170" s="36" t="inlineStr">
        <is>
          <t>Cu2SiO4</t>
        </is>
      </c>
      <c r="D170" s="36" t="inlineStr">
        <is>
          <t>copper orthosilicate</t>
        </is>
      </c>
      <c r="E170" s="36" t="inlineStr">
        <is>
          <t>SiO2</t>
        </is>
      </c>
      <c r="F170" s="36" t="inlineStr">
        <is>
          <t>2Cu + SiO2 + O2 -&gt; Cu2SiO4</t>
        </is>
      </c>
      <c r="G170" s="36" t="n">
        <v>-238085.8195341095</v>
      </c>
      <c r="H170" s="36" t="inlineStr">
        <is>
          <t>GAS#1; IONIC_LIQ#2; TRIDYMITE#1</t>
        </is>
      </c>
      <c r="I170" s="36" t="inlineStr"/>
      <c r="J170" s="36" t="inlineStr"/>
      <c r="K170" s="36" t="n">
        <v>-90060.60688932937</v>
      </c>
      <c r="L170" s="36" t="n">
        <v>-365757.7100973009</v>
      </c>
      <c r="M170" s="36" t="n">
        <v>-62104.29348452226</v>
      </c>
      <c r="N170" s="36" t="n">
        <v>-62.10429348452227</v>
      </c>
      <c r="O170" s="37" t="inlineStr"/>
    </row>
    <row r="171">
      <c r="A171" s="38" t="n">
        <v>1600</v>
      </c>
      <c r="B171" s="39" t="n">
        <v>1326.85</v>
      </c>
      <c r="C171" s="39" t="inlineStr">
        <is>
          <t>Cu2SiO4</t>
        </is>
      </c>
      <c r="D171" s="39" t="inlineStr">
        <is>
          <t>copper orthosilicate</t>
        </is>
      </c>
      <c r="E171" s="39" t="inlineStr">
        <is>
          <t>SiO2</t>
        </is>
      </c>
      <c r="F171" s="39" t="inlineStr">
        <is>
          <t>2Cu + SiO2 + O2 -&gt; Cu2SiO4</t>
        </is>
      </c>
      <c r="G171" s="39" t="n">
        <v>-240021.1356305371</v>
      </c>
      <c r="H171" s="39" t="inlineStr">
        <is>
          <t>GAS#1; IONIC_LIQ#2; TRIDYMITE#1</t>
        </is>
      </c>
      <c r="I171" s="39" t="inlineStr"/>
      <c r="J171" s="39" t="inlineStr"/>
      <c r="K171" s="39" t="n">
        <v>-92279.92616727331</v>
      </c>
      <c r="L171" s="39" t="n">
        <v>-372258.9544395002</v>
      </c>
      <c r="M171" s="39" t="n">
        <v>-60946.09216412413</v>
      </c>
      <c r="N171" s="39" t="n">
        <v>-60.94609216412413</v>
      </c>
      <c r="O171" s="40" t="inlineStr"/>
    </row>
    <row r="172">
      <c r="A172" s="35" t="n">
        <v>1625</v>
      </c>
      <c r="B172" s="36" t="n">
        <v>1351.85</v>
      </c>
      <c r="C172" s="36" t="inlineStr">
        <is>
          <t>Cu2SiO4</t>
        </is>
      </c>
      <c r="D172" s="36" t="inlineStr">
        <is>
          <t>copper orthosilicate</t>
        </is>
      </c>
      <c r="E172" s="36" t="inlineStr">
        <is>
          <t>SiO2</t>
        </is>
      </c>
      <c r="F172" s="36" t="inlineStr">
        <is>
          <t>2Cu + SiO2 + O2 -&gt; Cu2SiO4</t>
        </is>
      </c>
      <c r="G172" s="36" t="n">
        <v>-241967.9829071728</v>
      </c>
      <c r="H172" s="36" t="inlineStr">
        <is>
          <t>GAS#1; IONIC_LIQ#2; TRIDYMITE#1</t>
        </is>
      </c>
      <c r="I172" s="36" t="inlineStr"/>
      <c r="J172" s="36" t="inlineStr"/>
      <c r="K172" s="36" t="n">
        <v>-94511.50286644344</v>
      </c>
      <c r="L172" s="36" t="n">
        <v>-378774.6008110264</v>
      </c>
      <c r="M172" s="36" t="n">
        <v>-59801.29442212614</v>
      </c>
      <c r="N172" s="36" t="n">
        <v>-59.80129442212614</v>
      </c>
      <c r="O172" s="37" t="inlineStr"/>
    </row>
    <row r="173">
      <c r="A173" s="38" t="n">
        <v>1650</v>
      </c>
      <c r="B173" s="39" t="n">
        <v>1376.85</v>
      </c>
      <c r="C173" s="39" t="inlineStr">
        <is>
          <t>Cu2SiO4</t>
        </is>
      </c>
      <c r="D173" s="39" t="inlineStr">
        <is>
          <t>copper orthosilicate</t>
        </is>
      </c>
      <c r="E173" s="39" t="inlineStr">
        <is>
          <t>SiO2</t>
        </is>
      </c>
      <c r="F173" s="39" t="inlineStr">
        <is>
          <t>2Cu + SiO2 + O2 -&gt; Cu2SiO4</t>
        </is>
      </c>
      <c r="G173" s="39" t="n">
        <v>-243926.3274814834</v>
      </c>
      <c r="H173" s="39" t="inlineStr">
        <is>
          <t>GAS#1; IONIC_LIQ#2; TRIDYMITE#1</t>
        </is>
      </c>
      <c r="I173" s="39" t="inlineStr"/>
      <c r="J173" s="39" t="inlineStr"/>
      <c r="K173" s="39" t="n">
        <v>-96755.14839899541</v>
      </c>
      <c r="L173" s="39" t="n">
        <v>-385304.4566984351</v>
      </c>
      <c r="M173" s="39" t="n">
        <v>-58670.55149410642</v>
      </c>
      <c r="N173" s="39" t="n">
        <v>-58.67055149410642</v>
      </c>
      <c r="O173" s="40" t="inlineStr"/>
    </row>
    <row r="174">
      <c r="A174" s="35" t="n">
        <v>1675</v>
      </c>
      <c r="B174" s="36" t="n">
        <v>1401.85</v>
      </c>
      <c r="C174" s="36" t="inlineStr">
        <is>
          <t>Cu2SiO4</t>
        </is>
      </c>
      <c r="D174" s="36" t="inlineStr">
        <is>
          <t>copper orthosilicate</t>
        </is>
      </c>
      <c r="E174" s="36" t="inlineStr">
        <is>
          <t>SiO2</t>
        </is>
      </c>
      <c r="F174" s="36" t="inlineStr">
        <is>
          <t>2Cu + SiO2 + O2 -&gt; Cu2SiO4</t>
        </is>
      </c>
      <c r="G174" s="36" t="n">
        <v>-245896.1510790657</v>
      </c>
      <c r="H174" s="36" t="inlineStr">
        <is>
          <t>GAS#1; IONIC_LIQ#2; TRIDYMITE#1</t>
        </is>
      </c>
      <c r="I174" s="36" t="inlineStr"/>
      <c r="J174" s="36" t="inlineStr"/>
      <c r="K174" s="36" t="n">
        <v>-99010.67989248801</v>
      </c>
      <c r="L174" s="36" t="n">
        <v>-391848.3364881193</v>
      </c>
      <c r="M174" s="36" t="n">
        <v>-57554.5945649452</v>
      </c>
      <c r="N174" s="36" t="n">
        <v>-57.55459456494521</v>
      </c>
      <c r="O174" s="37" t="inlineStr"/>
    </row>
    <row r="175">
      <c r="A175" s="38" t="n">
        <v>1700</v>
      </c>
      <c r="B175" s="39" t="n">
        <v>1426.85</v>
      </c>
      <c r="C175" s="39" t="inlineStr">
        <is>
          <t>Cu2SiO4</t>
        </is>
      </c>
      <c r="D175" s="39" t="inlineStr">
        <is>
          <t>copper orthosilicate</t>
        </is>
      </c>
      <c r="E175" s="39" t="inlineStr">
        <is>
          <t>SiO2</t>
        </is>
      </c>
      <c r="F175" s="39" t="inlineStr">
        <is>
          <t>2Cu + SiO2 + O2 -&gt; Cu2SiO4</t>
        </is>
      </c>
      <c r="G175" s="39" t="n">
        <v>-247877.4455412011</v>
      </c>
      <c r="H175" s="39" t="inlineStr">
        <is>
          <t>GAS#1; IONIC_LIQ#2; TRIDYMITE#1</t>
        </is>
      </c>
      <c r="I175" s="39" t="inlineStr"/>
      <c r="J175" s="39" t="inlineStr"/>
      <c r="K175" s="39" t="n">
        <v>-101277.9199339312</v>
      </c>
      <c r="L175" s="39" t="n">
        <v>-398406.061438994</v>
      </c>
      <c r="M175" s="39" t="n">
        <v>-56454.20089473901</v>
      </c>
      <c r="N175" s="39" t="n">
        <v>-56.45420089473901</v>
      </c>
      <c r="O175" s="40" t="inlineStr"/>
    </row>
    <row r="176">
      <c r="A176" s="35" t="n">
        <v>1725</v>
      </c>
      <c r="B176" s="36" t="n">
        <v>1451.85</v>
      </c>
      <c r="C176" s="36" t="inlineStr">
        <is>
          <t>Cu2SiO4</t>
        </is>
      </c>
      <c r="D176" s="36" t="inlineStr">
        <is>
          <t>copper orthosilicate</t>
        </is>
      </c>
      <c r="E176" s="36" t="inlineStr">
        <is>
          <t>SiO2</t>
        </is>
      </c>
      <c r="F176" s="36" t="inlineStr">
        <is>
          <t>2Cu + SiO2 + O2 -&gt; Cu2SiO4</t>
        </is>
      </c>
      <c r="G176" s="36" t="n">
        <v>-249870.2000008444</v>
      </c>
      <c r="H176" s="36" t="inlineStr">
        <is>
          <t>GAS#1; IONIC_LIQ#2; TRIDYMITE#1</t>
        </is>
      </c>
      <c r="I176" s="36" t="inlineStr"/>
      <c r="J176" s="36" t="inlineStr"/>
      <c r="K176" s="36" t="n">
        <v>-103556.6963288935</v>
      </c>
      <c r="L176" s="36" t="n">
        <v>-404977.4596958644</v>
      </c>
      <c r="M176" s="36" t="n">
        <v>-55370.1681501721</v>
      </c>
      <c r="N176" s="36" t="n">
        <v>-55.37016815017211</v>
      </c>
      <c r="O176" s="37" t="inlineStr"/>
    </row>
    <row r="177">
      <c r="A177" s="38" t="n">
        <v>1750</v>
      </c>
      <c r="B177" s="39" t="n">
        <v>1476.85</v>
      </c>
      <c r="C177" s="39" t="inlineStr">
        <is>
          <t>Cu2SiO4</t>
        </is>
      </c>
      <c r="D177" s="39" t="inlineStr">
        <is>
          <t>copper orthosilicate</t>
        </is>
      </c>
      <c r="E177" s="39" t="inlineStr">
        <is>
          <t>SiO2</t>
        </is>
      </c>
      <c r="F177" s="39" t="inlineStr">
        <is>
          <t>2Cu + SiO2 + O2 -&gt; Cu2SiO4</t>
        </is>
      </c>
      <c r="G177" s="39" t="n">
        <v>-251874.5514248749</v>
      </c>
      <c r="H177" s="39" t="inlineStr">
        <is>
          <t>CRISTOBALITE#1; GAS#1; IONIC_LIQ#2</t>
        </is>
      </c>
      <c r="I177" s="39" t="inlineStr"/>
      <c r="J177" s="39" t="inlineStr"/>
      <c r="K177" s="39" t="n">
        <v>-105846.8418745748</v>
      </c>
      <c r="L177" s="39" t="n">
        <v>-411562.3663447147</v>
      </c>
      <c r="M177" s="39" t="n">
        <v>-54302.41812155303</v>
      </c>
      <c r="N177" s="39" t="n">
        <v>-54.30241812155302</v>
      </c>
      <c r="O177" s="40" t="inlineStr"/>
    </row>
    <row r="178">
      <c r="A178" s="35" t="n">
        <v>1775</v>
      </c>
      <c r="B178" s="36" t="n">
        <v>1501.85</v>
      </c>
      <c r="C178" s="36" t="inlineStr">
        <is>
          <t>Cu2SiO4</t>
        </is>
      </c>
      <c r="D178" s="36" t="inlineStr">
        <is>
          <t>copper orthosilicate</t>
        </is>
      </c>
      <c r="E178" s="36" t="inlineStr">
        <is>
          <t>SiO2</t>
        </is>
      </c>
      <c r="F178" s="36" t="inlineStr">
        <is>
          <t>2Cu + SiO2 + O2 -&gt; Cu2SiO4</t>
        </is>
      </c>
      <c r="G178" s="36" t="n">
        <v>-253890.7681705825</v>
      </c>
      <c r="H178" s="36" t="inlineStr">
        <is>
          <t>CRISTOBALITE#1; GAS#1; IONIC_LIQ#2</t>
        </is>
      </c>
      <c r="I178" s="36" t="inlineStr"/>
      <c r="J178" s="36" t="inlineStr"/>
      <c r="K178" s="36" t="n">
        <v>-108148.1941458517</v>
      </c>
      <c r="L178" s="36" t="n">
        <v>-418160.6235111601</v>
      </c>
      <c r="M178" s="36" t="n">
        <v>-53249.41928931605</v>
      </c>
      <c r="N178" s="36" t="n">
        <v>-53.24941928931605</v>
      </c>
      <c r="O178" s="37" t="inlineStr"/>
    </row>
    <row r="179">
      <c r="A179" s="38" t="n">
        <v>1800</v>
      </c>
      <c r="B179" s="39" t="n">
        <v>1526.85</v>
      </c>
      <c r="C179" s="39" t="inlineStr">
        <is>
          <t>Cu2SiO4</t>
        </is>
      </c>
      <c r="D179" s="39" t="inlineStr">
        <is>
          <t>copper orthosilicate</t>
        </is>
      </c>
      <c r="E179" s="39" t="inlineStr">
        <is>
          <t>SiO2</t>
        </is>
      </c>
      <c r="F179" s="39" t="inlineStr">
        <is>
          <t>2Cu + SiO2 + O2 -&gt; Cu2SiO4</t>
        </is>
      </c>
      <c r="G179" s="39" t="n">
        <v>-255918.2974852123</v>
      </c>
      <c r="H179" s="39" t="inlineStr">
        <is>
          <t>CRISTOBALITE#1; GAS#1; IONIC_LIQ#2</t>
        </is>
      </c>
      <c r="I179" s="39" t="inlineStr"/>
      <c r="J179" s="39" t="inlineStr"/>
      <c r="K179" s="39" t="n">
        <v>-110460.5952933756</v>
      </c>
      <c r="L179" s="39" t="n">
        <v>-424772.0805032522</v>
      </c>
      <c r="M179" s="39" t="n">
        <v>-52214.2038660238</v>
      </c>
      <c r="N179" s="39" t="n">
        <v>-52.2142038660238</v>
      </c>
      <c r="O179" s="40" t="inlineStr"/>
    </row>
    <row r="180">
      <c r="A180" s="35" t="n">
        <v>1825</v>
      </c>
      <c r="B180" s="36" t="n">
        <v>1551.85</v>
      </c>
      <c r="C180" s="36" t="inlineStr">
        <is>
          <t>Cu2SiO4</t>
        </is>
      </c>
      <c r="D180" s="36" t="inlineStr">
        <is>
          <t>copper orthosilicate</t>
        </is>
      </c>
      <c r="E180" s="36" t="inlineStr">
        <is>
          <t>SiO2</t>
        </is>
      </c>
      <c r="F180" s="36" t="inlineStr">
        <is>
          <t>2Cu + SiO2 + O2 -&gt; Cu2SiO4</t>
        </is>
      </c>
      <c r="G180" s="36" t="n">
        <v>-257957.1081661703</v>
      </c>
      <c r="H180" s="36" t="inlineStr">
        <is>
          <t>CRISTOBALITE#1; GAS#1; IONIC_LIQ#2</t>
        </is>
      </c>
      <c r="I180" s="36" t="inlineStr"/>
      <c r="J180" s="36" t="inlineStr"/>
      <c r="K180" s="36" t="n">
        <v>-112783.8918528919</v>
      </c>
      <c r="L180" s="36" t="n">
        <v>-431396.5939997618</v>
      </c>
      <c r="M180" s="36" t="n">
        <v>-51197.31918447465</v>
      </c>
      <c r="N180" s="36" t="n">
        <v>-51.19731918447464</v>
      </c>
      <c r="O180" s="37" t="inlineStr"/>
    </row>
    <row r="181">
      <c r="A181" s="38" t="n">
        <v>1850</v>
      </c>
      <c r="B181" s="39" t="n">
        <v>1576.85</v>
      </c>
      <c r="C181" s="39" t="inlineStr">
        <is>
          <t>Cu2SiO4</t>
        </is>
      </c>
      <c r="D181" s="39" t="inlineStr">
        <is>
          <t>copper orthosilicate</t>
        </is>
      </c>
      <c r="E181" s="39" t="inlineStr">
        <is>
          <t>SiO2</t>
        </is>
      </c>
      <c r="F181" s="39" t="inlineStr">
        <is>
          <t>2Cu + SiO2 + O2 -&gt; Cu2SiO4</t>
        </is>
      </c>
      <c r="G181" s="39" t="n">
        <v>-260007.1818209239</v>
      </c>
      <c r="H181" s="39" t="inlineStr">
        <is>
          <t>CRISTOBALITE#1; GAS#1; IONIC_LIQ#2</t>
        </is>
      </c>
      <c r="I181" s="39" t="inlineStr"/>
      <c r="J181" s="39" t="inlineStr"/>
      <c r="K181" s="39" t="n">
        <v>-115117.9345650079</v>
      </c>
      <c r="L181" s="39" t="n">
        <v>-438034.0282849706</v>
      </c>
      <c r="M181" s="39" t="n">
        <v>-50199.37692855508</v>
      </c>
      <c r="N181" s="39" t="n">
        <v>-50.19937692855508</v>
      </c>
      <c r="O181" s="40" t="inlineStr"/>
    </row>
    <row r="182">
      <c r="A182" s="35" t="n">
        <v>1875</v>
      </c>
      <c r="B182" s="36" t="n">
        <v>1601.85</v>
      </c>
      <c r="C182" s="36" t="inlineStr">
        <is>
          <t>Cu2SiO4</t>
        </is>
      </c>
      <c r="D182" s="36" t="inlineStr">
        <is>
          <t>copper orthosilicate</t>
        </is>
      </c>
      <c r="E182" s="36" t="inlineStr">
        <is>
          <t>SiO2</t>
        </is>
      </c>
      <c r="F182" s="36" t="inlineStr">
        <is>
          <t>2Cu + SiO2 + O2 -&gt; Cu2SiO4</t>
        </is>
      </c>
      <c r="G182" s="36" t="n">
        <v>-262068.5240176017</v>
      </c>
      <c r="H182" s="36" t="inlineStr">
        <is>
          <t>CRISTOBALITE#1; GAS#1; IONIC_LIQ#2</t>
        </is>
      </c>
      <c r="I182" s="36" t="inlineStr"/>
      <c r="J182" s="36" t="inlineStr"/>
      <c r="K182" s="36" t="n">
        <v>-117462.5782047046</v>
      </c>
      <c r="L182" s="36" t="n">
        <v>-444684.2555308836</v>
      </c>
      <c r="M182" s="36" t="n">
        <v>-49221.13158159656</v>
      </c>
      <c r="N182" s="36" t="n">
        <v>-49.22113158159657</v>
      </c>
      <c r="O182" s="37" t="inlineStr"/>
    </row>
    <row r="183">
      <c r="A183" s="38" t="n">
        <v>1900</v>
      </c>
      <c r="B183" s="39" t="n">
        <v>1626.85</v>
      </c>
      <c r="C183" s="39" t="inlineStr">
        <is>
          <t>Cu2SiO4</t>
        </is>
      </c>
      <c r="D183" s="39" t="inlineStr">
        <is>
          <t>copper orthosilicate</t>
        </is>
      </c>
      <c r="E183" s="39" t="inlineStr">
        <is>
          <t>SiO2</t>
        </is>
      </c>
      <c r="F183" s="39" t="inlineStr">
        <is>
          <t>2Cu + SiO2 + O2 -&gt; Cu2SiO4</t>
        </is>
      </c>
      <c r="G183" s="39" t="n">
        <v>-264141.1752018252</v>
      </c>
      <c r="H183" s="39" t="inlineStr">
        <is>
          <t>CRISTOBALITE#1; GAS#1; IONIC_LIQ#2</t>
        </is>
      </c>
      <c r="I183" s="39" t="inlineStr"/>
      <c r="J183" s="39" t="inlineStr"/>
      <c r="K183" s="39" t="n">
        <v>-119817.6814199426</v>
      </c>
      <c r="L183" s="39" t="n">
        <v>-451347.1561276338</v>
      </c>
      <c r="M183" s="39" t="n">
        <v>-48263.5571554394</v>
      </c>
      <c r="N183" s="39" t="n">
        <v>-48.2635571554394</v>
      </c>
      <c r="O183" s="40" t="inlineStr"/>
    </row>
    <row r="184">
      <c r="A184" s="35" t="n">
        <v>800</v>
      </c>
      <c r="B184" s="36" t="n">
        <v>526.85</v>
      </c>
      <c r="C184" s="36" t="inlineStr">
        <is>
          <t>CuB2O4</t>
        </is>
      </c>
      <c r="D184" s="36" t="inlineStr">
        <is>
          <t>copper borate</t>
        </is>
      </c>
      <c r="E184" s="36" t="inlineStr">
        <is>
          <t>B2O3</t>
        </is>
      </c>
      <c r="F184" s="36" t="inlineStr">
        <is>
          <t>Cu + B2O3 + 0.5 O2 -&gt; CuB2O4</t>
        </is>
      </c>
      <c r="G184" s="36" t="n">
        <v>-222815.6319556893</v>
      </c>
      <c r="H184" s="36" t="inlineStr">
        <is>
          <t>CU2B4O7#1; CUB2O4#1; CUB8O13#1</t>
        </is>
      </c>
      <c r="I184" s="36" t="inlineStr">
        <is>
          <t>CUB2O4#1</t>
        </is>
      </c>
      <c r="J184" s="36" t="n">
        <v>-222815.6319556893</v>
      </c>
      <c r="K184" s="36" t="n">
        <v>-33912.57299215905</v>
      </c>
      <c r="L184" s="36" t="n">
        <v>-172813.3044591302</v>
      </c>
      <c r="M184" s="36" t="n">
        <v>-96858.0419010981</v>
      </c>
      <c r="N184" s="36" t="n">
        <v>-96.8580419010981</v>
      </c>
      <c r="O184" s="37" t="inlineStr"/>
    </row>
    <row r="185">
      <c r="A185" s="38" t="n">
        <v>825</v>
      </c>
      <c r="B185" s="39" t="n">
        <v>551.85</v>
      </c>
      <c r="C185" s="39" t="inlineStr">
        <is>
          <t>CuB2O4</t>
        </is>
      </c>
      <c r="D185" s="39" t="inlineStr">
        <is>
          <t>copper borate</t>
        </is>
      </c>
      <c r="E185" s="39" t="inlineStr">
        <is>
          <t>B2O3</t>
        </is>
      </c>
      <c r="F185" s="39" t="inlineStr">
        <is>
          <t>Cu + B2O3 + 0.5 O2 -&gt; CuB2O4</t>
        </is>
      </c>
      <c r="G185" s="39" t="n">
        <v>-223778.8964730039</v>
      </c>
      <c r="H185" s="39" t="inlineStr">
        <is>
          <t>CU2B4O7#1; CUB2O4#1; CUB8O13#1</t>
        </is>
      </c>
      <c r="I185" s="39" t="inlineStr">
        <is>
          <t>CUB2O4#1</t>
        </is>
      </c>
      <c r="J185" s="39" t="n">
        <v>-223778.8964730039</v>
      </c>
      <c r="K185" s="39" t="n">
        <v>-35395.6073834034</v>
      </c>
      <c r="L185" s="39" t="n">
        <v>-178721.6895388745</v>
      </c>
      <c r="M185" s="39" t="n">
        <v>-94686.28481411631</v>
      </c>
      <c r="N185" s="39" t="n">
        <v>-94.68628481411631</v>
      </c>
      <c r="O185" s="40" t="inlineStr"/>
    </row>
    <row r="186">
      <c r="A186" s="35" t="n">
        <v>850</v>
      </c>
      <c r="B186" s="36" t="n">
        <v>576.85</v>
      </c>
      <c r="C186" s="36" t="inlineStr">
        <is>
          <t>CuB2O4</t>
        </is>
      </c>
      <c r="D186" s="36" t="inlineStr">
        <is>
          <t>copper borate</t>
        </is>
      </c>
      <c r="E186" s="36" t="inlineStr">
        <is>
          <t>B2O3</t>
        </is>
      </c>
      <c r="F186" s="36" t="inlineStr">
        <is>
          <t>Cu + B2O3 + 0.5 O2 -&gt; CuB2O4</t>
        </is>
      </c>
      <c r="G186" s="36" t="n">
        <v>-224762.214772035</v>
      </c>
      <c r="H186" s="36" t="inlineStr">
        <is>
          <t>CU2B4O7#1; CUB2O4#1; CUB8O13#1</t>
        </is>
      </c>
      <c r="I186" s="36" t="inlineStr">
        <is>
          <t>CUB2O4#1</t>
        </is>
      </c>
      <c r="J186" s="36" t="n">
        <v>-224762.2147720351</v>
      </c>
      <c r="K186" s="36" t="n">
        <v>-36899.71572267172</v>
      </c>
      <c r="L186" s="36" t="n">
        <v>-184655.7645699373</v>
      </c>
      <c r="M186" s="36" t="n">
        <v>-92521.22147514974</v>
      </c>
      <c r="N186" s="36" t="n">
        <v>-92.52122147514974</v>
      </c>
      <c r="O186" s="37" t="inlineStr"/>
    </row>
    <row r="187">
      <c r="A187" s="38" t="n">
        <v>875</v>
      </c>
      <c r="B187" s="39" t="n">
        <v>601.85</v>
      </c>
      <c r="C187" s="39" t="inlineStr">
        <is>
          <t>CuB2O4</t>
        </is>
      </c>
      <c r="D187" s="39" t="inlineStr">
        <is>
          <t>copper borate</t>
        </is>
      </c>
      <c r="E187" s="39" t="inlineStr">
        <is>
          <t>B2O3</t>
        </is>
      </c>
      <c r="F187" s="39" t="inlineStr">
        <is>
          <t>Cu + B2O3 + 0.5 O2 -&gt; CuB2O4</t>
        </is>
      </c>
      <c r="G187" s="39" t="n">
        <v>-225764.9939685341</v>
      </c>
      <c r="H187" s="39" t="inlineStr">
        <is>
          <t>CU2B4O7#1; CUB2O4#1; CUB8O13#1</t>
        </is>
      </c>
      <c r="I187" s="39" t="inlineStr">
        <is>
          <t>CUB2O4#1</t>
        </is>
      </c>
      <c r="J187" s="39" t="n">
        <v>-225764.9939685341</v>
      </c>
      <c r="K187" s="39" t="n">
        <v>-38424.35858530019</v>
      </c>
      <c r="L187" s="39" t="n">
        <v>-190614.8917858748</v>
      </c>
      <c r="M187" s="39" t="n">
        <v>-90362.68394813873</v>
      </c>
      <c r="N187" s="39" t="n">
        <v>-90.36268394813872</v>
      </c>
      <c r="O187" s="40" t="inlineStr"/>
    </row>
    <row r="188">
      <c r="A188" s="35" t="n">
        <v>900</v>
      </c>
      <c r="B188" s="36" t="n">
        <v>626.85</v>
      </c>
      <c r="C188" s="36" t="inlineStr">
        <is>
          <t>CuB2O4</t>
        </is>
      </c>
      <c r="D188" s="36" t="inlineStr">
        <is>
          <t>copper borate</t>
        </is>
      </c>
      <c r="E188" s="36" t="inlineStr">
        <is>
          <t>B2O3</t>
        </is>
      </c>
      <c r="F188" s="36" t="inlineStr">
        <is>
          <t>Cu + B2O3 + 0.5 O2 -&gt; CuB2O4</t>
        </is>
      </c>
      <c r="G188" s="36" t="n">
        <v>-226786.6768067056</v>
      </c>
      <c r="H188" s="36" t="inlineStr">
        <is>
          <t>CU2B4O7#1; CUB2O4#1; CUB8O13#1</t>
        </is>
      </c>
      <c r="I188" s="36" t="inlineStr">
        <is>
          <t>CUB2O4#1</t>
        </is>
      </c>
      <c r="J188" s="36" t="n">
        <v>-226786.6768067056</v>
      </c>
      <c r="K188" s="36" t="n">
        <v>-39969.02623895592</v>
      </c>
      <c r="L188" s="36" t="n">
        <v>-196598.464641915</v>
      </c>
      <c r="M188" s="36" t="n">
        <v>-88210.50608409778</v>
      </c>
      <c r="N188" s="36" t="n">
        <v>-88.21050608409779</v>
      </c>
      <c r="O188" s="37" t="inlineStr"/>
    </row>
    <row r="189">
      <c r="A189" s="38" t="n">
        <v>925</v>
      </c>
      <c r="B189" s="39" t="n">
        <v>651.85</v>
      </c>
      <c r="C189" s="39" t="inlineStr">
        <is>
          <t>CuB2O4</t>
        </is>
      </c>
      <c r="D189" s="39" t="inlineStr">
        <is>
          <t>copper borate</t>
        </is>
      </c>
      <c r="E189" s="39" t="inlineStr">
        <is>
          <t>B2O3</t>
        </is>
      </c>
      <c r="F189" s="39" t="inlineStr">
        <is>
          <t>Cu + B2O3 + 0.5 O2 -&gt; CuB2O4</t>
        </is>
      </c>
      <c r="G189" s="39" t="n">
        <v>-227826.7385036006</v>
      </c>
      <c r="H189" s="39" t="inlineStr">
        <is>
          <t>CU2B4O7#1; CUB2O4#1; CUB8O13#1</t>
        </is>
      </c>
      <c r="I189" s="39" t="inlineStr">
        <is>
          <t>CUB2O4#1</t>
        </is>
      </c>
      <c r="J189" s="39" t="n">
        <v>-227826.7385036006</v>
      </c>
      <c r="K189" s="39" t="n">
        <v>-41533.23626680579</v>
      </c>
      <c r="L189" s="39" t="n">
        <v>-202605.9053106338</v>
      </c>
      <c r="M189" s="39" t="n">
        <v>-86064.517212359</v>
      </c>
      <c r="N189" s="39" t="n">
        <v>-86.06451721235901</v>
      </c>
      <c r="O189" s="40" t="inlineStr"/>
    </row>
    <row r="190">
      <c r="A190" s="35" t="n">
        <v>950</v>
      </c>
      <c r="B190" s="36" t="n">
        <v>676.85</v>
      </c>
      <c r="C190" s="36" t="inlineStr">
        <is>
          <t>CuB2O4</t>
        </is>
      </c>
      <c r="D190" s="36" t="inlineStr">
        <is>
          <t>copper borate</t>
        </is>
      </c>
      <c r="E190" s="36" t="inlineStr">
        <is>
          <t>B2O3</t>
        </is>
      </c>
      <c r="F190" s="36" t="inlineStr">
        <is>
          <t>Cu + B2O3 + 0.5 O2 -&gt; CuB2O4</t>
        </is>
      </c>
      <c r="G190" s="36" t="n">
        <v>-228884.6839588862</v>
      </c>
      <c r="H190" s="36" t="inlineStr">
        <is>
          <t>CU2B4O7#1; CUB2O4#1; CUB8O13#1</t>
        </is>
      </c>
      <c r="I190" s="36" t="inlineStr">
        <is>
          <t>CUB2O4#1</t>
        </is>
      </c>
      <c r="J190" s="36" t="n">
        <v>-228884.6839588862</v>
      </c>
      <c r="K190" s="36" t="n">
        <v>-43116.53145504323</v>
      </c>
      <c r="L190" s="36" t="n">
        <v>-208636.6624357149</v>
      </c>
      <c r="M190" s="36" t="n">
        <v>-83924.53128797445</v>
      </c>
      <c r="N190" s="36" t="n">
        <v>-83.92453128797445</v>
      </c>
      <c r="O190" s="37" t="inlineStr"/>
    </row>
    <row r="191">
      <c r="A191" s="38" t="n">
        <v>975</v>
      </c>
      <c r="B191" s="39" t="n">
        <v>701.85</v>
      </c>
      <c r="C191" s="39" t="inlineStr">
        <is>
          <t>CuB2O4</t>
        </is>
      </c>
      <c r="D191" s="39" t="inlineStr">
        <is>
          <t>copper borate</t>
        </is>
      </c>
      <c r="E191" s="39" t="inlineStr">
        <is>
          <t>B2O3</t>
        </is>
      </c>
      <c r="F191" s="39" t="inlineStr">
        <is>
          <t>Cu + B2O3 + 0.5 O2 -&gt; CuB2O4</t>
        </is>
      </c>
      <c r="G191" s="39" t="n">
        <v>-229960.0452782368</v>
      </c>
      <c r="H191" s="39" t="inlineStr">
        <is>
          <t>CU2B4O7#1; CUB2O4#1; CUB8O13#1</t>
        </is>
      </c>
      <c r="I191" s="39" t="inlineStr">
        <is>
          <t>CUB2O4#1</t>
        </is>
      </c>
      <c r="J191" s="39" t="n">
        <v>-229960.0452782368</v>
      </c>
      <c r="K191" s="39" t="n">
        <v>-44718.47791456392</v>
      </c>
      <c r="L191" s="39" t="n">
        <v>-214690.2091117684</v>
      </c>
      <c r="M191" s="39" t="n">
        <v>-81790.32752163918</v>
      </c>
      <c r="N191" s="39" t="n">
        <v>-81.79032752163917</v>
      </c>
      <c r="O191" s="40" t="inlineStr"/>
    </row>
    <row r="192">
      <c r="A192" s="35" t="n">
        <v>1000</v>
      </c>
      <c r="B192" s="36" t="n">
        <v>726.85</v>
      </c>
      <c r="C192" s="36" t="inlineStr">
        <is>
          <t>CuB2O4</t>
        </is>
      </c>
      <c r="D192" s="36" t="inlineStr">
        <is>
          <t>copper borate</t>
        </is>
      </c>
      <c r="E192" s="36" t="inlineStr">
        <is>
          <t>B2O3</t>
        </is>
      </c>
      <c r="F192" s="36" t="inlineStr">
        <is>
          <t>Cu + B2O3 + 0.5 O2 -&gt; CuB2O4</t>
        </is>
      </c>
      <c r="G192" s="36" t="n">
        <v>-231052.3795671859</v>
      </c>
      <c r="H192" s="36" t="inlineStr">
        <is>
          <t>CU2B4O7#1; CUB2O4#1; CUB8O13#1</t>
        </is>
      </c>
      <c r="I192" s="36" t="inlineStr">
        <is>
          <t>CUB2O4#1</t>
        </is>
      </c>
      <c r="J192" s="36" t="n">
        <v>-231052.3795671859</v>
      </c>
      <c r="K192" s="36" t="n">
        <v>-46338.66341131481</v>
      </c>
      <c r="L192" s="36" t="n">
        <v>-220766.0411412051</v>
      </c>
      <c r="M192" s="36" t="n">
        <v>-79661.61402735417</v>
      </c>
      <c r="N192" s="36" t="n">
        <v>-79.66161402735416</v>
      </c>
      <c r="O192" s="37" t="inlineStr"/>
    </row>
    <row r="193">
      <c r="A193" s="38" t="n">
        <v>1025</v>
      </c>
      <c r="B193" s="39" t="n">
        <v>751.85</v>
      </c>
      <c r="C193" s="39" t="inlineStr">
        <is>
          <t>CuB2O4</t>
        </is>
      </c>
      <c r="D193" s="39" t="inlineStr">
        <is>
          <t>copper borate</t>
        </is>
      </c>
      <c r="E193" s="39" t="inlineStr">
        <is>
          <t>B2O3</t>
        </is>
      </c>
      <c r="F193" s="39" t="inlineStr">
        <is>
          <t>Cu + B2O3 + 0.5 O2 -&gt; CuB2O4</t>
        </is>
      </c>
      <c r="G193" s="39" t="n">
        <v>-232161.2669592547</v>
      </c>
      <c r="H193" s="39" t="inlineStr">
        <is>
          <t>CU2B4O7#1; CUB2O4#1; IONIC_LIQ#2</t>
        </is>
      </c>
      <c r="I193" s="39" t="inlineStr">
        <is>
          <t>CUB2O4#1</t>
        </is>
      </c>
      <c r="J193" s="39" t="n">
        <v>-232161.2669592547</v>
      </c>
      <c r="K193" s="39" t="n">
        <v>-47976.69588367789</v>
      </c>
      <c r="L193" s="39" t="n">
        <v>-226863.6755149924</v>
      </c>
      <c r="M193" s="39" t="n">
        <v>-77537.94745051325</v>
      </c>
      <c r="N193" s="39" t="n">
        <v>-77.53794745051326</v>
      </c>
      <c r="O193" s="40" t="inlineStr"/>
    </row>
    <row r="194">
      <c r="A194" s="35" t="n">
        <v>1050</v>
      </c>
      <c r="B194" s="36" t="n">
        <v>776.85</v>
      </c>
      <c r="C194" s="36" t="inlineStr">
        <is>
          <t>CuB2O4</t>
        </is>
      </c>
      <c r="D194" s="36" t="inlineStr">
        <is>
          <t>copper borate</t>
        </is>
      </c>
      <c r="E194" s="36" t="inlineStr">
        <is>
          <t>B2O3</t>
        </is>
      </c>
      <c r="F194" s="36" t="inlineStr">
        <is>
          <t>Cu + B2O3 + 0.5 O2 -&gt; CuB2O4</t>
        </is>
      </c>
      <c r="G194" s="36" t="n">
        <v>-233286.3088478558</v>
      </c>
      <c r="H194" s="36" t="inlineStr">
        <is>
          <t>CUB2O4#1; IONIC_LIQ#2</t>
        </is>
      </c>
      <c r="I194" s="36" t="inlineStr">
        <is>
          <t>CUB2O4#1</t>
        </is>
      </c>
      <c r="J194" s="36" t="n">
        <v>-233286.3088478558</v>
      </c>
      <c r="K194" s="36" t="n">
        <v>-49632.20212835616</v>
      </c>
      <c r="L194" s="36" t="n">
        <v>-232982.6508510953</v>
      </c>
      <c r="M194" s="36" t="n">
        <v>-75419.08826699713</v>
      </c>
      <c r="N194" s="36" t="n">
        <v>-75.41908826699714</v>
      </c>
      <c r="O194" s="37" t="inlineStr"/>
    </row>
    <row r="195">
      <c r="A195" s="38" t="n">
        <v>1075</v>
      </c>
      <c r="B195" s="39" t="n">
        <v>801.85</v>
      </c>
      <c r="C195" s="39" t="inlineStr">
        <is>
          <t>CuB2O4</t>
        </is>
      </c>
      <c r="D195" s="39" t="inlineStr">
        <is>
          <t>copper borate</t>
        </is>
      </c>
      <c r="E195" s="39" t="inlineStr">
        <is>
          <t>B2O3</t>
        </is>
      </c>
      <c r="F195" s="39" t="inlineStr">
        <is>
          <t>Cu + B2O3 + 0.5 O2 -&gt; CuB2O4</t>
        </is>
      </c>
      <c r="G195" s="39" t="n">
        <v>-234427.126296142</v>
      </c>
      <c r="H195" s="39" t="inlineStr">
        <is>
          <t>CUB2O4#1</t>
        </is>
      </c>
      <c r="I195" s="39" t="inlineStr">
        <is>
          <t>CUB2O4#1</t>
        </is>
      </c>
      <c r="J195" s="39" t="n">
        <v>-234427.126296142</v>
      </c>
      <c r="K195" s="39" t="n">
        <v>-51304.82663868804</v>
      </c>
      <c r="L195" s="39" t="n">
        <v>-239122.5247941084</v>
      </c>
      <c r="M195" s="39" t="n">
        <v>-73305.70115895965</v>
      </c>
      <c r="N195" s="39" t="n">
        <v>-73.30570115895965</v>
      </c>
      <c r="O195" s="40" t="inlineStr"/>
    </row>
    <row r="196">
      <c r="A196" s="35" t="n">
        <v>1100</v>
      </c>
      <c r="B196" s="36" t="n">
        <v>826.85</v>
      </c>
      <c r="C196" s="36" t="inlineStr">
        <is>
          <t>CuB2O4</t>
        </is>
      </c>
      <c r="D196" s="36" t="inlineStr">
        <is>
          <t>copper borate</t>
        </is>
      </c>
      <c r="E196" s="36" t="inlineStr">
        <is>
          <t>B2O3</t>
        </is>
      </c>
      <c r="F196" s="36" t="inlineStr">
        <is>
          <t>Cu + B2O3 + 0.5 O2 -&gt; CuB2O4</t>
        </is>
      </c>
      <c r="G196" s="36" t="n">
        <v>-235583.3586028197</v>
      </c>
      <c r="H196" s="36" t="inlineStr">
        <is>
          <t>CUB2O4#1</t>
        </is>
      </c>
      <c r="I196" s="36" t="inlineStr">
        <is>
          <t>CUB2O4#1</t>
        </is>
      </c>
      <c r="J196" s="36" t="n">
        <v>-235583.3586028197</v>
      </c>
      <c r="K196" s="36" t="n">
        <v>-52994.23058128006</v>
      </c>
      <c r="L196" s="36" t="n">
        <v>-245282.8726856817</v>
      </c>
      <c r="M196" s="36" t="n">
        <v>-71197.75313675916</v>
      </c>
      <c r="N196" s="36" t="n">
        <v>-71.19775313675916</v>
      </c>
      <c r="O196" s="37" t="inlineStr"/>
    </row>
    <row r="197">
      <c r="A197" s="38" t="n">
        <v>1125</v>
      </c>
      <c r="B197" s="39" t="n">
        <v>851.85</v>
      </c>
      <c r="C197" s="39" t="inlineStr">
        <is>
          <t>CuB2O4</t>
        </is>
      </c>
      <c r="D197" s="39" t="inlineStr">
        <is>
          <t>copper borate</t>
        </is>
      </c>
      <c r="E197" s="39" t="inlineStr">
        <is>
          <t>B2O3</t>
        </is>
      </c>
      <c r="F197" s="39" t="inlineStr">
        <is>
          <t>Cu + B2O3 + 0.5 O2 -&gt; CuB2O4</t>
        </is>
      </c>
      <c r="G197" s="39" t="n">
        <v>-236754.6620051434</v>
      </c>
      <c r="H197" s="39" t="inlineStr">
        <is>
          <t>CUB2O4#1; IONIC_LIQ#2</t>
        </is>
      </c>
      <c r="I197" s="39" t="inlineStr">
        <is>
          <t>CUB2O4#1</t>
        </is>
      </c>
      <c r="J197" s="39" t="n">
        <v>-236754.6620051434</v>
      </c>
      <c r="K197" s="39" t="n">
        <v>-54700.09089837695</v>
      </c>
      <c r="L197" s="39" t="n">
        <v>-251463.2866300884</v>
      </c>
      <c r="M197" s="39" t="n">
        <v>-69095.14933712431</v>
      </c>
      <c r="N197" s="39" t="n">
        <v>-69.09514933712431</v>
      </c>
      <c r="O197" s="40" t="inlineStr"/>
    </row>
    <row r="198">
      <c r="A198" s="35" t="n">
        <v>1150</v>
      </c>
      <c r="B198" s="36" t="n">
        <v>876.85</v>
      </c>
      <c r="C198" s="36" t="inlineStr">
        <is>
          <t>CuB2O4</t>
        </is>
      </c>
      <c r="D198" s="36" t="inlineStr">
        <is>
          <t>copper borate</t>
        </is>
      </c>
      <c r="E198" s="36" t="inlineStr">
        <is>
          <t>B2O3</t>
        </is>
      </c>
      <c r="F198" s="36" t="inlineStr">
        <is>
          <t>Cu + B2O3 + 0.5 O2 -&gt; CuB2O4</t>
        </is>
      </c>
      <c r="G198" s="36" t="n">
        <v>-237940.7085029702</v>
      </c>
      <c r="H198" s="36" t="inlineStr">
        <is>
          <t>CUB2O4#1</t>
        </is>
      </c>
      <c r="I198" s="36" t="inlineStr">
        <is>
          <t>CUB2O4#1</t>
        </is>
      </c>
      <c r="J198" s="36" t="n">
        <v>-237940.7085029702</v>
      </c>
      <c r="K198" s="36" t="n">
        <v>-56422.09952457435</v>
      </c>
      <c r="L198" s="36" t="n">
        <v>-257663.3746140724</v>
      </c>
      <c r="M198" s="36" t="n">
        <v>-66997.79849347845</v>
      </c>
      <c r="N198" s="36" t="n">
        <v>-66.99779849347844</v>
      </c>
      <c r="O198" s="37" t="inlineStr"/>
    </row>
    <row r="199">
      <c r="A199" s="38" t="n">
        <v>1175</v>
      </c>
      <c r="B199" s="39" t="n">
        <v>901.85</v>
      </c>
      <c r="C199" s="39" t="inlineStr">
        <is>
          <t>CuB2O4</t>
        </is>
      </c>
      <c r="D199" s="39" t="inlineStr">
        <is>
          <t>copper borate</t>
        </is>
      </c>
      <c r="E199" s="39" t="inlineStr">
        <is>
          <t>B2O3</t>
        </is>
      </c>
      <c r="F199" s="39" t="inlineStr">
        <is>
          <t>Cu + B2O3 + 0.5 O2 -&gt; CuB2O4</t>
        </is>
      </c>
      <c r="G199" s="39" t="n">
        <v>-239141.1847899885</v>
      </c>
      <c r="H199" s="39" t="inlineStr">
        <is>
          <t>CUB2O4#1</t>
        </is>
      </c>
      <c r="I199" s="39" t="inlineStr">
        <is>
          <t>CUB2O4#1</t>
        </is>
      </c>
      <c r="J199" s="39" t="n">
        <v>-239141.1847899885</v>
      </c>
      <c r="K199" s="39" t="n">
        <v>-58159.96270739576</v>
      </c>
      <c r="L199" s="39" t="n">
        <v>-263882.7596789509</v>
      </c>
      <c r="M199" s="39" t="n">
        <v>-64905.61239221296</v>
      </c>
      <c r="N199" s="39" t="n">
        <v>-64.90561239221296</v>
      </c>
      <c r="O199" s="40" t="inlineStr"/>
    </row>
    <row r="200">
      <c r="A200" s="35" t="n">
        <v>1200</v>
      </c>
      <c r="B200" s="36" t="n">
        <v>926.85</v>
      </c>
      <c r="C200" s="36" t="inlineStr">
        <is>
          <t>CuB2O4</t>
        </is>
      </c>
      <c r="D200" s="36" t="inlineStr">
        <is>
          <t>copper borate</t>
        </is>
      </c>
      <c r="E200" s="36" t="inlineStr">
        <is>
          <t>B2O3</t>
        </is>
      </c>
      <c r="F200" s="36" t="inlineStr">
        <is>
          <t>Cu + B2O3 + 0.5 O2 -&gt; CuB2O4</t>
        </is>
      </c>
      <c r="G200" s="36" t="n">
        <v>-240355.7912801087</v>
      </c>
      <c r="H200" s="36" t="inlineStr">
        <is>
          <t>CUB2O4#1</t>
        </is>
      </c>
      <c r="I200" s="36" t="inlineStr">
        <is>
          <t>CUB2O4#1</t>
        </is>
      </c>
      <c r="J200" s="36" t="n">
        <v>-240355.7912801087</v>
      </c>
      <c r="K200" s="36" t="n">
        <v>-59913.40042195933</v>
      </c>
      <c r="L200" s="36" t="n">
        <v>-270121.0791427472</v>
      </c>
      <c r="M200" s="36" t="n">
        <v>-62818.50533956406</v>
      </c>
      <c r="N200" s="36" t="n">
        <v>-62.81850533956406</v>
      </c>
      <c r="O200" s="37" t="inlineStr"/>
    </row>
    <row r="201">
      <c r="A201" s="38" t="n">
        <v>1225</v>
      </c>
      <c r="B201" s="39" t="n">
        <v>951.85</v>
      </c>
      <c r="C201" s="39" t="inlineStr">
        <is>
          <t>CuB2O4</t>
        </is>
      </c>
      <c r="D201" s="39" t="inlineStr">
        <is>
          <t>copper borate</t>
        </is>
      </c>
      <c r="E201" s="39" t="inlineStr">
        <is>
          <t>B2O3</t>
        </is>
      </c>
      <c r="F201" s="39" t="inlineStr">
        <is>
          <t>Cu + B2O3 + 0.5 O2 -&gt; CuB2O4</t>
        </is>
      </c>
      <c r="G201" s="39" t="n">
        <v>-241584.2412185946</v>
      </c>
      <c r="H201" s="39" t="inlineStr">
        <is>
          <t>CUB2O4#1</t>
        </is>
      </c>
      <c r="I201" s="39" t="inlineStr">
        <is>
          <t>CUB2O4#1</t>
        </is>
      </c>
      <c r="J201" s="39" t="n">
        <v>-241584.2412185946</v>
      </c>
      <c r="K201" s="39" t="n">
        <v>-61682.1458705128</v>
      </c>
      <c r="L201" s="39" t="n">
        <v>-276377.9838700498</v>
      </c>
      <c r="M201" s="39" t="n">
        <v>-60736.39363714308</v>
      </c>
      <c r="N201" s="39" t="n">
        <v>-60.73639363714307</v>
      </c>
      <c r="O201" s="40" t="inlineStr"/>
    </row>
    <row r="202">
      <c r="A202" s="35" t="n">
        <v>1250</v>
      </c>
      <c r="B202" s="36" t="n">
        <v>976.85</v>
      </c>
      <c r="C202" s="36" t="inlineStr">
        <is>
          <t>CuB2O4</t>
        </is>
      </c>
      <c r="D202" s="36" t="inlineStr">
        <is>
          <t>copper borate</t>
        </is>
      </c>
      <c r="E202" s="36" t="inlineStr">
        <is>
          <t>B2O3</t>
        </is>
      </c>
      <c r="F202" s="36" t="inlineStr">
        <is>
          <t>Cu + B2O3 + 0.5 O2 -&gt; CuB2O4</t>
        </is>
      </c>
      <c r="G202" s="36" t="n">
        <v>-242826.2598688613</v>
      </c>
      <c r="H202" s="36" t="inlineStr">
        <is>
          <t>CUB2O4#1</t>
        </is>
      </c>
      <c r="I202" s="36" t="inlineStr">
        <is>
          <t>CUB2O4#1</t>
        </is>
      </c>
      <c r="J202" s="36" t="n">
        <v>-242826.2598688614</v>
      </c>
      <c r="K202" s="36" t="n">
        <v>-63465.94505805945</v>
      </c>
      <c r="L202" s="36" t="n">
        <v>-282653.1375873307</v>
      </c>
      <c r="M202" s="36" t="n">
        <v>-58659.19506500172</v>
      </c>
      <c r="N202" s="36" t="n">
        <v>-58.65919506500173</v>
      </c>
      <c r="O202" s="37" t="inlineStr"/>
    </row>
    <row r="203">
      <c r="A203" s="38" t="n">
        <v>1275</v>
      </c>
      <c r="B203" s="39" t="n">
        <v>1001.85</v>
      </c>
      <c r="C203" s="39" t="inlineStr">
        <is>
          <t>CuB2O4</t>
        </is>
      </c>
      <c r="D203" s="39" t="inlineStr">
        <is>
          <t>copper borate</t>
        </is>
      </c>
      <c r="E203" s="39" t="inlineStr">
        <is>
          <t>B2O3</t>
        </is>
      </c>
      <c r="F203" s="39" t="inlineStr">
        <is>
          <t>Cu + B2O3 + 0.5 O2 -&gt; CuB2O4</t>
        </is>
      </c>
      <c r="G203" s="39" t="n">
        <v>-244081.5837670083</v>
      </c>
      <c r="H203" s="39" t="inlineStr">
        <is>
          <t>CUB2O4#1</t>
        </is>
      </c>
      <c r="I203" s="39" t="inlineStr">
        <is>
          <t>CUB2O4#1</t>
        </is>
      </c>
      <c r="J203" s="39" t="n">
        <v>-244081.5837670083</v>
      </c>
      <c r="K203" s="39" t="n">
        <v>-65264.54417152417</v>
      </c>
      <c r="L203" s="39" t="n">
        <v>-288946.2162415457</v>
      </c>
      <c r="M203" s="39" t="n">
        <v>-56586.84063605987</v>
      </c>
      <c r="N203" s="39" t="n">
        <v>-56.58684063605988</v>
      </c>
      <c r="O203" s="40" t="inlineStr"/>
    </row>
    <row r="204">
      <c r="A204" s="35" t="n">
        <v>1300</v>
      </c>
      <c r="B204" s="36" t="n">
        <v>1026.85</v>
      </c>
      <c r="C204" s="36" t="inlineStr">
        <is>
          <t>CuB2O4</t>
        </is>
      </c>
      <c r="D204" s="36" t="inlineStr">
        <is>
          <t>copper borate</t>
        </is>
      </c>
      <c r="E204" s="36" t="inlineStr">
        <is>
          <t>B2O3</t>
        </is>
      </c>
      <c r="F204" s="36" t="inlineStr">
        <is>
          <t>Cu + B2O3 + 0.5 O2 -&gt; CuB2O4</t>
        </is>
      </c>
      <c r="G204" s="36" t="n">
        <v>-245349.9600371431</v>
      </c>
      <c r="H204" s="36" t="inlineStr">
        <is>
          <t>CU2B4O7#1; CUB2O4#1</t>
        </is>
      </c>
      <c r="I204" s="36" t="inlineStr">
        <is>
          <t>CUB2O4#1</t>
        </is>
      </c>
      <c r="J204" s="36" t="n">
        <v>-245349.9600371431</v>
      </c>
      <c r="K204" s="36" t="n">
        <v>-67077.64455849766</v>
      </c>
      <c r="L204" s="36" t="n">
        <v>-295256.9074000003</v>
      </c>
      <c r="M204" s="36" t="n">
        <v>-54519.3188180977</v>
      </c>
      <c r="N204" s="36" t="n">
        <v>-54.5193188180977</v>
      </c>
      <c r="O204" s="37" t="inlineStr"/>
    </row>
    <row r="205">
      <c r="A205" s="38" t="n">
        <v>1325</v>
      </c>
      <c r="B205" s="39" t="n">
        <v>1051.85</v>
      </c>
      <c r="C205" s="39" t="inlineStr">
        <is>
          <t>CuB2O4</t>
        </is>
      </c>
      <c r="D205" s="39" t="inlineStr">
        <is>
          <t>copper borate</t>
        </is>
      </c>
      <c r="E205" s="39" t="inlineStr">
        <is>
          <t>B2O3</t>
        </is>
      </c>
      <c r="F205" s="39" t="inlineStr">
        <is>
          <t>Cu + B2O3 + 0.5 O2 -&gt; CuB2O4</t>
        </is>
      </c>
      <c r="G205" s="39" t="n">
        <v>-246716.5259392951</v>
      </c>
      <c r="H205" s="39" t="inlineStr">
        <is>
          <t>GAS#1; IONIC_LIQ#2</t>
        </is>
      </c>
      <c r="I205" s="39" t="inlineStr"/>
      <c r="J205" s="39" t="inlineStr"/>
      <c r="K205" s="39" t="n">
        <v>-68905.00073198564</v>
      </c>
      <c r="L205" s="39" t="n">
        <v>-301584.9096896555</v>
      </c>
      <c r="M205" s="39" t="n">
        <v>-53054.23803529399</v>
      </c>
      <c r="N205" s="39" t="n">
        <v>-53.05423803529399</v>
      </c>
      <c r="O205" s="40" t="inlineStr"/>
    </row>
    <row r="206">
      <c r="A206" s="35" t="n">
        <v>1350</v>
      </c>
      <c r="B206" s="36" t="n">
        <v>1076.85</v>
      </c>
      <c r="C206" s="36" t="inlineStr">
        <is>
          <t>CuB2O4</t>
        </is>
      </c>
      <c r="D206" s="36" t="inlineStr">
        <is>
          <t>copper borate</t>
        </is>
      </c>
      <c r="E206" s="36" t="inlineStr">
        <is>
          <t>B2O3</t>
        </is>
      </c>
      <c r="F206" s="36" t="inlineStr">
        <is>
          <t>Cu + B2O3 + 0.5 O2 -&gt; CuB2O4</t>
        </is>
      </c>
      <c r="G206" s="36" t="n">
        <v>-248297.8287498982</v>
      </c>
      <c r="H206" s="36" t="inlineStr">
        <is>
          <t>GAS#1; IONIC_LIQ#2</t>
        </is>
      </c>
      <c r="I206" s="36" t="inlineStr"/>
      <c r="J206" s="36" t="inlineStr"/>
      <c r="K206" s="36" t="n">
        <v>-70746.38367789735</v>
      </c>
      <c r="L206" s="36" t="n">
        <v>-307929.9322742684</v>
      </c>
      <c r="M206" s="36" t="n">
        <v>-53009.00590382819</v>
      </c>
      <c r="N206" s="36" t="n">
        <v>-53.00900590382819</v>
      </c>
      <c r="O206" s="37" t="inlineStr"/>
    </row>
    <row r="207">
      <c r="A207" s="38" t="n">
        <v>1375</v>
      </c>
      <c r="B207" s="39" t="n">
        <v>1101.85</v>
      </c>
      <c r="C207" s="39" t="inlineStr">
        <is>
          <t>CuB2O4</t>
        </is>
      </c>
      <c r="D207" s="39" t="inlineStr">
        <is>
          <t>copper borate</t>
        </is>
      </c>
      <c r="E207" s="39" t="inlineStr">
        <is>
          <t>B2O3</t>
        </is>
      </c>
      <c r="F207" s="39" t="inlineStr">
        <is>
          <t>Cu + B2O3 + 0.5 O2 -&gt; CuB2O4</t>
        </is>
      </c>
      <c r="G207" s="39" t="n">
        <v>-249890.6950815506</v>
      </c>
      <c r="H207" s="39" t="inlineStr">
        <is>
          <t>GAS#1; IONIC_LIQ#2</t>
        </is>
      </c>
      <c r="I207" s="39" t="inlineStr"/>
      <c r="J207" s="39" t="inlineStr"/>
      <c r="K207" s="39" t="n">
        <v>-72772.06948795723</v>
      </c>
      <c r="L207" s="39" t="n">
        <v>-314291.6943680053</v>
      </c>
      <c r="M207" s="39" t="n">
        <v>-52792.42895349278</v>
      </c>
      <c r="N207" s="39" t="n">
        <v>-52.79242895349278</v>
      </c>
      <c r="O207" s="40" t="inlineStr"/>
    </row>
    <row r="208">
      <c r="A208" s="35" t="n">
        <v>1400</v>
      </c>
      <c r="B208" s="36" t="n">
        <v>1126.85</v>
      </c>
      <c r="C208" s="36" t="inlineStr">
        <is>
          <t>CuB2O4</t>
        </is>
      </c>
      <c r="D208" s="36" t="inlineStr">
        <is>
          <t>copper borate</t>
        </is>
      </c>
      <c r="E208" s="36" t="inlineStr">
        <is>
          <t>B2O3</t>
        </is>
      </c>
      <c r="F208" s="36" t="inlineStr">
        <is>
          <t>Cu + B2O3 + 0.5 O2 -&gt; CuB2O4</t>
        </is>
      </c>
      <c r="G208" s="36" t="n">
        <v>-251494.9225826229</v>
      </c>
      <c r="H208" s="36" t="inlineStr">
        <is>
          <t>GAS#1; IONIC_LIQ#2</t>
        </is>
      </c>
      <c r="I208" s="36" t="inlineStr"/>
      <c r="J208" s="36" t="inlineStr"/>
      <c r="K208" s="36" t="n">
        <v>-74885.75572616636</v>
      </c>
      <c r="L208" s="36" t="n">
        <v>-320669.9247844102</v>
      </c>
      <c r="M208" s="36" t="n">
        <v>-52500.64103551093</v>
      </c>
      <c r="N208" s="36" t="n">
        <v>-52.50064103551092</v>
      </c>
      <c r="O208" s="37" t="inlineStr"/>
    </row>
    <row r="209">
      <c r="A209" s="38" t="n">
        <v>1425</v>
      </c>
      <c r="B209" s="39" t="n">
        <v>1151.85</v>
      </c>
      <c r="C209" s="39" t="inlineStr">
        <is>
          <t>CuB2O4</t>
        </is>
      </c>
      <c r="D209" s="39" t="inlineStr">
        <is>
          <t>copper borate</t>
        </is>
      </c>
      <c r="E209" s="39" t="inlineStr">
        <is>
          <t>B2O3</t>
        </is>
      </c>
      <c r="F209" s="39" t="inlineStr">
        <is>
          <t>Cu + B2O3 + 0.5 O2 -&gt; CuB2O4</t>
        </is>
      </c>
      <c r="G209" s="39" t="n">
        <v>-253110.3163296695</v>
      </c>
      <c r="H209" s="39" t="inlineStr">
        <is>
          <t>GAS#1; IONIC_LIQ#2</t>
        </is>
      </c>
      <c r="I209" s="39" t="inlineStr"/>
      <c r="J209" s="39" t="inlineStr"/>
      <c r="K209" s="39" t="n">
        <v>-77013.45059169814</v>
      </c>
      <c r="L209" s="39" t="n">
        <v>-327064.361519879</v>
      </c>
      <c r="M209" s="39" t="n">
        <v>-52207.47156584705</v>
      </c>
      <c r="N209" s="39" t="n">
        <v>-52.20747156584705</v>
      </c>
      <c r="O209" s="40" t="inlineStr"/>
    </row>
    <row r="210">
      <c r="A210" s="35" t="n">
        <v>1450</v>
      </c>
      <c r="B210" s="36" t="n">
        <v>1176.85</v>
      </c>
      <c r="C210" s="36" t="inlineStr">
        <is>
          <t>CuB2O4</t>
        </is>
      </c>
      <c r="D210" s="36" t="inlineStr">
        <is>
          <t>copper borate</t>
        </is>
      </c>
      <c r="E210" s="36" t="inlineStr">
        <is>
          <t>B2O3</t>
        </is>
      </c>
      <c r="F210" s="36" t="inlineStr">
        <is>
          <t>Cu + B2O3 + 0.5 O2 -&gt; CuB2O4</t>
        </is>
      </c>
      <c r="G210" s="36" t="n">
        <v>-254736.6884615909</v>
      </c>
      <c r="H210" s="36" t="inlineStr">
        <is>
          <t>GAS#1; IONIC_LIQ#2</t>
        </is>
      </c>
      <c r="I210" s="36" t="inlineStr"/>
      <c r="J210" s="36" t="inlineStr"/>
      <c r="K210" s="36" t="n">
        <v>-79154.90829742474</v>
      </c>
      <c r="L210" s="36" t="n">
        <v>-333474.7513710395</v>
      </c>
      <c r="M210" s="36" t="n">
        <v>-51913.0100464439</v>
      </c>
      <c r="N210" s="36" t="n">
        <v>-51.9130100464439</v>
      </c>
      <c r="O210" s="37" t="inlineStr"/>
    </row>
    <row r="211">
      <c r="A211" s="38" t="n">
        <v>1475</v>
      </c>
      <c r="B211" s="39" t="n">
        <v>1201.85</v>
      </c>
      <c r="C211" s="39" t="inlineStr">
        <is>
          <t>CuB2O4</t>
        </is>
      </c>
      <c r="D211" s="39" t="inlineStr">
        <is>
          <t>copper borate</t>
        </is>
      </c>
      <c r="E211" s="39" t="inlineStr">
        <is>
          <t>B2O3</t>
        </is>
      </c>
      <c r="F211" s="39" t="inlineStr">
        <is>
          <t>Cu + B2O3 + 0.5 O2 -&gt; CuB2O4</t>
        </is>
      </c>
      <c r="G211" s="39" t="n">
        <v>-256373.8578726647</v>
      </c>
      <c r="H211" s="39" t="inlineStr">
        <is>
          <t>GAS#1; IONIC_LIQ#2</t>
        </is>
      </c>
      <c r="I211" s="39" t="inlineStr"/>
      <c r="J211" s="39" t="inlineStr"/>
      <c r="K211" s="39" t="n">
        <v>-81309.89153286346</v>
      </c>
      <c r="L211" s="39" t="n">
        <v>-339900.8495856955</v>
      </c>
      <c r="M211" s="39" t="n">
        <v>-51617.34373214329</v>
      </c>
      <c r="N211" s="39" t="n">
        <v>-51.61734373214329</v>
      </c>
      <c r="O211" s="40" t="inlineStr"/>
    </row>
    <row r="212">
      <c r="A212" s="35" t="n">
        <v>1500</v>
      </c>
      <c r="B212" s="36" t="n">
        <v>1226.85</v>
      </c>
      <c r="C212" s="36" t="inlineStr">
        <is>
          <t>CuB2O4</t>
        </is>
      </c>
      <c r="D212" s="36" t="inlineStr">
        <is>
          <t>copper borate</t>
        </is>
      </c>
      <c r="E212" s="36" t="inlineStr">
        <is>
          <t>B2O3</t>
        </is>
      </c>
      <c r="F212" s="36" t="inlineStr">
        <is>
          <t>Cu + B2O3 + 0.5 O2 -&gt; CuB2O4</t>
        </is>
      </c>
      <c r="G212" s="36" t="n">
        <v>-258021.649970585</v>
      </c>
      <c r="H212" s="36" t="inlineStr">
        <is>
          <t>GAS#1; IONIC_LIQ#2</t>
        </is>
      </c>
      <c r="I212" s="36" t="inlineStr"/>
      <c r="J212" s="36" t="inlineStr"/>
      <c r="K212" s="36" t="n">
        <v>-83478.17103307633</v>
      </c>
      <c r="L212" s="36" t="n">
        <v>-346342.4195472346</v>
      </c>
      <c r="M212" s="36" t="n">
        <v>-51320.55847963202</v>
      </c>
      <c r="N212" s="36" t="n">
        <v>-51.32055847963202</v>
      </c>
      <c r="O212" s="37" t="inlineStr"/>
    </row>
    <row r="213">
      <c r="A213" s="38" t="n">
        <v>1525</v>
      </c>
      <c r="B213" s="39" t="n">
        <v>1251.85</v>
      </c>
      <c r="C213" s="39" t="inlineStr">
        <is>
          <t>CuB2O4</t>
        </is>
      </c>
      <c r="D213" s="39" t="inlineStr">
        <is>
          <t>copper borate</t>
        </is>
      </c>
      <c r="E213" s="39" t="inlineStr">
        <is>
          <t>B2O3</t>
        </is>
      </c>
      <c r="F213" s="39" t="inlineStr">
        <is>
          <t>Cu + B2O3 + 0.5 O2 -&gt; CuB2O4</t>
        </is>
      </c>
      <c r="G213" s="39" t="n">
        <v>-259679.8965081531</v>
      </c>
      <c r="H213" s="39" t="inlineStr">
        <is>
          <t>GAS#1; IONIC_LIQ#2</t>
        </is>
      </c>
      <c r="I213" s="39" t="inlineStr"/>
      <c r="J213" s="39" t="inlineStr"/>
      <c r="K213" s="39" t="n">
        <v>-85659.52517631663</v>
      </c>
      <c r="L213" s="39" t="n">
        <v>-352799.2324926415</v>
      </c>
      <c r="M213" s="39" t="n">
        <v>-51022.73992920527</v>
      </c>
      <c r="N213" s="39" t="n">
        <v>-51.02273992920527</v>
      </c>
      <c r="O213" s="40" t="inlineStr"/>
    </row>
    <row r="214">
      <c r="A214" s="35" t="n">
        <v>1550</v>
      </c>
      <c r="B214" s="36" t="n">
        <v>1276.85</v>
      </c>
      <c r="C214" s="36" t="inlineStr">
        <is>
          <t>CuB2O4</t>
        </is>
      </c>
      <c r="D214" s="36" t="inlineStr">
        <is>
          <t>copper borate</t>
        </is>
      </c>
      <c r="E214" s="36" t="inlineStr">
        <is>
          <t>B2O3</t>
        </is>
      </c>
      <c r="F214" s="36" t="inlineStr">
        <is>
          <t>Cu + B2O3 + 0.5 O2 -&gt; CuB2O4</t>
        </is>
      </c>
      <c r="G214" s="36" t="n">
        <v>-261348.435500141</v>
      </c>
      <c r="H214" s="36" t="inlineStr">
        <is>
          <t>GAS#1; IONIC_LIQ#2</t>
        </is>
      </c>
      <c r="I214" s="36" t="inlineStr"/>
      <c r="J214" s="36" t="inlineStr"/>
      <c r="K214" s="36" t="n">
        <v>-87853.73960806547</v>
      </c>
      <c r="L214" s="36" t="n">
        <v>-359271.0672644661</v>
      </c>
      <c r="M214" s="36" t="n">
        <v>-50723.97511400445</v>
      </c>
      <c r="N214" s="36" t="n">
        <v>-50.72397511400445</v>
      </c>
      <c r="O214" s="37" t="inlineStr"/>
    </row>
    <row r="215">
      <c r="A215" s="38" t="n">
        <v>1575</v>
      </c>
      <c r="B215" s="39" t="n">
        <v>1301.85</v>
      </c>
      <c r="C215" s="39" t="inlineStr">
        <is>
          <t>CuB2O4</t>
        </is>
      </c>
      <c r="D215" s="39" t="inlineStr">
        <is>
          <t>copper borate</t>
        </is>
      </c>
      <c r="E215" s="39" t="inlineStr">
        <is>
          <t>B2O3</t>
        </is>
      </c>
      <c r="F215" s="39" t="inlineStr">
        <is>
          <t>Cu + B2O3 + 0.5 O2 -&gt; CuB2O4</t>
        </is>
      </c>
      <c r="G215" s="39" t="n">
        <v>-263027.111240398</v>
      </c>
      <c r="H215" s="39" t="inlineStr">
        <is>
          <t>GAS#1; IONIC_LIQ#2</t>
        </is>
      </c>
      <c r="I215" s="39" t="inlineStr"/>
      <c r="J215" s="39" t="inlineStr"/>
      <c r="K215" s="39" t="n">
        <v>-90060.60688932937</v>
      </c>
      <c r="L215" s="39" t="n">
        <v>-365757.7100973009</v>
      </c>
      <c r="M215" s="39" t="n">
        <v>-50424.35461462312</v>
      </c>
      <c r="N215" s="39" t="n">
        <v>-50.42435461462313</v>
      </c>
      <c r="O215" s="40" t="inlineStr"/>
    </row>
    <row r="216">
      <c r="A216" s="35" t="n">
        <v>1600</v>
      </c>
      <c r="B216" s="36" t="n">
        <v>1326.85</v>
      </c>
      <c r="C216" s="36" t="inlineStr">
        <is>
          <t>CuB2O4</t>
        </is>
      </c>
      <c r="D216" s="36" t="inlineStr">
        <is>
          <t>copper borate</t>
        </is>
      </c>
      <c r="E216" s="36" t="inlineStr">
        <is>
          <t>B2O3</t>
        </is>
      </c>
      <c r="F216" s="36" t="inlineStr">
        <is>
          <t>Cu + B2O3 + 0.5 O2 -&gt; CuB2O4</t>
        </is>
      </c>
      <c r="G216" s="36" t="n">
        <v>-264715.7744380173</v>
      </c>
      <c r="H216" s="36" t="inlineStr">
        <is>
          <t>GAS#1; IONIC_LIQ#2</t>
        </is>
      </c>
      <c r="I216" s="36" t="inlineStr"/>
      <c r="J216" s="36" t="inlineStr"/>
      <c r="K216" s="36" t="n">
        <v>-92279.92616727331</v>
      </c>
      <c r="L216" s="36" t="n">
        <v>-372258.9544395002</v>
      </c>
      <c r="M216" s="36" t="n">
        <v>-50123.97540184367</v>
      </c>
      <c r="N216" s="36" t="n">
        <v>-50.12397540184367</v>
      </c>
      <c r="O216" s="37" t="inlineStr"/>
    </row>
    <row r="217">
      <c r="A217" s="38" t="n">
        <v>1625</v>
      </c>
      <c r="B217" s="39" t="n">
        <v>1351.85</v>
      </c>
      <c r="C217" s="39" t="inlineStr">
        <is>
          <t>CuB2O4</t>
        </is>
      </c>
      <c r="D217" s="39" t="inlineStr">
        <is>
          <t>copper borate</t>
        </is>
      </c>
      <c r="E217" s="39" t="inlineStr">
        <is>
          <t>B2O3</t>
        </is>
      </c>
      <c r="F217" s="39" t="inlineStr">
        <is>
          <t>Cu + B2O3 + 0.5 O2 -&gt; CuB2O4</t>
        </is>
      </c>
      <c r="G217" s="39" t="n">
        <v>-266414.282496091</v>
      </c>
      <c r="H217" s="39" t="inlineStr">
        <is>
          <t>GAS#1; IONIC_LIQ#2</t>
        </is>
      </c>
      <c r="I217" s="39" t="inlineStr"/>
      <c r="J217" s="39" t="inlineStr"/>
      <c r="K217" s="39" t="n">
        <v>-94511.50286644344</v>
      </c>
      <c r="L217" s="39" t="n">
        <v>-378774.6008110264</v>
      </c>
      <c r="M217" s="39" t="n">
        <v>-49822.94454200543</v>
      </c>
      <c r="N217" s="39" t="n">
        <v>-49.82294454200542</v>
      </c>
      <c r="O217" s="40" t="inlineStr"/>
    </row>
    <row r="218">
      <c r="A218" s="35" t="n">
        <v>1650</v>
      </c>
      <c r="B218" s="36" t="n">
        <v>1376.85</v>
      </c>
      <c r="C218" s="36" t="inlineStr">
        <is>
          <t>CuB2O4</t>
        </is>
      </c>
      <c r="D218" s="36" t="inlineStr">
        <is>
          <t>copper borate</t>
        </is>
      </c>
      <c r="E218" s="36" t="inlineStr">
        <is>
          <t>B2O3</t>
        </is>
      </c>
      <c r="F218" s="36" t="inlineStr">
        <is>
          <t>Cu + B2O3 + 0.5 O2 -&gt; CuB2O4</t>
        </is>
      </c>
      <c r="G218" s="36" t="n">
        <v>-268122.499961752</v>
      </c>
      <c r="H218" s="36" t="inlineStr">
        <is>
          <t>GAS#1; IONIC_LIQ#2</t>
        </is>
      </c>
      <c r="I218" s="36" t="inlineStr"/>
      <c r="J218" s="36" t="inlineStr"/>
      <c r="K218" s="36" t="n">
        <v>-96755.14839899541</v>
      </c>
      <c r="L218" s="36" t="n">
        <v>-385304.4566984351</v>
      </c>
      <c r="M218" s="36" t="n">
        <v>-49521.38397459663</v>
      </c>
      <c r="N218" s="36" t="n">
        <v>-49.52138397459662</v>
      </c>
      <c r="O218" s="37" t="inlineStr"/>
    </row>
    <row r="219">
      <c r="A219" s="38" t="n">
        <v>1675</v>
      </c>
      <c r="B219" s="39" t="n">
        <v>1401.85</v>
      </c>
      <c r="C219" s="39" t="inlineStr">
        <is>
          <t>CuB2O4</t>
        </is>
      </c>
      <c r="D219" s="39" t="inlineStr">
        <is>
          <t>copper borate</t>
        </is>
      </c>
      <c r="E219" s="39" t="inlineStr">
        <is>
          <t>B2O3</t>
        </is>
      </c>
      <c r="F219" s="39" t="inlineStr">
        <is>
          <t>Cu + B2O3 + 0.5 O2 -&gt; CuB2O4</t>
        </is>
      </c>
      <c r="G219" s="39" t="n">
        <v>-269840.2991823108</v>
      </c>
      <c r="H219" s="39" t="inlineStr">
        <is>
          <t>GAS#1; IONIC_LIQ#2</t>
        </is>
      </c>
      <c r="I219" s="39" t="inlineStr"/>
      <c r="J219" s="39" t="inlineStr"/>
      <c r="K219" s="39" t="n">
        <v>-99010.67989248801</v>
      </c>
      <c r="L219" s="39" t="n">
        <v>-391848.3364881193</v>
      </c>
      <c r="M219" s="39" t="n">
        <v>-49219.43661346845</v>
      </c>
      <c r="N219" s="39" t="n">
        <v>-49.21943661346845</v>
      </c>
      <c r="O219" s="40" t="inlineStr"/>
    </row>
    <row r="220">
      <c r="A220" s="35" t="n">
        <v>1700</v>
      </c>
      <c r="B220" s="36" t="n">
        <v>1426.85</v>
      </c>
      <c r="C220" s="36" t="inlineStr">
        <is>
          <t>CuB2O4</t>
        </is>
      </c>
      <c r="D220" s="36" t="inlineStr">
        <is>
          <t>copper borate</t>
        </is>
      </c>
      <c r="E220" s="36" t="inlineStr">
        <is>
          <t>B2O3</t>
        </is>
      </c>
      <c r="F220" s="36" t="inlineStr">
        <is>
          <t>Cu + B2O3 + 0.5 O2 -&gt; CuB2O4</t>
        </is>
      </c>
      <c r="G220" s="36" t="n">
        <v>-271567.5612094605</v>
      </c>
      <c r="H220" s="36" t="inlineStr">
        <is>
          <t>GAS#1; IONIC_LIQ#2</t>
        </is>
      </c>
      <c r="I220" s="36" t="inlineStr"/>
      <c r="J220" s="36" t="inlineStr"/>
      <c r="K220" s="36" t="n">
        <v>-101277.9199339312</v>
      </c>
      <c r="L220" s="36" t="n">
        <v>-398406.061438994</v>
      </c>
      <c r="M220" s="36" t="n">
        <v>-48917.27407235815</v>
      </c>
      <c r="N220" s="36" t="n">
        <v>-48.91727407235815</v>
      </c>
      <c r="O220" s="37" t="inlineStr"/>
    </row>
    <row r="221">
      <c r="A221" s="38" t="n">
        <v>1725</v>
      </c>
      <c r="B221" s="39" t="n">
        <v>1451.85</v>
      </c>
      <c r="C221" s="39" t="inlineStr">
        <is>
          <t>CuB2O4</t>
        </is>
      </c>
      <c r="D221" s="39" t="inlineStr">
        <is>
          <t>copper borate</t>
        </is>
      </c>
      <c r="E221" s="39" t="inlineStr">
        <is>
          <t>B2O3</t>
        </is>
      </c>
      <c r="F221" s="39" t="inlineStr">
        <is>
          <t>Cu + B2O3 + 0.5 O2 -&gt; CuB2O4</t>
        </is>
      </c>
      <c r="G221" s="39" t="n">
        <v>-273304.1770020156</v>
      </c>
      <c r="H221" s="39" t="inlineStr">
        <is>
          <t>GAS#1; IONIC_LIQ#2</t>
        </is>
      </c>
      <c r="I221" s="39" t="inlineStr"/>
      <c r="J221" s="39" t="inlineStr"/>
      <c r="K221" s="39" t="n">
        <v>-103556.6963288935</v>
      </c>
      <c r="L221" s="39" t="n">
        <v>-404977.4596958644</v>
      </c>
      <c r="M221" s="39" t="n">
        <v>-48615.10637405165</v>
      </c>
      <c r="N221" s="39" t="n">
        <v>-48.61510637405166</v>
      </c>
      <c r="O221" s="40" t="inlineStr"/>
    </row>
    <row r="222">
      <c r="A222" s="35" t="n">
        <v>1750</v>
      </c>
      <c r="B222" s="36" t="n">
        <v>1476.85</v>
      </c>
      <c r="C222" s="36" t="inlineStr">
        <is>
          <t>CuB2O4</t>
        </is>
      </c>
      <c r="D222" s="36" t="inlineStr">
        <is>
          <t>copper borate</t>
        </is>
      </c>
      <c r="E222" s="36" t="inlineStr">
        <is>
          <t>B2O3</t>
        </is>
      </c>
      <c r="F222" s="36" t="inlineStr">
        <is>
          <t>Cu + B2O3 + 0.5 O2 -&gt; CuB2O4</t>
        </is>
      </c>
      <c r="G222" s="36" t="n">
        <v>-275050.048987978</v>
      </c>
      <c r="H222" s="36" t="inlineStr">
        <is>
          <t>GAS#1; IONIC_LIQ#2</t>
        </is>
      </c>
      <c r="I222" s="36" t="inlineStr"/>
      <c r="J222" s="36" t="inlineStr"/>
      <c r="K222" s="36" t="n">
        <v>-105846.8418745748</v>
      </c>
      <c r="L222" s="36" t="n">
        <v>-411562.3663447147</v>
      </c>
      <c r="M222" s="36" t="n">
        <v>-48313.19407416577</v>
      </c>
      <c r="N222" s="36" t="n">
        <v>-48.31319407416577</v>
      </c>
      <c r="O222" s="37" t="inlineStr"/>
    </row>
    <row r="223">
      <c r="A223" s="38" t="n">
        <v>1775</v>
      </c>
      <c r="B223" s="39" t="n">
        <v>1501.85</v>
      </c>
      <c r="C223" s="39" t="inlineStr">
        <is>
          <t>CuB2O4</t>
        </is>
      </c>
      <c r="D223" s="39" t="inlineStr">
        <is>
          <t>copper borate</t>
        </is>
      </c>
      <c r="E223" s="39" t="inlineStr">
        <is>
          <t>B2O3</t>
        </is>
      </c>
      <c r="F223" s="39" t="inlineStr">
        <is>
          <t>Cu + B2O3 + 0.5 O2 -&gt; CuB2O4</t>
        </is>
      </c>
      <c r="G223" s="39" t="n">
        <v>-276805.0930597603</v>
      </c>
      <c r="H223" s="39" t="inlineStr">
        <is>
          <t>GAS#1; IONIC_LIQ#2</t>
        </is>
      </c>
      <c r="I223" s="39" t="inlineStr"/>
      <c r="J223" s="39" t="inlineStr"/>
      <c r="K223" s="39" t="n">
        <v>-108148.1941458517</v>
      </c>
      <c r="L223" s="39" t="n">
        <v>-418160.6235111601</v>
      </c>
      <c r="M223" s="39" t="n">
        <v>-48011.86332107941</v>
      </c>
      <c r="N223" s="39" t="n">
        <v>-48.01186332107941</v>
      </c>
      <c r="O223" s="40" t="inlineStr"/>
    </row>
    <row r="224">
      <c r="A224" s="35" t="n">
        <v>1800</v>
      </c>
      <c r="B224" s="36" t="n">
        <v>1526.85</v>
      </c>
      <c r="C224" s="36" t="inlineStr">
        <is>
          <t>CuB2O4</t>
        </is>
      </c>
      <c r="D224" s="36" t="inlineStr">
        <is>
          <t>copper borate</t>
        </is>
      </c>
      <c r="E224" s="36" t="inlineStr">
        <is>
          <t>B2O3</t>
        </is>
      </c>
      <c r="F224" s="36" t="inlineStr">
        <is>
          <t>Cu + B2O3 + 0.5 O2 -&gt; CuB2O4</t>
        </is>
      </c>
      <c r="G224" s="36" t="n">
        <v>-278569.2410931564</v>
      </c>
      <c r="H224" s="36" t="inlineStr">
        <is>
          <t>GAS#1; IONIC_LIQ#2</t>
        </is>
      </c>
      <c r="I224" s="36" t="inlineStr"/>
      <c r="J224" s="36" t="inlineStr"/>
      <c r="K224" s="36" t="n">
        <v>-110460.5952933756</v>
      </c>
      <c r="L224" s="36" t="n">
        <v>-424772.0805032522</v>
      </c>
      <c r="M224" s="36" t="n">
        <v>-47711.52449032571</v>
      </c>
      <c r="N224" s="36" t="n">
        <v>-47.71152449032571</v>
      </c>
      <c r="O224" s="37" t="inlineStr"/>
    </row>
    <row r="225">
      <c r="A225" s="38" t="n">
        <v>1825</v>
      </c>
      <c r="B225" s="39" t="n">
        <v>1551.85</v>
      </c>
      <c r="C225" s="39" t="inlineStr">
        <is>
          <t>CuB2O4</t>
        </is>
      </c>
      <c r="D225" s="39" t="inlineStr">
        <is>
          <t>copper borate</t>
        </is>
      </c>
      <c r="E225" s="39" t="inlineStr">
        <is>
          <t>B2O3</t>
        </is>
      </c>
      <c r="F225" s="39" t="inlineStr">
        <is>
          <t>Cu + B2O3 + 0.5 O2 -&gt; CuB2O4</t>
        </is>
      </c>
      <c r="G225" s="39" t="n">
        <v>-280342.4441031707</v>
      </c>
      <c r="H225" s="39" t="inlineStr">
        <is>
          <t>GAS#1; IONIC_LIQ#2</t>
        </is>
      </c>
      <c r="I225" s="39" t="inlineStr"/>
      <c r="J225" s="39" t="inlineStr"/>
      <c r="K225" s="39" t="n">
        <v>-112783.8918528919</v>
      </c>
      <c r="L225" s="39" t="n">
        <v>-431396.5939997618</v>
      </c>
      <c r="M225" s="39" t="n">
        <v>-47412.69518882246</v>
      </c>
      <c r="N225" s="39" t="n">
        <v>-47.41269518882246</v>
      </c>
      <c r="O225" s="40" t="inlineStr"/>
    </row>
    <row r="226">
      <c r="A226" s="35" t="n">
        <v>1850</v>
      </c>
      <c r="B226" s="36" t="n">
        <v>1576.85</v>
      </c>
      <c r="C226" s="36" t="inlineStr">
        <is>
          <t>CuB2O4</t>
        </is>
      </c>
      <c r="D226" s="36" t="inlineStr">
        <is>
          <t>copper borate</t>
        </is>
      </c>
      <c r="E226" s="36" t="inlineStr">
        <is>
          <t>B2O3</t>
        </is>
      </c>
      <c r="F226" s="36" t="inlineStr">
        <is>
          <t>Cu + B2O3 + 0.5 O2 -&gt; CuB2O4</t>
        </is>
      </c>
      <c r="G226" s="36" t="n">
        <v>-282124.6761809553</v>
      </c>
      <c r="H226" s="36" t="inlineStr">
        <is>
          <t>GAS#1; IONIC_LIQ#2</t>
        </is>
      </c>
      <c r="I226" s="36" t="inlineStr"/>
      <c r="J226" s="36" t="inlineStr"/>
      <c r="K226" s="36" t="n">
        <v>-115117.9345650079</v>
      </c>
      <c r="L226" s="36" t="n">
        <v>-438034.0282849706</v>
      </c>
      <c r="M226" s="36" t="n">
        <v>-47116.02864171588</v>
      </c>
      <c r="N226" s="36" t="n">
        <v>-47.11602864171588</v>
      </c>
      <c r="O226" s="37" t="inlineStr"/>
    </row>
    <row r="227">
      <c r="A227" s="38" t="n">
        <v>1875</v>
      </c>
      <c r="B227" s="39" t="n">
        <v>1601.85</v>
      </c>
      <c r="C227" s="39" t="inlineStr">
        <is>
          <t>CuB2O4</t>
        </is>
      </c>
      <c r="D227" s="39" t="inlineStr">
        <is>
          <t>copper borate</t>
        </is>
      </c>
      <c r="E227" s="39" t="inlineStr">
        <is>
          <t>B2O3</t>
        </is>
      </c>
      <c r="F227" s="39" t="inlineStr">
        <is>
          <t>Cu + B2O3 + 0.5 O2 -&gt; CuB2O4</t>
        </is>
      </c>
      <c r="G227" s="39" t="n">
        <v>-283915.9394001662</v>
      </c>
      <c r="H227" s="39" t="inlineStr">
        <is>
          <t>GAS#1; IONIC_LIQ#2</t>
        </is>
      </c>
      <c r="I227" s="39" t="inlineStr"/>
      <c r="J227" s="39" t="inlineStr"/>
      <c r="K227" s="39" t="n">
        <v>-117462.5782047046</v>
      </c>
      <c r="L227" s="39" t="n">
        <v>-444684.2555308836</v>
      </c>
      <c r="M227" s="39" t="n">
        <v>-46822.34878239827</v>
      </c>
      <c r="N227" s="39" t="n">
        <v>-46.82234878239827</v>
      </c>
      <c r="O227" s="40" t="inlineStr"/>
    </row>
    <row r="228">
      <c r="A228" s="35" t="n">
        <v>1900</v>
      </c>
      <c r="B228" s="36" t="n">
        <v>1626.85</v>
      </c>
      <c r="C228" s="36" t="inlineStr">
        <is>
          <t>CuB2O4</t>
        </is>
      </c>
      <c r="D228" s="36" t="inlineStr">
        <is>
          <t>copper borate</t>
        </is>
      </c>
      <c r="E228" s="36" t="inlineStr">
        <is>
          <t>B2O3</t>
        </is>
      </c>
      <c r="F228" s="36" t="inlineStr">
        <is>
          <t>Cu + B2O3 + 0.5 O2 -&gt; CuB2O4</t>
        </is>
      </c>
      <c r="G228" s="36" t="n">
        <v>-285716.2699450601</v>
      </c>
      <c r="H228" s="36" t="inlineStr">
        <is>
          <t>GAS#1; IONIC_LIQ#2</t>
        </is>
      </c>
      <c r="I228" s="36" t="inlineStr"/>
      <c r="J228" s="36" t="inlineStr"/>
      <c r="K228" s="36" t="n">
        <v>-119817.6814199426</v>
      </c>
      <c r="L228" s="36" t="n">
        <v>-451347.1561276338</v>
      </c>
      <c r="M228" s="36" t="n">
        <v>-46532.69381373539</v>
      </c>
      <c r="N228" s="36" t="n">
        <v>-46.53269381373538</v>
      </c>
      <c r="O228" s="37" t="inlineStr"/>
    </row>
    <row r="229">
      <c r="A229" s="38" t="n">
        <v>800</v>
      </c>
      <c r="B229" s="39" t="n">
        <v>526.85</v>
      </c>
      <c r="C229" s="39" t="inlineStr">
        <is>
          <t>CuAl2O4</t>
        </is>
      </c>
      <c r="D229" s="39" t="inlineStr">
        <is>
          <t>copper aluminate spinel</t>
        </is>
      </c>
      <c r="E229" s="39" t="inlineStr">
        <is>
          <t>Al2O3</t>
        </is>
      </c>
      <c r="F229" s="39" t="inlineStr">
        <is>
          <t>Cu + Al2O3 + 0.5 O2 -&gt; CuAl2O4</t>
        </is>
      </c>
      <c r="G229" s="39" t="n">
        <v>-278767.0254920804</v>
      </c>
      <c r="H229" s="39" t="inlineStr">
        <is>
          <t>CUO#1; SPINEL#1</t>
        </is>
      </c>
      <c r="I229" s="39" t="inlineStr">
        <is>
          <t>SPINEL#1</t>
        </is>
      </c>
      <c r="J229" s="39" t="n">
        <v>-278767.0287143622</v>
      </c>
      <c r="K229" s="39" t="n">
        <v>-33912.57299215905</v>
      </c>
      <c r="L229" s="39" t="n">
        <v>-172813.3044591302</v>
      </c>
      <c r="M229" s="39" t="n">
        <v>-86817.67041416233</v>
      </c>
      <c r="N229" s="39" t="n">
        <v>-86.81767041416234</v>
      </c>
      <c r="O229" s="40" t="inlineStr"/>
    </row>
    <row r="230">
      <c r="A230" s="35" t="n">
        <v>825</v>
      </c>
      <c r="B230" s="36" t="n">
        <v>551.85</v>
      </c>
      <c r="C230" s="36" t="inlineStr">
        <is>
          <t>CuAl2O4</t>
        </is>
      </c>
      <c r="D230" s="36" t="inlineStr">
        <is>
          <t>copper aluminate spinel</t>
        </is>
      </c>
      <c r="E230" s="36" t="inlineStr">
        <is>
          <t>Al2O3</t>
        </is>
      </c>
      <c r="F230" s="36" t="inlineStr">
        <is>
          <t>Cu + Al2O3 + 0.5 O2 -&gt; CuAl2O4</t>
        </is>
      </c>
      <c r="G230" s="36" t="n">
        <v>-279695.8237224746</v>
      </c>
      <c r="H230" s="36" t="inlineStr">
        <is>
          <t>CUO#1; DELAFOSSITE#1; SPINEL#1</t>
        </is>
      </c>
      <c r="I230" s="36" t="inlineStr">
        <is>
          <t>SPINEL#1</t>
        </is>
      </c>
      <c r="J230" s="36" t="n">
        <v>-279695.8289010452</v>
      </c>
      <c r="K230" s="36" t="n">
        <v>-35395.6073834034</v>
      </c>
      <c r="L230" s="36" t="n">
        <v>-178721.6895388745</v>
      </c>
      <c r="M230" s="36" t="n">
        <v>-85012.3883573215</v>
      </c>
      <c r="N230" s="36" t="n">
        <v>-85.0123883573215</v>
      </c>
      <c r="O230" s="37" t="inlineStr"/>
    </row>
    <row r="231">
      <c r="A231" s="38" t="n">
        <v>850</v>
      </c>
      <c r="B231" s="39" t="n">
        <v>576.85</v>
      </c>
      <c r="C231" s="39" t="inlineStr">
        <is>
          <t>CuAl2O4</t>
        </is>
      </c>
      <c r="D231" s="39" t="inlineStr">
        <is>
          <t>copper aluminate spinel</t>
        </is>
      </c>
      <c r="E231" s="39" t="inlineStr">
        <is>
          <t>Al2O3</t>
        </is>
      </c>
      <c r="F231" s="39" t="inlineStr">
        <is>
          <t>Cu + Al2O3 + 0.5 O2 -&gt; CuAl2O4</t>
        </is>
      </c>
      <c r="G231" s="39" t="n">
        <v>-280644.0540868382</v>
      </c>
      <c r="H231" s="39" t="inlineStr">
        <is>
          <t>CUO#1; SPINEL#1</t>
        </is>
      </c>
      <c r="I231" s="39" t="inlineStr">
        <is>
          <t>SPINEL#1</t>
        </is>
      </c>
      <c r="J231" s="39" t="n">
        <v>-280644.062182779</v>
      </c>
      <c r="K231" s="39" t="n">
        <v>-36899.71572267172</v>
      </c>
      <c r="L231" s="39" t="n">
        <v>-184655.7645699373</v>
      </c>
      <c r="M231" s="39" t="n">
        <v>-83217.67686439888</v>
      </c>
      <c r="N231" s="39" t="n">
        <v>-83.21767686439888</v>
      </c>
      <c r="O231" s="40" t="inlineStr"/>
    </row>
    <row r="232">
      <c r="A232" s="35" t="n">
        <v>875</v>
      </c>
      <c r="B232" s="36" t="n">
        <v>601.85</v>
      </c>
      <c r="C232" s="36" t="inlineStr">
        <is>
          <t>CuAl2O4</t>
        </is>
      </c>
      <c r="D232" s="36" t="inlineStr">
        <is>
          <t>copper aluminate spinel</t>
        </is>
      </c>
      <c r="E232" s="36" t="inlineStr">
        <is>
          <t>Al2O3</t>
        </is>
      </c>
      <c r="F232" s="36" t="inlineStr">
        <is>
          <t>Cu + Al2O3 + 0.5 O2 -&gt; CuAl2O4</t>
        </is>
      </c>
      <c r="G232" s="36" t="n">
        <v>-281611.277182647</v>
      </c>
      <c r="H232" s="36" t="inlineStr">
        <is>
          <t>CUO#1; DELAFOSSITE#1; SPINEL#1</t>
        </is>
      </c>
      <c r="I232" s="36" t="inlineStr">
        <is>
          <t>SPINEL#1</t>
        </is>
      </c>
      <c r="J232" s="36" t="n">
        <v>-281611.2895254607</v>
      </c>
      <c r="K232" s="36" t="n">
        <v>-38424.35858530019</v>
      </c>
      <c r="L232" s="36" t="n">
        <v>-190614.8917858748</v>
      </c>
      <c r="M232" s="36" t="n">
        <v>-81433.53104731208</v>
      </c>
      <c r="N232" s="36" t="n">
        <v>-81.43353104731207</v>
      </c>
      <c r="O232" s="37" t="inlineStr"/>
    </row>
    <row r="233">
      <c r="A233" s="38" t="n">
        <v>900</v>
      </c>
      <c r="B233" s="39" t="n">
        <v>626.85</v>
      </c>
      <c r="C233" s="39" t="inlineStr">
        <is>
          <t>CuAl2O4</t>
        </is>
      </c>
      <c r="D233" s="39" t="inlineStr">
        <is>
          <t>copper aluminate spinel</t>
        </is>
      </c>
      <c r="E233" s="39" t="inlineStr">
        <is>
          <t>Al2O3</t>
        </is>
      </c>
      <c r="F233" s="39" t="inlineStr">
        <is>
          <t>Cu + Al2O3 + 0.5 O2 -&gt; CuAl2O4</t>
        </is>
      </c>
      <c r="G233" s="39" t="n">
        <v>-282597.074948231</v>
      </c>
      <c r="H233" s="39" t="inlineStr">
        <is>
          <t>CUO#1; SPINEL#1</t>
        </is>
      </c>
      <c r="I233" s="39" t="inlineStr">
        <is>
          <t>SPINEL#1</t>
        </is>
      </c>
      <c r="J233" s="39" t="n">
        <v>-282597.0933397244</v>
      </c>
      <c r="K233" s="39" t="n">
        <v>-39969.02623895592</v>
      </c>
      <c r="L233" s="39" t="n">
        <v>-196598.464641915</v>
      </c>
      <c r="M233" s="39" t="n">
        <v>-79659.94694975438</v>
      </c>
      <c r="N233" s="39" t="n">
        <v>-79.65994694975437</v>
      </c>
      <c r="O233" s="40" t="inlineStr"/>
    </row>
    <row r="234">
      <c r="A234" s="35" t="n">
        <v>925</v>
      </c>
      <c r="B234" s="36" t="n">
        <v>651.85</v>
      </c>
      <c r="C234" s="36" t="inlineStr">
        <is>
          <t>CuAl2O4</t>
        </is>
      </c>
      <c r="D234" s="36" t="inlineStr">
        <is>
          <t>copper aluminate spinel</t>
        </is>
      </c>
      <c r="E234" s="36" t="inlineStr">
        <is>
          <t>Al2O3</t>
        </is>
      </c>
      <c r="F234" s="36" t="inlineStr">
        <is>
          <t>Cu + Al2O3 + 0.5 O2 -&gt; CuAl2O4</t>
        </is>
      </c>
      <c r="G234" s="36" t="n">
        <v>-283601.0491570393</v>
      </c>
      <c r="H234" s="36" t="inlineStr">
        <is>
          <t>CUO#1; SPINEL#1</t>
        </is>
      </c>
      <c r="I234" s="36" t="inlineStr">
        <is>
          <t>SPINEL#1</t>
        </is>
      </c>
      <c r="J234" s="36" t="n">
        <v>-283601.0759906468</v>
      </c>
      <c r="K234" s="36" t="n">
        <v>-41533.23626680579</v>
      </c>
      <c r="L234" s="36" t="n">
        <v>-202605.9053106338</v>
      </c>
      <c r="M234" s="36" t="n">
        <v>-77896.92090807017</v>
      </c>
      <c r="N234" s="36" t="n">
        <v>-77.89692090807017</v>
      </c>
      <c r="O234" s="37" t="inlineStr"/>
    </row>
    <row r="235">
      <c r="A235" s="38" t="n">
        <v>950</v>
      </c>
      <c r="B235" s="39" t="n">
        <v>676.85</v>
      </c>
      <c r="C235" s="39" t="inlineStr">
        <is>
          <t>CuAl2O4</t>
        </is>
      </c>
      <c r="D235" s="39" t="inlineStr">
        <is>
          <t>copper aluminate spinel</t>
        </is>
      </c>
      <c r="E235" s="39" t="inlineStr">
        <is>
          <t>Al2O3</t>
        </is>
      </c>
      <c r="F235" s="39" t="inlineStr">
        <is>
          <t>Cu + Al2O3 + 0.5 O2 -&gt; CuAl2O4</t>
        </is>
      </c>
      <c r="G235" s="39" t="n">
        <v>-284622.8200331785</v>
      </c>
      <c r="H235" s="39" t="inlineStr">
        <is>
          <t>CUO#1; DELAFOSSITE#1; SPINEL#1</t>
        </is>
      </c>
      <c r="I235" s="39" t="inlineStr">
        <is>
          <t>SPINEL#1</t>
        </is>
      </c>
      <c r="J235" s="39" t="n">
        <v>-284622.8584384842</v>
      </c>
      <c r="K235" s="39" t="n">
        <v>-43116.53145504323</v>
      </c>
      <c r="L235" s="39" t="n">
        <v>-208636.6624357149</v>
      </c>
      <c r="M235" s="39" t="n">
        <v>-76144.44899152103</v>
      </c>
      <c r="N235" s="39" t="n">
        <v>-76.14444899152103</v>
      </c>
      <c r="O235" s="40" t="inlineStr"/>
    </row>
    <row r="236">
      <c r="A236" s="35" t="n">
        <v>975</v>
      </c>
      <c r="B236" s="36" t="n">
        <v>701.85</v>
      </c>
      <c r="C236" s="36" t="inlineStr">
        <is>
          <t>CuAl2O4</t>
        </is>
      </c>
      <c r="D236" s="36" t="inlineStr">
        <is>
          <t>copper aluminate spinel</t>
        </is>
      </c>
      <c r="E236" s="36" t="inlineStr">
        <is>
          <t>Al2O3</t>
        </is>
      </c>
      <c r="F236" s="36" t="inlineStr">
        <is>
          <t>Cu + Al2O3 + 0.5 O2 -&gt; CuAl2O4</t>
        </is>
      </c>
      <c r="G236" s="36" t="n">
        <v>-285662.0249615015</v>
      </c>
      <c r="H236" s="36" t="inlineStr">
        <is>
          <t>CUO#1; SPINEL#1</t>
        </is>
      </c>
      <c r="I236" s="36" t="inlineStr">
        <is>
          <t>SPINEL#1</t>
        </is>
      </c>
      <c r="J236" s="36" t="n">
        <v>-285662.0789633388</v>
      </c>
      <c r="K236" s="36" t="n">
        <v>-44718.47791456392</v>
      </c>
      <c r="L236" s="36" t="n">
        <v>-214690.2091117684</v>
      </c>
      <c r="M236" s="36" t="n">
        <v>-74402.52638451988</v>
      </c>
      <c r="N236" s="36" t="n">
        <v>-74.40252638451987</v>
      </c>
      <c r="O236" s="37" t="inlineStr"/>
    </row>
    <row r="237">
      <c r="A237" s="38" t="n">
        <v>1000</v>
      </c>
      <c r="B237" s="39" t="n">
        <v>726.85</v>
      </c>
      <c r="C237" s="39" t="inlineStr">
        <is>
          <t>CuAl2O4</t>
        </is>
      </c>
      <c r="D237" s="39" t="inlineStr">
        <is>
          <t>copper aluminate spinel</t>
        </is>
      </c>
      <c r="E237" s="39" t="inlineStr">
        <is>
          <t>Al2O3</t>
        </is>
      </c>
      <c r="F237" s="39" t="inlineStr">
        <is>
          <t>Cu + Al2O3 + 0.5 O2 -&gt; CuAl2O4</t>
        </is>
      </c>
      <c r="G237" s="39" t="n">
        <v>-286718.3173032504</v>
      </c>
      <c r="H237" s="39" t="inlineStr">
        <is>
          <t>CUO#1; SPINEL#1</t>
        </is>
      </c>
      <c r="I237" s="39" t="inlineStr">
        <is>
          <t>SPINEL#1</t>
        </is>
      </c>
      <c r="J237" s="39" t="n">
        <v>-286718.3920044892</v>
      </c>
      <c r="K237" s="39" t="n">
        <v>-46338.66341131481</v>
      </c>
      <c r="L237" s="39" t="n">
        <v>-220766.0411412051</v>
      </c>
      <c r="M237" s="39" t="n">
        <v>-72671.14679903863</v>
      </c>
      <c r="N237" s="39" t="n">
        <v>-72.67114679903862</v>
      </c>
      <c r="O237" s="40" t="inlineStr"/>
    </row>
    <row r="238">
      <c r="A238" s="35" t="n">
        <v>1025</v>
      </c>
      <c r="B238" s="36" t="n">
        <v>751.85</v>
      </c>
      <c r="C238" s="36" t="inlineStr">
        <is>
          <t>CuAl2O4</t>
        </is>
      </c>
      <c r="D238" s="36" t="inlineStr">
        <is>
          <t>copper aluminate spinel</t>
        </is>
      </c>
      <c r="E238" s="36" t="inlineStr">
        <is>
          <t>Al2O3</t>
        </is>
      </c>
      <c r="F238" s="36" t="inlineStr">
        <is>
          <t>Cu + Al2O3 + 0.5 O2 -&gt; CuAl2O4</t>
        </is>
      </c>
      <c r="G238" s="36" t="n">
        <v>-287791.3652983225</v>
      </c>
      <c r="H238" s="36" t="inlineStr">
        <is>
          <t>CUO#1; SPINEL#1</t>
        </is>
      </c>
      <c r="I238" s="36" t="inlineStr">
        <is>
          <t>SPINEL#1</t>
        </is>
      </c>
      <c r="J238" s="36" t="n">
        <v>-287791.4670832363</v>
      </c>
      <c r="K238" s="36" t="n">
        <v>-47976.69588367789</v>
      </c>
      <c r="L238" s="36" t="n">
        <v>-226863.6755149924</v>
      </c>
      <c r="M238" s="36" t="n">
        <v>-70950.30184834264</v>
      </c>
      <c r="N238" s="36" t="n">
        <v>-70.95030184834265</v>
      </c>
      <c r="O238" s="37" t="inlineStr"/>
    </row>
    <row r="239">
      <c r="A239" s="38" t="n">
        <v>1050</v>
      </c>
      <c r="B239" s="39" t="n">
        <v>776.85</v>
      </c>
      <c r="C239" s="39" t="inlineStr">
        <is>
          <t>CuAl2O4</t>
        </is>
      </c>
      <c r="D239" s="39" t="inlineStr">
        <is>
          <t>copper aluminate spinel</t>
        </is>
      </c>
      <c r="E239" s="39" t="inlineStr">
        <is>
          <t>Al2O3</t>
        </is>
      </c>
      <c r="F239" s="39" t="inlineStr">
        <is>
          <t>Cu + Al2O3 + 0.5 O2 -&gt; CuAl2O4</t>
        </is>
      </c>
      <c r="G239" s="39" t="n">
        <v>-288880.8510506636</v>
      </c>
      <c r="H239" s="39" t="inlineStr">
        <is>
          <t>CUO#1; SPINEL#1</t>
        </is>
      </c>
      <c r="I239" s="39" t="inlineStr">
        <is>
          <t>SPINEL#1</t>
        </is>
      </c>
      <c r="J239" s="39" t="n">
        <v>-288880.9878092028</v>
      </c>
      <c r="K239" s="39" t="n">
        <v>-49632.20212835616</v>
      </c>
      <c r="L239" s="39" t="n">
        <v>-232982.6508510953</v>
      </c>
      <c r="M239" s="39" t="n">
        <v>-69239.97952717147</v>
      </c>
      <c r="N239" s="39" t="n">
        <v>-69.23997952717147</v>
      </c>
      <c r="O239" s="40" t="inlineStr"/>
    </row>
    <row r="240">
      <c r="A240" s="35" t="n">
        <v>1075</v>
      </c>
      <c r="B240" s="36" t="n">
        <v>801.85</v>
      </c>
      <c r="C240" s="36" t="inlineStr">
        <is>
          <t>CuAl2O4</t>
        </is>
      </c>
      <c r="D240" s="36" t="inlineStr">
        <is>
          <t>copper aluminate spinel</t>
        </is>
      </c>
      <c r="E240" s="36" t="inlineStr">
        <is>
          <t>Al2O3</t>
        </is>
      </c>
      <c r="F240" s="36" t="inlineStr">
        <is>
          <t>Cu + Al2O3 + 0.5 O2 -&gt; CuAl2O4</t>
        </is>
      </c>
      <c r="G240" s="36" t="n">
        <v>-289986.4695895191</v>
      </c>
      <c r="H240" s="36" t="inlineStr">
        <is>
          <t>CUO#1; SPINEL#1</t>
        </is>
      </c>
      <c r="I240" s="36" t="inlineStr">
        <is>
          <t>SPINEL#1</t>
        </is>
      </c>
      <c r="J240" s="36" t="n">
        <v>-289986.650961961</v>
      </c>
      <c r="K240" s="36" t="n">
        <v>-51304.82663868804</v>
      </c>
      <c r="L240" s="36" t="n">
        <v>-239122.5247941084</v>
      </c>
      <c r="M240" s="36" t="n">
        <v>-67540.16428186651</v>
      </c>
      <c r="N240" s="36" t="n">
        <v>-67.54016428186651</v>
      </c>
      <c r="O240" s="37" t="inlineStr"/>
    </row>
    <row r="241">
      <c r="A241" s="38" t="n">
        <v>1100</v>
      </c>
      <c r="B241" s="39" t="n">
        <v>826.85</v>
      </c>
      <c r="C241" s="39" t="inlineStr">
        <is>
          <t>CuAl2O4</t>
        </is>
      </c>
      <c r="D241" s="39" t="inlineStr">
        <is>
          <t>copper aluminate spinel</t>
        </is>
      </c>
      <c r="E241" s="39" t="inlineStr">
        <is>
          <t>Al2O3</t>
        </is>
      </c>
      <c r="F241" s="39" t="inlineStr">
        <is>
          <t>Cu + Al2O3 + 0.5 O2 -&gt; CuAl2O4</t>
        </is>
      </c>
      <c r="G241" s="39" t="n">
        <v>-291107.9280003334</v>
      </c>
      <c r="H241" s="39" t="inlineStr">
        <is>
          <t>CUO#1; SPINEL#1</t>
        </is>
      </c>
      <c r="I241" s="39" t="inlineStr">
        <is>
          <t>SPINEL#1</t>
        </is>
      </c>
      <c r="J241" s="39" t="n">
        <v>-291108.1656411779</v>
      </c>
      <c r="K241" s="39" t="n">
        <v>-52994.23058128006</v>
      </c>
      <c r="L241" s="39" t="n">
        <v>-245282.8726856817</v>
      </c>
      <c r="M241" s="39" t="n">
        <v>-65850.83650555206</v>
      </c>
      <c r="N241" s="39" t="n">
        <v>-65.85083650555205</v>
      </c>
      <c r="O241" s="40" t="inlineStr"/>
    </row>
    <row r="242">
      <c r="A242" s="35" t="n">
        <v>1125</v>
      </c>
      <c r="B242" s="36" t="n">
        <v>851.85</v>
      </c>
      <c r="C242" s="36" t="inlineStr">
        <is>
          <t>CuAl2O4</t>
        </is>
      </c>
      <c r="D242" s="36" t="inlineStr">
        <is>
          <t>copper aluminate spinel</t>
        </is>
      </c>
      <c r="E242" s="36" t="inlineStr">
        <is>
          <t>Al2O3</t>
        </is>
      </c>
      <c r="F242" s="36" t="inlineStr">
        <is>
          <t>Cu + Al2O3 + 0.5 O2 -&gt; CuAl2O4</t>
        </is>
      </c>
      <c r="G242" s="36" t="n">
        <v>-292244.9446196902</v>
      </c>
      <c r="H242" s="36" t="inlineStr">
        <is>
          <t>CUO#1; DELAFOSSITE#1; SPINEL#1</t>
        </is>
      </c>
      <c r="I242" s="36" t="inlineStr">
        <is>
          <t>SPINEL#1</t>
        </is>
      </c>
      <c r="J242" s="36" t="n">
        <v>-292245.2524791511</v>
      </c>
      <c r="K242" s="36" t="n">
        <v>-54700.09089837695</v>
      </c>
      <c r="L242" s="36" t="n">
        <v>-251463.2866300884</v>
      </c>
      <c r="M242" s="36" t="n">
        <v>-64171.97188917664</v>
      </c>
      <c r="N242" s="36" t="n">
        <v>-64.17197188917663</v>
      </c>
      <c r="O242" s="37" t="inlineStr"/>
    </row>
    <row r="243">
      <c r="A243" s="38" t="n">
        <v>1150</v>
      </c>
      <c r="B243" s="39" t="n">
        <v>876.85</v>
      </c>
      <c r="C243" s="39" t="inlineStr">
        <is>
          <t>CuAl2O4</t>
        </is>
      </c>
      <c r="D243" s="39" t="inlineStr">
        <is>
          <t>copper aluminate spinel</t>
        </is>
      </c>
      <c r="E243" s="39" t="inlineStr">
        <is>
          <t>Al2O3</t>
        </is>
      </c>
      <c r="F243" s="39" t="inlineStr">
        <is>
          <t>Cu + Al2O3 + 0.5 O2 -&gt; CuAl2O4</t>
        </is>
      </c>
      <c r="G243" s="39" t="n">
        <v>-293397.2482892291</v>
      </c>
      <c r="H243" s="39" t="inlineStr">
        <is>
          <t>CUO#1; SPINEL#1</t>
        </is>
      </c>
      <c r="I243" s="39" t="inlineStr">
        <is>
          <t>SPINEL#1</t>
        </is>
      </c>
      <c r="J243" s="39" t="n">
        <v>-293397.6429100106</v>
      </c>
      <c r="K243" s="39" t="n">
        <v>-56422.09952457435</v>
      </c>
      <c r="L243" s="39" t="n">
        <v>-257663.3746140724</v>
      </c>
      <c r="M243" s="39" t="n">
        <v>-62503.54079380608</v>
      </c>
      <c r="N243" s="39" t="n">
        <v>-62.50354079380608</v>
      </c>
      <c r="O243" s="40" t="inlineStr"/>
    </row>
    <row r="244">
      <c r="A244" s="35" t="n">
        <v>1175</v>
      </c>
      <c r="B244" s="36" t="n">
        <v>901.85</v>
      </c>
      <c r="C244" s="36" t="inlineStr">
        <is>
          <t>CuAl2O4</t>
        </is>
      </c>
      <c r="D244" s="36" t="inlineStr">
        <is>
          <t>copper aluminate spinel</t>
        </is>
      </c>
      <c r="E244" s="36" t="inlineStr">
        <is>
          <t>Al2O3</t>
        </is>
      </c>
      <c r="F244" s="36" t="inlineStr">
        <is>
          <t>Cu + Al2O3 + 0.5 O2 -&gt; CuAl2O4</t>
        </is>
      </c>
      <c r="G244" s="36" t="n">
        <v>-294564.5776640232</v>
      </c>
      <c r="H244" s="36" t="inlineStr">
        <is>
          <t>CUO#1; SPINEL#1</t>
        </is>
      </c>
      <c r="I244" s="36" t="inlineStr">
        <is>
          <t>SPINEL#1</t>
        </is>
      </c>
      <c r="J244" s="36" t="n">
        <v>-294565.0784903746</v>
      </c>
      <c r="K244" s="36" t="n">
        <v>-58159.96270739576</v>
      </c>
      <c r="L244" s="36" t="n">
        <v>-263882.7596789509</v>
      </c>
      <c r="M244" s="36" t="n">
        <v>-60845.50764211128</v>
      </c>
      <c r="N244" s="36" t="n">
        <v>-60.84550764211127</v>
      </c>
      <c r="O244" s="37" t="inlineStr"/>
    </row>
    <row r="245">
      <c r="A245" s="38" t="n">
        <v>1200</v>
      </c>
      <c r="B245" s="39" t="n">
        <v>926.85</v>
      </c>
      <c r="C245" s="39" t="inlineStr">
        <is>
          <t>CuAl2O4</t>
        </is>
      </c>
      <c r="D245" s="39" t="inlineStr">
        <is>
          <t>copper aluminate spinel</t>
        </is>
      </c>
      <c r="E245" s="39" t="inlineStr">
        <is>
          <t>Al2O3</t>
        </is>
      </c>
      <c r="F245" s="39" t="inlineStr">
        <is>
          <t>Cu + Al2O3 + 0.5 O2 -&gt; CuAl2O4</t>
        </is>
      </c>
      <c r="G245" s="39" t="n">
        <v>-295746.680571439</v>
      </c>
      <c r="H245" s="39" t="inlineStr">
        <is>
          <t>CUO#1; SPINEL#1</t>
        </is>
      </c>
      <c r="I245" s="39" t="inlineStr">
        <is>
          <t>SPINEL#1</t>
        </is>
      </c>
      <c r="J245" s="39" t="n">
        <v>-295747.3102666997</v>
      </c>
      <c r="K245" s="39" t="n">
        <v>-59913.40042195933</v>
      </c>
      <c r="L245" s="39" t="n">
        <v>-270121.0791427472</v>
      </c>
      <c r="M245" s="39" t="n">
        <v>-59197.83032918279</v>
      </c>
      <c r="N245" s="39" t="n">
        <v>-59.19783032918279</v>
      </c>
      <c r="O245" s="40" t="inlineStr"/>
    </row>
    <row r="246">
      <c r="A246" s="35" t="n">
        <v>1225</v>
      </c>
      <c r="B246" s="36" t="n">
        <v>951.85</v>
      </c>
      <c r="C246" s="36" t="inlineStr">
        <is>
          <t>CuAl2O4</t>
        </is>
      </c>
      <c r="D246" s="36" t="inlineStr">
        <is>
          <t>copper aluminate spinel</t>
        </is>
      </c>
      <c r="E246" s="36" t="inlineStr">
        <is>
          <t>Al2O3</t>
        </is>
      </c>
      <c r="F246" s="36" t="inlineStr">
        <is>
          <t>Cu + Al2O3 + 0.5 O2 -&gt; CuAl2O4</t>
        </is>
      </c>
      <c r="G246" s="36" t="n">
        <v>-296943.3134169611</v>
      </c>
      <c r="H246" s="36" t="inlineStr">
        <is>
          <t>CUO#1; DELAFOSSITE#1; SPINEL#1</t>
        </is>
      </c>
      <c r="I246" s="36" t="inlineStr">
        <is>
          <t>SPINEL#1</t>
        </is>
      </c>
      <c r="J246" s="36" t="n">
        <v>-296944.0981850012</v>
      </c>
      <c r="K246" s="36" t="n">
        <v>-61682.1458705128</v>
      </c>
      <c r="L246" s="36" t="n">
        <v>-276377.9838700498</v>
      </c>
      <c r="M246" s="36" t="n">
        <v>-57560.45965444809</v>
      </c>
      <c r="N246" s="36" t="n">
        <v>-57.56045965444809</v>
      </c>
      <c r="O246" s="37" t="inlineStr"/>
    </row>
    <row r="247">
      <c r="A247" s="38" t="n">
        <v>1250</v>
      </c>
      <c r="B247" s="39" t="n">
        <v>976.85</v>
      </c>
      <c r="C247" s="39" t="inlineStr">
        <is>
          <t>CuAl2O4</t>
        </is>
      </c>
      <c r="D247" s="39" t="inlineStr">
        <is>
          <t>copper aluminate spinel</t>
        </is>
      </c>
      <c r="E247" s="39" t="inlineStr">
        <is>
          <t>Al2O3</t>
        </is>
      </c>
      <c r="F247" s="39" t="inlineStr">
        <is>
          <t>Cu + Al2O3 + 0.5 O2 -&gt; CuAl2O4</t>
        </is>
      </c>
      <c r="G247" s="39" t="n">
        <v>-298154.2406339183</v>
      </c>
      <c r="H247" s="39" t="inlineStr">
        <is>
          <t>CUO#1; DELAFOSSITE#1; SPINEL#1</t>
        </is>
      </c>
      <c r="I247" s="39" t="inlineStr">
        <is>
          <t>SPINEL#1</t>
        </is>
      </c>
      <c r="J247" s="39" t="n">
        <v>-298155.2105390316</v>
      </c>
      <c r="K247" s="39" t="n">
        <v>-63465.94505805945</v>
      </c>
      <c r="L247" s="39" t="n">
        <v>-282653.1375873307</v>
      </c>
      <c r="M247" s="39" t="n">
        <v>-55933.3387780718</v>
      </c>
      <c r="N247" s="39" t="n">
        <v>-55.93333877807181</v>
      </c>
      <c r="O247" s="40" t="inlineStr"/>
    </row>
    <row r="248">
      <c r="A248" s="35" t="n">
        <v>1275</v>
      </c>
      <c r="B248" s="36" t="n">
        <v>1001.85</v>
      </c>
      <c r="C248" s="36" t="inlineStr">
        <is>
          <t>CuAl2O4</t>
        </is>
      </c>
      <c r="D248" s="36" t="inlineStr">
        <is>
          <t>copper aluminate spinel</t>
        </is>
      </c>
      <c r="E248" s="36" t="inlineStr">
        <is>
          <t>Al2O3</t>
        </is>
      </c>
      <c r="F248" s="36" t="inlineStr">
        <is>
          <t>Cu + Al2O3 + 0.5 O2 -&gt; CuAl2O4</t>
        </is>
      </c>
      <c r="G248" s="36" t="n">
        <v>-299379.2341744484</v>
      </c>
      <c r="H248" s="36" t="inlineStr">
        <is>
          <t>CUO#1; DELAFOSSITE#1; SPINEL#1</t>
        </is>
      </c>
      <c r="I248" s="36" t="inlineStr">
        <is>
          <t>SPINEL#1</t>
        </is>
      </c>
      <c r="J248" s="36" t="n">
        <v>-299380.4234534242</v>
      </c>
      <c r="K248" s="36" t="n">
        <v>-65264.54417152417</v>
      </c>
      <c r="L248" s="36" t="n">
        <v>-288946.2162415457</v>
      </c>
      <c r="M248" s="36" t="n">
        <v>-54316.4149707281</v>
      </c>
      <c r="N248" s="36" t="n">
        <v>-54.3164149707281</v>
      </c>
      <c r="O248" s="37" t="inlineStr"/>
    </row>
    <row r="249">
      <c r="A249" s="38" t="n">
        <v>1300</v>
      </c>
      <c r="B249" s="39" t="n">
        <v>1026.85</v>
      </c>
      <c r="C249" s="39" t="inlineStr">
        <is>
          <t>CuAl2O4</t>
        </is>
      </c>
      <c r="D249" s="39" t="inlineStr">
        <is>
          <t>copper aluminate spinel</t>
        </is>
      </c>
      <c r="E249" s="39" t="inlineStr">
        <is>
          <t>Al2O3</t>
        </is>
      </c>
      <c r="F249" s="39" t="inlineStr">
        <is>
          <t>Cu + Al2O3 + 0.5 O2 -&gt; CuAl2O4</t>
        </is>
      </c>
      <c r="G249" s="39" t="n">
        <v>-300618.0730393794</v>
      </c>
      <c r="H249" s="39" t="inlineStr">
        <is>
          <t>CUO#1; CUPRITE#1; SPINEL#1</t>
        </is>
      </c>
      <c r="I249" s="39" t="inlineStr">
        <is>
          <t>SPINEL#1</t>
        </is>
      </c>
      <c r="J249" s="39" t="n">
        <v>-300619.5203986635</v>
      </c>
      <c r="K249" s="39" t="n">
        <v>-67077.64455849766</v>
      </c>
      <c r="L249" s="39" t="n">
        <v>-295256.9074000003</v>
      </c>
      <c r="M249" s="39" t="n">
        <v>-52709.68385828682</v>
      </c>
      <c r="N249" s="39" t="n">
        <v>-52.70968385828682</v>
      </c>
      <c r="O249" s="40" t="inlineStr"/>
    </row>
    <row r="250">
      <c r="A250" s="35" t="n">
        <v>1325</v>
      </c>
      <c r="B250" s="36" t="n">
        <v>1051.85</v>
      </c>
      <c r="C250" s="36" t="inlineStr">
        <is>
          <t>CuAl2O4</t>
        </is>
      </c>
      <c r="D250" s="36" t="inlineStr">
        <is>
          <t>copper aluminate spinel</t>
        </is>
      </c>
      <c r="E250" s="36" t="inlineStr">
        <is>
          <t>Al2O3</t>
        </is>
      </c>
      <c r="F250" s="36" t="inlineStr">
        <is>
          <t>Cu + Al2O3 + 0.5 O2 -&gt; CuAl2O4</t>
        </is>
      </c>
      <c r="G250" s="36" t="n">
        <v>-301870.5428450139</v>
      </c>
      <c r="H250" s="36" t="inlineStr">
        <is>
          <t>CUO#1; IONIC_LIQ#2; SPINEL#1</t>
        </is>
      </c>
      <c r="I250" s="36" t="inlineStr">
        <is>
          <t>SPINEL#1</t>
        </is>
      </c>
      <c r="J250" s="36" t="n">
        <v>-301872.2917352055</v>
      </c>
      <c r="K250" s="36" t="n">
        <v>-68905.00073198564</v>
      </c>
      <c r="L250" s="36" t="n">
        <v>-301584.9096896555</v>
      </c>
      <c r="M250" s="36" t="n">
        <v>-51113.09073364711</v>
      </c>
      <c r="N250" s="36" t="n">
        <v>-51.11309073364711</v>
      </c>
      <c r="O250" s="37" t="inlineStr"/>
    </row>
    <row r="251">
      <c r="A251" s="38" t="n">
        <v>1350</v>
      </c>
      <c r="B251" s="39" t="n">
        <v>1076.85</v>
      </c>
      <c r="C251" s="39" t="inlineStr">
        <is>
          <t>CuAl2O4</t>
        </is>
      </c>
      <c r="D251" s="39" t="inlineStr">
        <is>
          <t>copper aluminate spinel</t>
        </is>
      </c>
      <c r="E251" s="39" t="inlineStr">
        <is>
          <t>Al2O3</t>
        </is>
      </c>
      <c r="F251" s="39" t="inlineStr">
        <is>
          <t>Cu + Al2O3 + 0.5 O2 -&gt; CuAl2O4</t>
        </is>
      </c>
      <c r="G251" s="39" t="n">
        <v>-303136.4354250439</v>
      </c>
      <c r="H251" s="39" t="inlineStr">
        <is>
          <t>CUO#1; SPINEL#1</t>
        </is>
      </c>
      <c r="I251" s="39" t="inlineStr">
        <is>
          <t>SPINEL#1</t>
        </is>
      </c>
      <c r="J251" s="39" t="n">
        <v>-303138.5342843889</v>
      </c>
      <c r="K251" s="39" t="n">
        <v>-70746.38367789735</v>
      </c>
      <c r="L251" s="39" t="n">
        <v>-307929.9322742684</v>
      </c>
      <c r="M251" s="39" t="n">
        <v>-49526.56665831944</v>
      </c>
      <c r="N251" s="39" t="n">
        <v>-49.52656665831944</v>
      </c>
      <c r="O251" s="40" t="inlineStr"/>
    </row>
    <row r="252">
      <c r="A252" s="35" t="n">
        <v>1375</v>
      </c>
      <c r="B252" s="36" t="n">
        <v>1101.85</v>
      </c>
      <c r="C252" s="36" t="inlineStr">
        <is>
          <t>CuAl2O4</t>
        </is>
      </c>
      <c r="D252" s="36" t="inlineStr">
        <is>
          <t>copper aluminate spinel</t>
        </is>
      </c>
      <c r="E252" s="36" t="inlineStr">
        <is>
          <t>Al2O3</t>
        </is>
      </c>
      <c r="F252" s="36" t="inlineStr">
        <is>
          <t>Cu + Al2O3 + 0.5 O2 -&gt; CuAl2O4</t>
        </is>
      </c>
      <c r="G252" s="36" t="n">
        <v>-304415.5637425237</v>
      </c>
      <c r="H252" s="36" t="inlineStr">
        <is>
          <t>GAS#1; IONIC_LIQ#2; SPINEL#1</t>
        </is>
      </c>
      <c r="I252" s="36" t="inlineStr">
        <is>
          <t>SPINEL#1</t>
        </is>
      </c>
      <c r="J252" s="36" t="n">
        <v>-304419.8835617079</v>
      </c>
      <c r="K252" s="36" t="n">
        <v>-72772.06948795723</v>
      </c>
      <c r="L252" s="36" t="n">
        <v>-314291.6943680053</v>
      </c>
      <c r="M252" s="36" t="n">
        <v>-47779.64626627695</v>
      </c>
      <c r="N252" s="36" t="n">
        <v>-47.77964626627695</v>
      </c>
      <c r="O252" s="37" t="inlineStr"/>
    </row>
    <row r="253">
      <c r="A253" s="38" t="n">
        <v>1400</v>
      </c>
      <c r="B253" s="39" t="n">
        <v>1126.85</v>
      </c>
      <c r="C253" s="39" t="inlineStr">
        <is>
          <t>CuAl2O4</t>
        </is>
      </c>
      <c r="D253" s="39" t="inlineStr">
        <is>
          <t>copper aluminate spinel</t>
        </is>
      </c>
      <c r="E253" s="39" t="inlineStr">
        <is>
          <t>Al2O3</t>
        </is>
      </c>
      <c r="F253" s="39" t="inlineStr">
        <is>
          <t>Cu + Al2O3 + 0.5 O2 -&gt; CuAl2O4</t>
        </is>
      </c>
      <c r="G253" s="39" t="n">
        <v>-305707.7411816624</v>
      </c>
      <c r="H253" s="39" t="inlineStr">
        <is>
          <t>GAS#1; IONIC_LIQ#2; SPINEL#1</t>
        </is>
      </c>
      <c r="I253" s="39" t="inlineStr">
        <is>
          <t>SPINEL#1</t>
        </is>
      </c>
      <c r="J253" s="39" t="n">
        <v>-305717.2161017132</v>
      </c>
      <c r="K253" s="39" t="n">
        <v>-74885.75572616636</v>
      </c>
      <c r="L253" s="39" t="n">
        <v>-320669.9247844102</v>
      </c>
      <c r="M253" s="39" t="n">
        <v>-45968.408360122</v>
      </c>
      <c r="N253" s="39" t="n">
        <v>-45.96840836012201</v>
      </c>
      <c r="O253" s="40" t="inlineStr"/>
    </row>
    <row r="254">
      <c r="A254" s="35" t="n">
        <v>1425</v>
      </c>
      <c r="B254" s="36" t="n">
        <v>1151.85</v>
      </c>
      <c r="C254" s="36" t="inlineStr">
        <is>
          <t>CuAl2O4</t>
        </is>
      </c>
      <c r="D254" s="36" t="inlineStr">
        <is>
          <t>copper aluminate spinel</t>
        </is>
      </c>
      <c r="E254" s="36" t="inlineStr">
        <is>
          <t>Al2O3</t>
        </is>
      </c>
      <c r="F254" s="36" t="inlineStr">
        <is>
          <t>Cu + Al2O3 + 0.5 O2 -&gt; CuAl2O4</t>
        </is>
      </c>
      <c r="G254" s="36" t="n">
        <v>-307012.8033880739</v>
      </c>
      <c r="H254" s="36" t="inlineStr">
        <is>
          <t>GAS#1; IONIC_LIQ#2; SPINEL#1</t>
        </is>
      </c>
      <c r="I254" s="36" t="inlineStr">
        <is>
          <t>SPINEL#1</t>
        </is>
      </c>
      <c r="J254" s="36" t="n">
        <v>-307033.2555108161</v>
      </c>
      <c r="K254" s="36" t="n">
        <v>-77013.45059169814</v>
      </c>
      <c r="L254" s="36" t="n">
        <v>-327064.361519879</v>
      </c>
      <c r="M254" s="36" t="n">
        <v>-44166.74142602412</v>
      </c>
      <c r="N254" s="36" t="n">
        <v>-44.16674142602412</v>
      </c>
      <c r="O254" s="37" t="inlineStr"/>
    </row>
    <row r="255">
      <c r="A255" s="38" t="n">
        <v>1450</v>
      </c>
      <c r="B255" s="39" t="n">
        <v>1176.85</v>
      </c>
      <c r="C255" s="39" t="inlineStr">
        <is>
          <t>CuAl2O4</t>
        </is>
      </c>
      <c r="D255" s="39" t="inlineStr">
        <is>
          <t>copper aluminate spinel</t>
        </is>
      </c>
      <c r="E255" s="39" t="inlineStr">
        <is>
          <t>Al2O3</t>
        </is>
      </c>
      <c r="F255" s="39" t="inlineStr">
        <is>
          <t>Cu + Al2O3 + 0.5 O2 -&gt; CuAl2O4</t>
        </is>
      </c>
      <c r="G255" s="39" t="n">
        <v>-308330.6241349048</v>
      </c>
      <c r="H255" s="39" t="inlineStr">
        <is>
          <t>GAS#1; IONIC_LIQ#2; SPINEL#1</t>
        </is>
      </c>
      <c r="I255" s="39" t="inlineStr">
        <is>
          <t>SPINEL#1</t>
        </is>
      </c>
      <c r="J255" s="39" t="n">
        <v>-308374.1417581571</v>
      </c>
      <c r="K255" s="39" t="n">
        <v>-79154.90829742474</v>
      </c>
      <c r="L255" s="39" t="n">
        <v>-333474.7513710395</v>
      </c>
      <c r="M255" s="39" t="n">
        <v>-42375.02099830052</v>
      </c>
      <c r="N255" s="39" t="n">
        <v>-42.37502099830052</v>
      </c>
      <c r="O255" s="40" t="inlineStr"/>
    </row>
    <row r="256">
      <c r="A256" s="35" t="n">
        <v>1475</v>
      </c>
      <c r="B256" s="36" t="n">
        <v>1201.85</v>
      </c>
      <c r="C256" s="36" t="inlineStr">
        <is>
          <t>CuAl2O4</t>
        </is>
      </c>
      <c r="D256" s="36" t="inlineStr">
        <is>
          <t>copper aluminate spinel</t>
        </is>
      </c>
      <c r="E256" s="36" t="inlineStr">
        <is>
          <t>Al2O3</t>
        </is>
      </c>
      <c r="F256" s="36" t="inlineStr">
        <is>
          <t>Cu + Al2O3 + 0.5 O2 -&gt; CuAl2O4</t>
        </is>
      </c>
      <c r="G256" s="36" t="n">
        <v>-309661.1479088</v>
      </c>
      <c r="H256" s="36" t="inlineStr">
        <is>
          <t>GAS#1; IONIC_LIQ#2; SPINEL#1</t>
        </is>
      </c>
      <c r="I256" s="36" t="inlineStr">
        <is>
          <t>SPINEL#1</t>
        </is>
      </c>
      <c r="J256" s="36" t="n">
        <v>-309752.5380302933</v>
      </c>
      <c r="K256" s="36" t="n">
        <v>-81309.89153286346</v>
      </c>
      <c r="L256" s="36" t="n">
        <v>-339900.8495856955</v>
      </c>
      <c r="M256" s="36" t="n">
        <v>-40594.07686988683</v>
      </c>
      <c r="N256" s="36" t="n">
        <v>-40.59407686988683</v>
      </c>
      <c r="O256" s="37" t="inlineStr"/>
    </row>
    <row r="257">
      <c r="A257" s="38" t="n">
        <v>1500</v>
      </c>
      <c r="B257" s="39" t="n">
        <v>1226.85</v>
      </c>
      <c r="C257" s="39" t="inlineStr">
        <is>
          <t>CuAl2O4</t>
        </is>
      </c>
      <c r="D257" s="39" t="inlineStr">
        <is>
          <t>copper aluminate spinel</t>
        </is>
      </c>
      <c r="E257" s="39" t="inlineStr">
        <is>
          <t>Al2O3</t>
        </is>
      </c>
      <c r="F257" s="39" t="inlineStr">
        <is>
          <t>Cu + Al2O3 + 0.5 O2 -&gt; CuAl2O4</t>
        </is>
      </c>
      <c r="G257" s="39" t="n">
        <v>-311004.4596258664</v>
      </c>
      <c r="H257" s="39" t="inlineStr">
        <is>
          <t>GAS#1; IONIC_LIQ#2; SPINEL#1</t>
        </is>
      </c>
      <c r="I257" s="39" t="inlineStr">
        <is>
          <t>SPINEL#1</t>
        </is>
      </c>
      <c r="J257" s="39" t="n">
        <v>-311194.0139502409</v>
      </c>
      <c r="K257" s="39" t="n">
        <v>-83478.17103307633</v>
      </c>
      <c r="L257" s="39" t="n">
        <v>-346342.4195472346</v>
      </c>
      <c r="M257" s="39" t="n">
        <v>-38825.67997995438</v>
      </c>
      <c r="N257" s="39" t="n">
        <v>-38.82567997995438</v>
      </c>
      <c r="O257" s="40" t="inlineStr"/>
    </row>
    <row r="258">
      <c r="A258" s="35" t="n">
        <v>1525</v>
      </c>
      <c r="B258" s="36" t="n">
        <v>1251.85</v>
      </c>
      <c r="C258" s="36" t="inlineStr">
        <is>
          <t>CuAl2O4</t>
        </is>
      </c>
      <c r="D258" s="36" t="inlineStr">
        <is>
          <t>copper aluminate spinel</t>
        </is>
      </c>
      <c r="E258" s="36" t="inlineStr">
        <is>
          <t>Al2O3</t>
        </is>
      </c>
      <c r="F258" s="36" t="inlineStr">
        <is>
          <t>Cu + Al2O3 + 0.5 O2 -&gt; CuAl2O4</t>
        </is>
      </c>
      <c r="G258" s="36" t="n">
        <v>-312360.9225876712</v>
      </c>
      <c r="H258" s="36" t="inlineStr">
        <is>
          <t>GAS#1; IONIC_LIQ#2; SPINEL#1</t>
        </is>
      </c>
      <c r="I258" s="36" t="inlineStr">
        <is>
          <t>SPINEL#1</t>
        </is>
      </c>
      <c r="J258" s="36" t="n">
        <v>-312749.1920543004</v>
      </c>
      <c r="K258" s="36" t="n">
        <v>-85659.52517631663</v>
      </c>
      <c r="L258" s="36" t="n">
        <v>-352799.2324926415</v>
      </c>
      <c r="M258" s="36" t="n">
        <v>-37073.52239904134</v>
      </c>
      <c r="N258" s="36" t="n">
        <v>-37.07352239904134</v>
      </c>
      <c r="O258" s="37" t="inlineStr"/>
    </row>
    <row r="259">
      <c r="A259" s="38" t="n">
        <v>1550</v>
      </c>
      <c r="B259" s="39" t="n">
        <v>1276.85</v>
      </c>
      <c r="C259" s="39" t="inlineStr">
        <is>
          <t>CuAl2O4</t>
        </is>
      </c>
      <c r="D259" s="39" t="inlineStr">
        <is>
          <t>copper aluminate spinel</t>
        </is>
      </c>
      <c r="E259" s="39" t="inlineStr">
        <is>
          <t>Al2O3</t>
        </is>
      </c>
      <c r="F259" s="39" t="inlineStr">
        <is>
          <t>Cu + Al2O3 + 0.5 O2 -&gt; CuAl2O4</t>
        </is>
      </c>
      <c r="G259" s="39" t="n">
        <v>-313731.4546599334</v>
      </c>
      <c r="H259" s="39" t="inlineStr">
        <is>
          <t>GAS#1; IONIC_LIQ#2; SPINEL#1</t>
        </is>
      </c>
      <c r="I259" s="39" t="inlineStr">
        <is>
          <t>SPINEL#1</t>
        </is>
      </c>
      <c r="J259" s="39" t="n">
        <v>-314516.4029514567</v>
      </c>
      <c r="K259" s="39" t="n">
        <v>-87853.73960806547</v>
      </c>
      <c r="L259" s="39" t="n">
        <v>-359271.0672644661</v>
      </c>
      <c r="M259" s="39" t="n">
        <v>-35345.1364996261</v>
      </c>
      <c r="N259" s="39" t="n">
        <v>-35.34513649962609</v>
      </c>
      <c r="O259" s="40" t="inlineStr"/>
    </row>
    <row r="260">
      <c r="A260" s="35" t="n">
        <v>1575</v>
      </c>
      <c r="B260" s="36" t="n">
        <v>1301.85</v>
      </c>
      <c r="C260" s="36" t="inlineStr">
        <is>
          <t>CuAl2O4</t>
        </is>
      </c>
      <c r="D260" s="36" t="inlineStr">
        <is>
          <t>copper aluminate spinel</t>
        </is>
      </c>
      <c r="E260" s="36" t="inlineStr">
        <is>
          <t>Al2O3</t>
        </is>
      </c>
      <c r="F260" s="36" t="inlineStr">
        <is>
          <t>Cu + Al2O3 + 0.5 O2 -&gt; CuAl2O4</t>
        </is>
      </c>
      <c r="G260" s="36" t="n">
        <v>-315267.581943561</v>
      </c>
      <c r="H260" s="36" t="inlineStr">
        <is>
          <t>CORUNDUM#1; GAS#1; IONIC_LIQ#2</t>
        </is>
      </c>
      <c r="I260" s="36" t="inlineStr"/>
      <c r="J260" s="36" t="inlineStr"/>
      <c r="K260" s="36" t="n">
        <v>-90060.60688932937</v>
      </c>
      <c r="L260" s="36" t="n">
        <v>-365757.7100973009</v>
      </c>
      <c r="M260" s="36" t="n">
        <v>-34701.74227379635</v>
      </c>
      <c r="N260" s="36" t="n">
        <v>-34.70174227379635</v>
      </c>
      <c r="O260" s="37" t="inlineStr"/>
    </row>
    <row r="261">
      <c r="A261" s="38" t="n">
        <v>1600</v>
      </c>
      <c r="B261" s="39" t="n">
        <v>1326.85</v>
      </c>
      <c r="C261" s="39" t="inlineStr">
        <is>
          <t>CuAl2O4</t>
        </is>
      </c>
      <c r="D261" s="39" t="inlineStr">
        <is>
          <t>copper aluminate spinel</t>
        </is>
      </c>
      <c r="E261" s="39" t="inlineStr">
        <is>
          <t>Al2O3</t>
        </is>
      </c>
      <c r="F261" s="39" t="inlineStr">
        <is>
          <t>Cu + Al2O3 + 0.5 O2 -&gt; CuAl2O4</t>
        </is>
      </c>
      <c r="G261" s="39" t="n">
        <v>-316858.1042651442</v>
      </c>
      <c r="H261" s="39" t="inlineStr">
        <is>
          <t>CORUNDUM#1; GAS#1; IONIC_LIQ#2</t>
        </is>
      </c>
      <c r="I261" s="39" t="inlineStr"/>
      <c r="J261" s="39" t="inlineStr"/>
      <c r="K261" s="39" t="n">
        <v>-92279.92616727331</v>
      </c>
      <c r="L261" s="39" t="n">
        <v>-372258.9544395002</v>
      </c>
      <c r="M261" s="39" t="n">
        <v>-34366.37836496904</v>
      </c>
      <c r="N261" s="39" t="n">
        <v>-34.36637836496904</v>
      </c>
      <c r="O261" s="40" t="inlineStr"/>
    </row>
    <row r="262">
      <c r="A262" s="35" t="n">
        <v>1625</v>
      </c>
      <c r="B262" s="36" t="n">
        <v>1351.85</v>
      </c>
      <c r="C262" s="36" t="inlineStr">
        <is>
          <t>CuAl2O4</t>
        </is>
      </c>
      <c r="D262" s="36" t="inlineStr">
        <is>
          <t>copper aluminate spinel</t>
        </is>
      </c>
      <c r="E262" s="36" t="inlineStr">
        <is>
          <t>Al2O3</t>
        </is>
      </c>
      <c r="F262" s="36" t="inlineStr">
        <is>
          <t>Cu + Al2O3 + 0.5 O2 -&gt; CuAl2O4</t>
        </is>
      </c>
      <c r="G262" s="36" t="n">
        <v>-318460.9706150212</v>
      </c>
      <c r="H262" s="36" t="inlineStr">
        <is>
          <t>CORUNDUM#1; GAS#1; IONIC_LIQ#2</t>
        </is>
      </c>
      <c r="I262" s="36" t="inlineStr"/>
      <c r="J262" s="36" t="inlineStr"/>
      <c r="K262" s="36" t="n">
        <v>-94511.50286644344</v>
      </c>
      <c r="L262" s="36" t="n">
        <v>-378774.6008110264</v>
      </c>
      <c r="M262" s="36" t="n">
        <v>-34045.85797556303</v>
      </c>
      <c r="N262" s="36" t="n">
        <v>-34.04585797556303</v>
      </c>
      <c r="O262" s="37" t="inlineStr"/>
    </row>
    <row r="263">
      <c r="A263" s="38" t="n">
        <v>1650</v>
      </c>
      <c r="B263" s="39" t="n">
        <v>1376.85</v>
      </c>
      <c r="C263" s="39" t="inlineStr">
        <is>
          <t>CuAl2O4</t>
        </is>
      </c>
      <c r="D263" s="39" t="inlineStr">
        <is>
          <t>copper aluminate spinel</t>
        </is>
      </c>
      <c r="E263" s="39" t="inlineStr">
        <is>
          <t>Al2O3</t>
        </is>
      </c>
      <c r="F263" s="39" t="inlineStr">
        <is>
          <t>Cu + Al2O3 + 0.5 O2 -&gt; CuAl2O4</t>
        </is>
      </c>
      <c r="G263" s="39" t="n">
        <v>-320076.1415516434</v>
      </c>
      <c r="H263" s="39" t="inlineStr">
        <is>
          <t>CORUNDUM#1; GAS#1; IONIC_LIQ#2</t>
        </is>
      </c>
      <c r="I263" s="39" t="inlineStr"/>
      <c r="J263" s="39" t="inlineStr"/>
      <c r="K263" s="39" t="n">
        <v>-96755.14839899541</v>
      </c>
      <c r="L263" s="39" t="n">
        <v>-385304.4566984351</v>
      </c>
      <c r="M263" s="39" t="n">
        <v>-33740.89685786236</v>
      </c>
      <c r="N263" s="39" t="n">
        <v>-33.74089685786236</v>
      </c>
      <c r="O263" s="40" t="inlineStr"/>
    </row>
    <row r="264">
      <c r="A264" s="35" t="n">
        <v>1675</v>
      </c>
      <c r="B264" s="36" t="n">
        <v>1401.85</v>
      </c>
      <c r="C264" s="36" t="inlineStr">
        <is>
          <t>CuAl2O4</t>
        </is>
      </c>
      <c r="D264" s="36" t="inlineStr">
        <is>
          <t>copper aluminate spinel</t>
        </is>
      </c>
      <c r="E264" s="36" t="inlineStr">
        <is>
          <t>Al2O3</t>
        </is>
      </c>
      <c r="F264" s="36" t="inlineStr">
        <is>
          <t>Cu + Al2O3 + 0.5 O2 -&gt; CuAl2O4</t>
        </is>
      </c>
      <c r="G264" s="36" t="n">
        <v>-321703.6167672864</v>
      </c>
      <c r="H264" s="36" t="inlineStr">
        <is>
          <t>CORUNDUM#1; GAS#1; IONIC_LIQ#2</t>
        </is>
      </c>
      <c r="I264" s="36" t="inlineStr"/>
      <c r="J264" s="36" t="inlineStr"/>
      <c r="K264" s="36" t="n">
        <v>-99010.67989248801</v>
      </c>
      <c r="L264" s="36" t="n">
        <v>-391848.3364881193</v>
      </c>
      <c r="M264" s="36" t="n">
        <v>-33452.45722887618</v>
      </c>
      <c r="N264" s="36" t="n">
        <v>-33.45245722887618</v>
      </c>
      <c r="O264" s="37" t="inlineStr"/>
    </row>
    <row r="265">
      <c r="A265" s="38" t="n">
        <v>1700</v>
      </c>
      <c r="B265" s="39" t="n">
        <v>1426.85</v>
      </c>
      <c r="C265" s="39" t="inlineStr">
        <is>
          <t>CuAl2O4</t>
        </is>
      </c>
      <c r="D265" s="39" t="inlineStr">
        <is>
          <t>copper aluminate spinel</t>
        </is>
      </c>
      <c r="E265" s="39" t="inlineStr">
        <is>
          <t>Al2O3</t>
        </is>
      </c>
      <c r="F265" s="39" t="inlineStr">
        <is>
          <t>Cu + Al2O3 + 0.5 O2 -&gt; CuAl2O4</t>
        </is>
      </c>
      <c r="G265" s="39" t="n">
        <v>-323343.4405484261</v>
      </c>
      <c r="H265" s="39" t="inlineStr">
        <is>
          <t>CORUNDUM#1; GAS#1; IONIC_LIQ#2</t>
        </is>
      </c>
      <c r="I265" s="39" t="inlineStr"/>
      <c r="J265" s="39" t="inlineStr"/>
      <c r="K265" s="39" t="n">
        <v>-101277.9199339312</v>
      </c>
      <c r="L265" s="39" t="n">
        <v>-398406.061438994</v>
      </c>
      <c r="M265" s="39" t="n">
        <v>-33181.78676280845</v>
      </c>
      <c r="N265" s="39" t="n">
        <v>-33.18178676280845</v>
      </c>
      <c r="O265" s="40" t="inlineStr"/>
    </row>
    <row r="266">
      <c r="A266" s="35" t="n">
        <v>1725</v>
      </c>
      <c r="B266" s="36" t="n">
        <v>1451.85</v>
      </c>
      <c r="C266" s="36" t="inlineStr">
        <is>
          <t>CuAl2O4</t>
        </is>
      </c>
      <c r="D266" s="36" t="inlineStr">
        <is>
          <t>copper aluminate spinel</t>
        </is>
      </c>
      <c r="E266" s="36" t="inlineStr">
        <is>
          <t>Al2O3</t>
        </is>
      </c>
      <c r="F266" s="36" t="inlineStr">
        <is>
          <t>Cu + Al2O3 + 0.5 O2 -&gt; CuAl2O4</t>
        </is>
      </c>
      <c r="G266" s="36" t="n">
        <v>-324995.7080816175</v>
      </c>
      <c r="H266" s="36" t="inlineStr">
        <is>
          <t>CORUNDUM#1; GAS#1; IONIC_LIQ#2</t>
        </is>
      </c>
      <c r="I266" s="36" t="inlineStr"/>
      <c r="J266" s="36" t="inlineStr"/>
      <c r="K266" s="36" t="n">
        <v>-103556.6963288935</v>
      </c>
      <c r="L266" s="36" t="n">
        <v>-404977.4596958644</v>
      </c>
      <c r="M266" s="36" t="n">
        <v>-32930.46345427539</v>
      </c>
      <c r="N266" s="36" t="n">
        <v>-32.93046345427539</v>
      </c>
      <c r="O266" s="37" t="inlineStr"/>
    </row>
    <row r="267">
      <c r="A267" s="38" t="n">
        <v>1750</v>
      </c>
      <c r="B267" s="39" t="n">
        <v>1476.85</v>
      </c>
      <c r="C267" s="39" t="inlineStr">
        <is>
          <t>CuAl2O4</t>
        </is>
      </c>
      <c r="D267" s="39" t="inlineStr">
        <is>
          <t>copper aluminate spinel</t>
        </is>
      </c>
      <c r="E267" s="39" t="inlineStr">
        <is>
          <t>Al2O3</t>
        </is>
      </c>
      <c r="F267" s="39" t="inlineStr">
        <is>
          <t>Cu + Al2O3 + 0.5 O2 -&gt; CuAl2O4</t>
        </is>
      </c>
      <c r="G267" s="39" t="n">
        <v>-326660.5729388642</v>
      </c>
      <c r="H267" s="39" t="inlineStr">
        <is>
          <t>CORUNDUM#1; GAS#1; IONIC_LIQ#2</t>
        </is>
      </c>
      <c r="I267" s="39" t="inlineStr"/>
      <c r="J267" s="39" t="inlineStr"/>
      <c r="K267" s="39" t="n">
        <v>-105846.8418745748</v>
      </c>
      <c r="L267" s="39" t="n">
        <v>-411562.3663447147</v>
      </c>
      <c r="M267" s="39" t="n">
        <v>-32700.44868837949</v>
      </c>
      <c r="N267" s="39" t="n">
        <v>-32.70044868837949</v>
      </c>
      <c r="O267" s="40" t="inlineStr"/>
    </row>
    <row r="268">
      <c r="A268" s="35" t="n">
        <v>1775</v>
      </c>
      <c r="B268" s="36" t="n">
        <v>1501.85</v>
      </c>
      <c r="C268" s="36" t="inlineStr">
        <is>
          <t>CuAl2O4</t>
        </is>
      </c>
      <c r="D268" s="36" t="inlineStr">
        <is>
          <t>copper aluminate spinel</t>
        </is>
      </c>
      <c r="E268" s="36" t="inlineStr">
        <is>
          <t>Al2O3</t>
        </is>
      </c>
      <c r="F268" s="36" t="inlineStr">
        <is>
          <t>Cu + Al2O3 + 0.5 O2 -&gt; CuAl2O4</t>
        </is>
      </c>
      <c r="G268" s="36" t="n">
        <v>-328338.2562315709</v>
      </c>
      <c r="H268" s="36" t="inlineStr">
        <is>
          <t>CORUNDUM#1; GAS#1; IONIC_LIQ#2</t>
        </is>
      </c>
      <c r="I268" s="36" t="inlineStr"/>
      <c r="J268" s="36" t="inlineStr"/>
      <c r="K268" s="36" t="n">
        <v>-108148.1941458517</v>
      </c>
      <c r="L268" s="36" t="n">
        <v>-418160.6235111601</v>
      </c>
      <c r="M268" s="36" t="n">
        <v>-32494.15193908708</v>
      </c>
      <c r="N268" s="36" t="n">
        <v>-32.49415193908708</v>
      </c>
      <c r="O268" s="37" t="inlineStr"/>
    </row>
    <row r="269">
      <c r="A269" s="38" t="n">
        <v>1800</v>
      </c>
      <c r="B269" s="39" t="n">
        <v>1526.85</v>
      </c>
      <c r="C269" s="39" t="inlineStr">
        <is>
          <t>CuAl2O4</t>
        </is>
      </c>
      <c r="D269" s="39" t="inlineStr">
        <is>
          <t>copper aluminate spinel</t>
        </is>
      </c>
      <c r="E269" s="39" t="inlineStr">
        <is>
          <t>Al2O3</t>
        </is>
      </c>
      <c r="F269" s="39" t="inlineStr">
        <is>
          <t>Cu + Al2O3 + 0.5 O2 -&gt; CuAl2O4</t>
        </is>
      </c>
      <c r="G269" s="39" t="n">
        <v>-330029.0581573521</v>
      </c>
      <c r="H269" s="39" t="inlineStr">
        <is>
          <t>CORUNDUM#1; GAS#1; IONIC_LIQ#2</t>
        </is>
      </c>
      <c r="I269" s="39" t="inlineStr"/>
      <c r="J269" s="39" t="inlineStr"/>
      <c r="K269" s="39" t="n">
        <v>-110460.5952933756</v>
      </c>
      <c r="L269" s="39" t="n">
        <v>-424772.0805032522</v>
      </c>
      <c r="M269" s="39" t="n">
        <v>-32314.51216300158</v>
      </c>
      <c r="N269" s="39" t="n">
        <v>-32.31451216300158</v>
      </c>
      <c r="O269" s="40" t="inlineStr"/>
    </row>
    <row r="270">
      <c r="A270" s="35" t="n">
        <v>1825</v>
      </c>
      <c r="B270" s="36" t="n">
        <v>1551.85</v>
      </c>
      <c r="C270" s="36" t="inlineStr">
        <is>
          <t>CuAl2O4</t>
        </is>
      </c>
      <c r="D270" s="36" t="inlineStr">
        <is>
          <t>copper aluminate spinel</t>
        </is>
      </c>
      <c r="E270" s="36" t="inlineStr">
        <is>
          <t>Al2O3</t>
        </is>
      </c>
      <c r="F270" s="36" t="inlineStr">
        <is>
          <t>Cu + Al2O3 + 0.5 O2 -&gt; CuAl2O4</t>
        </is>
      </c>
      <c r="G270" s="36" t="n">
        <v>-331733.3730016293</v>
      </c>
      <c r="H270" s="36" t="inlineStr">
        <is>
          <t>CORUNDUM#1; GAS#1; IONIC_LIQ#2</t>
        </is>
      </c>
      <c r="I270" s="36" t="inlineStr"/>
      <c r="J270" s="36" t="inlineStr"/>
      <c r="K270" s="36" t="n">
        <v>-112783.8918528919</v>
      </c>
      <c r="L270" s="36" t="n">
        <v>-431396.5939997618</v>
      </c>
      <c r="M270" s="36" t="n">
        <v>-32165.10331816366</v>
      </c>
      <c r="N270" s="36" t="n">
        <v>-32.16510331816366</v>
      </c>
      <c r="O270" s="37" t="inlineStr"/>
    </row>
    <row r="271">
      <c r="A271" s="38" t="n">
        <v>1850</v>
      </c>
      <c r="B271" s="39" t="n">
        <v>1576.85</v>
      </c>
      <c r="C271" s="39" t="inlineStr">
        <is>
          <t>CuAl2O4</t>
        </is>
      </c>
      <c r="D271" s="39" t="inlineStr">
        <is>
          <t>copper aluminate spinel</t>
        </is>
      </c>
      <c r="E271" s="39" t="inlineStr">
        <is>
          <t>Al2O3</t>
        </is>
      </c>
      <c r="F271" s="39" t="inlineStr">
        <is>
          <t>Cu + Al2O3 + 0.5 O2 -&gt; CuAl2O4</t>
        </is>
      </c>
      <c r="G271" s="39" t="n">
        <v>-333451.709106484</v>
      </c>
      <c r="H271" s="39" t="inlineStr">
        <is>
          <t>CORUNDUM#1; GAS#1; IONIC_LIQ#2</t>
        </is>
      </c>
      <c r="I271" s="39" t="inlineStr"/>
      <c r="J271" s="39" t="inlineStr"/>
      <c r="K271" s="39" t="n">
        <v>-115117.9345650079</v>
      </c>
      <c r="L271" s="39" t="n">
        <v>-438034.0282849706</v>
      </c>
      <c r="M271" s="39" t="n">
        <v>-32050.2745898678</v>
      </c>
      <c r="N271" s="39" t="n">
        <v>-32.0502745898678</v>
      </c>
      <c r="O271" s="40" t="inlineStr"/>
    </row>
    <row r="272">
      <c r="A272" s="35" t="n">
        <v>1875</v>
      </c>
      <c r="B272" s="36" t="n">
        <v>1601.85</v>
      </c>
      <c r="C272" s="36" t="inlineStr">
        <is>
          <t>CuAl2O4</t>
        </is>
      </c>
      <c r="D272" s="36" t="inlineStr">
        <is>
          <t>copper aluminate spinel</t>
        </is>
      </c>
      <c r="E272" s="36" t="inlineStr">
        <is>
          <t>Al2O3</t>
        </is>
      </c>
      <c r="F272" s="36" t="inlineStr">
        <is>
          <t>Cu + Al2O3 + 0.5 O2 -&gt; CuAl2O4</t>
        </is>
      </c>
      <c r="G272" s="36" t="n">
        <v>-335184.715864338</v>
      </c>
      <c r="H272" s="36" t="inlineStr">
        <is>
          <t>CORUNDUM#1; GAS#1; IONIC_LIQ#2</t>
        </is>
      </c>
      <c r="I272" s="36" t="inlineStr"/>
      <c r="J272" s="36" t="inlineStr"/>
      <c r="K272" s="36" t="n">
        <v>-117462.5782047046</v>
      </c>
      <c r="L272" s="36" t="n">
        <v>-444684.2555308836</v>
      </c>
      <c r="M272" s="36" t="n">
        <v>-31975.33971936349</v>
      </c>
      <c r="N272" s="36" t="n">
        <v>-31.97533971936349</v>
      </c>
      <c r="O272" s="37" t="inlineStr"/>
    </row>
    <row r="273">
      <c r="A273" s="45" t="n">
        <v>1900</v>
      </c>
      <c r="B273" s="46" t="n">
        <v>1626.85</v>
      </c>
      <c r="C273" s="46" t="inlineStr">
        <is>
          <t>CuAl2O4</t>
        </is>
      </c>
      <c r="D273" s="46" t="inlineStr">
        <is>
          <t>copper aluminate spinel</t>
        </is>
      </c>
      <c r="E273" s="46" t="inlineStr">
        <is>
          <t>Al2O3</t>
        </is>
      </c>
      <c r="F273" s="46" t="inlineStr">
        <is>
          <t>Cu + Al2O3 + 0.5 O2 -&gt; CuAl2O4</t>
        </is>
      </c>
      <c r="G273" s="46" t="n">
        <v>-336933.2203435318</v>
      </c>
      <c r="H273" s="46" t="inlineStr">
        <is>
          <t>CORUNDUM#1; GAS#1; IONIC_LIQ#2</t>
        </is>
      </c>
      <c r="I273" s="46" t="inlineStr"/>
      <c r="J273" s="46" t="inlineStr"/>
      <c r="K273" s="46" t="n">
        <v>-119817.6814199426</v>
      </c>
      <c r="L273" s="46" t="n">
        <v>-451347.1561276338</v>
      </c>
      <c r="M273" s="46" t="n">
        <v>-31946.83367608534</v>
      </c>
      <c r="N273" s="46" t="n">
        <v>-31.94683367608534</v>
      </c>
      <c r="O273" s="47" t="inlineStr"/>
    </row>
  </sheetData>
  <mergeCells count="2">
    <mergeCell ref="A1:J1"/>
    <mergeCell ref="A2:J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A5A5A5"/>
    <outlinePr summaryBelow="1" summaryRight="1"/>
    <pageSetUpPr/>
  </sheetPr>
  <dimension ref="A1:N2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21" customWidth="1" min="3" max="3"/>
    <col width="30" customWidth="1" min="4" max="4"/>
    <col width="20" customWidth="1" min="5" max="5"/>
    <col width="21" customWidth="1" min="6" max="6"/>
    <col width="21" customWidth="1" min="7" max="7"/>
    <col width="21" customWidth="1" min="8" max="8"/>
    <col width="21" customWidth="1" min="9" max="9"/>
    <col width="21" customWidth="1" min="10" max="10"/>
    <col width="21" customWidth="1" min="11" max="11"/>
    <col width="21" customWidth="1" min="12" max="12"/>
    <col width="21" customWidth="1" min="13" max="13"/>
    <col width="8" customWidth="1" min="14" max="14"/>
  </cols>
  <sheetData>
    <row r="1">
      <c r="A1" s="3" t="inlineStr">
        <is>
          <t>RAW TC-PYTHON — CuFe₂O₄ decomposition components</t>
        </is>
      </c>
    </row>
    <row r="2">
      <c r="A2" s="31" t="inlineStr">
        <is>
          <t>Splits total reaction into Cu-capture + Fe-oxidation. See CuFe2O4_DeepDive tab for analysis with formula cells.</t>
        </is>
      </c>
    </row>
    <row r="3">
      <c r="A3" s="32" t="inlineStr">
        <is>
          <t>T_K</t>
        </is>
      </c>
      <c r="B3" s="33" t="inlineStr">
        <is>
          <t>T_C</t>
        </is>
      </c>
      <c r="C3" s="33" t="inlineStr">
        <is>
          <t>GM_system_product</t>
        </is>
      </c>
      <c r="D3" s="33" t="inlineStr">
        <is>
          <t>stable_phases</t>
        </is>
      </c>
      <c r="E3" s="33" t="inlineStr">
        <is>
          <t>spinel_phase_found</t>
        </is>
      </c>
      <c r="F3" s="33" t="inlineStr">
        <is>
          <t>GM_spinel</t>
        </is>
      </c>
      <c r="G3" s="33" t="inlineStr">
        <is>
          <t>G_Cu_metal</t>
        </is>
      </c>
      <c r="H3" s="33" t="inlineStr">
        <is>
          <t>G_O2</t>
        </is>
      </c>
      <c r="I3" s="33" t="inlineStr">
        <is>
          <t>dG_alternative_J</t>
        </is>
      </c>
      <c r="J3" s="33" t="inlineStr">
        <is>
          <t>dG_alternative_kJ</t>
        </is>
      </c>
      <c r="K3" s="33" t="inlineStr">
        <is>
          <t>dG_original_J</t>
        </is>
      </c>
      <c r="L3" s="33" t="inlineStr">
        <is>
          <t>dG_original_kJ</t>
        </is>
      </c>
      <c r="M3" s="33" t="inlineStr">
        <is>
          <t>dG_Fe_oxidation_kJ</t>
        </is>
      </c>
      <c r="N3" s="34" t="inlineStr">
        <is>
          <t>notes</t>
        </is>
      </c>
    </row>
    <row r="4">
      <c r="A4" s="35" t="n">
        <v>800</v>
      </c>
      <c r="B4" s="36" t="n">
        <v>526.85</v>
      </c>
      <c r="C4" s="36" t="n">
        <v>-162100.4647814551</v>
      </c>
      <c r="D4" s="36" t="inlineStr">
        <is>
          <t>CUO#1; GAS#1; SPINEL#1</t>
        </is>
      </c>
      <c r="E4" s="36" t="inlineStr">
        <is>
          <t>SPINEL#1</t>
        </is>
      </c>
      <c r="F4" s="36" t="n">
        <v>-162103.1197183228</v>
      </c>
      <c r="G4" s="36" t="n">
        <v>-33912.57299215905</v>
      </c>
      <c r="H4" s="36" t="n">
        <v>-172813.3044591302</v>
      </c>
      <c r="I4" s="36" t="n">
        <v>-85340.8526935759</v>
      </c>
      <c r="J4" s="36" t="n">
        <v>-85.3408526935759</v>
      </c>
      <c r="K4" s="36" t="n">
        <v>-271031.8747910243</v>
      </c>
      <c r="L4" s="36" t="n">
        <v>-271.0318747910243</v>
      </c>
      <c r="M4" s="36" t="n">
        <v>-185.6910220974484</v>
      </c>
      <c r="N4" s="37" t="inlineStr"/>
    </row>
    <row r="5">
      <c r="A5" s="38" t="n">
        <v>850</v>
      </c>
      <c r="B5" s="39" t="n">
        <v>576.85</v>
      </c>
      <c r="C5" s="39" t="n">
        <v>-164531.6760717952</v>
      </c>
      <c r="D5" s="39" t="inlineStr">
        <is>
          <t>CUO#1; GAS#1; SPINEL#1</t>
        </is>
      </c>
      <c r="E5" s="39" t="inlineStr">
        <is>
          <t>SPINEL#1</t>
        </is>
      </c>
      <c r="F5" s="39" t="n">
        <v>-164537.2634709534</v>
      </c>
      <c r="G5" s="39" t="n">
        <v>-36899.71572267172</v>
      </c>
      <c r="H5" s="39" t="n">
        <v>-184655.7645699373</v>
      </c>
      <c r="I5" s="39" t="n">
        <v>-82376.5844552957</v>
      </c>
      <c r="J5" s="39" t="n">
        <v>-82.3765844552957</v>
      </c>
      <c r="K5" s="39" t="n">
        <v>-262714.1421186505</v>
      </c>
      <c r="L5" s="39" t="n">
        <v>-262.7141421186505</v>
      </c>
      <c r="M5" s="39" t="n">
        <v>-180.3375576633548</v>
      </c>
      <c r="N5" s="40" t="inlineStr"/>
    </row>
    <row r="6">
      <c r="A6" s="35" t="n">
        <v>900</v>
      </c>
      <c r="B6" s="36" t="n">
        <v>626.85</v>
      </c>
      <c r="C6" s="36" t="n">
        <v>-167047.6962978091</v>
      </c>
      <c r="D6" s="36" t="inlineStr">
        <is>
          <t>CUO#1; GAS#1; SPINEL#1</t>
        </is>
      </c>
      <c r="E6" s="36" t="inlineStr">
        <is>
          <t>SPINEL#1</t>
        </is>
      </c>
      <c r="F6" s="36" t="n">
        <v>-167058.8157897713</v>
      </c>
      <c r="G6" s="36" t="n">
        <v>-39969.02623895592</v>
      </c>
      <c r="H6" s="36" t="n">
        <v>-196598.464641915</v>
      </c>
      <c r="I6" s="36" t="n">
        <v>-79384.09696046007</v>
      </c>
      <c r="J6" s="36" t="n">
        <v>-79.38409696046007</v>
      </c>
      <c r="K6" s="36" t="n">
        <v>-253638.9817711887</v>
      </c>
      <c r="L6" s="36" t="n">
        <v>-253.6389817711887</v>
      </c>
      <c r="M6" s="36" t="n">
        <v>-174.2548848107286</v>
      </c>
      <c r="N6" s="37" t="inlineStr"/>
    </row>
    <row r="7">
      <c r="A7" s="38" t="n">
        <v>950</v>
      </c>
      <c r="B7" s="39" t="n">
        <v>676.85</v>
      </c>
      <c r="C7" s="39" t="n">
        <v>-169644.2453335798</v>
      </c>
      <c r="D7" s="39" t="inlineStr">
        <is>
          <t>CUO#1; GAS#1; SPINEL#1</t>
        </is>
      </c>
      <c r="E7" s="39" t="inlineStr">
        <is>
          <t>SPINEL#1</t>
        </is>
      </c>
      <c r="F7" s="39" t="n">
        <v>-169665.2505084478</v>
      </c>
      <c r="G7" s="39" t="n">
        <v>-43116.53145504323</v>
      </c>
      <c r="H7" s="39" t="n">
        <v>-208636.6624357149</v>
      </c>
      <c r="I7" s="39" t="n">
        <v>-76337.72444487084</v>
      </c>
      <c r="J7" s="39" t="n">
        <v>-76.33772444487084</v>
      </c>
      <c r="K7" s="39" t="n">
        <v>-244633.4630851566</v>
      </c>
      <c r="L7" s="39" t="n">
        <v>-244.6334630851566</v>
      </c>
      <c r="M7" s="39" t="n">
        <v>-168.2957386402858</v>
      </c>
      <c r="N7" s="40" t="inlineStr"/>
    </row>
    <row r="8">
      <c r="A8" s="35" t="n">
        <v>1000</v>
      </c>
      <c r="B8" s="36" t="n">
        <v>726.85</v>
      </c>
      <c r="C8" s="36" t="n">
        <v>-172317.5256395828</v>
      </c>
      <c r="D8" s="36" t="inlineStr">
        <is>
          <t>CUO#1; GAS#1; SPINEL#1</t>
        </is>
      </c>
      <c r="E8" s="36" t="inlineStr">
        <is>
          <t>SPINEL#1</t>
        </is>
      </c>
      <c r="F8" s="36" t="n">
        <v>-172355.2916892779</v>
      </c>
      <c r="G8" s="36" t="n">
        <v>-46338.66341131481</v>
      </c>
      <c r="H8" s="36" t="n">
        <v>-220766.0411412051</v>
      </c>
      <c r="I8" s="36" t="n">
        <v>-73247.96865262697</v>
      </c>
      <c r="J8" s="36" t="n">
        <v>-73.24796865262697</v>
      </c>
      <c r="K8" s="36" t="n">
        <v>-235692.7056654284</v>
      </c>
      <c r="L8" s="36" t="n">
        <v>-235.6927056654284</v>
      </c>
      <c r="M8" s="36" t="n">
        <v>-162.4447370128015</v>
      </c>
      <c r="N8" s="37" t="inlineStr"/>
    </row>
    <row r="9">
      <c r="A9" s="38" t="n">
        <v>1050</v>
      </c>
      <c r="B9" s="39" t="n">
        <v>776.85</v>
      </c>
      <c r="C9" s="39" t="n">
        <v>-175064.1651550736</v>
      </c>
      <c r="D9" s="39" t="inlineStr">
        <is>
          <t>CUO#1; GAS#1; SPINEL#1</t>
        </is>
      </c>
      <c r="E9" s="39" t="inlineStr">
        <is>
          <t>SPINEL#1</t>
        </is>
      </c>
      <c r="F9" s="39" t="n">
        <v>-175128.9508725604</v>
      </c>
      <c r="G9" s="39" t="n">
        <v>-49632.20212835616</v>
      </c>
      <c r="H9" s="39" t="n">
        <v>-232982.6508510953</v>
      </c>
      <c r="I9" s="39" t="n">
        <v>-70178.77334360895</v>
      </c>
      <c r="J9" s="39" t="n">
        <v>-70.17877334360895</v>
      </c>
      <c r="K9" s="39" t="n">
        <v>-226812.178289979</v>
      </c>
      <c r="L9" s="39" t="n">
        <v>-226.812178289979</v>
      </c>
      <c r="M9" s="39" t="n">
        <v>-156.63340494637</v>
      </c>
      <c r="N9" s="40" t="inlineStr"/>
    </row>
    <row r="10">
      <c r="A10" s="35" t="n">
        <v>1100</v>
      </c>
      <c r="B10" s="36" t="n">
        <v>826.85</v>
      </c>
      <c r="C10" s="36" t="n">
        <v>-177881.1743129264</v>
      </c>
      <c r="D10" s="36" t="inlineStr">
        <is>
          <t>CUO#1; GAS#1; SPINEL#1</t>
        </is>
      </c>
      <c r="E10" s="36" t="inlineStr">
        <is>
          <t>SPINEL#1</t>
        </is>
      </c>
      <c r="F10" s="36" t="n">
        <v>-177987.4837585007</v>
      </c>
      <c r="G10" s="36" t="n">
        <v>-52994.23058128006</v>
      </c>
      <c r="H10" s="36" t="n">
        <v>-245282.8726856817</v>
      </c>
      <c r="I10" s="36" t="n">
        <v>-67143.94676614506</v>
      </c>
      <c r="J10" s="36" t="n">
        <v>-67.14394676614506</v>
      </c>
      <c r="K10" s="36" t="n">
        <v>-217989.7230296175</v>
      </c>
      <c r="L10" s="36" t="n">
        <v>-217.9897230296175</v>
      </c>
      <c r="M10" s="36" t="n">
        <v>-150.8457762634724</v>
      </c>
      <c r="N10" s="37" t="inlineStr"/>
    </row>
    <row r="11">
      <c r="A11" s="38" t="n">
        <v>1150</v>
      </c>
      <c r="B11" s="39" t="n">
        <v>876.85</v>
      </c>
      <c r="C11" s="39" t="n">
        <v>-180765.9096637162</v>
      </c>
      <c r="D11" s="39" t="inlineStr">
        <is>
          <t>CUO#1; GAS#1; SPINEL#1</t>
        </is>
      </c>
      <c r="E11" s="39" t="inlineStr">
        <is>
          <t>SPINEL#1</t>
        </is>
      </c>
      <c r="F11" s="39" t="n">
        <v>-180933.227721068</v>
      </c>
      <c r="G11" s="39" t="n">
        <v>-56422.09952457435</v>
      </c>
      <c r="H11" s="39" t="n">
        <v>-257663.3746140724</v>
      </c>
      <c r="I11" s="39" t="n">
        <v>-64151.39270742633</v>
      </c>
      <c r="J11" s="39" t="n">
        <v>-64.15139270742634</v>
      </c>
      <c r="K11" s="39" t="n">
        <v>-209224.6060921538</v>
      </c>
      <c r="L11" s="39" t="n">
        <v>-209.2246060921538</v>
      </c>
      <c r="M11" s="39" t="n">
        <v>-145.0732133847275</v>
      </c>
      <c r="N11" s="40" t="inlineStr"/>
    </row>
    <row r="12">
      <c r="A12" s="35" t="n">
        <v>1200</v>
      </c>
      <c r="B12" s="36" t="n">
        <v>926.85</v>
      </c>
      <c r="C12" s="36" t="n">
        <v>-183716.0383880882</v>
      </c>
      <c r="D12" s="36" t="inlineStr">
        <is>
          <t>CUO#1; GAS#1; SPINEL#1</t>
        </is>
      </c>
      <c r="E12" s="36" t="inlineStr">
        <is>
          <t>SPINEL#1</t>
        </is>
      </c>
      <c r="F12" s="36" t="n">
        <v>-183969.2931740159</v>
      </c>
      <c r="G12" s="36" t="n">
        <v>-59913.40042195933</v>
      </c>
      <c r="H12" s="36" t="n">
        <v>-270121.0791427472</v>
      </c>
      <c r="I12" s="36" t="n">
        <v>-61206.73749825312</v>
      </c>
      <c r="J12" s="36" t="n">
        <v>-61.20673749825312</v>
      </c>
      <c r="K12" s="36" t="n">
        <v>-200513.5269605683</v>
      </c>
      <c r="L12" s="36" t="n">
        <v>-200.5135269605683</v>
      </c>
      <c r="M12" s="36" t="n">
        <v>-139.3067894623152</v>
      </c>
      <c r="N12" s="37" t="inlineStr"/>
    </row>
    <row r="13">
      <c r="A13" s="38" t="n">
        <v>1250</v>
      </c>
      <c r="B13" s="39" t="n">
        <v>976.85</v>
      </c>
      <c r="C13" s="39" t="n">
        <v>-186729.4996516531</v>
      </c>
      <c r="D13" s="39" t="inlineStr">
        <is>
          <t>CUO#1; GAS#1; SPINEL#1</t>
        </is>
      </c>
      <c r="E13" s="39" t="inlineStr">
        <is>
          <t>SPINEL#1</t>
        </is>
      </c>
      <c r="F13" s="39" t="n">
        <v>-187099.0943328858</v>
      </c>
      <c r="G13" s="39" t="n">
        <v>-63465.94505805945</v>
      </c>
      <c r="H13" s="39" t="n">
        <v>-282653.1375873307</v>
      </c>
      <c r="I13" s="39" t="n">
        <v>-58314.51310632285</v>
      </c>
      <c r="J13" s="39" t="n">
        <v>-58.31451310632285</v>
      </c>
      <c r="K13" s="39" t="n">
        <v>-191857.9424376593</v>
      </c>
      <c r="L13" s="39" t="n">
        <v>-191.8579424376593</v>
      </c>
      <c r="M13" s="39" t="n">
        <v>-133.5434293313364</v>
      </c>
      <c r="N13" s="40" t="inlineStr"/>
    </row>
    <row r="14">
      <c r="A14" s="35" t="n">
        <v>1300</v>
      </c>
      <c r="B14" s="36" t="n">
        <v>1026.85</v>
      </c>
      <c r="C14" s="36" t="n">
        <v>-189804.460480857</v>
      </c>
      <c r="D14" s="36" t="inlineStr">
        <is>
          <t>CUO#1; GAS#1; SPINEL#1</t>
        </is>
      </c>
      <c r="E14" s="36" t="inlineStr">
        <is>
          <t>SPINEL#1</t>
        </is>
      </c>
      <c r="F14" s="36" t="n">
        <v>-190325.7232691652</v>
      </c>
      <c r="G14" s="36" t="n">
        <v>-67077.64455849766</v>
      </c>
      <c r="H14" s="36" t="n">
        <v>-295256.9074000003</v>
      </c>
      <c r="I14" s="36" t="n">
        <v>-55478.72237852449</v>
      </c>
      <c r="J14" s="36" t="n">
        <v>-55.47872237852449</v>
      </c>
      <c r="K14" s="36" t="n">
        <v>-183259.2137216339</v>
      </c>
      <c r="L14" s="36" t="n">
        <v>-183.2592137216339</v>
      </c>
      <c r="M14" s="36" t="n">
        <v>-127.7804913431094</v>
      </c>
      <c r="N14" s="37" t="inlineStr"/>
    </row>
    <row r="15">
      <c r="A15" s="38" t="n">
        <v>1350</v>
      </c>
      <c r="B15" s="39" t="n">
        <v>1076.85</v>
      </c>
      <c r="C15" s="39" t="n">
        <v>-192939.2658049147</v>
      </c>
      <c r="D15" s="39" t="inlineStr">
        <is>
          <t>CUO#1; GAS#1; SPINEL#1</t>
        </is>
      </c>
      <c r="E15" s="39" t="inlineStr">
        <is>
          <t>SPINEL#1</t>
        </is>
      </c>
      <c r="F15" s="39" t="n">
        <v>-193651.2056806667</v>
      </c>
      <c r="G15" s="39" t="n">
        <v>-70746.38367789735</v>
      </c>
      <c r="H15" s="39" t="n">
        <v>-307929.9322742684</v>
      </c>
      <c r="I15" s="39" t="n">
        <v>-52703.06948850024</v>
      </c>
      <c r="J15" s="39" t="n">
        <v>-52.70306948850025</v>
      </c>
      <c r="K15" s="39" t="n">
        <v>-174717.4310201225</v>
      </c>
      <c r="L15" s="39" t="n">
        <v>-174.7174310201225</v>
      </c>
      <c r="M15" s="39" t="n">
        <v>-122.0143615316222</v>
      </c>
      <c r="N15" s="40" t="inlineStr"/>
    </row>
    <row r="16">
      <c r="A16" s="35" t="n">
        <v>1400</v>
      </c>
      <c r="B16" s="36" t="n">
        <v>1126.85</v>
      </c>
      <c r="C16" s="36" t="n">
        <v>-196159.747490302</v>
      </c>
      <c r="D16" s="36" t="inlineStr">
        <is>
          <t>GAS#1; IONIC_LIQ#2; SPINEL#1</t>
        </is>
      </c>
      <c r="E16" s="36" t="inlineStr">
        <is>
          <t>SPINEL#1</t>
        </is>
      </c>
      <c r="F16" s="36" t="n">
        <v>-197585.6489223277</v>
      </c>
      <c r="G16" s="36" t="n">
        <v>-74885.75572616636</v>
      </c>
      <c r="H16" s="36" t="n">
        <v>-320669.9247844102</v>
      </c>
      <c r="I16" s="36" t="n">
        <v>-49766.68691877485</v>
      </c>
      <c r="J16" s="36" t="n">
        <v>-49.76668691877485</v>
      </c>
      <c r="K16" s="36" t="n">
        <v>-166008.6884661482</v>
      </c>
      <c r="L16" s="36" t="n">
        <v>-166.0086884661482</v>
      </c>
      <c r="M16" s="36" t="n">
        <v>-116.2420015473734</v>
      </c>
      <c r="N16" s="37" t="inlineStr"/>
    </row>
    <row r="17">
      <c r="A17" s="38" t="n">
        <v>1450</v>
      </c>
      <c r="B17" s="39" t="n">
        <v>1176.85</v>
      </c>
      <c r="C17" s="39" t="n">
        <v>-199477.6891574332</v>
      </c>
      <c r="D17" s="39" t="inlineStr">
        <is>
          <t>GAS#1; IONIC_LIQ#2; SPINEL#1</t>
        </is>
      </c>
      <c r="E17" s="39" t="inlineStr">
        <is>
          <t>SPINEL#1</t>
        </is>
      </c>
      <c r="F17" s="39" t="n">
        <v>-202219.4248472636</v>
      </c>
      <c r="G17" s="39" t="n">
        <v>-79154.90829742474</v>
      </c>
      <c r="H17" s="39" t="n">
        <v>-333474.7513710395</v>
      </c>
      <c r="I17" s="39" t="n">
        <v>-47103.74937141011</v>
      </c>
      <c r="J17" s="39" t="n">
        <v>-47.10374937141012</v>
      </c>
      <c r="K17" s="39" t="n">
        <v>-157564.5635551985</v>
      </c>
      <c r="L17" s="39" t="n">
        <v>-157.5645635551985</v>
      </c>
      <c r="M17" s="39" t="n">
        <v>-110.4608141837884</v>
      </c>
      <c r="N17" s="40" t="inlineStr"/>
    </row>
    <row r="18">
      <c r="A18" s="35" t="n">
        <v>1500</v>
      </c>
      <c r="B18" s="36" t="n">
        <v>1226.85</v>
      </c>
      <c r="C18" s="36" t="n">
        <v>-202912.6130385665</v>
      </c>
      <c r="D18" s="36" t="inlineStr">
        <is>
          <t>GAS#1; IONIC_LIQ#2; SPINEL#1</t>
        </is>
      </c>
      <c r="E18" s="36" t="inlineStr">
        <is>
          <t>SPINEL#1</t>
        </is>
      </c>
      <c r="F18" s="36" t="n">
        <v>-207499.8004653156</v>
      </c>
      <c r="G18" s="36" t="n">
        <v>-83478.17103307633</v>
      </c>
      <c r="H18" s="36" t="n">
        <v>-346342.4195472346</v>
      </c>
      <c r="I18" s="36" t="n">
        <v>-44936.49858588353</v>
      </c>
      <c r="J18" s="36" t="n">
        <v>-44.93649858588353</v>
      </c>
      <c r="K18" s="36" t="n">
        <v>-149605.0590697445</v>
      </c>
      <c r="L18" s="36" t="n">
        <v>-149.6050590697446</v>
      </c>
      <c r="M18" s="36" t="n">
        <v>-104.668560483861</v>
      </c>
      <c r="N18" s="37" t="inlineStr"/>
    </row>
    <row r="19">
      <c r="A19" s="38" t="n">
        <v>1550</v>
      </c>
      <c r="B19" s="39" t="n">
        <v>1276.85</v>
      </c>
      <c r="C19" s="39" t="n">
        <v>-206478.1957356669</v>
      </c>
      <c r="D19" s="39" t="inlineStr">
        <is>
          <t>GAS#1; IONIC_LIQ#2; SPINEL#1</t>
        </is>
      </c>
      <c r="E19" s="39" t="inlineStr">
        <is>
          <t>SPINEL#1</t>
        </is>
      </c>
      <c r="F19" s="39" t="n">
        <v>-213044.491400598</v>
      </c>
      <c r="G19" s="39" t="n">
        <v>-87853.73960806547</v>
      </c>
      <c r="H19" s="39" t="n">
        <v>-359271.0672644661</v>
      </c>
      <c r="I19" s="39" t="n">
        <v>-43371.56293155113</v>
      </c>
      <c r="J19" s="39" t="n">
        <v>-43.37156293155113</v>
      </c>
      <c r="K19" s="39" t="n">
        <v>-142234.8822979305</v>
      </c>
      <c r="L19" s="39" t="n">
        <v>-142.2348822979305</v>
      </c>
      <c r="M19" s="39" t="n">
        <v>-98.86331936637941</v>
      </c>
      <c r="N19" s="40" t="inlineStr"/>
    </row>
    <row r="20">
      <c r="A20" s="35" t="n">
        <v>1600</v>
      </c>
      <c r="B20" s="36" t="n">
        <v>1326.85</v>
      </c>
      <c r="C20" s="36" t="n">
        <v>-210180.750556919</v>
      </c>
      <c r="D20" s="36" t="inlineStr">
        <is>
          <t>GAS#1; IONIC_LIQ#2; SPINEL#1</t>
        </is>
      </c>
      <c r="E20" s="36" t="inlineStr">
        <is>
          <t>SPINEL#1</t>
        </is>
      </c>
      <c r="F20" s="36" t="n">
        <v>-218573.070040993</v>
      </c>
      <c r="G20" s="36" t="n">
        <v>-92279.92616727331</v>
      </c>
      <c r="H20" s="36" t="n">
        <v>-372258.9544395002</v>
      </c>
      <c r="I20" s="36" t="n">
        <v>-42463.10407268698</v>
      </c>
      <c r="J20" s="36" t="n">
        <v>-42.46310407268698</v>
      </c>
      <c r="K20" s="36" t="n">
        <v>-135506.6161636098</v>
      </c>
      <c r="L20" s="36" t="n">
        <v>-135.5066161636098</v>
      </c>
      <c r="M20" s="36" t="n">
        <v>-93.0435120909228</v>
      </c>
      <c r="N20" s="37" t="inlineStr"/>
    </row>
    <row r="21">
      <c r="A21" s="38" t="n">
        <v>1650</v>
      </c>
      <c r="B21" s="39" t="n">
        <v>1376.85</v>
      </c>
      <c r="C21" s="39" t="n">
        <v>-214033.8048883635</v>
      </c>
      <c r="D21" s="39" t="inlineStr">
        <is>
          <t>GAS#1; IONIC_LIQ#2; SPINEL#1</t>
        </is>
      </c>
      <c r="E21" s="39" t="inlineStr">
        <is>
          <t>SPINEL#1</t>
        </is>
      </c>
      <c r="F21" s="39" t="n">
        <v>-224073.4757480856</v>
      </c>
      <c r="G21" s="39" t="n">
        <v>-96755.14839899541</v>
      </c>
      <c r="H21" s="39" t="n">
        <v>-385304.4566984351</v>
      </c>
      <c r="I21" s="39" t="n">
        <v>-42314.67188369785</v>
      </c>
      <c r="J21" s="39" t="n">
        <v>-42.31467188369786</v>
      </c>
      <c r="K21" s="39" t="n">
        <v>-129293.4438795564</v>
      </c>
      <c r="L21" s="39" t="n">
        <v>-129.2934438795564</v>
      </c>
      <c r="M21" s="39" t="n">
        <v>-86.97877199585852</v>
      </c>
      <c r="N21" s="40" t="inlineStr"/>
    </row>
    <row r="22">
      <c r="A22" s="35" t="n">
        <v>1700</v>
      </c>
      <c r="B22" s="36" t="n">
        <v>1426.85</v>
      </c>
      <c r="C22" s="36" t="n">
        <v>-218074.3954513268</v>
      </c>
      <c r="D22" s="36" t="inlineStr">
        <is>
          <t>GAS#1; IONIC_LIQ#2; SPINEL#1</t>
        </is>
      </c>
      <c r="E22" s="36" t="inlineStr">
        <is>
          <t>SPINEL#1</t>
        </is>
      </c>
      <c r="F22" s="36" t="n">
        <v>-229645.0802664577</v>
      </c>
      <c r="G22" s="36" t="n">
        <v>-101277.9199339312</v>
      </c>
      <c r="H22" s="36" t="n">
        <v>-398406.061438994</v>
      </c>
      <c r="I22" s="36" t="n">
        <v>-43191.36262170249</v>
      </c>
      <c r="J22" s="36" t="n">
        <v>-43.19136262170249</v>
      </c>
      <c r="K22" s="36" t="n">
        <v>-122290.4987869768</v>
      </c>
      <c r="L22" s="36" t="n">
        <v>-122.2904987869768</v>
      </c>
      <c r="M22" s="36" t="n">
        <v>-79.0991361652743</v>
      </c>
      <c r="N22" s="37" t="inlineStr"/>
    </row>
    <row r="23">
      <c r="A23" s="38" t="n">
        <v>1750</v>
      </c>
      <c r="B23" s="39" t="n">
        <v>1476.85</v>
      </c>
      <c r="C23" s="39" t="n">
        <v>-222375.5197431234</v>
      </c>
      <c r="D23" s="39" t="inlineStr">
        <is>
          <t>GAS#1; IONIC_LIQ#2</t>
        </is>
      </c>
      <c r="E23" s="39" t="inlineStr"/>
      <c r="F23" s="39" t="inlineStr"/>
      <c r="G23" s="39" t="n">
        <v>-105846.8418745748</v>
      </c>
      <c r="H23" s="39" t="n">
        <v>-411562.3663447147</v>
      </c>
      <c r="I23" s="39" t="n">
        <v>-44593.63977112505</v>
      </c>
      <c r="J23" s="39" t="n">
        <v>-44.59363977112505</v>
      </c>
      <c r="K23" s="39" t="n">
        <v>-116776.7226713269</v>
      </c>
      <c r="L23" s="39" t="n">
        <v>-116.776722671327</v>
      </c>
      <c r="M23" s="39" t="n">
        <v>-72.1830829002019</v>
      </c>
      <c r="N23" s="40" t="inlineStr"/>
    </row>
    <row r="24">
      <c r="A24" s="35" t="n">
        <v>1800</v>
      </c>
      <c r="B24" s="36" t="n">
        <v>1526.85</v>
      </c>
      <c r="C24" s="36" t="n">
        <v>-226811.1911823935</v>
      </c>
      <c r="D24" s="36" t="inlineStr">
        <is>
          <t>GAS#1; IONIC_LIQ#2</t>
        </is>
      </c>
      <c r="E24" s="36" t="inlineStr"/>
      <c r="F24" s="36" t="inlineStr"/>
      <c r="G24" s="36" t="n">
        <v>-110460.5952933756</v>
      </c>
      <c r="H24" s="36" t="n">
        <v>-424772.0805032522</v>
      </c>
      <c r="I24" s="36" t="n">
        <v>-45669.50958166597</v>
      </c>
      <c r="J24" s="36" t="n">
        <v>-45.66950958166598</v>
      </c>
      <c r="K24" s="36" t="n">
        <v>-111880.3016055257</v>
      </c>
      <c r="L24" s="36" t="n">
        <v>-111.8803016055257</v>
      </c>
      <c r="M24" s="36" t="n">
        <v>-66.21079202385968</v>
      </c>
      <c r="N24" s="37" t="inlineStr"/>
    </row>
    <row r="25">
      <c r="A25" s="38" t="n">
        <v>1850</v>
      </c>
      <c r="B25" s="39" t="n">
        <v>1576.85</v>
      </c>
      <c r="C25" s="39" t="n">
        <v>-231322.1583674368</v>
      </c>
      <c r="D25" s="39" t="inlineStr">
        <is>
          <t>GAS#1; IONIC_LIQ#2</t>
        </is>
      </c>
      <c r="E25" s="39" t="inlineStr"/>
      <c r="F25" s="39" t="inlineStr"/>
      <c r="G25" s="39" t="n">
        <v>-115117.9345650079</v>
      </c>
      <c r="H25" s="39" t="n">
        <v>-438034.0282849706</v>
      </c>
      <c r="I25" s="39" t="n">
        <v>-46932.59964095638</v>
      </c>
      <c r="J25" s="39" t="n">
        <v>-46.93259964095638</v>
      </c>
      <c r="K25" s="39" t="n">
        <v>-107179.2750143418</v>
      </c>
      <c r="L25" s="39" t="n">
        <v>-107.1792750143418</v>
      </c>
      <c r="M25" s="39" t="n">
        <v>-60.24667537338543</v>
      </c>
      <c r="N25" s="40" t="inlineStr"/>
    </row>
    <row r="26">
      <c r="A26" s="41" t="n">
        <v>1900</v>
      </c>
      <c r="B26" s="42" t="n">
        <v>1626.85</v>
      </c>
      <c r="C26" s="42" t="n">
        <v>-235907.2908840902</v>
      </c>
      <c r="D26" s="42" t="inlineStr">
        <is>
          <t>GAS#1; IONIC_LIQ#2</t>
        </is>
      </c>
      <c r="E26" s="42" t="inlineStr"/>
      <c r="F26" s="42" t="inlineStr"/>
      <c r="G26" s="42" t="n">
        <v>-119817.6814199426</v>
      </c>
      <c r="H26" s="42" t="n">
        <v>-451347.1561276338</v>
      </c>
      <c r="I26" s="42" t="n">
        <v>-46715.28899386688</v>
      </c>
      <c r="J26" s="42" t="n">
        <v>-46.71528899386688</v>
      </c>
      <c r="K26" s="42" t="n">
        <v>-102693.7816081345</v>
      </c>
      <c r="L26" s="42" t="n">
        <v>-102.6937816081345</v>
      </c>
      <c r="M26" s="42" t="n">
        <v>-55.97849261426764</v>
      </c>
      <c r="N26" s="43" t="inlineStr"/>
    </row>
  </sheetData>
  <mergeCells count="2">
    <mergeCell ref="A1:J1"/>
    <mergeCell ref="A2:J2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A5A5A5"/>
    <outlinePr summaryBelow="1" summaryRight="1"/>
    <pageSetUpPr/>
  </sheetPr>
  <dimension ref="A1:I8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8" customWidth="1" min="2" max="2"/>
    <col width="8" customWidth="1" min="3" max="3"/>
    <col width="10" customWidth="1" min="4" max="4"/>
    <col width="10" customWidth="1" min="5" max="5"/>
    <col width="10" customWidth="1" min="6" max="6"/>
    <col width="24" customWidth="1" min="7" max="7"/>
    <col width="30" customWidth="1" min="8" max="8"/>
    <col width="8" customWidth="1" min="9" max="9"/>
  </cols>
  <sheetData>
    <row r="1">
      <c r="A1" s="3" t="inlineStr">
        <is>
          <t>RAW TC-PYTHON — Cu activity sweep at 1800 K (4 systems)</t>
        </is>
      </c>
    </row>
    <row r="2">
      <c r="A2" s="31" t="inlineStr">
        <is>
          <t>a_Cu is invariant in 2-phase fields (Gibbs Phase Rule). TCOX14 has no separate metallic Cu phase; all Cu enters IONIC_LIQ.</t>
        </is>
      </c>
    </row>
    <row r="3">
      <c r="A3" s="32" t="inlineStr">
        <is>
          <t>system</t>
        </is>
      </c>
      <c r="B3" s="33" t="inlineStr">
        <is>
          <t>oxide</t>
        </is>
      </c>
      <c r="C3" s="33" t="inlineStr">
        <is>
          <t>T_K</t>
        </is>
      </c>
      <c r="D3" s="33" t="inlineStr">
        <is>
          <t>X_Cu</t>
        </is>
      </c>
      <c r="E3" s="33" t="inlineStr">
        <is>
          <t>X_M</t>
        </is>
      </c>
      <c r="F3" s="33" t="inlineStr">
        <is>
          <t>X_O</t>
        </is>
      </c>
      <c r="G3" s="33" t="inlineStr">
        <is>
          <t>a_Cu</t>
        </is>
      </c>
      <c r="H3" s="33" t="inlineStr">
        <is>
          <t>stable_phases</t>
        </is>
      </c>
      <c r="I3" s="34" t="inlineStr">
        <is>
          <t>notes</t>
        </is>
      </c>
    </row>
    <row r="4">
      <c r="A4" s="35" t="inlineStr">
        <is>
          <t>Cu-Al-O</t>
        </is>
      </c>
      <c r="B4" s="36" t="inlineStr">
        <is>
          <t>Al2O3</t>
        </is>
      </c>
      <c r="C4" s="36" t="n">
        <v>1800</v>
      </c>
      <c r="D4" s="36" t="n">
        <v>0.9</v>
      </c>
      <c r="E4" s="36" t="n">
        <v>0.04</v>
      </c>
      <c r="F4" s="36" t="n">
        <v>0.06</v>
      </c>
      <c r="G4" s="36" t="n">
        <v>0.0006242415932771841</v>
      </c>
      <c r="H4" s="36" t="inlineStr">
        <is>
          <t>CORUNDUM#1; IONIC_LIQ#1</t>
        </is>
      </c>
      <c r="I4" s="37" t="inlineStr"/>
    </row>
    <row r="5">
      <c r="A5" s="38" t="inlineStr">
        <is>
          <t>Cu-Al-O</t>
        </is>
      </c>
      <c r="B5" s="39" t="inlineStr">
        <is>
          <t>Al2O3</t>
        </is>
      </c>
      <c r="C5" s="39" t="n">
        <v>1800</v>
      </c>
      <c r="D5" s="39" t="n">
        <v>0.855263</v>
      </c>
      <c r="E5" s="39" t="n">
        <v>0.057895</v>
      </c>
      <c r="F5" s="39" t="n">
        <v>0.086842</v>
      </c>
      <c r="G5" s="39" t="n">
        <v>0.000624241593277183</v>
      </c>
      <c r="H5" s="39" t="inlineStr">
        <is>
          <t>CORUNDUM#1; IONIC_LIQ#1</t>
        </is>
      </c>
      <c r="I5" s="40" t="inlineStr"/>
    </row>
    <row r="6">
      <c r="A6" s="35" t="inlineStr">
        <is>
          <t>Cu-Al-O</t>
        </is>
      </c>
      <c r="B6" s="36" t="inlineStr">
        <is>
          <t>Al2O3</t>
        </is>
      </c>
      <c r="C6" s="36" t="n">
        <v>1800</v>
      </c>
      <c r="D6" s="36" t="n">
        <v>0.810526</v>
      </c>
      <c r="E6" s="36" t="n">
        <v>0.075789</v>
      </c>
      <c r="F6" s="36" t="n">
        <v>0.113684</v>
      </c>
      <c r="G6" s="36" t="n">
        <v>0.0006242415932771836</v>
      </c>
      <c r="H6" s="36" t="inlineStr">
        <is>
          <t>CORUNDUM#1; IONIC_LIQ#1</t>
        </is>
      </c>
      <c r="I6" s="37" t="inlineStr"/>
    </row>
    <row r="7">
      <c r="A7" s="38" t="inlineStr">
        <is>
          <t>Cu-Al-O</t>
        </is>
      </c>
      <c r="B7" s="39" t="inlineStr">
        <is>
          <t>Al2O3</t>
        </is>
      </c>
      <c r="C7" s="39" t="n">
        <v>1800</v>
      </c>
      <c r="D7" s="39" t="n">
        <v>0.7657890000000001</v>
      </c>
      <c r="E7" s="39" t="n">
        <v>0.093684</v>
      </c>
      <c r="F7" s="39" t="n">
        <v>0.140526</v>
      </c>
      <c r="G7" s="39" t="n">
        <v>0.0006242415932771836</v>
      </c>
      <c r="H7" s="39" t="inlineStr">
        <is>
          <t>CORUNDUM#1; IONIC_LIQ#1</t>
        </is>
      </c>
      <c r="I7" s="40" t="inlineStr"/>
    </row>
    <row r="8">
      <c r="A8" s="35" t="inlineStr">
        <is>
          <t>Cu-Al-O</t>
        </is>
      </c>
      <c r="B8" s="36" t="inlineStr">
        <is>
          <t>Al2O3</t>
        </is>
      </c>
      <c r="C8" s="36" t="n">
        <v>1800</v>
      </c>
      <c r="D8" s="36" t="n">
        <v>0.7210530000000001</v>
      </c>
      <c r="E8" s="36" t="n">
        <v>0.111579</v>
      </c>
      <c r="F8" s="36" t="n">
        <v>0.167368</v>
      </c>
      <c r="G8" s="36" t="n">
        <v>0.0006242415932771846</v>
      </c>
      <c r="H8" s="36" t="inlineStr">
        <is>
          <t>CORUNDUM#1; IONIC_LIQ#1</t>
        </is>
      </c>
      <c r="I8" s="37" t="inlineStr"/>
    </row>
    <row r="9">
      <c r="A9" s="38" t="inlineStr">
        <is>
          <t>Cu-Al-O</t>
        </is>
      </c>
      <c r="B9" s="39" t="inlineStr">
        <is>
          <t>Al2O3</t>
        </is>
      </c>
      <c r="C9" s="39" t="n">
        <v>1800</v>
      </c>
      <c r="D9" s="39" t="n">
        <v>0.676316</v>
      </c>
      <c r="E9" s="39" t="n">
        <v>0.129474</v>
      </c>
      <c r="F9" s="39" t="n">
        <v>0.194211</v>
      </c>
      <c r="G9" s="39" t="n">
        <v>0.0006242415932771836</v>
      </c>
      <c r="H9" s="39" t="inlineStr">
        <is>
          <t>CORUNDUM#1; IONIC_LIQ#1</t>
        </is>
      </c>
      <c r="I9" s="40" t="inlineStr"/>
    </row>
    <row r="10">
      <c r="A10" s="35" t="inlineStr">
        <is>
          <t>Cu-Al-O</t>
        </is>
      </c>
      <c r="B10" s="36" t="inlineStr">
        <is>
          <t>Al2O3</t>
        </is>
      </c>
      <c r="C10" s="36" t="n">
        <v>1800</v>
      </c>
      <c r="D10" s="36" t="n">
        <v>0.631579</v>
      </c>
      <c r="E10" s="36" t="n">
        <v>0.147368</v>
      </c>
      <c r="F10" s="36" t="n">
        <v>0.221053</v>
      </c>
      <c r="G10" s="36" t="n">
        <v>0.0006242415932771836</v>
      </c>
      <c r="H10" s="36" t="inlineStr">
        <is>
          <t>CORUNDUM#1; IONIC_LIQ#1</t>
        </is>
      </c>
      <c r="I10" s="37" t="inlineStr"/>
    </row>
    <row r="11">
      <c r="A11" s="38" t="inlineStr">
        <is>
          <t>Cu-Al-O</t>
        </is>
      </c>
      <c r="B11" s="39" t="inlineStr">
        <is>
          <t>Al2O3</t>
        </is>
      </c>
      <c r="C11" s="39" t="n">
        <v>1800</v>
      </c>
      <c r="D11" s="39" t="n">
        <v>0.586842</v>
      </c>
      <c r="E11" s="39" t="n">
        <v>0.165263</v>
      </c>
      <c r="F11" s="39" t="n">
        <v>0.247895</v>
      </c>
      <c r="G11" s="39" t="n">
        <v>0.0006242415932771836</v>
      </c>
      <c r="H11" s="39" t="inlineStr">
        <is>
          <t>CORUNDUM#1; IONIC_LIQ#1</t>
        </is>
      </c>
      <c r="I11" s="40" t="inlineStr"/>
    </row>
    <row r="12">
      <c r="A12" s="35" t="inlineStr">
        <is>
          <t>Cu-Al-O</t>
        </is>
      </c>
      <c r="B12" s="36" t="inlineStr">
        <is>
          <t>Al2O3</t>
        </is>
      </c>
      <c r="C12" s="36" t="n">
        <v>1800</v>
      </c>
      <c r="D12" s="36" t="n">
        <v>0.5421049999999999</v>
      </c>
      <c r="E12" s="36" t="n">
        <v>0.183158</v>
      </c>
      <c r="F12" s="36" t="n">
        <v>0.274737</v>
      </c>
      <c r="G12" s="36" t="n">
        <v>0.0006242415932771825</v>
      </c>
      <c r="H12" s="36" t="inlineStr">
        <is>
          <t>CORUNDUM#1; IONIC_LIQ#1</t>
        </is>
      </c>
      <c r="I12" s="37" t="inlineStr"/>
    </row>
    <row r="13">
      <c r="A13" s="38" t="inlineStr">
        <is>
          <t>Cu-Al-O</t>
        </is>
      </c>
      <c r="B13" s="39" t="inlineStr">
        <is>
          <t>Al2O3</t>
        </is>
      </c>
      <c r="C13" s="39" t="n">
        <v>1800</v>
      </c>
      <c r="D13" s="39" t="n">
        <v>0.497368</v>
      </c>
      <c r="E13" s="39" t="n">
        <v>0.201053</v>
      </c>
      <c r="F13" s="39" t="n">
        <v>0.301579</v>
      </c>
      <c r="G13" s="39" t="n">
        <v>0.0006242415932771836</v>
      </c>
      <c r="H13" s="39" t="inlineStr">
        <is>
          <t>CORUNDUM#1; IONIC_LIQ#1</t>
        </is>
      </c>
      <c r="I13" s="40" t="inlineStr"/>
    </row>
    <row r="14">
      <c r="A14" s="35" t="inlineStr">
        <is>
          <t>Cu-Al-O</t>
        </is>
      </c>
      <c r="B14" s="36" t="inlineStr">
        <is>
          <t>Al2O3</t>
        </is>
      </c>
      <c r="C14" s="36" t="n">
        <v>1800</v>
      </c>
      <c r="D14" s="36" t="n">
        <v>0.452632</v>
      </c>
      <c r="E14" s="36" t="n">
        <v>0.218947</v>
      </c>
      <c r="F14" s="36" t="n">
        <v>0.328421</v>
      </c>
      <c r="G14" s="36" t="n">
        <v>0.0006242415932771836</v>
      </c>
      <c r="H14" s="36" t="inlineStr">
        <is>
          <t>CORUNDUM#1; IONIC_LIQ#1</t>
        </is>
      </c>
      <c r="I14" s="37" t="inlineStr"/>
    </row>
    <row r="15">
      <c r="A15" s="38" t="inlineStr">
        <is>
          <t>Cu-Al-O</t>
        </is>
      </c>
      <c r="B15" s="39" t="inlineStr">
        <is>
          <t>Al2O3</t>
        </is>
      </c>
      <c r="C15" s="39" t="n">
        <v>1800</v>
      </c>
      <c r="D15" s="39" t="n">
        <v>0.407895</v>
      </c>
      <c r="E15" s="39" t="n">
        <v>0.236842</v>
      </c>
      <c r="F15" s="39" t="n">
        <v>0.355263</v>
      </c>
      <c r="G15" s="39" t="n">
        <v>0.000624241593277183</v>
      </c>
      <c r="H15" s="39" t="inlineStr">
        <is>
          <t>CORUNDUM#1; IONIC_LIQ#1</t>
        </is>
      </c>
      <c r="I15" s="40" t="inlineStr"/>
    </row>
    <row r="16">
      <c r="A16" s="35" t="inlineStr">
        <is>
          <t>Cu-Al-O</t>
        </is>
      </c>
      <c r="B16" s="36" t="inlineStr">
        <is>
          <t>Al2O3</t>
        </is>
      </c>
      <c r="C16" s="36" t="n">
        <v>1800</v>
      </c>
      <c r="D16" s="36" t="n">
        <v>0.363158</v>
      </c>
      <c r="E16" s="36" t="n">
        <v>0.254737</v>
      </c>
      <c r="F16" s="36" t="n">
        <v>0.382105</v>
      </c>
      <c r="G16" s="36" t="n">
        <v>0.0006242415932771836</v>
      </c>
      <c r="H16" s="36" t="inlineStr">
        <is>
          <t>CORUNDUM#1; IONIC_LIQ#1</t>
        </is>
      </c>
      <c r="I16" s="37" t="inlineStr"/>
    </row>
    <row r="17">
      <c r="A17" s="38" t="inlineStr">
        <is>
          <t>Cu-Al-O</t>
        </is>
      </c>
      <c r="B17" s="39" t="inlineStr">
        <is>
          <t>Al2O3</t>
        </is>
      </c>
      <c r="C17" s="39" t="n">
        <v>1800</v>
      </c>
      <c r="D17" s="39" t="n">
        <v>0.318421</v>
      </c>
      <c r="E17" s="39" t="n">
        <v>0.272632</v>
      </c>
      <c r="F17" s="39" t="n">
        <v>0.408947</v>
      </c>
      <c r="G17" s="39" t="n">
        <v>0.0006242415932771846</v>
      </c>
      <c r="H17" s="39" t="inlineStr">
        <is>
          <t>CORUNDUM#1; IONIC_LIQ#1</t>
        </is>
      </c>
      <c r="I17" s="40" t="inlineStr"/>
    </row>
    <row r="18">
      <c r="A18" s="35" t="inlineStr">
        <is>
          <t>Cu-Al-O</t>
        </is>
      </c>
      <c r="B18" s="36" t="inlineStr">
        <is>
          <t>Al2O3</t>
        </is>
      </c>
      <c r="C18" s="36" t="n">
        <v>1800</v>
      </c>
      <c r="D18" s="36" t="n">
        <v>0.273684</v>
      </c>
      <c r="E18" s="36" t="n">
        <v>0.290526</v>
      </c>
      <c r="F18" s="36" t="n">
        <v>0.435789</v>
      </c>
      <c r="G18" s="36" t="n">
        <v>0.000624241593277183</v>
      </c>
      <c r="H18" s="36" t="inlineStr">
        <is>
          <t>CORUNDUM#1; IONIC_LIQ#1</t>
        </is>
      </c>
      <c r="I18" s="37" t="inlineStr"/>
    </row>
    <row r="19">
      <c r="A19" s="38" t="inlineStr">
        <is>
          <t>Cu-Al-O</t>
        </is>
      </c>
      <c r="B19" s="39" t="inlineStr">
        <is>
          <t>Al2O3</t>
        </is>
      </c>
      <c r="C19" s="39" t="n">
        <v>1800</v>
      </c>
      <c r="D19" s="39" t="n">
        <v>0.228947</v>
      </c>
      <c r="E19" s="39" t="n">
        <v>0.308421</v>
      </c>
      <c r="F19" s="39" t="n">
        <v>0.462632</v>
      </c>
      <c r="G19" s="39" t="n">
        <v>0.0006242415932771825</v>
      </c>
      <c r="H19" s="39" t="inlineStr">
        <is>
          <t>CORUNDUM#1; IONIC_LIQ#1</t>
        </is>
      </c>
      <c r="I19" s="40" t="inlineStr"/>
    </row>
    <row r="20">
      <c r="A20" s="35" t="inlineStr">
        <is>
          <t>Cu-Al-O</t>
        </is>
      </c>
      <c r="B20" s="36" t="inlineStr">
        <is>
          <t>Al2O3</t>
        </is>
      </c>
      <c r="C20" s="36" t="n">
        <v>1800</v>
      </c>
      <c r="D20" s="36" t="n">
        <v>0.184211</v>
      </c>
      <c r="E20" s="36" t="n">
        <v>0.326316</v>
      </c>
      <c r="F20" s="36" t="n">
        <v>0.489474</v>
      </c>
      <c r="G20" s="36" t="n">
        <v>0.0006242415932771825</v>
      </c>
      <c r="H20" s="36" t="inlineStr">
        <is>
          <t>CORUNDUM#1; IONIC_LIQ#1</t>
        </is>
      </c>
      <c r="I20" s="37" t="inlineStr"/>
    </row>
    <row r="21">
      <c r="A21" s="38" t="inlineStr">
        <is>
          <t>Cu-Al-O</t>
        </is>
      </c>
      <c r="B21" s="39" t="inlineStr">
        <is>
          <t>Al2O3</t>
        </is>
      </c>
      <c r="C21" s="39" t="n">
        <v>1800</v>
      </c>
      <c r="D21" s="39" t="n">
        <v>0.139474</v>
      </c>
      <c r="E21" s="39" t="n">
        <v>0.344211</v>
      </c>
      <c r="F21" s="39" t="n">
        <v>0.516316</v>
      </c>
      <c r="G21" s="39" t="n">
        <v>0.000624241593277183</v>
      </c>
      <c r="H21" s="39" t="inlineStr">
        <is>
          <t>CORUNDUM#1; IONIC_LIQ#1</t>
        </is>
      </c>
      <c r="I21" s="40" t="inlineStr"/>
    </row>
    <row r="22">
      <c r="A22" s="35" t="inlineStr">
        <is>
          <t>Cu-Al-O</t>
        </is>
      </c>
      <c r="B22" s="36" t="inlineStr">
        <is>
          <t>Al2O3</t>
        </is>
      </c>
      <c r="C22" s="36" t="n">
        <v>1800</v>
      </c>
      <c r="D22" s="36" t="n">
        <v>0.094737</v>
      </c>
      <c r="E22" s="36" t="n">
        <v>0.362105</v>
      </c>
      <c r="F22" s="36" t="n">
        <v>0.543158</v>
      </c>
      <c r="G22" s="36" t="n">
        <v>0.0006242415932771825</v>
      </c>
      <c r="H22" s="36" t="inlineStr">
        <is>
          <t>CORUNDUM#1; IONIC_LIQ#1</t>
        </is>
      </c>
      <c r="I22" s="37" t="inlineStr"/>
    </row>
    <row r="23">
      <c r="A23" s="38" t="inlineStr">
        <is>
          <t>Cu-Al-O</t>
        </is>
      </c>
      <c r="B23" s="39" t="inlineStr">
        <is>
          <t>Al2O3</t>
        </is>
      </c>
      <c r="C23" s="39" t="n">
        <v>1800</v>
      </c>
      <c r="D23" s="39" t="n">
        <v>0.05</v>
      </c>
      <c r="E23" s="39" t="n">
        <v>0.38</v>
      </c>
      <c r="F23" s="39" t="n">
        <v>0.57</v>
      </c>
      <c r="G23" s="39" t="n">
        <v>0.0006242415932771841</v>
      </c>
      <c r="H23" s="39" t="inlineStr">
        <is>
          <t>CORUNDUM#1; IONIC_LIQ#1</t>
        </is>
      </c>
      <c r="I23" s="40" t="inlineStr"/>
    </row>
    <row r="24">
      <c r="A24" s="35" t="inlineStr">
        <is>
          <t>Cu-Mn-O</t>
        </is>
      </c>
      <c r="B24" s="36" t="inlineStr">
        <is>
          <t>MnO</t>
        </is>
      </c>
      <c r="C24" s="36" t="n">
        <v>1800</v>
      </c>
      <c r="D24" s="36" t="n">
        <v>0.9</v>
      </c>
      <c r="E24" s="36" t="n">
        <v>0.05</v>
      </c>
      <c r="F24" s="36" t="n">
        <v>0.05</v>
      </c>
      <c r="G24" s="36" t="n">
        <v>0.0006234486982757811</v>
      </c>
      <c r="H24" s="36" t="inlineStr">
        <is>
          <t>HALITE#1; IONIC_LIQ#1</t>
        </is>
      </c>
      <c r="I24" s="37" t="inlineStr"/>
    </row>
    <row r="25">
      <c r="A25" s="38" t="inlineStr">
        <is>
          <t>Cu-Mn-O</t>
        </is>
      </c>
      <c r="B25" s="39" t="inlineStr">
        <is>
          <t>MnO</t>
        </is>
      </c>
      <c r="C25" s="39" t="n">
        <v>1800</v>
      </c>
      <c r="D25" s="39" t="n">
        <v>0.855263</v>
      </c>
      <c r="E25" s="39" t="n">
        <v>0.072368</v>
      </c>
      <c r="F25" s="39" t="n">
        <v>0.072368</v>
      </c>
      <c r="G25" s="39" t="n">
        <v>0.0006234240698697985</v>
      </c>
      <c r="H25" s="39" t="inlineStr">
        <is>
          <t>HALITE#1; IONIC_LIQ#1</t>
        </is>
      </c>
      <c r="I25" s="40" t="inlineStr"/>
    </row>
    <row r="26">
      <c r="A26" s="35" t="inlineStr">
        <is>
          <t>Cu-Mn-O</t>
        </is>
      </c>
      <c r="B26" s="36" t="inlineStr">
        <is>
          <t>MnO</t>
        </is>
      </c>
      <c r="C26" s="36" t="n">
        <v>1800</v>
      </c>
      <c r="D26" s="36" t="n">
        <v>0.810526</v>
      </c>
      <c r="E26" s="36" t="n">
        <v>0.094737</v>
      </c>
      <c r="F26" s="36" t="n">
        <v>0.094737</v>
      </c>
      <c r="G26" s="36" t="n">
        <v>0.000623390113702764</v>
      </c>
      <c r="H26" s="36" t="inlineStr">
        <is>
          <t>HALITE#1; IONIC_LIQ#1</t>
        </is>
      </c>
      <c r="I26" s="37" t="inlineStr"/>
    </row>
    <row r="27">
      <c r="A27" s="38" t="inlineStr">
        <is>
          <t>Cu-Mn-O</t>
        </is>
      </c>
      <c r="B27" s="39" t="inlineStr">
        <is>
          <t>MnO</t>
        </is>
      </c>
      <c r="C27" s="39" t="n">
        <v>1800</v>
      </c>
      <c r="D27" s="39" t="n">
        <v>0.7657890000000001</v>
      </c>
      <c r="E27" s="39" t="n">
        <v>0.117105</v>
      </c>
      <c r="F27" s="39" t="n">
        <v>0.117105</v>
      </c>
      <c r="G27" s="39" t="n">
        <v>0.0006233465051459715</v>
      </c>
      <c r="H27" s="39" t="inlineStr">
        <is>
          <t>HALITE#1; IONIC_LIQ#1</t>
        </is>
      </c>
      <c r="I27" s="40" t="inlineStr"/>
    </row>
    <row r="28">
      <c r="A28" s="35" t="inlineStr">
        <is>
          <t>Cu-Mn-O</t>
        </is>
      </c>
      <c r="B28" s="36" t="inlineStr">
        <is>
          <t>MnO</t>
        </is>
      </c>
      <c r="C28" s="36" t="n">
        <v>1800</v>
      </c>
      <c r="D28" s="36" t="n">
        <v>0.7210530000000001</v>
      </c>
      <c r="E28" s="36" t="n">
        <v>0.139474</v>
      </c>
      <c r="F28" s="36" t="n">
        <v>0.139474</v>
      </c>
      <c r="G28" s="36" t="n">
        <v>0.0006232927260585453</v>
      </c>
      <c r="H28" s="36" t="inlineStr">
        <is>
          <t>HALITE#1; IONIC_LIQ#1</t>
        </is>
      </c>
      <c r="I28" s="37" t="inlineStr"/>
    </row>
    <row r="29">
      <c r="A29" s="38" t="inlineStr">
        <is>
          <t>Cu-Mn-O</t>
        </is>
      </c>
      <c r="B29" s="39" t="inlineStr">
        <is>
          <t>MnO</t>
        </is>
      </c>
      <c r="C29" s="39" t="n">
        <v>1800</v>
      </c>
      <c r="D29" s="39" t="n">
        <v>0.676316</v>
      </c>
      <c r="E29" s="39" t="n">
        <v>0.161842</v>
      </c>
      <c r="F29" s="39" t="n">
        <v>0.161842</v>
      </c>
      <c r="G29" s="39" t="n">
        <v>0.0006232279909242769</v>
      </c>
      <c r="H29" s="39" t="inlineStr">
        <is>
          <t>HALITE#1; IONIC_LIQ#1</t>
        </is>
      </c>
      <c r="I29" s="40" t="inlineStr"/>
    </row>
    <row r="30">
      <c r="A30" s="35" t="inlineStr">
        <is>
          <t>Cu-Mn-O</t>
        </is>
      </c>
      <c r="B30" s="36" t="inlineStr">
        <is>
          <t>MnO</t>
        </is>
      </c>
      <c r="C30" s="36" t="n">
        <v>1800</v>
      </c>
      <c r="D30" s="36" t="n">
        <v>0.631579</v>
      </c>
      <c r="E30" s="36" t="n">
        <v>0.184211</v>
      </c>
      <c r="F30" s="36" t="n">
        <v>0.184211</v>
      </c>
      <c r="G30" s="36" t="n">
        <v>0.0006231511590811589</v>
      </c>
      <c r="H30" s="36" t="inlineStr">
        <is>
          <t>HALITE#1; IONIC_LIQ#1</t>
        </is>
      </c>
      <c r="I30" s="37" t="inlineStr"/>
    </row>
    <row r="31">
      <c r="A31" s="38" t="inlineStr">
        <is>
          <t>Cu-Mn-O</t>
        </is>
      </c>
      <c r="B31" s="39" t="inlineStr">
        <is>
          <t>MnO</t>
        </is>
      </c>
      <c r="C31" s="39" t="n">
        <v>1800</v>
      </c>
      <c r="D31" s="39" t="n">
        <v>0.586842</v>
      </c>
      <c r="E31" s="39" t="n">
        <v>0.206579</v>
      </c>
      <c r="F31" s="39" t="n">
        <v>0.206579</v>
      </c>
      <c r="G31" s="39" t="n">
        <v>0.0006230606192890642</v>
      </c>
      <c r="H31" s="39" t="inlineStr">
        <is>
          <t>HALITE#1; IONIC_LIQ#1</t>
        </is>
      </c>
      <c r="I31" s="40" t="inlineStr"/>
    </row>
    <row r="32">
      <c r="A32" s="35" t="inlineStr">
        <is>
          <t>Cu-Mn-O</t>
        </is>
      </c>
      <c r="B32" s="36" t="inlineStr">
        <is>
          <t>MnO</t>
        </is>
      </c>
      <c r="C32" s="36" t="n">
        <v>1800</v>
      </c>
      <c r="D32" s="36" t="n">
        <v>0.5421049999999999</v>
      </c>
      <c r="E32" s="36" t="n">
        <v>0.228947</v>
      </c>
      <c r="F32" s="36" t="n">
        <v>0.228947</v>
      </c>
      <c r="G32" s="36" t="n">
        <v>0.0006229541258469519</v>
      </c>
      <c r="H32" s="36" t="inlineStr">
        <is>
          <t>HALITE#1; IONIC_LIQ#1</t>
        </is>
      </c>
      <c r="I32" s="37" t="inlineStr"/>
    </row>
    <row r="33">
      <c r="A33" s="38" t="inlineStr">
        <is>
          <t>Cu-Mn-O</t>
        </is>
      </c>
      <c r="B33" s="39" t="inlineStr">
        <is>
          <t>MnO</t>
        </is>
      </c>
      <c r="C33" s="39" t="n">
        <v>1800</v>
      </c>
      <c r="D33" s="39" t="n">
        <v>0.497368</v>
      </c>
      <c r="E33" s="39" t="n">
        <v>0.251316</v>
      </c>
      <c r="F33" s="39" t="n">
        <v>0.251316</v>
      </c>
      <c r="G33" s="39" t="n">
        <v>0.0006228285531386366</v>
      </c>
      <c r="H33" s="39" t="inlineStr">
        <is>
          <t>HALITE#1; IONIC_LIQ#1</t>
        </is>
      </c>
      <c r="I33" s="40" t="inlineStr"/>
    </row>
    <row r="34">
      <c r="A34" s="35" t="inlineStr">
        <is>
          <t>Cu-Mn-O</t>
        </is>
      </c>
      <c r="B34" s="36" t="inlineStr">
        <is>
          <t>MnO</t>
        </is>
      </c>
      <c r="C34" s="36" t="n">
        <v>1800</v>
      </c>
      <c r="D34" s="36" t="n">
        <v>0.452632</v>
      </c>
      <c r="E34" s="36" t="n">
        <v>0.273684</v>
      </c>
      <c r="F34" s="36" t="n">
        <v>0.273684</v>
      </c>
      <c r="G34" s="36" t="n">
        <v>0.0006226795122556773</v>
      </c>
      <c r="H34" s="36" t="inlineStr">
        <is>
          <t>HALITE#1; IONIC_LIQ#1</t>
        </is>
      </c>
      <c r="I34" s="37" t="inlineStr"/>
    </row>
    <row r="35">
      <c r="A35" s="38" t="inlineStr">
        <is>
          <t>Cu-Mn-O</t>
        </is>
      </c>
      <c r="B35" s="39" t="inlineStr">
        <is>
          <t>MnO</t>
        </is>
      </c>
      <c r="C35" s="39" t="n">
        <v>1800</v>
      </c>
      <c r="D35" s="39" t="n">
        <v>0.407895</v>
      </c>
      <c r="E35" s="39" t="n">
        <v>0.296053</v>
      </c>
      <c r="F35" s="39" t="n">
        <v>0.296053</v>
      </c>
      <c r="G35" s="39" t="n">
        <v>0.000622500727556083</v>
      </c>
      <c r="H35" s="39" t="inlineStr">
        <is>
          <t>HALITE#1; IONIC_LIQ#1</t>
        </is>
      </c>
      <c r="I35" s="40" t="inlineStr"/>
    </row>
    <row r="36">
      <c r="A36" s="35" t="inlineStr">
        <is>
          <t>Cu-Mn-O</t>
        </is>
      </c>
      <c r="B36" s="36" t="inlineStr">
        <is>
          <t>MnO</t>
        </is>
      </c>
      <c r="C36" s="36" t="n">
        <v>1800</v>
      </c>
      <c r="D36" s="36" t="n">
        <v>0.363158</v>
      </c>
      <c r="E36" s="36" t="n">
        <v>0.318421</v>
      </c>
      <c r="F36" s="36" t="n">
        <v>0.318421</v>
      </c>
      <c r="G36" s="36" t="n">
        <v>0.0006222829760272391</v>
      </c>
      <c r="H36" s="36" t="inlineStr">
        <is>
          <t>HALITE#1; IONIC_LIQ#1</t>
        </is>
      </c>
      <c r="I36" s="37" t="inlineStr"/>
    </row>
    <row r="37">
      <c r="A37" s="38" t="inlineStr">
        <is>
          <t>Cu-Mn-O</t>
        </is>
      </c>
      <c r="B37" s="39" t="inlineStr">
        <is>
          <t>MnO</t>
        </is>
      </c>
      <c r="C37" s="39" t="n">
        <v>1800</v>
      </c>
      <c r="D37" s="39" t="n">
        <v>0.318421</v>
      </c>
      <c r="E37" s="39" t="n">
        <v>0.340789</v>
      </c>
      <c r="F37" s="39" t="n">
        <v>0.340789</v>
      </c>
      <c r="G37" s="39" t="n">
        <v>0.0006220121819606671</v>
      </c>
      <c r="H37" s="39" t="inlineStr">
        <is>
          <t>HALITE#1; IONIC_LIQ#1</t>
        </is>
      </c>
      <c r="I37" s="40" t="inlineStr"/>
    </row>
    <row r="38">
      <c r="A38" s="35" t="inlineStr">
        <is>
          <t>Cu-Mn-O</t>
        </is>
      </c>
      <c r="B38" s="36" t="inlineStr">
        <is>
          <t>MnO</t>
        </is>
      </c>
      <c r="C38" s="36" t="n">
        <v>1800</v>
      </c>
      <c r="D38" s="36" t="n">
        <v>0.273684</v>
      </c>
      <c r="E38" s="36" t="n">
        <v>0.363158</v>
      </c>
      <c r="F38" s="36" t="n">
        <v>0.363158</v>
      </c>
      <c r="G38" s="36" t="n">
        <v>0.0006216657532754782</v>
      </c>
      <c r="H38" s="36" t="inlineStr">
        <is>
          <t>HALITE#1; IONIC_LIQ#1</t>
        </is>
      </c>
      <c r="I38" s="37" t="inlineStr"/>
    </row>
    <row r="39">
      <c r="A39" s="38" t="inlineStr">
        <is>
          <t>Cu-Mn-O</t>
        </is>
      </c>
      <c r="B39" s="39" t="inlineStr">
        <is>
          <t>MnO</t>
        </is>
      </c>
      <c r="C39" s="39" t="n">
        <v>1800</v>
      </c>
      <c r="D39" s="39" t="n">
        <v>0.228947</v>
      </c>
      <c r="E39" s="39" t="n">
        <v>0.385526</v>
      </c>
      <c r="F39" s="39" t="n">
        <v>0.385526</v>
      </c>
      <c r="G39" s="39" t="n">
        <v>0.0006212048918444731</v>
      </c>
      <c r="H39" s="39" t="inlineStr">
        <is>
          <t>HALITE#1; IONIC_LIQ#1</t>
        </is>
      </c>
      <c r="I39" s="40" t="inlineStr"/>
    </row>
    <row r="40">
      <c r="A40" s="35" t="inlineStr">
        <is>
          <t>Cu-Mn-O</t>
        </is>
      </c>
      <c r="B40" s="36" t="inlineStr">
        <is>
          <t>MnO</t>
        </is>
      </c>
      <c r="C40" s="36" t="n">
        <v>1800</v>
      </c>
      <c r="D40" s="36" t="n">
        <v>0.184211</v>
      </c>
      <c r="E40" s="36" t="n">
        <v>0.407895</v>
      </c>
      <c r="F40" s="36" t="n">
        <v>0.407895</v>
      </c>
      <c r="G40" s="36" t="n">
        <v>0.0006205564490138872</v>
      </c>
      <c r="H40" s="36" t="inlineStr">
        <is>
          <t>HALITE#1; IONIC_LIQ#1</t>
        </is>
      </c>
      <c r="I40" s="37" t="inlineStr"/>
    </row>
    <row r="41">
      <c r="A41" s="38" t="inlineStr">
        <is>
          <t>Cu-Mn-O</t>
        </is>
      </c>
      <c r="B41" s="39" t="inlineStr">
        <is>
          <t>MnO</t>
        </is>
      </c>
      <c r="C41" s="39" t="n">
        <v>1800</v>
      </c>
      <c r="D41" s="39" t="n">
        <v>0.139474</v>
      </c>
      <c r="E41" s="39" t="n">
        <v>0.430263</v>
      </c>
      <c r="F41" s="39" t="n">
        <v>0.430263</v>
      </c>
      <c r="G41" s="39" t="n">
        <v>0.0006195624103164132</v>
      </c>
      <c r="H41" s="39" t="inlineStr">
        <is>
          <t>HALITE#1; IONIC_LIQ#1</t>
        </is>
      </c>
      <c r="I41" s="40" t="inlineStr"/>
    </row>
    <row r="42">
      <c r="A42" s="35" t="inlineStr">
        <is>
          <t>Cu-Mn-O</t>
        </is>
      </c>
      <c r="B42" s="36" t="inlineStr">
        <is>
          <t>MnO</t>
        </is>
      </c>
      <c r="C42" s="36" t="n">
        <v>1800</v>
      </c>
      <c r="D42" s="36" t="n">
        <v>0.094737</v>
      </c>
      <c r="E42" s="36" t="n">
        <v>0.452632</v>
      </c>
      <c r="F42" s="36" t="n">
        <v>0.452632</v>
      </c>
      <c r="G42" s="36" t="n">
        <v>0.0006177982099275926</v>
      </c>
      <c r="H42" s="36" t="inlineStr">
        <is>
          <t>HALITE#1; IONIC_LIQ#1</t>
        </is>
      </c>
      <c r="I42" s="37" t="inlineStr"/>
    </row>
    <row r="43">
      <c r="A43" s="38" t="inlineStr">
        <is>
          <t>Cu-Mn-O</t>
        </is>
      </c>
      <c r="B43" s="39" t="inlineStr">
        <is>
          <t>MnO</t>
        </is>
      </c>
      <c r="C43" s="39" t="n">
        <v>1800</v>
      </c>
      <c r="D43" s="39" t="n">
        <v>0.05</v>
      </c>
      <c r="E43" s="39" t="n">
        <v>0.475</v>
      </c>
      <c r="F43" s="39" t="n">
        <v>0.475</v>
      </c>
      <c r="G43" s="39" t="n">
        <v>0.0006135214100988033</v>
      </c>
      <c r="H43" s="39" t="inlineStr">
        <is>
          <t>HALITE#1; IONIC_LIQ#1</t>
        </is>
      </c>
      <c r="I43" s="40" t="inlineStr"/>
    </row>
    <row r="44">
      <c r="A44" s="35" t="inlineStr">
        <is>
          <t>Cu-Fe-O</t>
        </is>
      </c>
      <c r="B44" s="36" t="inlineStr">
        <is>
          <t>FeO</t>
        </is>
      </c>
      <c r="C44" s="36" t="n">
        <v>1800</v>
      </c>
      <c r="D44" s="36" t="n">
        <v>0.9</v>
      </c>
      <c r="E44" s="36" t="n">
        <v>0.05</v>
      </c>
      <c r="F44" s="36" t="n">
        <v>0.05</v>
      </c>
      <c r="G44" s="36" t="n">
        <v>0.0006192201975493238</v>
      </c>
      <c r="H44" s="36" t="inlineStr">
        <is>
          <t>IONIC_LIQ#1; IONIC_LIQ#2</t>
        </is>
      </c>
      <c r="I44" s="37" t="inlineStr"/>
    </row>
    <row r="45">
      <c r="A45" s="38" t="inlineStr">
        <is>
          <t>Cu-Fe-O</t>
        </is>
      </c>
      <c r="B45" s="39" t="inlineStr">
        <is>
          <t>FeO</t>
        </is>
      </c>
      <c r="C45" s="39" t="n">
        <v>1800</v>
      </c>
      <c r="D45" s="39" t="n">
        <v>0.855263</v>
      </c>
      <c r="E45" s="39" t="n">
        <v>0.072368</v>
      </c>
      <c r="F45" s="39" t="n">
        <v>0.072368</v>
      </c>
      <c r="G45" s="39" t="n">
        <v>0.0006178389962257873</v>
      </c>
      <c r="H45" s="39" t="inlineStr">
        <is>
          <t>IONIC_LIQ#1; IONIC_LIQ#2</t>
        </is>
      </c>
      <c r="I45" s="40" t="inlineStr"/>
    </row>
    <row r="46">
      <c r="A46" s="35" t="inlineStr">
        <is>
          <t>Cu-Fe-O</t>
        </is>
      </c>
      <c r="B46" s="36" t="inlineStr">
        <is>
          <t>FeO</t>
        </is>
      </c>
      <c r="C46" s="36" t="n">
        <v>1800</v>
      </c>
      <c r="D46" s="36" t="n">
        <v>0.810526</v>
      </c>
      <c r="E46" s="36" t="n">
        <v>0.094737</v>
      </c>
      <c r="F46" s="36" t="n">
        <v>0.094737</v>
      </c>
      <c r="G46" s="36" t="n">
        <v>0.0006164156519341792</v>
      </c>
      <c r="H46" s="36" t="inlineStr">
        <is>
          <t>IONIC_LIQ#1; IONIC_LIQ#2</t>
        </is>
      </c>
      <c r="I46" s="37" t="inlineStr"/>
    </row>
    <row r="47">
      <c r="A47" s="38" t="inlineStr">
        <is>
          <t>Cu-Fe-O</t>
        </is>
      </c>
      <c r="B47" s="39" t="inlineStr">
        <is>
          <t>FeO</t>
        </is>
      </c>
      <c r="C47" s="39" t="n">
        <v>1800</v>
      </c>
      <c r="D47" s="39" t="n">
        <v>0.7657890000000001</v>
      </c>
      <c r="E47" s="39" t="n">
        <v>0.117105</v>
      </c>
      <c r="F47" s="39" t="n">
        <v>0.117105</v>
      </c>
      <c r="G47" s="39" t="n">
        <v>0.0006149434371808388</v>
      </c>
      <c r="H47" s="39" t="inlineStr">
        <is>
          <t>IONIC_LIQ#1; IONIC_LIQ#2</t>
        </is>
      </c>
      <c r="I47" s="40" t="inlineStr"/>
    </row>
    <row r="48">
      <c r="A48" s="35" t="inlineStr">
        <is>
          <t>Cu-Fe-O</t>
        </is>
      </c>
      <c r="B48" s="36" t="inlineStr">
        <is>
          <t>FeO</t>
        </is>
      </c>
      <c r="C48" s="36" t="n">
        <v>1800</v>
      </c>
      <c r="D48" s="36" t="n">
        <v>0.7210530000000001</v>
      </c>
      <c r="E48" s="36" t="n">
        <v>0.139474</v>
      </c>
      <c r="F48" s="36" t="n">
        <v>0.139474</v>
      </c>
      <c r="G48" s="36" t="n">
        <v>0.0006134086362605692</v>
      </c>
      <c r="H48" s="36" t="inlineStr">
        <is>
          <t>IONIC_LIQ#1; IONIC_LIQ#2</t>
        </is>
      </c>
      <c r="I48" s="37" t="inlineStr"/>
    </row>
    <row r="49">
      <c r="A49" s="38" t="inlineStr">
        <is>
          <t>Cu-Fe-O</t>
        </is>
      </c>
      <c r="B49" s="39" t="inlineStr">
        <is>
          <t>FeO</t>
        </is>
      </c>
      <c r="C49" s="39" t="n">
        <v>1800</v>
      </c>
      <c r="D49" s="39" t="n">
        <v>0.676316</v>
      </c>
      <c r="E49" s="39" t="n">
        <v>0.161842</v>
      </c>
      <c r="F49" s="39" t="n">
        <v>0.161842</v>
      </c>
      <c r="G49" s="39" t="n">
        <v>0.000611794507683605</v>
      </c>
      <c r="H49" s="39" t="inlineStr">
        <is>
          <t>IONIC_LIQ#1; IONIC_LIQ#2</t>
        </is>
      </c>
      <c r="I49" s="40" t="inlineStr"/>
    </row>
    <row r="50">
      <c r="A50" s="35" t="inlineStr">
        <is>
          <t>Cu-Fe-O</t>
        </is>
      </c>
      <c r="B50" s="36" t="inlineStr">
        <is>
          <t>FeO</t>
        </is>
      </c>
      <c r="C50" s="36" t="n">
        <v>1800</v>
      </c>
      <c r="D50" s="36" t="n">
        <v>0.631579</v>
      </c>
      <c r="E50" s="36" t="n">
        <v>0.184211</v>
      </c>
      <c r="F50" s="36" t="n">
        <v>0.184211</v>
      </c>
      <c r="G50" s="36" t="n">
        <v>0.0006100815926117644</v>
      </c>
      <c r="H50" s="36" t="inlineStr">
        <is>
          <t>IONIC_LIQ#1; IONIC_LIQ#2</t>
        </is>
      </c>
      <c r="I50" s="37" t="inlineStr"/>
    </row>
    <row r="51">
      <c r="A51" s="38" t="inlineStr">
        <is>
          <t>Cu-Fe-O</t>
        </is>
      </c>
      <c r="B51" s="39" t="inlineStr">
        <is>
          <t>FeO</t>
        </is>
      </c>
      <c r="C51" s="39" t="n">
        <v>1800</v>
      </c>
      <c r="D51" s="39" t="n">
        <v>0.586842</v>
      </c>
      <c r="E51" s="39" t="n">
        <v>0.206579</v>
      </c>
      <c r="F51" s="39" t="n">
        <v>0.206579</v>
      </c>
      <c r="G51" s="39" t="n">
        <v>0.0006082469669095847</v>
      </c>
      <c r="H51" s="39" t="inlineStr">
        <is>
          <t>IONIC_LIQ#1; IONIC_LIQ#3</t>
        </is>
      </c>
      <c r="I51" s="40" t="inlineStr"/>
    </row>
    <row r="52">
      <c r="A52" s="35" t="inlineStr">
        <is>
          <t>Cu-Fe-O</t>
        </is>
      </c>
      <c r="B52" s="36" t="inlineStr">
        <is>
          <t>FeO</t>
        </is>
      </c>
      <c r="C52" s="36" t="n">
        <v>1800</v>
      </c>
      <c r="D52" s="36" t="n">
        <v>0.5421049999999999</v>
      </c>
      <c r="E52" s="36" t="n">
        <v>0.228947</v>
      </c>
      <c r="F52" s="36" t="n">
        <v>0.228947</v>
      </c>
      <c r="G52" s="36" t="n">
        <v>0.0006062629201632612</v>
      </c>
      <c r="H52" s="36" t="inlineStr">
        <is>
          <t>IONIC_LIQ#1; IONIC_LIQ#3</t>
        </is>
      </c>
      <c r="I52" s="37" t="inlineStr"/>
    </row>
    <row r="53">
      <c r="A53" s="38" t="inlineStr">
        <is>
          <t>Cu-Fe-O</t>
        </is>
      </c>
      <c r="B53" s="39" t="inlineStr">
        <is>
          <t>FeO</t>
        </is>
      </c>
      <c r="C53" s="39" t="n">
        <v>1800</v>
      </c>
      <c r="D53" s="39" t="n">
        <v>0.497368</v>
      </c>
      <c r="E53" s="39" t="n">
        <v>0.251316</v>
      </c>
      <c r="F53" s="39" t="n">
        <v>0.251316</v>
      </c>
      <c r="G53" s="39" t="n">
        <v>0.0006040950268609877</v>
      </c>
      <c r="H53" s="39" t="inlineStr">
        <is>
          <t>IONIC_LIQ#1; IONIC_LIQ#3</t>
        </is>
      </c>
      <c r="I53" s="40" t="inlineStr"/>
    </row>
    <row r="54">
      <c r="A54" s="35" t="inlineStr">
        <is>
          <t>Cu-Fe-O</t>
        </is>
      </c>
      <c r="B54" s="36" t="inlineStr">
        <is>
          <t>FeO</t>
        </is>
      </c>
      <c r="C54" s="36" t="n">
        <v>1800</v>
      </c>
      <c r="D54" s="36" t="n">
        <v>0.452632</v>
      </c>
      <c r="E54" s="36" t="n">
        <v>0.273684</v>
      </c>
      <c r="F54" s="36" t="n">
        <v>0.273684</v>
      </c>
      <c r="G54" s="36" t="n">
        <v>0.00060169933822934</v>
      </c>
      <c r="H54" s="36" t="inlineStr">
        <is>
          <t>IONIC_LIQ#1; IONIC_LIQ#3</t>
        </is>
      </c>
      <c r="I54" s="37" t="inlineStr"/>
    </row>
    <row r="55">
      <c r="A55" s="38" t="inlineStr">
        <is>
          <t>Cu-Fe-O</t>
        </is>
      </c>
      <c r="B55" s="39" t="inlineStr">
        <is>
          <t>FeO</t>
        </is>
      </c>
      <c r="C55" s="39" t="n">
        <v>1800</v>
      </c>
      <c r="D55" s="39" t="n">
        <v>0.407895</v>
      </c>
      <c r="E55" s="39" t="n">
        <v>0.296053</v>
      </c>
      <c r="F55" s="39" t="n">
        <v>0.296053</v>
      </c>
      <c r="G55" s="39" t="n">
        <v>0.0005990181736125742</v>
      </c>
      <c r="H55" s="39" t="inlineStr">
        <is>
          <t>IONIC_LIQ#1; IONIC_LIQ#3</t>
        </is>
      </c>
      <c r="I55" s="40" t="inlineStr"/>
    </row>
    <row r="56">
      <c r="A56" s="35" t="inlineStr">
        <is>
          <t>Cu-Fe-O</t>
        </is>
      </c>
      <c r="B56" s="36" t="inlineStr">
        <is>
          <t>FeO</t>
        </is>
      </c>
      <c r="C56" s="36" t="n">
        <v>1800</v>
      </c>
      <c r="D56" s="36" t="n">
        <v>0.363158</v>
      </c>
      <c r="E56" s="36" t="n">
        <v>0.318421</v>
      </c>
      <c r="F56" s="36" t="n">
        <v>0.318421</v>
      </c>
      <c r="G56" s="36" t="n">
        <v>0.0005959735807338218</v>
      </c>
      <c r="H56" s="36" t="inlineStr">
        <is>
          <t>IONIC_LIQ#1; IONIC_LIQ#3</t>
        </is>
      </c>
      <c r="I56" s="37" t="inlineStr"/>
    </row>
    <row r="57">
      <c r="A57" s="38" t="inlineStr">
        <is>
          <t>Cu-Fe-O</t>
        </is>
      </c>
      <c r="B57" s="39" t="inlineStr">
        <is>
          <t>FeO</t>
        </is>
      </c>
      <c r="C57" s="39" t="n">
        <v>1800</v>
      </c>
      <c r="D57" s="39" t="n">
        <v>0.318421</v>
      </c>
      <c r="E57" s="39" t="n">
        <v>0.340789</v>
      </c>
      <c r="F57" s="39" t="n">
        <v>0.340789</v>
      </c>
      <c r="G57" s="39" t="n">
        <v>0.0005924567681126914</v>
      </c>
      <c r="H57" s="39" t="inlineStr">
        <is>
          <t>IONIC_LIQ#1; IONIC_LIQ#3</t>
        </is>
      </c>
      <c r="I57" s="40" t="inlineStr"/>
    </row>
    <row r="58">
      <c r="A58" s="35" t="inlineStr">
        <is>
          <t>Cu-Fe-O</t>
        </is>
      </c>
      <c r="B58" s="36" t="inlineStr">
        <is>
          <t>FeO</t>
        </is>
      </c>
      <c r="C58" s="36" t="n">
        <v>1800</v>
      </c>
      <c r="D58" s="36" t="n">
        <v>0.273684</v>
      </c>
      <c r="E58" s="36" t="n">
        <v>0.363158</v>
      </c>
      <c r="F58" s="36" t="n">
        <v>0.363158</v>
      </c>
      <c r="G58" s="36" t="n">
        <v>0.0005883103133506319</v>
      </c>
      <c r="H58" s="36" t="inlineStr">
        <is>
          <t>IONIC_LIQ#1; IONIC_LIQ#2</t>
        </is>
      </c>
      <c r="I58" s="37" t="inlineStr"/>
    </row>
    <row r="59">
      <c r="A59" s="38" t="inlineStr">
        <is>
          <t>Cu-Fe-O</t>
        </is>
      </c>
      <c r="B59" s="39" t="inlineStr">
        <is>
          <t>FeO</t>
        </is>
      </c>
      <c r="C59" s="39" t="n">
        <v>1800</v>
      </c>
      <c r="D59" s="39" t="n">
        <v>0.228947</v>
      </c>
      <c r="E59" s="39" t="n">
        <v>0.385526</v>
      </c>
      <c r="F59" s="39" t="n">
        <v>0.385526</v>
      </c>
      <c r="G59" s="39" t="n">
        <v>0.0005832970131890047</v>
      </c>
      <c r="H59" s="39" t="inlineStr">
        <is>
          <t>IONIC_LIQ#1; IONIC_LIQ#2</t>
        </is>
      </c>
      <c r="I59" s="40" t="inlineStr"/>
    </row>
    <row r="60">
      <c r="A60" s="35" t="inlineStr">
        <is>
          <t>Cu-Fe-O</t>
        </is>
      </c>
      <c r="B60" s="36" t="inlineStr">
        <is>
          <t>FeO</t>
        </is>
      </c>
      <c r="C60" s="36" t="n">
        <v>1800</v>
      </c>
      <c r="D60" s="36" t="n">
        <v>0.184211</v>
      </c>
      <c r="E60" s="36" t="n">
        <v>0.407895</v>
      </c>
      <c r="F60" s="36" t="n">
        <v>0.407895</v>
      </c>
      <c r="G60" s="36" t="n">
        <v>0.0005770442311225281</v>
      </c>
      <c r="H60" s="36" t="inlineStr">
        <is>
          <t>IONIC_LIQ#1; IONIC_LIQ#2</t>
        </is>
      </c>
      <c r="I60" s="37" t="inlineStr"/>
    </row>
    <row r="61">
      <c r="A61" s="38" t="inlineStr">
        <is>
          <t>Cu-Fe-O</t>
        </is>
      </c>
      <c r="B61" s="39" t="inlineStr">
        <is>
          <t>FeO</t>
        </is>
      </c>
      <c r="C61" s="39" t="n">
        <v>1800</v>
      </c>
      <c r="D61" s="39" t="n">
        <v>0.139474</v>
      </c>
      <c r="E61" s="39" t="n">
        <v>0.430263</v>
      </c>
      <c r="F61" s="39" t="n">
        <v>0.430263</v>
      </c>
      <c r="G61" s="39" t="n">
        <v>0.0005689524243180519</v>
      </c>
      <c r="H61" s="39" t="inlineStr">
        <is>
          <t>IONIC_LIQ#1; IONIC_LIQ#2</t>
        </is>
      </c>
      <c r="I61" s="40" t="inlineStr"/>
    </row>
    <row r="62">
      <c r="A62" s="35" t="inlineStr">
        <is>
          <t>Cu-Fe-O</t>
        </is>
      </c>
      <c r="B62" s="36" t="inlineStr">
        <is>
          <t>FeO</t>
        </is>
      </c>
      <c r="C62" s="36" t="n">
        <v>1800</v>
      </c>
      <c r="D62" s="36" t="n">
        <v>0.094737</v>
      </c>
      <c r="E62" s="36" t="n">
        <v>0.452632</v>
      </c>
      <c r="F62" s="36" t="n">
        <v>0.452632</v>
      </c>
      <c r="G62" s="36" t="n">
        <v>0.0005581573496582796</v>
      </c>
      <c r="H62" s="36" t="inlineStr">
        <is>
          <t>IONIC_LIQ#1; IONIC_LIQ#3</t>
        </is>
      </c>
      <c r="I62" s="37" t="inlineStr"/>
    </row>
    <row r="63">
      <c r="A63" s="38" t="inlineStr">
        <is>
          <t>Cu-Fe-O</t>
        </is>
      </c>
      <c r="B63" s="39" t="inlineStr">
        <is>
          <t>FeO</t>
        </is>
      </c>
      <c r="C63" s="39" t="n">
        <v>1800</v>
      </c>
      <c r="D63" s="39" t="n">
        <v>0.05</v>
      </c>
      <c r="E63" s="39" t="n">
        <v>0.475</v>
      </c>
      <c r="F63" s="39" t="n">
        <v>0.475</v>
      </c>
      <c r="G63" s="39" t="n">
        <v>0.0005441813023263959</v>
      </c>
      <c r="H63" s="39" t="inlineStr">
        <is>
          <t>IONIC_LIQ#1; IONIC_LIQ#3</t>
        </is>
      </c>
      <c r="I63" s="40" t="inlineStr"/>
    </row>
    <row r="64">
      <c r="A64" s="35" t="inlineStr">
        <is>
          <t>Cu-V-O</t>
        </is>
      </c>
      <c r="B64" s="36" t="inlineStr">
        <is>
          <t>V2O5</t>
        </is>
      </c>
      <c r="C64" s="36" t="n">
        <v>1800</v>
      </c>
      <c r="D64" s="36" t="n">
        <v>0.9</v>
      </c>
      <c r="E64" s="36" t="n">
        <v>0.028571</v>
      </c>
      <c r="F64" s="36" t="n">
        <v>0.07142900000000001</v>
      </c>
      <c r="G64" s="36" t="n">
        <v>0.0006089752639324707</v>
      </c>
      <c r="H64" s="36" t="inlineStr">
        <is>
          <t>IONIC_LIQ#1; IONIC_LIQ#2; V3O5_HT#1</t>
        </is>
      </c>
      <c r="I64" s="37" t="inlineStr"/>
    </row>
    <row r="65">
      <c r="A65" s="38" t="inlineStr">
        <is>
          <t>Cu-V-O</t>
        </is>
      </c>
      <c r="B65" s="39" t="inlineStr">
        <is>
          <t>V2O5</t>
        </is>
      </c>
      <c r="C65" s="39" t="n">
        <v>1800</v>
      </c>
      <c r="D65" s="39" t="n">
        <v>0.855263</v>
      </c>
      <c r="E65" s="39" t="n">
        <v>0.041353</v>
      </c>
      <c r="F65" s="39" t="n">
        <v>0.103383</v>
      </c>
      <c r="G65" s="39" t="n">
        <v>0.0006089752639324707</v>
      </c>
      <c r="H65" s="39" t="inlineStr">
        <is>
          <t>IONIC_LIQ#1; IONIC_LIQ#2; V3O5_HT#1</t>
        </is>
      </c>
      <c r="I65" s="40" t="inlineStr"/>
    </row>
    <row r="66">
      <c r="A66" s="35" t="inlineStr">
        <is>
          <t>Cu-V-O</t>
        </is>
      </c>
      <c r="B66" s="36" t="inlineStr">
        <is>
          <t>V2O5</t>
        </is>
      </c>
      <c r="C66" s="36" t="n">
        <v>1800</v>
      </c>
      <c r="D66" s="36" t="n">
        <v>0.810526</v>
      </c>
      <c r="E66" s="36" t="n">
        <v>0.054135</v>
      </c>
      <c r="F66" s="36" t="n">
        <v>0.135338</v>
      </c>
      <c r="G66" s="36" t="n">
        <v>0.000608975263932468</v>
      </c>
      <c r="H66" s="36" t="inlineStr">
        <is>
          <t>IONIC_LIQ#1; IONIC_LIQ#2; V3O5_HT#1</t>
        </is>
      </c>
      <c r="I66" s="37" t="inlineStr"/>
    </row>
    <row r="67">
      <c r="A67" s="38" t="inlineStr">
        <is>
          <t>Cu-V-O</t>
        </is>
      </c>
      <c r="B67" s="39" t="inlineStr">
        <is>
          <t>V2O5</t>
        </is>
      </c>
      <c r="C67" s="39" t="n">
        <v>1800</v>
      </c>
      <c r="D67" s="39" t="n">
        <v>0.7657890000000001</v>
      </c>
      <c r="E67" s="39" t="n">
        <v>0.066917</v>
      </c>
      <c r="F67" s="39" t="n">
        <v>0.167293</v>
      </c>
      <c r="G67" s="39" t="n">
        <v>0.0006089752639324696</v>
      </c>
      <c r="H67" s="39" t="inlineStr">
        <is>
          <t>IONIC_LIQ#1; IONIC_LIQ#2; V3O5_HT#1</t>
        </is>
      </c>
      <c r="I67" s="40" t="inlineStr"/>
    </row>
    <row r="68">
      <c r="A68" s="35" t="inlineStr">
        <is>
          <t>Cu-V-O</t>
        </is>
      </c>
      <c r="B68" s="36" t="inlineStr">
        <is>
          <t>V2O5</t>
        </is>
      </c>
      <c r="C68" s="36" t="n">
        <v>1800</v>
      </c>
      <c r="D68" s="36" t="n">
        <v>0.7210530000000001</v>
      </c>
      <c r="E68" s="36" t="n">
        <v>0.07969900000000001</v>
      </c>
      <c r="F68" s="36" t="n">
        <v>0.199248</v>
      </c>
      <c r="G68" s="36" t="n">
        <v>0.0006086989931423054</v>
      </c>
      <c r="H68" s="36" t="inlineStr">
        <is>
          <t>IONIC_LIQ#1; IONIC_LIQ#2</t>
        </is>
      </c>
      <c r="I68" s="37" t="inlineStr"/>
    </row>
    <row r="69">
      <c r="A69" s="38" t="inlineStr">
        <is>
          <t>Cu-V-O</t>
        </is>
      </c>
      <c r="B69" s="39" t="inlineStr">
        <is>
          <t>V2O5</t>
        </is>
      </c>
      <c r="C69" s="39" t="n">
        <v>1800</v>
      </c>
      <c r="D69" s="39" t="n">
        <v>0.676316</v>
      </c>
      <c r="E69" s="39" t="n">
        <v>0.09248099999999999</v>
      </c>
      <c r="F69" s="39" t="n">
        <v>0.231203</v>
      </c>
      <c r="G69" s="39" t="n">
        <v>0.0006075806595837329</v>
      </c>
      <c r="H69" s="39" t="inlineStr">
        <is>
          <t>IONIC_LIQ#1; IONIC_LIQ#2</t>
        </is>
      </c>
      <c r="I69" s="40" t="inlineStr"/>
    </row>
    <row r="70">
      <c r="A70" s="35" t="inlineStr">
        <is>
          <t>Cu-V-O</t>
        </is>
      </c>
      <c r="B70" s="36" t="inlineStr">
        <is>
          <t>V2O5</t>
        </is>
      </c>
      <c r="C70" s="36" t="n">
        <v>1800</v>
      </c>
      <c r="D70" s="36" t="n">
        <v>0.631579</v>
      </c>
      <c r="E70" s="36" t="n">
        <v>0.105263</v>
      </c>
      <c r="F70" s="36" t="n">
        <v>0.263158</v>
      </c>
      <c r="G70" s="36" t="n">
        <v>0.0006066170076563114</v>
      </c>
      <c r="H70" s="36" t="inlineStr">
        <is>
          <t>IONIC_LIQ#1; IONIC_LIQ#2</t>
        </is>
      </c>
      <c r="I70" s="37" t="inlineStr"/>
    </row>
    <row r="71">
      <c r="A71" s="38" t="inlineStr">
        <is>
          <t>Cu-V-O</t>
        </is>
      </c>
      <c r="B71" s="39" t="inlineStr">
        <is>
          <t>V2O5</t>
        </is>
      </c>
      <c r="C71" s="39" t="n">
        <v>1800</v>
      </c>
      <c r="D71" s="39" t="n">
        <v>0.586842</v>
      </c>
      <c r="E71" s="39" t="n">
        <v>0.118045</v>
      </c>
      <c r="F71" s="39" t="n">
        <v>0.295113</v>
      </c>
      <c r="G71" s="39" t="n">
        <v>0.0006057789423692359</v>
      </c>
      <c r="H71" s="39" t="inlineStr">
        <is>
          <t>IONIC_LIQ#1; IONIC_LIQ#2</t>
        </is>
      </c>
      <c r="I71" s="40" t="inlineStr"/>
    </row>
    <row r="72">
      <c r="A72" s="35" t="inlineStr">
        <is>
          <t>Cu-V-O</t>
        </is>
      </c>
      <c r="B72" s="36" t="inlineStr">
        <is>
          <t>V2O5</t>
        </is>
      </c>
      <c r="C72" s="36" t="n">
        <v>1800</v>
      </c>
      <c r="D72" s="36" t="n">
        <v>0.5421049999999999</v>
      </c>
      <c r="E72" s="36" t="n">
        <v>0.130827</v>
      </c>
      <c r="F72" s="36" t="n">
        <v>0.327068</v>
      </c>
      <c r="G72" s="36" t="n">
        <v>0.0006050440821113034</v>
      </c>
      <c r="H72" s="36" t="inlineStr">
        <is>
          <t>IONIC_LIQ#1; IONIC_LIQ#2</t>
        </is>
      </c>
      <c r="I72" s="37" t="inlineStr"/>
    </row>
    <row r="73">
      <c r="A73" s="38" t="inlineStr">
        <is>
          <t>Cu-V-O</t>
        </is>
      </c>
      <c r="B73" s="39" t="inlineStr">
        <is>
          <t>V2O5</t>
        </is>
      </c>
      <c r="C73" s="39" t="n">
        <v>1800</v>
      </c>
      <c r="D73" s="39" t="n">
        <v>0.497368</v>
      </c>
      <c r="E73" s="39" t="n">
        <v>0.143609</v>
      </c>
      <c r="F73" s="39" t="n">
        <v>0.359023</v>
      </c>
      <c r="G73" s="39" t="n">
        <v>0.0006043949529175177</v>
      </c>
      <c r="H73" s="39" t="inlineStr">
        <is>
          <t>IONIC_LIQ#1; IONIC_LIQ#2</t>
        </is>
      </c>
      <c r="I73" s="40" t="inlineStr"/>
    </row>
    <row r="74">
      <c r="A74" s="35" t="inlineStr">
        <is>
          <t>Cu-V-O</t>
        </is>
      </c>
      <c r="B74" s="36" t="inlineStr">
        <is>
          <t>V2O5</t>
        </is>
      </c>
      <c r="C74" s="36" t="n">
        <v>1800</v>
      </c>
      <c r="D74" s="36" t="n">
        <v>0.452632</v>
      </c>
      <c r="E74" s="36" t="n">
        <v>0.156391</v>
      </c>
      <c r="F74" s="36" t="n">
        <v>0.390977</v>
      </c>
      <c r="G74" s="36" t="n">
        <v>0.0006038177336590362</v>
      </c>
      <c r="H74" s="36" t="inlineStr">
        <is>
          <t>IONIC_LIQ#1; IONIC_LIQ#2</t>
        </is>
      </c>
      <c r="I74" s="37" t="inlineStr"/>
    </row>
    <row r="75">
      <c r="A75" s="38" t="inlineStr">
        <is>
          <t>Cu-V-O</t>
        </is>
      </c>
      <c r="B75" s="39" t="inlineStr">
        <is>
          <t>V2O5</t>
        </is>
      </c>
      <c r="C75" s="39" t="n">
        <v>1800</v>
      </c>
      <c r="D75" s="39" t="n">
        <v>0.407895</v>
      </c>
      <c r="E75" s="39" t="n">
        <v>0.169173</v>
      </c>
      <c r="F75" s="39" t="n">
        <v>0.422932</v>
      </c>
      <c r="G75" s="39" t="n">
        <v>0.0006033013642003349</v>
      </c>
      <c r="H75" s="39" t="inlineStr">
        <is>
          <t>IONIC_LIQ#1; IONIC_LIQ#2</t>
        </is>
      </c>
      <c r="I75" s="40" t="inlineStr"/>
    </row>
    <row r="76">
      <c r="A76" s="35" t="inlineStr">
        <is>
          <t>Cu-V-O</t>
        </is>
      </c>
      <c r="B76" s="36" t="inlineStr">
        <is>
          <t>V2O5</t>
        </is>
      </c>
      <c r="C76" s="36" t="n">
        <v>1800</v>
      </c>
      <c r="D76" s="36" t="n">
        <v>0.363158</v>
      </c>
      <c r="E76" s="36" t="n">
        <v>0.181955</v>
      </c>
      <c r="F76" s="36" t="n">
        <v>0.454887</v>
      </c>
      <c r="G76" s="36" t="n">
        <v>0.0006028368997837505</v>
      </c>
      <c r="H76" s="36" t="inlineStr">
        <is>
          <t>IONIC_LIQ#1; IONIC_LIQ#2</t>
        </is>
      </c>
      <c r="I76" s="37" t="inlineStr"/>
    </row>
    <row r="77">
      <c r="A77" s="38" t="inlineStr">
        <is>
          <t>Cu-V-O</t>
        </is>
      </c>
      <c r="B77" s="39" t="inlineStr">
        <is>
          <t>V2O5</t>
        </is>
      </c>
      <c r="C77" s="39" t="n">
        <v>1800</v>
      </c>
      <c r="D77" s="39" t="n">
        <v>0.318421</v>
      </c>
      <c r="E77" s="39" t="n">
        <v>0.194737</v>
      </c>
      <c r="F77" s="39" t="n">
        <v>0.486842</v>
      </c>
      <c r="G77" s="39" t="n">
        <v>0.0006024170362593856</v>
      </c>
      <c r="H77" s="39" t="inlineStr">
        <is>
          <t>IONIC_LIQ#1; IONIC_LIQ#2</t>
        </is>
      </c>
      <c r="I77" s="40" t="inlineStr"/>
    </row>
    <row r="78">
      <c r="A78" s="35" t="inlineStr">
        <is>
          <t>Cu-V-O</t>
        </is>
      </c>
      <c r="B78" s="36" t="inlineStr">
        <is>
          <t>V2O5</t>
        </is>
      </c>
      <c r="C78" s="36" t="n">
        <v>1800</v>
      </c>
      <c r="D78" s="36" t="n">
        <v>0.273684</v>
      </c>
      <c r="E78" s="36" t="n">
        <v>0.207519</v>
      </c>
      <c r="F78" s="36" t="n">
        <v>0.518797</v>
      </c>
      <c r="G78" s="36" t="n">
        <v>0.0006020357560719341</v>
      </c>
      <c r="H78" s="36" t="inlineStr">
        <is>
          <t>IONIC_LIQ#1; IONIC_LIQ#2</t>
        </is>
      </c>
      <c r="I78" s="37" t="inlineStr"/>
    </row>
    <row r="79">
      <c r="A79" s="38" t="inlineStr">
        <is>
          <t>Cu-V-O</t>
        </is>
      </c>
      <c r="B79" s="39" t="inlineStr">
        <is>
          <t>V2O5</t>
        </is>
      </c>
      <c r="C79" s="39" t="n">
        <v>1800</v>
      </c>
      <c r="D79" s="39" t="n">
        <v>0.228947</v>
      </c>
      <c r="E79" s="39" t="n">
        <v>0.220301</v>
      </c>
      <c r="F79" s="39" t="n">
        <v>0.550752</v>
      </c>
      <c r="G79" s="39" t="n">
        <v>0.0006016880609681081</v>
      </c>
      <c r="H79" s="39" t="inlineStr">
        <is>
          <t>IONIC_LIQ#1; IONIC_LIQ#2</t>
        </is>
      </c>
      <c r="I79" s="40" t="inlineStr"/>
    </row>
    <row r="80">
      <c r="A80" s="35" t="inlineStr">
        <is>
          <t>Cu-V-O</t>
        </is>
      </c>
      <c r="B80" s="36" t="inlineStr">
        <is>
          <t>V2O5</t>
        </is>
      </c>
      <c r="C80" s="36" t="n">
        <v>1800</v>
      </c>
      <c r="D80" s="36" t="n">
        <v>0.184211</v>
      </c>
      <c r="E80" s="36" t="n">
        <v>0.233083</v>
      </c>
      <c r="F80" s="36" t="n">
        <v>0.582707</v>
      </c>
      <c r="G80" s="36" t="n">
        <v>0.0003420427646720472</v>
      </c>
      <c r="H80" s="36" t="inlineStr">
        <is>
          <t>IONIC_LIQ#2</t>
        </is>
      </c>
      <c r="I80" s="37" t="inlineStr"/>
    </row>
    <row r="81">
      <c r="A81" s="38" t="inlineStr">
        <is>
          <t>Cu-V-O</t>
        </is>
      </c>
      <c r="B81" s="39" t="inlineStr">
        <is>
          <t>V2O5</t>
        </is>
      </c>
      <c r="C81" s="39" t="n">
        <v>1800</v>
      </c>
      <c r="D81" s="39" t="n">
        <v>0.139474</v>
      </c>
      <c r="E81" s="39" t="n">
        <v>0.245865</v>
      </c>
      <c r="F81" s="39" t="n">
        <v>0.614662</v>
      </c>
      <c r="G81" s="39" t="n">
        <v>0.0001478601310591977</v>
      </c>
      <c r="H81" s="39" t="inlineStr">
        <is>
          <t>IONIC_LIQ#2</t>
        </is>
      </c>
      <c r="I81" s="40" t="inlineStr"/>
    </row>
    <row r="82">
      <c r="A82" s="35" t="inlineStr">
        <is>
          <t>Cu-V-O</t>
        </is>
      </c>
      <c r="B82" s="36" t="inlineStr">
        <is>
          <t>V2O5</t>
        </is>
      </c>
      <c r="C82" s="36" t="n">
        <v>1800</v>
      </c>
      <c r="D82" s="36" t="n">
        <v>0.094737</v>
      </c>
      <c r="E82" s="36" t="n">
        <v>0.258647</v>
      </c>
      <c r="F82" s="36" t="n">
        <v>0.646617</v>
      </c>
      <c r="G82" s="36" t="n">
        <v>6.016951044280985e-05</v>
      </c>
      <c r="H82" s="36" t="inlineStr">
        <is>
          <t>IONIC_LIQ#2</t>
        </is>
      </c>
      <c r="I82" s="37" t="inlineStr"/>
    </row>
    <row r="83">
      <c r="A83" s="45" t="inlineStr">
        <is>
          <t>Cu-V-O</t>
        </is>
      </c>
      <c r="B83" s="46" t="inlineStr">
        <is>
          <t>V2O5</t>
        </is>
      </c>
      <c r="C83" s="46" t="n">
        <v>1800</v>
      </c>
      <c r="D83" s="46" t="n">
        <v>0.05</v>
      </c>
      <c r="E83" s="46" t="n">
        <v>0.271429</v>
      </c>
      <c r="F83" s="46" t="n">
        <v>0.678571</v>
      </c>
      <c r="G83" s="46" t="n">
        <v>3.304376173394248e-05</v>
      </c>
      <c r="H83" s="46" t="inlineStr">
        <is>
          <t>GAS#1; IONIC_LIQ#2</t>
        </is>
      </c>
      <c r="I83" s="47" t="inlineStr"/>
    </row>
  </sheetData>
  <mergeCells count="2">
    <mergeCell ref="A1:I1"/>
    <mergeCell ref="A2:I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A5A5A5"/>
    <outlinePr summaryBelow="1" summaryRight="1"/>
    <pageSetUpPr/>
  </sheetPr>
  <dimension ref="A1:K3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23" customWidth="1" min="9" max="9"/>
    <col width="30" customWidth="1" min="10" max="10"/>
    <col width="8" customWidth="1" min="11" max="11"/>
  </cols>
  <sheetData>
    <row r="1">
      <c r="A1" s="3" t="inlineStr">
        <is>
          <t>RAW TC-PYTHON — Slag basicity effects on Cu activity</t>
        </is>
      </c>
    </row>
    <row r="2">
      <c r="A2" s="31" t="inlineStr">
        <is>
          <t>MnO:SiO₂ and Al₂O₃:SiO₂ ratio variations at 1800 K. See Activity_and_Slag tab Section 4 for analysis.</t>
        </is>
      </c>
    </row>
    <row r="3">
      <c r="A3" s="32" t="inlineStr">
        <is>
          <t>system</t>
        </is>
      </c>
      <c r="B3" s="33" t="inlineStr">
        <is>
          <t>ratio_label</t>
        </is>
      </c>
      <c r="C3" s="33" t="inlineStr">
        <is>
          <t>ratio_value</t>
        </is>
      </c>
      <c r="D3" s="33" t="inlineStr">
        <is>
          <t>T_K</t>
        </is>
      </c>
      <c r="E3" s="33" t="inlineStr">
        <is>
          <t>X_Cu</t>
        </is>
      </c>
      <c r="F3" s="33" t="inlineStr">
        <is>
          <t>X_M1</t>
        </is>
      </c>
      <c r="G3" s="33" t="inlineStr">
        <is>
          <t>X_Si</t>
        </is>
      </c>
      <c r="H3" s="33" t="inlineStr">
        <is>
          <t>X_O</t>
        </is>
      </c>
      <c r="I3" s="33" t="inlineStr">
        <is>
          <t>a_Cu</t>
        </is>
      </c>
      <c r="J3" s="33" t="inlineStr">
        <is>
          <t>stable_phases</t>
        </is>
      </c>
      <c r="K3" s="34" t="inlineStr">
        <is>
          <t>notes</t>
        </is>
      </c>
    </row>
    <row r="4">
      <c r="A4" s="35" t="inlineStr">
        <is>
          <t>Cu-Mn-Si-O</t>
        </is>
      </c>
      <c r="B4" s="36" t="inlineStr">
        <is>
          <t>MnO:SiO2</t>
        </is>
      </c>
      <c r="C4" s="36" t="n">
        <v>0.2</v>
      </c>
      <c r="D4" s="36" t="n">
        <v>1800</v>
      </c>
      <c r="E4" s="36" t="n">
        <v>0.003</v>
      </c>
      <c r="F4" s="36" t="n">
        <v>0.058647</v>
      </c>
      <c r="G4" s="36" t="n">
        <v>0.293235</v>
      </c>
      <c r="H4" s="36" t="n">
        <v>0.645118</v>
      </c>
      <c r="I4" s="36" t="n">
        <v>0.0006024287195135149</v>
      </c>
      <c r="J4" s="36" t="inlineStr">
        <is>
          <t>CRISTOBALITE#1; IONIC_LIQ#1; IONIC_LIQ#3</t>
        </is>
      </c>
      <c r="K4" s="37" t="inlineStr"/>
    </row>
    <row r="5">
      <c r="A5" s="38" t="inlineStr">
        <is>
          <t>Cu-Mn-Si-O</t>
        </is>
      </c>
      <c r="B5" s="39" t="inlineStr">
        <is>
          <t>MnO:SiO2</t>
        </is>
      </c>
      <c r="C5" s="39" t="n">
        <v>0.4</v>
      </c>
      <c r="D5" s="39" t="n">
        <v>1800</v>
      </c>
      <c r="E5" s="39" t="n">
        <v>0.003</v>
      </c>
      <c r="F5" s="39" t="n">
        <v>0.104947</v>
      </c>
      <c r="G5" s="39" t="n">
        <v>0.262368</v>
      </c>
      <c r="H5" s="39" t="n">
        <v>0.629684</v>
      </c>
      <c r="I5" s="39" t="n">
        <v>0.0005921646682545373</v>
      </c>
      <c r="J5" s="39" t="inlineStr">
        <is>
          <t>CRISTOBALITE#1; IONIC_LIQ#1; IONIC_LIQ#2</t>
        </is>
      </c>
      <c r="K5" s="40" t="inlineStr"/>
    </row>
    <row r="6">
      <c r="A6" s="35" t="inlineStr">
        <is>
          <t>Cu-Mn-Si-O</t>
        </is>
      </c>
      <c r="B6" s="36" t="inlineStr">
        <is>
          <t>MnO:SiO2</t>
        </is>
      </c>
      <c r="C6" s="36" t="n">
        <v>0.6</v>
      </c>
      <c r="D6" s="36" t="n">
        <v>1800</v>
      </c>
      <c r="E6" s="36" t="n">
        <v>0.003</v>
      </c>
      <c r="F6" s="36" t="n">
        <v>0.142429</v>
      </c>
      <c r="G6" s="36" t="n">
        <v>0.237381</v>
      </c>
      <c r="H6" s="36" t="n">
        <v>0.61719</v>
      </c>
      <c r="I6" s="36" t="n">
        <v>0.0005849859614188124</v>
      </c>
      <c r="J6" s="36" t="inlineStr">
        <is>
          <t>CRISTOBALITE#1; IONIC_LIQ#1; IONIC_LIQ#2</t>
        </is>
      </c>
      <c r="K6" s="37" t="inlineStr"/>
    </row>
    <row r="7">
      <c r="A7" s="38" t="inlineStr">
        <is>
          <t>Cu-Mn-Si-O</t>
        </is>
      </c>
      <c r="B7" s="39" t="inlineStr">
        <is>
          <t>MnO:SiO2</t>
        </is>
      </c>
      <c r="C7" s="39" t="n">
        <v>0.8</v>
      </c>
      <c r="D7" s="39" t="n">
        <v>1800</v>
      </c>
      <c r="E7" s="39" t="n">
        <v>0.003</v>
      </c>
      <c r="F7" s="39" t="n">
        <v>0.173391</v>
      </c>
      <c r="G7" s="39" t="n">
        <v>0.216739</v>
      </c>
      <c r="H7" s="39" t="n">
        <v>0.60687</v>
      </c>
      <c r="I7" s="39" t="n">
        <v>0.0005795578709134352</v>
      </c>
      <c r="J7" s="39" t="inlineStr">
        <is>
          <t>CRISTOBALITE#1; IONIC_LIQ#1; IONIC_LIQ#2</t>
        </is>
      </c>
      <c r="K7" s="40" t="inlineStr"/>
    </row>
    <row r="8">
      <c r="A8" s="35" t="inlineStr">
        <is>
          <t>Cu-Mn-Si-O</t>
        </is>
      </c>
      <c r="B8" s="36" t="inlineStr">
        <is>
          <t>MnO:SiO2</t>
        </is>
      </c>
      <c r="C8" s="36" t="n">
        <v>1</v>
      </c>
      <c r="D8" s="36" t="n">
        <v>1800</v>
      </c>
      <c r="E8" s="36" t="n">
        <v>0.003</v>
      </c>
      <c r="F8" s="36" t="n">
        <v>0.1994</v>
      </c>
      <c r="G8" s="36" t="n">
        <v>0.1994</v>
      </c>
      <c r="H8" s="36" t="n">
        <v>0.5982</v>
      </c>
      <c r="I8" s="36" t="n">
        <v>0.0005747540319710688</v>
      </c>
      <c r="J8" s="36" t="inlineStr">
        <is>
          <t>IONIC_LIQ#1; IONIC_LIQ#2</t>
        </is>
      </c>
      <c r="K8" s="37" t="inlineStr"/>
    </row>
    <row r="9">
      <c r="A9" s="38" t="inlineStr">
        <is>
          <t>Cu-Mn-Si-O</t>
        </is>
      </c>
      <c r="B9" s="39" t="inlineStr">
        <is>
          <t>MnO:SiO2</t>
        </is>
      </c>
      <c r="C9" s="39" t="n">
        <v>1.2</v>
      </c>
      <c r="D9" s="39" t="n">
        <v>1800</v>
      </c>
      <c r="E9" s="39" t="n">
        <v>0.003</v>
      </c>
      <c r="F9" s="39" t="n">
        <v>0.221556</v>
      </c>
      <c r="G9" s="39" t="n">
        <v>0.18463</v>
      </c>
      <c r="H9" s="39" t="n">
        <v>0.590815</v>
      </c>
      <c r="I9" s="39" t="n">
        <v>0.0005690086100650586</v>
      </c>
      <c r="J9" s="39" t="inlineStr">
        <is>
          <t>IONIC_LIQ#1; IONIC_LIQ#2</t>
        </is>
      </c>
      <c r="K9" s="40" t="inlineStr"/>
    </row>
    <row r="10">
      <c r="A10" s="35" t="inlineStr">
        <is>
          <t>Cu-Mn-Si-O</t>
        </is>
      </c>
      <c r="B10" s="36" t="inlineStr">
        <is>
          <t>MnO:SiO2</t>
        </is>
      </c>
      <c r="C10" s="36" t="n">
        <v>1.4</v>
      </c>
      <c r="D10" s="36" t="n">
        <v>1800</v>
      </c>
      <c r="E10" s="36" t="n">
        <v>0.003</v>
      </c>
      <c r="F10" s="36" t="n">
        <v>0.240655</v>
      </c>
      <c r="G10" s="36" t="n">
        <v>0.171897</v>
      </c>
      <c r="H10" s="36" t="n">
        <v>0.584448</v>
      </c>
      <c r="I10" s="36" t="n">
        <v>0.0005623991726393003</v>
      </c>
      <c r="J10" s="36" t="inlineStr">
        <is>
          <t>IONIC_LIQ#1; IONIC_LIQ#3</t>
        </is>
      </c>
      <c r="K10" s="37" t="inlineStr"/>
    </row>
    <row r="11">
      <c r="A11" s="38" t="inlineStr">
        <is>
          <t>Cu-Mn-Si-O</t>
        </is>
      </c>
      <c r="B11" s="39" t="inlineStr">
        <is>
          <t>MnO:SiO2</t>
        </is>
      </c>
      <c r="C11" s="39" t="n">
        <v>1.6</v>
      </c>
      <c r="D11" s="39" t="n">
        <v>1800</v>
      </c>
      <c r="E11" s="39" t="n">
        <v>0.003</v>
      </c>
      <c r="F11" s="39" t="n">
        <v>0.25729</v>
      </c>
      <c r="G11" s="39" t="n">
        <v>0.160806</v>
      </c>
      <c r="H11" s="39" t="n">
        <v>0.5789029999999999</v>
      </c>
      <c r="I11" s="39" t="n">
        <v>0.0005549646048769486</v>
      </c>
      <c r="J11" s="39" t="inlineStr">
        <is>
          <t>IONIC_LIQ#1; IONIC_LIQ#2</t>
        </is>
      </c>
      <c r="K11" s="40" t="inlineStr"/>
    </row>
    <row r="12">
      <c r="A12" s="35" t="inlineStr">
        <is>
          <t>Cu-Mn-Si-O</t>
        </is>
      </c>
      <c r="B12" s="36" t="inlineStr">
        <is>
          <t>MnO:SiO2</t>
        </is>
      </c>
      <c r="C12" s="36" t="n">
        <v>1.8</v>
      </c>
      <c r="D12" s="36" t="n">
        <v>1800</v>
      </c>
      <c r="E12" s="36" t="n">
        <v>0.003</v>
      </c>
      <c r="F12" s="36" t="n">
        <v>0.271909</v>
      </c>
      <c r="G12" s="36" t="n">
        <v>0.151061</v>
      </c>
      <c r="H12" s="36" t="n">
        <v>0.57403</v>
      </c>
      <c r="I12" s="36" t="n">
        <v>0.0005469620453455369</v>
      </c>
      <c r="J12" s="36" t="inlineStr">
        <is>
          <t>IONIC_LIQ#1; IONIC_LIQ#2</t>
        </is>
      </c>
      <c r="K12" s="37" t="inlineStr"/>
    </row>
    <row r="13">
      <c r="A13" s="38" t="inlineStr">
        <is>
          <t>Cu-Mn-Si-O</t>
        </is>
      </c>
      <c r="B13" s="39" t="inlineStr">
        <is>
          <t>MnO:SiO2</t>
        </is>
      </c>
      <c r="C13" s="39" t="n">
        <v>2</v>
      </c>
      <c r="D13" s="39" t="n">
        <v>1800</v>
      </c>
      <c r="E13" s="39" t="n">
        <v>0.003</v>
      </c>
      <c r="F13" s="39" t="n">
        <v>0.284857</v>
      </c>
      <c r="G13" s="39" t="n">
        <v>0.142429</v>
      </c>
      <c r="H13" s="39" t="n">
        <v>0.5697140000000001</v>
      </c>
      <c r="I13" s="39" t="n">
        <v>0.0005386374910615401</v>
      </c>
      <c r="J13" s="39" t="inlineStr">
        <is>
          <t>IONIC_LIQ#1; IONIC_LIQ#2</t>
        </is>
      </c>
      <c r="K13" s="40" t="inlineStr"/>
    </row>
    <row r="14">
      <c r="A14" s="35" t="inlineStr">
        <is>
          <t>Cu-Mn-Si-O</t>
        </is>
      </c>
      <c r="B14" s="36" t="inlineStr">
        <is>
          <t>MnO:SiO2</t>
        </is>
      </c>
      <c r="C14" s="36" t="n">
        <v>2.2</v>
      </c>
      <c r="D14" s="36" t="n">
        <v>1800</v>
      </c>
      <c r="E14" s="36" t="n">
        <v>0.003</v>
      </c>
      <c r="F14" s="36" t="n">
        <v>0.296405</v>
      </c>
      <c r="G14" s="36" t="n">
        <v>0.13473</v>
      </c>
      <c r="H14" s="36" t="n">
        <v>0.565865</v>
      </c>
      <c r="I14" s="36" t="n">
        <v>0.0005302395956835024</v>
      </c>
      <c r="J14" s="36" t="inlineStr">
        <is>
          <t>IONIC_LIQ#1; IONIC_LIQ#3</t>
        </is>
      </c>
      <c r="K14" s="37" t="inlineStr"/>
    </row>
    <row r="15">
      <c r="A15" s="38" t="inlineStr">
        <is>
          <t>Cu-Mn-Si-O</t>
        </is>
      </c>
      <c r="B15" s="39" t="inlineStr">
        <is>
          <t>MnO:SiO2</t>
        </is>
      </c>
      <c r="C15" s="39" t="n">
        <v>2.4</v>
      </c>
      <c r="D15" s="39" t="n">
        <v>1800</v>
      </c>
      <c r="E15" s="39" t="n">
        <v>0.003</v>
      </c>
      <c r="F15" s="39" t="n">
        <v>0.306769</v>
      </c>
      <c r="G15" s="39" t="n">
        <v>0.127821</v>
      </c>
      <c r="H15" s="39" t="n">
        <v>0.56241</v>
      </c>
      <c r="I15" s="39" t="n">
        <v>0.0005220166239764437</v>
      </c>
      <c r="J15" s="39" t="inlineStr">
        <is>
          <t>IONIC_LIQ#1; IONIC_LIQ#2</t>
        </is>
      </c>
      <c r="K15" s="40" t="inlineStr"/>
    </row>
    <row r="16">
      <c r="A16" s="35" t="inlineStr">
        <is>
          <t>Cu-Mn-Si-O</t>
        </is>
      </c>
      <c r="B16" s="36" t="inlineStr">
        <is>
          <t>MnO:SiO2</t>
        </is>
      </c>
      <c r="C16" s="36" t="n">
        <v>2.6</v>
      </c>
      <c r="D16" s="36" t="n">
        <v>1800</v>
      </c>
      <c r="E16" s="36" t="n">
        <v>0.003</v>
      </c>
      <c r="F16" s="36" t="n">
        <v>0.316122</v>
      </c>
      <c r="G16" s="36" t="n">
        <v>0.121585</v>
      </c>
      <c r="H16" s="36" t="n">
        <v>0.559293</v>
      </c>
      <c r="I16" s="36" t="n">
        <v>0.0005141731215264483</v>
      </c>
      <c r="J16" s="36" t="inlineStr">
        <is>
          <t>IONIC_LIQ#1; IONIC_LIQ#2</t>
        </is>
      </c>
      <c r="K16" s="37" t="inlineStr"/>
    </row>
    <row r="17">
      <c r="A17" s="38" t="inlineStr">
        <is>
          <t>Cu-Mn-Si-O</t>
        </is>
      </c>
      <c r="B17" s="39" t="inlineStr">
        <is>
          <t>MnO:SiO2</t>
        </is>
      </c>
      <c r="C17" s="39" t="n">
        <v>2.8</v>
      </c>
      <c r="D17" s="39" t="n">
        <v>1800</v>
      </c>
      <c r="E17" s="39" t="n">
        <v>0.003</v>
      </c>
      <c r="F17" s="39" t="n">
        <v>0.324605</v>
      </c>
      <c r="G17" s="39" t="n">
        <v>0.11593</v>
      </c>
      <c r="H17" s="39" t="n">
        <v>0.556465</v>
      </c>
      <c r="I17" s="39" t="n">
        <v>0.000506844968432079</v>
      </c>
      <c r="J17" s="39" t="inlineStr">
        <is>
          <t>IONIC_LIQ#1; IONIC_LIQ#3</t>
        </is>
      </c>
      <c r="K17" s="40" t="inlineStr"/>
    </row>
    <row r="18">
      <c r="A18" s="35" t="inlineStr">
        <is>
          <t>Cu-Mn-Si-O</t>
        </is>
      </c>
      <c r="B18" s="36" t="inlineStr">
        <is>
          <t>MnO:SiO2</t>
        </is>
      </c>
      <c r="C18" s="36" t="n">
        <v>3</v>
      </c>
      <c r="D18" s="36" t="n">
        <v>1800</v>
      </c>
      <c r="E18" s="36" t="n">
        <v>0.003</v>
      </c>
      <c r="F18" s="36" t="n">
        <v>0.332333</v>
      </c>
      <c r="G18" s="36" t="n">
        <v>0.110778</v>
      </c>
      <c r="H18" s="36" t="n">
        <v>0.553889</v>
      </c>
      <c r="I18" s="36" t="n">
        <v>0.0005001045724686611</v>
      </c>
      <c r="J18" s="36" t="inlineStr">
        <is>
          <t>IONIC_LIQ#1; IONIC_LIQ#3</t>
        </is>
      </c>
      <c r="K18" s="37" t="inlineStr"/>
    </row>
    <row r="19">
      <c r="A19" s="38" t="inlineStr">
        <is>
          <t>Cu-Al-Si-O</t>
        </is>
      </c>
      <c r="B19" s="39" t="inlineStr">
        <is>
          <t>Al2O3:SiO2</t>
        </is>
      </c>
      <c r="C19" s="39" t="n">
        <v>0.2</v>
      </c>
      <c r="D19" s="39" t="n">
        <v>1800</v>
      </c>
      <c r="E19" s="39" t="n">
        <v>0.003</v>
      </c>
      <c r="F19" s="39" t="n">
        <v>0.0997</v>
      </c>
      <c r="G19" s="39" t="n">
        <v>0.24925</v>
      </c>
      <c r="H19" s="39" t="n">
        <v>0.64805</v>
      </c>
      <c r="I19" s="39" t="n">
        <v>0.0006238595135610499</v>
      </c>
      <c r="J19" s="39" t="inlineStr">
        <is>
          <t>CRISTOBALITE#1; IONIC_LIQ#1; MULLITE#1</t>
        </is>
      </c>
      <c r="K19" s="40" t="inlineStr"/>
    </row>
    <row r="20">
      <c r="A20" s="35" t="inlineStr">
        <is>
          <t>Cu-Al-Si-O</t>
        </is>
      </c>
      <c r="B20" s="36" t="inlineStr">
        <is>
          <t>Al2O3:SiO2</t>
        </is>
      </c>
      <c r="C20" s="36" t="n">
        <v>0.4</v>
      </c>
      <c r="D20" s="36" t="n">
        <v>1800</v>
      </c>
      <c r="E20" s="36" t="n">
        <v>0.003</v>
      </c>
      <c r="F20" s="36" t="n">
        <v>0.15952</v>
      </c>
      <c r="G20" s="36" t="n">
        <v>0.1994</v>
      </c>
      <c r="H20" s="36" t="n">
        <v>0.63808</v>
      </c>
      <c r="I20" s="36" t="n">
        <v>0.0006238595135610499</v>
      </c>
      <c r="J20" s="36" t="inlineStr">
        <is>
          <t>CRISTOBALITE#1; IONIC_LIQ#1; MULLITE#1</t>
        </is>
      </c>
      <c r="K20" s="37" t="inlineStr"/>
    </row>
    <row r="21">
      <c r="A21" s="38" t="inlineStr">
        <is>
          <t>Cu-Al-Si-O</t>
        </is>
      </c>
      <c r="B21" s="39" t="inlineStr">
        <is>
          <t>Al2O3:SiO2</t>
        </is>
      </c>
      <c r="C21" s="39" t="n">
        <v>0.6</v>
      </c>
      <c r="D21" s="39" t="n">
        <v>1800</v>
      </c>
      <c r="E21" s="39" t="n">
        <v>0.003</v>
      </c>
      <c r="F21" s="39" t="n">
        <v>0.1994</v>
      </c>
      <c r="G21" s="39" t="n">
        <v>0.166167</v>
      </c>
      <c r="H21" s="39" t="n">
        <v>0.631433</v>
      </c>
      <c r="I21" s="39" t="n">
        <v>0.0006238595135610521</v>
      </c>
      <c r="J21" s="39" t="inlineStr">
        <is>
          <t>CRISTOBALITE#1; IONIC_LIQ#1; MULLITE#1</t>
        </is>
      </c>
      <c r="K21" s="40" t="inlineStr"/>
    </row>
    <row r="22">
      <c r="A22" s="35" t="inlineStr">
        <is>
          <t>Cu-Al-Si-O</t>
        </is>
      </c>
      <c r="B22" s="36" t="inlineStr">
        <is>
          <t>Al2O3:SiO2</t>
        </is>
      </c>
      <c r="C22" s="36" t="n">
        <v>0.8</v>
      </c>
      <c r="D22" s="36" t="n">
        <v>1800</v>
      </c>
      <c r="E22" s="36" t="n">
        <v>0.003</v>
      </c>
      <c r="F22" s="36" t="n">
        <v>0.227886</v>
      </c>
      <c r="G22" s="36" t="n">
        <v>0.142429</v>
      </c>
      <c r="H22" s="36" t="n">
        <v>0.626686</v>
      </c>
      <c r="I22" s="36" t="n">
        <v>0.0006238595135610521</v>
      </c>
      <c r="J22" s="36" t="inlineStr">
        <is>
          <t>CRISTOBALITE#1; IONIC_LIQ#1; MULLITE#1</t>
        </is>
      </c>
      <c r="K22" s="37" t="inlineStr"/>
    </row>
    <row r="23">
      <c r="A23" s="38" t="inlineStr">
        <is>
          <t>Cu-Al-Si-O</t>
        </is>
      </c>
      <c r="B23" s="39" t="inlineStr">
        <is>
          <t>Al2O3:SiO2</t>
        </is>
      </c>
      <c r="C23" s="39" t="n">
        <v>1</v>
      </c>
      <c r="D23" s="39" t="n">
        <v>1800</v>
      </c>
      <c r="E23" s="39" t="n">
        <v>0.003</v>
      </c>
      <c r="F23" s="39" t="n">
        <v>0.24925</v>
      </c>
      <c r="G23" s="39" t="n">
        <v>0.124625</v>
      </c>
      <c r="H23" s="39" t="n">
        <v>0.623125</v>
      </c>
      <c r="I23" s="39" t="n">
        <v>0.0006238595135610521</v>
      </c>
      <c r="J23" s="39" t="inlineStr">
        <is>
          <t>CRISTOBALITE#1; IONIC_LIQ#1; MULLITE#1</t>
        </is>
      </c>
      <c r="K23" s="40" t="inlineStr"/>
    </row>
    <row r="24">
      <c r="A24" s="35" t="inlineStr">
        <is>
          <t>Cu-Al-Si-O</t>
        </is>
      </c>
      <c r="B24" s="36" t="inlineStr">
        <is>
          <t>Al2O3:SiO2</t>
        </is>
      </c>
      <c r="C24" s="36" t="n">
        <v>1.2</v>
      </c>
      <c r="D24" s="36" t="n">
        <v>1800</v>
      </c>
      <c r="E24" s="36" t="n">
        <v>0.003</v>
      </c>
      <c r="F24" s="36" t="n">
        <v>0.265867</v>
      </c>
      <c r="G24" s="36" t="n">
        <v>0.110778</v>
      </c>
      <c r="H24" s="36" t="n">
        <v>0.620356</v>
      </c>
      <c r="I24" s="36" t="n">
        <v>0.0006238595135610504</v>
      </c>
      <c r="J24" s="36" t="inlineStr">
        <is>
          <t>CRISTOBALITE#1; IONIC_LIQ#1; MULLITE#1</t>
        </is>
      </c>
      <c r="K24" s="37" t="inlineStr"/>
    </row>
    <row r="25">
      <c r="A25" s="38" t="inlineStr">
        <is>
          <t>Cu-Al-Si-O</t>
        </is>
      </c>
      <c r="B25" s="39" t="inlineStr">
        <is>
          <t>Al2O3:SiO2</t>
        </is>
      </c>
      <c r="C25" s="39" t="n">
        <v>1.4</v>
      </c>
      <c r="D25" s="39" t="n">
        <v>1800</v>
      </c>
      <c r="E25" s="39" t="n">
        <v>0.003</v>
      </c>
      <c r="F25" s="39" t="n">
        <v>0.27916</v>
      </c>
      <c r="G25" s="39" t="n">
        <v>0.0997</v>
      </c>
      <c r="H25" s="39" t="n">
        <v>0.61814</v>
      </c>
      <c r="I25" s="39" t="n">
        <v>0.0006238595135610504</v>
      </c>
      <c r="J25" s="39" t="inlineStr">
        <is>
          <t>CRISTOBALITE#1; IONIC_LIQ#1; MULLITE#1</t>
        </is>
      </c>
      <c r="K25" s="40" t="inlineStr"/>
    </row>
    <row r="26">
      <c r="A26" s="35" t="inlineStr">
        <is>
          <t>Cu-Al-Si-O</t>
        </is>
      </c>
      <c r="B26" s="36" t="inlineStr">
        <is>
          <t>Al2O3:SiO2</t>
        </is>
      </c>
      <c r="C26" s="36" t="n">
        <v>1.6</v>
      </c>
      <c r="D26" s="36" t="n">
        <v>1800</v>
      </c>
      <c r="E26" s="36" t="n">
        <v>0.003</v>
      </c>
      <c r="F26" s="36" t="n">
        <v>0.290036</v>
      </c>
      <c r="G26" s="36" t="n">
        <v>0.09063599999999999</v>
      </c>
      <c r="H26" s="36" t="n">
        <v>0.616327</v>
      </c>
      <c r="I26" s="36" t="n">
        <v>0.0006240110028708597</v>
      </c>
      <c r="J26" s="36" t="inlineStr">
        <is>
          <t>IONIC_LIQ#1; MULLITE#1</t>
        </is>
      </c>
      <c r="K26" s="37" t="inlineStr"/>
    </row>
    <row r="27">
      <c r="A27" s="38" t="inlineStr">
        <is>
          <t>Cu-Al-Si-O</t>
        </is>
      </c>
      <c r="B27" s="39" t="inlineStr">
        <is>
          <t>Al2O3:SiO2</t>
        </is>
      </c>
      <c r="C27" s="39" t="n">
        <v>1.8</v>
      </c>
      <c r="D27" s="39" t="n">
        <v>1800</v>
      </c>
      <c r="E27" s="39" t="n">
        <v>0.003</v>
      </c>
      <c r="F27" s="39" t="n">
        <v>0.2991</v>
      </c>
      <c r="G27" s="39" t="n">
        <v>0.083083</v>
      </c>
      <c r="H27" s="39" t="n">
        <v>0.6148169999999999</v>
      </c>
      <c r="I27" s="39" t="n">
        <v>0.0006240764395684967</v>
      </c>
      <c r="J27" s="39" t="inlineStr">
        <is>
          <t>CORUNDUM#1; IONIC_LIQ#1; MULLITE#1</t>
        </is>
      </c>
      <c r="K27" s="40" t="inlineStr"/>
    </row>
    <row r="28">
      <c r="A28" s="35" t="inlineStr">
        <is>
          <t>Cu-Al-Si-O</t>
        </is>
      </c>
      <c r="B28" s="36" t="inlineStr">
        <is>
          <t>Al2O3:SiO2</t>
        </is>
      </c>
      <c r="C28" s="36" t="n">
        <v>2</v>
      </c>
      <c r="D28" s="36" t="n">
        <v>1800</v>
      </c>
      <c r="E28" s="36" t="n">
        <v>0.003</v>
      </c>
      <c r="F28" s="36" t="n">
        <v>0.306769</v>
      </c>
      <c r="G28" s="36" t="n">
        <v>0.076692</v>
      </c>
      <c r="H28" s="36" t="n">
        <v>0.613538</v>
      </c>
      <c r="I28" s="36" t="n">
        <v>0.0006240764395684967</v>
      </c>
      <c r="J28" s="36" t="inlineStr">
        <is>
          <t>CORUNDUM#1; IONIC_LIQ#1; MULLITE#1</t>
        </is>
      </c>
      <c r="K28" s="37" t="inlineStr"/>
    </row>
    <row r="29">
      <c r="A29" s="38" t="inlineStr">
        <is>
          <t>Cu-Al-Si-O</t>
        </is>
      </c>
      <c r="B29" s="39" t="inlineStr">
        <is>
          <t>Al2O3:SiO2</t>
        </is>
      </c>
      <c r="C29" s="39" t="n">
        <v>2.2</v>
      </c>
      <c r="D29" s="39" t="n">
        <v>1800</v>
      </c>
      <c r="E29" s="39" t="n">
        <v>0.003</v>
      </c>
      <c r="F29" s="39" t="n">
        <v>0.313343</v>
      </c>
      <c r="G29" s="39" t="n">
        <v>0.071214</v>
      </c>
      <c r="H29" s="39" t="n">
        <v>0.612443</v>
      </c>
      <c r="I29" s="39" t="n">
        <v>0.0006240764395684956</v>
      </c>
      <c r="J29" s="39" t="inlineStr">
        <is>
          <t>CORUNDUM#1; IONIC_LIQ#1; MULLITE#1</t>
        </is>
      </c>
      <c r="K29" s="40" t="inlineStr"/>
    </row>
    <row r="30">
      <c r="A30" s="35" t="inlineStr">
        <is>
          <t>Cu-Al-Si-O</t>
        </is>
      </c>
      <c r="B30" s="36" t="inlineStr">
        <is>
          <t>Al2O3:SiO2</t>
        </is>
      </c>
      <c r="C30" s="36" t="n">
        <v>2.4</v>
      </c>
      <c r="D30" s="36" t="n">
        <v>1800</v>
      </c>
      <c r="E30" s="36" t="n">
        <v>0.003</v>
      </c>
      <c r="F30" s="36" t="n">
        <v>0.31904</v>
      </c>
      <c r="G30" s="36" t="n">
        <v>0.066467</v>
      </c>
      <c r="H30" s="36" t="n">
        <v>0.611493</v>
      </c>
      <c r="I30" s="36" t="n">
        <v>0.0006240764395684967</v>
      </c>
      <c r="J30" s="36" t="inlineStr">
        <is>
          <t>CORUNDUM#1; IONIC_LIQ#1; MULLITE#1</t>
        </is>
      </c>
      <c r="K30" s="37" t="inlineStr"/>
    </row>
    <row r="31">
      <c r="A31" s="38" t="inlineStr">
        <is>
          <t>Cu-Al-Si-O</t>
        </is>
      </c>
      <c r="B31" s="39" t="inlineStr">
        <is>
          <t>Al2O3:SiO2</t>
        </is>
      </c>
      <c r="C31" s="39" t="n">
        <v>2.6</v>
      </c>
      <c r="D31" s="39" t="n">
        <v>1800</v>
      </c>
      <c r="E31" s="39" t="n">
        <v>0.003</v>
      </c>
      <c r="F31" s="39" t="n">
        <v>0.324025</v>
      </c>
      <c r="G31" s="39" t="n">
        <v>0.062313</v>
      </c>
      <c r="H31" s="39" t="n">
        <v>0.610662</v>
      </c>
      <c r="I31" s="39" t="n">
        <v>0.0006240764395684967</v>
      </c>
      <c r="J31" s="39" t="inlineStr">
        <is>
          <t>CORUNDUM#1; IONIC_LIQ#1; MULLITE#1</t>
        </is>
      </c>
      <c r="K31" s="40" t="inlineStr"/>
    </row>
    <row r="32">
      <c r="A32" s="35" t="inlineStr">
        <is>
          <t>Cu-Al-Si-O</t>
        </is>
      </c>
      <c r="B32" s="36" t="inlineStr">
        <is>
          <t>Al2O3:SiO2</t>
        </is>
      </c>
      <c r="C32" s="36" t="n">
        <v>2.8</v>
      </c>
      <c r="D32" s="36" t="n">
        <v>1800</v>
      </c>
      <c r="E32" s="36" t="n">
        <v>0.003</v>
      </c>
      <c r="F32" s="36" t="n">
        <v>0.328424</v>
      </c>
      <c r="G32" s="36" t="n">
        <v>0.058647</v>
      </c>
      <c r="H32" s="36" t="n">
        <v>0.6099290000000001</v>
      </c>
      <c r="I32" s="36" t="n">
        <v>0.0006240764395684973</v>
      </c>
      <c r="J32" s="36" t="inlineStr">
        <is>
          <t>CORUNDUM#1; IONIC_LIQ#1; MULLITE#1</t>
        </is>
      </c>
      <c r="K32" s="37" t="inlineStr"/>
    </row>
    <row r="33">
      <c r="A33" s="45" t="inlineStr">
        <is>
          <t>Cu-Al-Si-O</t>
        </is>
      </c>
      <c r="B33" s="46" t="inlineStr">
        <is>
          <t>Al2O3:SiO2</t>
        </is>
      </c>
      <c r="C33" s="46" t="n">
        <v>3</v>
      </c>
      <c r="D33" s="46" t="n">
        <v>1800</v>
      </c>
      <c r="E33" s="46" t="n">
        <v>0.003</v>
      </c>
      <c r="F33" s="46" t="n">
        <v>0.332333</v>
      </c>
      <c r="G33" s="46" t="n">
        <v>0.055389</v>
      </c>
      <c r="H33" s="46" t="n">
        <v>0.609278</v>
      </c>
      <c r="I33" s="46" t="n">
        <v>0.0006240764395684973</v>
      </c>
      <c r="J33" s="46" t="inlineStr">
        <is>
          <t>CORUNDUM#1; IONIC_LIQ#1; MULLITE#1</t>
        </is>
      </c>
      <c r="K33" s="47" t="inlineStr"/>
    </row>
  </sheetData>
  <mergeCells count="2">
    <mergeCell ref="A1:J1"/>
    <mergeCell ref="A2:J2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A5A5A5"/>
    <outlinePr summaryBelow="1" summaryRight="1"/>
    <pageSetUpPr/>
  </sheetPr>
  <dimension ref="A1:J11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8" customWidth="1" min="2" max="2"/>
    <col width="10" customWidth="1" min="3" max="3"/>
    <col width="10" customWidth="1" min="4" max="4"/>
    <col width="10" customWidth="1" min="5" max="5"/>
    <col width="30" customWidth="1" min="6" max="6"/>
    <col width="12" customWidth="1" min="7" max="7"/>
    <col width="16" customWidth="1" min="8" max="8"/>
    <col width="21" customWidth="1" min="9" max="9"/>
    <col width="8" customWidth="1" min="10" max="10"/>
  </cols>
  <sheetData>
    <row r="1">
      <c r="A1" s="3" t="inlineStr">
        <is>
          <t>RAW TC-PYTHON — Ternary composition phase mapping at 1800 K</t>
        </is>
      </c>
    </row>
    <row r="2">
      <c r="A2" s="31" t="inlineStr">
        <is>
          <t>20×20 grid for Cu-Fe-O, Cu-Al-O, Cu-Mn-O, Cu-V-O systems. Shows which phases are stable at each composition.</t>
        </is>
      </c>
    </row>
    <row r="3">
      <c r="A3" s="32" t="inlineStr">
        <is>
          <t>system</t>
        </is>
      </c>
      <c r="B3" s="33" t="inlineStr">
        <is>
          <t>T_K</t>
        </is>
      </c>
      <c r="C3" s="33" t="inlineStr">
        <is>
          <t>X_Cu</t>
        </is>
      </c>
      <c r="D3" s="33" t="inlineStr">
        <is>
          <t>X_M</t>
        </is>
      </c>
      <c r="E3" s="33" t="inlineStr">
        <is>
          <t>X_O</t>
        </is>
      </c>
      <c r="F3" s="33" t="inlineStr">
        <is>
          <t>stable_phases</t>
        </is>
      </c>
      <c r="G3" s="33" t="inlineStr">
        <is>
          <t>num_phases</t>
        </is>
      </c>
      <c r="H3" s="33" t="inlineStr">
        <is>
          <t>dominant_phase</t>
        </is>
      </c>
      <c r="I3" s="33" t="inlineStr">
        <is>
          <t>GM_system</t>
        </is>
      </c>
      <c r="J3" s="34" t="inlineStr">
        <is>
          <t>notes</t>
        </is>
      </c>
    </row>
    <row r="4">
      <c r="A4" s="35" t="inlineStr">
        <is>
          <t>Cu-Al-O</t>
        </is>
      </c>
      <c r="B4" s="36" t="n">
        <v>1800</v>
      </c>
      <c r="C4" s="36" t="n">
        <v>0.01</v>
      </c>
      <c r="D4" s="36" t="n">
        <v>0.98</v>
      </c>
      <c r="E4" s="36" t="n">
        <v>0.01</v>
      </c>
      <c r="F4" s="36" t="inlineStr">
        <is>
          <t>CORUNDUM#1; IONIC_LIQ#1</t>
        </is>
      </c>
      <c r="G4" s="36" t="n">
        <v>2</v>
      </c>
      <c r="H4" s="36" t="inlineStr">
        <is>
          <t>CORUNDUM#1</t>
        </is>
      </c>
      <c r="I4" s="36" t="n">
        <v>-115700.3723297575</v>
      </c>
      <c r="J4" s="37" t="inlineStr"/>
    </row>
    <row r="5">
      <c r="A5" s="38" t="inlineStr">
        <is>
          <t>Cu-Al-O</t>
        </is>
      </c>
      <c r="B5" s="39" t="n">
        <v>1800</v>
      </c>
      <c r="C5" s="39" t="n">
        <v>0.01</v>
      </c>
      <c r="D5" s="39" t="n">
        <v>0.943684</v>
      </c>
      <c r="E5" s="39" t="n">
        <v>0.046316</v>
      </c>
      <c r="F5" s="39" t="inlineStr">
        <is>
          <t>CORUNDUM#1; IONIC_LIQ#1</t>
        </is>
      </c>
      <c r="G5" s="39" t="n">
        <v>2</v>
      </c>
      <c r="H5" s="39" t="inlineStr">
        <is>
          <t>CORUNDUM#1</t>
        </is>
      </c>
      <c r="I5" s="39" t="n">
        <v>-132713.9869802341</v>
      </c>
      <c r="J5" s="40" t="inlineStr"/>
    </row>
    <row r="6">
      <c r="A6" s="35" t="inlineStr">
        <is>
          <t>Cu-Al-O</t>
        </is>
      </c>
      <c r="B6" s="36" t="n">
        <v>1800</v>
      </c>
      <c r="C6" s="36" t="n">
        <v>0.01</v>
      </c>
      <c r="D6" s="36" t="n">
        <v>0.907368</v>
      </c>
      <c r="E6" s="36" t="n">
        <v>0.082632</v>
      </c>
      <c r="F6" s="36" t="inlineStr">
        <is>
          <t>CORUNDUM#1; IONIC_LIQ#1</t>
        </is>
      </c>
      <c r="G6" s="36" t="n">
        <v>2</v>
      </c>
      <c r="H6" s="36" t="inlineStr">
        <is>
          <t>CORUNDUM#1</t>
        </is>
      </c>
      <c r="I6" s="36" t="n">
        <v>-149726.9383379141</v>
      </c>
      <c r="J6" s="37" t="inlineStr"/>
    </row>
    <row r="7">
      <c r="A7" s="38" t="inlineStr">
        <is>
          <t>Cu-Al-O</t>
        </is>
      </c>
      <c r="B7" s="39" t="n">
        <v>1800</v>
      </c>
      <c r="C7" s="39" t="n">
        <v>0.01</v>
      </c>
      <c r="D7" s="39" t="n">
        <v>0.871053</v>
      </c>
      <c r="E7" s="39" t="n">
        <v>0.118947</v>
      </c>
      <c r="F7" s="39" t="inlineStr">
        <is>
          <t>CORUNDUM#1; IONIC_LIQ#1</t>
        </is>
      </c>
      <c r="G7" s="39" t="n">
        <v>2</v>
      </c>
      <c r="H7" s="39" t="inlineStr">
        <is>
          <t>CORUNDUM#1</t>
        </is>
      </c>
      <c r="I7" s="39" t="n">
        <v>-166739.1282737861</v>
      </c>
      <c r="J7" s="40" t="inlineStr"/>
    </row>
    <row r="8">
      <c r="A8" s="35" t="inlineStr">
        <is>
          <t>Cu-Al-O</t>
        </is>
      </c>
      <c r="B8" s="36" t="n">
        <v>1800</v>
      </c>
      <c r="C8" s="36" t="n">
        <v>0.01</v>
      </c>
      <c r="D8" s="36" t="n">
        <v>0.834737</v>
      </c>
      <c r="E8" s="36" t="n">
        <v>0.155263</v>
      </c>
      <c r="F8" s="36" t="inlineStr">
        <is>
          <t>CORUNDUM#1; IONIC_LIQ#1</t>
        </is>
      </c>
      <c r="G8" s="36" t="n">
        <v>2</v>
      </c>
      <c r="H8" s="36" t="inlineStr">
        <is>
          <t>CORUNDUM#1</t>
        </is>
      </c>
      <c r="I8" s="36" t="n">
        <v>-183750.435128483</v>
      </c>
      <c r="J8" s="37" t="inlineStr"/>
    </row>
    <row r="9">
      <c r="A9" s="38" t="inlineStr">
        <is>
          <t>Cu-Al-O</t>
        </is>
      </c>
      <c r="B9" s="39" t="n">
        <v>1800</v>
      </c>
      <c r="C9" s="39" t="n">
        <v>0.01</v>
      </c>
      <c r="D9" s="39" t="n">
        <v>0.798421</v>
      </c>
      <c r="E9" s="39" t="n">
        <v>0.191579</v>
      </c>
      <c r="F9" s="39" t="inlineStr">
        <is>
          <t>CORUNDUM#1; IONIC_LIQ#1</t>
        </is>
      </c>
      <c r="G9" s="39" t="n">
        <v>2</v>
      </c>
      <c r="H9" s="39" t="inlineStr">
        <is>
          <t>CORUNDUM#1</t>
        </is>
      </c>
      <c r="I9" s="39" t="n">
        <v>-200760.705529583</v>
      </c>
      <c r="J9" s="40" t="inlineStr"/>
    </row>
    <row r="10">
      <c r="A10" s="35" t="inlineStr">
        <is>
          <t>Cu-Al-O</t>
        </is>
      </c>
      <c r="B10" s="36" t="n">
        <v>1800</v>
      </c>
      <c r="C10" s="36" t="n">
        <v>0.01</v>
      </c>
      <c r="D10" s="36" t="n">
        <v>0.762105</v>
      </c>
      <c r="E10" s="36" t="n">
        <v>0.227895</v>
      </c>
      <c r="F10" s="36" t="inlineStr">
        <is>
          <t>CORUNDUM#1; IONIC_LIQ#1</t>
        </is>
      </c>
      <c r="G10" s="36" t="n">
        <v>2</v>
      </c>
      <c r="H10" s="36" t="inlineStr">
        <is>
          <t>CORUNDUM#1</t>
        </is>
      </c>
      <c r="I10" s="36" t="n">
        <v>-217769.7423099132</v>
      </c>
      <c r="J10" s="37" t="inlineStr"/>
    </row>
    <row r="11">
      <c r="A11" s="38" t="inlineStr">
        <is>
          <t>Cu-Al-O</t>
        </is>
      </c>
      <c r="B11" s="39" t="n">
        <v>1800</v>
      </c>
      <c r="C11" s="39" t="n">
        <v>0.01</v>
      </c>
      <c r="D11" s="39" t="n">
        <v>0.725789</v>
      </c>
      <c r="E11" s="39" t="n">
        <v>0.264211</v>
      </c>
      <c r="F11" s="39" t="inlineStr">
        <is>
          <t>CORUNDUM#1; IONIC_LIQ#1</t>
        </is>
      </c>
      <c r="G11" s="39" t="n">
        <v>2</v>
      </c>
      <c r="H11" s="39" t="inlineStr">
        <is>
          <t>CORUNDUM#1</t>
        </is>
      </c>
      <c r="I11" s="39" t="n">
        <v>-234777.2860599983</v>
      </c>
      <c r="J11" s="40" t="inlineStr"/>
    </row>
    <row r="12">
      <c r="A12" s="35" t="inlineStr">
        <is>
          <t>Cu-Al-O</t>
        </is>
      </c>
      <c r="B12" s="36" t="n">
        <v>1800</v>
      </c>
      <c r="C12" s="36" t="n">
        <v>0.01</v>
      </c>
      <c r="D12" s="36" t="n">
        <v>0.689474</v>
      </c>
      <c r="E12" s="36" t="n">
        <v>0.300526</v>
      </c>
      <c r="F12" s="36" t="inlineStr">
        <is>
          <t>CORUNDUM#1; IONIC_LIQ#1</t>
        </is>
      </c>
      <c r="G12" s="36" t="n">
        <v>2</v>
      </c>
      <c r="H12" s="36" t="inlineStr">
        <is>
          <t>CORUNDUM#1</t>
        </is>
      </c>
      <c r="I12" s="36" t="n">
        <v>-251782.9858096226</v>
      </c>
      <c r="J12" s="37" t="inlineStr"/>
    </row>
    <row r="13">
      <c r="A13" s="38" t="inlineStr">
        <is>
          <t>Cu-Al-O</t>
        </is>
      </c>
      <c r="B13" s="39" t="n">
        <v>1800</v>
      </c>
      <c r="C13" s="39" t="n">
        <v>0.01</v>
      </c>
      <c r="D13" s="39" t="n">
        <v>0.653158</v>
      </c>
      <c r="E13" s="39" t="n">
        <v>0.336842</v>
      </c>
      <c r="F13" s="39" t="inlineStr">
        <is>
          <t>CORUNDUM#1; IONIC_LIQ#1</t>
        </is>
      </c>
      <c r="G13" s="39" t="n">
        <v>2</v>
      </c>
      <c r="H13" s="39" t="inlineStr">
        <is>
          <t>CORUNDUM#1</t>
        </is>
      </c>
      <c r="I13" s="39" t="n">
        <v>-268786.3501096125</v>
      </c>
      <c r="J13" s="40" t="inlineStr"/>
    </row>
    <row r="14">
      <c r="A14" s="35" t="inlineStr">
        <is>
          <t>Cu-Al-O</t>
        </is>
      </c>
      <c r="B14" s="36" t="n">
        <v>1800</v>
      </c>
      <c r="C14" s="36" t="n">
        <v>0.01</v>
      </c>
      <c r="D14" s="36" t="n">
        <v>0.616842</v>
      </c>
      <c r="E14" s="36" t="n">
        <v>0.373158</v>
      </c>
      <c r="F14" s="36" t="inlineStr">
        <is>
          <t>CORUNDUM#1; IONIC_LIQ#1</t>
        </is>
      </c>
      <c r="G14" s="36" t="n">
        <v>2</v>
      </c>
      <c r="H14" s="36" t="inlineStr">
        <is>
          <t>CORUNDUM#1</t>
        </is>
      </c>
      <c r="I14" s="36" t="n">
        <v>-285786.6603237264</v>
      </c>
      <c r="J14" s="37" t="inlineStr"/>
    </row>
    <row r="15">
      <c r="A15" s="38" t="inlineStr">
        <is>
          <t>Cu-Al-O</t>
        </is>
      </c>
      <c r="B15" s="39" t="n">
        <v>1800</v>
      </c>
      <c r="C15" s="39" t="n">
        <v>0.01</v>
      </c>
      <c r="D15" s="39" t="n">
        <v>0.580526</v>
      </c>
      <c r="E15" s="39" t="n">
        <v>0.409474</v>
      </c>
      <c r="F15" s="39" t="inlineStr">
        <is>
          <t>CORUNDUM#1; IONIC_LIQ#1</t>
        </is>
      </c>
      <c r="G15" s="39" t="n">
        <v>2</v>
      </c>
      <c r="H15" s="39" t="inlineStr">
        <is>
          <t>CORUNDUM#1</t>
        </is>
      </c>
      <c r="I15" s="39" t="n">
        <v>-302782.804570591</v>
      </c>
      <c r="J15" s="40" t="inlineStr"/>
    </row>
    <row r="16">
      <c r="A16" s="35" t="inlineStr">
        <is>
          <t>Cu-Al-O</t>
        </is>
      </c>
      <c r="B16" s="36" t="n">
        <v>1800</v>
      </c>
      <c r="C16" s="36" t="n">
        <v>0.01</v>
      </c>
      <c r="D16" s="36" t="n">
        <v>0.544211</v>
      </c>
      <c r="E16" s="36" t="n">
        <v>0.445789</v>
      </c>
      <c r="F16" s="36" t="inlineStr">
        <is>
          <t>CORUNDUM#1; IONIC_LIQ#1</t>
        </is>
      </c>
      <c r="G16" s="36" t="n">
        <v>2</v>
      </c>
      <c r="H16" s="36" t="inlineStr">
        <is>
          <t>CORUNDUM#1</t>
        </is>
      </c>
      <c r="I16" s="36" t="n">
        <v>-319772.9251725321</v>
      </c>
      <c r="J16" s="37" t="inlineStr"/>
    </row>
    <row r="17">
      <c r="A17" s="38" t="inlineStr">
        <is>
          <t>Cu-Al-O</t>
        </is>
      </c>
      <c r="B17" s="39" t="n">
        <v>1800</v>
      </c>
      <c r="C17" s="39" t="n">
        <v>0.01</v>
      </c>
      <c r="D17" s="39" t="n">
        <v>0.507895</v>
      </c>
      <c r="E17" s="39" t="n">
        <v>0.482105</v>
      </c>
      <c r="F17" s="39" t="inlineStr">
        <is>
          <t>CORUNDUM#1; IONIC_LIQ#1</t>
        </is>
      </c>
      <c r="G17" s="39" t="n">
        <v>2</v>
      </c>
      <c r="H17" s="39" t="inlineStr">
        <is>
          <t>CORUNDUM#1</t>
        </is>
      </c>
      <c r="I17" s="39" t="n">
        <v>-336753.553091419</v>
      </c>
      <c r="J17" s="40" t="inlineStr"/>
    </row>
    <row r="18">
      <c r="A18" s="35" t="inlineStr">
        <is>
          <t>Cu-Al-O</t>
        </is>
      </c>
      <c r="B18" s="36" t="n">
        <v>1800</v>
      </c>
      <c r="C18" s="36" t="n">
        <v>0.01</v>
      </c>
      <c r="D18" s="36" t="n">
        <v>0.471579</v>
      </c>
      <c r="E18" s="36" t="n">
        <v>0.518421</v>
      </c>
      <c r="F18" s="36" t="inlineStr">
        <is>
          <t>CORUNDUM#1; IONIC_LIQ#1</t>
        </is>
      </c>
      <c r="G18" s="36" t="n">
        <v>2</v>
      </c>
      <c r="H18" s="36" t="inlineStr">
        <is>
          <t>CORUNDUM#1</t>
        </is>
      </c>
      <c r="I18" s="36" t="n">
        <v>-353716.9479269605</v>
      </c>
      <c r="J18" s="37" t="inlineStr"/>
    </row>
    <row r="19">
      <c r="A19" s="38" t="inlineStr">
        <is>
          <t>Cu-Al-O</t>
        </is>
      </c>
      <c r="B19" s="39" t="n">
        <v>1800</v>
      </c>
      <c r="C19" s="39" t="n">
        <v>0.01</v>
      </c>
      <c r="D19" s="39" t="n">
        <v>0.435263</v>
      </c>
      <c r="E19" s="39" t="n">
        <v>0.554737</v>
      </c>
      <c r="F19" s="39" t="inlineStr">
        <is>
          <t>CORUNDUM#1; IONIC_LIQ#1</t>
        </is>
      </c>
      <c r="G19" s="39" t="n">
        <v>2</v>
      </c>
      <c r="H19" s="39" t="inlineStr">
        <is>
          <t>CORUNDUM#1</t>
        </is>
      </c>
      <c r="I19" s="39" t="n">
        <v>-370638.719364072</v>
      </c>
      <c r="J19" s="40" t="inlineStr"/>
    </row>
    <row r="20">
      <c r="A20" s="35" t="inlineStr">
        <is>
          <t>Cu-Al-O</t>
        </is>
      </c>
      <c r="B20" s="36" t="n">
        <v>1800</v>
      </c>
      <c r="C20" s="36" t="n">
        <v>0.01</v>
      </c>
      <c r="D20" s="36" t="n">
        <v>0.398947</v>
      </c>
      <c r="E20" s="36" t="n">
        <v>0.5910530000000001</v>
      </c>
      <c r="F20" s="36" t="inlineStr">
        <is>
          <t>CORUNDUM#1; IONIC_LIQ#1</t>
        </is>
      </c>
      <c r="G20" s="36" t="n">
        <v>2</v>
      </c>
      <c r="H20" s="36" t="inlineStr">
        <is>
          <t>CORUNDUM#1</t>
        </is>
      </c>
      <c r="I20" s="36" t="n">
        <v>-387206.7364380242</v>
      </c>
      <c r="J20" s="37" t="inlineStr"/>
    </row>
    <row r="21">
      <c r="A21" s="38" t="inlineStr">
        <is>
          <t>Cu-Al-O</t>
        </is>
      </c>
      <c r="B21" s="39" t="n">
        <v>1800</v>
      </c>
      <c r="C21" s="39" t="n">
        <v>0.01</v>
      </c>
      <c r="D21" s="39" t="n">
        <v>0.362632</v>
      </c>
      <c r="E21" s="39" t="n">
        <v>0.627368</v>
      </c>
      <c r="F21" s="39" t="inlineStr">
        <is>
          <t>CORUNDUM#1; GAS#1; IONIC_LIQ#2</t>
        </is>
      </c>
      <c r="G21" s="39" t="n">
        <v>3</v>
      </c>
      <c r="H21" s="39" t="inlineStr">
        <is>
          <t>CORUNDUM#1</t>
        </is>
      </c>
      <c r="I21" s="39" t="n">
        <v>-373669.5326722485</v>
      </c>
      <c r="J21" s="40" t="inlineStr"/>
    </row>
    <row r="22">
      <c r="A22" s="35" t="inlineStr">
        <is>
          <t>Cu-Al-O</t>
        </is>
      </c>
      <c r="B22" s="36" t="n">
        <v>1800</v>
      </c>
      <c r="C22" s="36" t="n">
        <v>0.01</v>
      </c>
      <c r="D22" s="36" t="n">
        <v>0.326316</v>
      </c>
      <c r="E22" s="36" t="n">
        <v>0.6636840000000001</v>
      </c>
      <c r="F22" s="36" t="inlineStr">
        <is>
          <t>CORUNDUM#1; GAS#1; IONIC_LIQ#2</t>
        </is>
      </c>
      <c r="G22" s="36" t="n">
        <v>3</v>
      </c>
      <c r="H22" s="36" t="inlineStr">
        <is>
          <t>CORUNDUM#1</t>
        </is>
      </c>
      <c r="I22" s="36" t="n">
        <v>-357447.8537941467</v>
      </c>
      <c r="J22" s="37" t="inlineStr"/>
    </row>
    <row r="23">
      <c r="A23" s="38" t="inlineStr">
        <is>
          <t>Cu-Al-O</t>
        </is>
      </c>
      <c r="B23" s="39" t="n">
        <v>1800</v>
      </c>
      <c r="C23" s="39" t="n">
        <v>0.01</v>
      </c>
      <c r="D23" s="39" t="n">
        <v>0.29</v>
      </c>
      <c r="E23" s="39" t="n">
        <v>0.7</v>
      </c>
      <c r="F23" s="39" t="inlineStr">
        <is>
          <t>CORUNDUM#1; GAS#1; IONIC_LIQ#2</t>
        </is>
      </c>
      <c r="G23" s="39" t="n">
        <v>3</v>
      </c>
      <c r="H23" s="39" t="inlineStr">
        <is>
          <t>CORUNDUM#1</t>
        </is>
      </c>
      <c r="I23" s="39" t="n">
        <v>-341226.1749160439</v>
      </c>
      <c r="J23" s="40" t="inlineStr"/>
    </row>
    <row r="24">
      <c r="A24" s="35" t="inlineStr">
        <is>
          <t>Cu-Al-O</t>
        </is>
      </c>
      <c r="B24" s="36" t="n">
        <v>1800</v>
      </c>
      <c r="C24" s="36" t="n">
        <v>0.035789</v>
      </c>
      <c r="D24" s="36" t="n">
        <v>0.954211</v>
      </c>
      <c r="E24" s="36" t="n">
        <v>0.01</v>
      </c>
      <c r="F24" s="36" t="inlineStr">
        <is>
          <t>CORUNDUM#1; IONIC_LIQ#1</t>
        </is>
      </c>
      <c r="G24" s="36" t="n">
        <v>2</v>
      </c>
      <c r="H24" s="36" t="inlineStr">
        <is>
          <t>CORUNDUM#1</t>
        </is>
      </c>
      <c r="I24" s="36" t="n">
        <v>-118110.2960718381</v>
      </c>
      <c r="J24" s="37" t="inlineStr"/>
    </row>
    <row r="25">
      <c r="A25" s="38" t="inlineStr">
        <is>
          <t>Cu-Al-O</t>
        </is>
      </c>
      <c r="B25" s="39" t="n">
        <v>1800</v>
      </c>
      <c r="C25" s="39" t="n">
        <v>0.035789</v>
      </c>
      <c r="D25" s="39" t="n">
        <v>0.917895</v>
      </c>
      <c r="E25" s="39" t="n">
        <v>0.046316</v>
      </c>
      <c r="F25" s="39" t="inlineStr">
        <is>
          <t>CORUNDUM#1; IONIC_LIQ#1</t>
        </is>
      </c>
      <c r="G25" s="39" t="n">
        <v>2</v>
      </c>
      <c r="H25" s="39" t="inlineStr">
        <is>
          <t>CORUNDUM#1</t>
        </is>
      </c>
      <c r="I25" s="39" t="n">
        <v>-135097.8059673091</v>
      </c>
      <c r="J25" s="40" t="inlineStr"/>
    </row>
    <row r="26">
      <c r="A26" s="35" t="inlineStr">
        <is>
          <t>Cu-Al-O</t>
        </is>
      </c>
      <c r="B26" s="36" t="n">
        <v>1800</v>
      </c>
      <c r="C26" s="36" t="n">
        <v>0.035789</v>
      </c>
      <c r="D26" s="36" t="n">
        <v>0.881579</v>
      </c>
      <c r="E26" s="36" t="n">
        <v>0.082632</v>
      </c>
      <c r="F26" s="36" t="inlineStr">
        <is>
          <t>CORUNDUM#1; IONIC_LIQ#1</t>
        </is>
      </c>
      <c r="G26" s="36" t="n">
        <v>2</v>
      </c>
      <c r="H26" s="36" t="inlineStr">
        <is>
          <t>CORUNDUM#1</t>
        </is>
      </c>
      <c r="I26" s="36" t="n">
        <v>-152082.7572882814</v>
      </c>
      <c r="J26" s="37" t="inlineStr"/>
    </row>
    <row r="27">
      <c r="A27" s="38" t="inlineStr">
        <is>
          <t>Cu-Al-O</t>
        </is>
      </c>
      <c r="B27" s="39" t="n">
        <v>1800</v>
      </c>
      <c r="C27" s="39" t="n">
        <v>0.035789</v>
      </c>
      <c r="D27" s="39" t="n">
        <v>0.845263</v>
      </c>
      <c r="E27" s="39" t="n">
        <v>0.118947</v>
      </c>
      <c r="F27" s="39" t="inlineStr">
        <is>
          <t>CORUNDUM#1; IONIC_LIQ#1</t>
        </is>
      </c>
      <c r="G27" s="39" t="n">
        <v>2</v>
      </c>
      <c r="H27" s="39" t="inlineStr">
        <is>
          <t>CORUNDUM#1</t>
        </is>
      </c>
      <c r="I27" s="39" t="n">
        <v>-169064.7549211106</v>
      </c>
      <c r="J27" s="40" t="inlineStr"/>
    </row>
    <row r="28">
      <c r="A28" s="35" t="inlineStr">
        <is>
          <t>Cu-Al-O</t>
        </is>
      </c>
      <c r="B28" s="36" t="n">
        <v>1800</v>
      </c>
      <c r="C28" s="36" t="n">
        <v>0.035789</v>
      </c>
      <c r="D28" s="36" t="n">
        <v>0.808947</v>
      </c>
      <c r="E28" s="36" t="n">
        <v>0.155263</v>
      </c>
      <c r="F28" s="36" t="inlineStr">
        <is>
          <t>CORUNDUM#1; IONIC_LIQ#1</t>
        </is>
      </c>
      <c r="G28" s="36" t="n">
        <v>2</v>
      </c>
      <c r="H28" s="36" t="inlineStr">
        <is>
          <t>CORUNDUM#1</t>
        </is>
      </c>
      <c r="I28" s="36" t="n">
        <v>-186043.3044309003</v>
      </c>
      <c r="J28" s="37" t="inlineStr"/>
    </row>
    <row r="29">
      <c r="A29" s="38" t="inlineStr">
        <is>
          <t>Cu-Al-O</t>
        </is>
      </c>
      <c r="B29" s="39" t="n">
        <v>1800</v>
      </c>
      <c r="C29" s="39" t="n">
        <v>0.035789</v>
      </c>
      <c r="D29" s="39" t="n">
        <v>0.772632</v>
      </c>
      <c r="E29" s="39" t="n">
        <v>0.191579</v>
      </c>
      <c r="F29" s="39" t="inlineStr">
        <is>
          <t>CORUNDUM#1; IONIC_LIQ#1</t>
        </is>
      </c>
      <c r="G29" s="39" t="n">
        <v>2</v>
      </c>
      <c r="H29" s="39" t="inlineStr">
        <is>
          <t>CORUNDUM#1</t>
        </is>
      </c>
      <c r="I29" s="39" t="n">
        <v>-203017.775676312</v>
      </c>
      <c r="J29" s="40" t="inlineStr"/>
    </row>
    <row r="30">
      <c r="A30" s="35" t="inlineStr">
        <is>
          <t>Cu-Al-O</t>
        </is>
      </c>
      <c r="B30" s="36" t="n">
        <v>1800</v>
      </c>
      <c r="C30" s="36" t="n">
        <v>0.035789</v>
      </c>
      <c r="D30" s="36" t="n">
        <v>0.736316</v>
      </c>
      <c r="E30" s="36" t="n">
        <v>0.227895</v>
      </c>
      <c r="F30" s="36" t="inlineStr">
        <is>
          <t>CORUNDUM#1; IONIC_LIQ#1</t>
        </is>
      </c>
      <c r="G30" s="36" t="n">
        <v>2</v>
      </c>
      <c r="H30" s="36" t="inlineStr">
        <is>
          <t>CORUNDUM#1</t>
        </is>
      </c>
      <c r="I30" s="36" t="n">
        <v>-219987.3480566996</v>
      </c>
      <c r="J30" s="37" t="inlineStr"/>
    </row>
    <row r="31">
      <c r="A31" s="38" t="inlineStr">
        <is>
          <t>Cu-Al-O</t>
        </is>
      </c>
      <c r="B31" s="39" t="n">
        <v>1800</v>
      </c>
      <c r="C31" s="39" t="n">
        <v>0.035789</v>
      </c>
      <c r="D31" s="39" t="n">
        <v>0.7</v>
      </c>
      <c r="E31" s="39" t="n">
        <v>0.264211</v>
      </c>
      <c r="F31" s="39" t="inlineStr">
        <is>
          <t>CORUNDUM#1; IONIC_LIQ#1</t>
        </is>
      </c>
      <c r="G31" s="39" t="n">
        <v>2</v>
      </c>
      <c r="H31" s="39" t="inlineStr">
        <is>
          <t>CORUNDUM#1</t>
        </is>
      </c>
      <c r="I31" s="39" t="n">
        <v>-236950.9249979614</v>
      </c>
      <c r="J31" s="40" t="inlineStr"/>
    </row>
    <row r="32">
      <c r="A32" s="35" t="inlineStr">
        <is>
          <t>Cu-Al-O</t>
        </is>
      </c>
      <c r="B32" s="36" t="n">
        <v>1800</v>
      </c>
      <c r="C32" s="36" t="n">
        <v>0.035789</v>
      </c>
      <c r="D32" s="36" t="n">
        <v>0.6636840000000001</v>
      </c>
      <c r="E32" s="36" t="n">
        <v>0.300526</v>
      </c>
      <c r="F32" s="36" t="inlineStr">
        <is>
          <t>CORUNDUM#1; IONIC_LIQ#1</t>
        </is>
      </c>
      <c r="G32" s="36" t="n">
        <v>2</v>
      </c>
      <c r="H32" s="36" t="inlineStr">
        <is>
          <t>CORUNDUM#1</t>
        </is>
      </c>
      <c r="I32" s="36" t="n">
        <v>-253906.9942762495</v>
      </c>
      <c r="J32" s="37" t="inlineStr"/>
    </row>
    <row r="33">
      <c r="A33" s="38" t="inlineStr">
        <is>
          <t>Cu-Al-O</t>
        </is>
      </c>
      <c r="B33" s="39" t="n">
        <v>1800</v>
      </c>
      <c r="C33" s="39" t="n">
        <v>0.035789</v>
      </c>
      <c r="D33" s="39" t="n">
        <v>0.627368</v>
      </c>
      <c r="E33" s="39" t="n">
        <v>0.336842</v>
      </c>
      <c r="F33" s="39" t="inlineStr">
        <is>
          <t>CORUNDUM#1; IONIC_LIQ#1</t>
        </is>
      </c>
      <c r="G33" s="39" t="n">
        <v>2</v>
      </c>
      <c r="H33" s="39" t="inlineStr">
        <is>
          <t>CORUNDUM#1</t>
        </is>
      </c>
      <c r="I33" s="39" t="n">
        <v>-270853.386960155</v>
      </c>
      <c r="J33" s="40" t="inlineStr"/>
    </row>
    <row r="34">
      <c r="A34" s="35" t="inlineStr">
        <is>
          <t>Cu-Al-O</t>
        </is>
      </c>
      <c r="B34" s="36" t="n">
        <v>1800</v>
      </c>
      <c r="C34" s="36" t="n">
        <v>0.035789</v>
      </c>
      <c r="D34" s="36" t="n">
        <v>0.5910530000000001</v>
      </c>
      <c r="E34" s="36" t="n">
        <v>0.373158</v>
      </c>
      <c r="F34" s="36" t="inlineStr">
        <is>
          <t>CORUNDUM#1; IONIC_LIQ#1</t>
        </is>
      </c>
      <c r="G34" s="36" t="n">
        <v>2</v>
      </c>
      <c r="H34" s="36" t="inlineStr">
        <is>
          <t>CORUNDUM#1</t>
        </is>
      </c>
      <c r="I34" s="36" t="n">
        <v>-287786.8314741687</v>
      </c>
      <c r="J34" s="37" t="inlineStr"/>
    </row>
    <row r="35">
      <c r="A35" s="38" t="inlineStr">
        <is>
          <t>Cu-Al-O</t>
        </is>
      </c>
      <c r="B35" s="39" t="n">
        <v>1800</v>
      </c>
      <c r="C35" s="39" t="n">
        <v>0.035789</v>
      </c>
      <c r="D35" s="39" t="n">
        <v>0.554737</v>
      </c>
      <c r="E35" s="39" t="n">
        <v>0.409474</v>
      </c>
      <c r="F35" s="39" t="inlineStr">
        <is>
          <t>CORUNDUM#1; IONIC_LIQ#1</t>
        </is>
      </c>
      <c r="G35" s="39" t="n">
        <v>2</v>
      </c>
      <c r="H35" s="39" t="inlineStr">
        <is>
          <t>CORUNDUM#1</t>
        </is>
      </c>
      <c r="I35" s="39" t="n">
        <v>-304702.0505270569</v>
      </c>
      <c r="J35" s="40" t="inlineStr"/>
    </row>
    <row r="36">
      <c r="A36" s="35" t="inlineStr">
        <is>
          <t>Cu-Al-O</t>
        </is>
      </c>
      <c r="B36" s="36" t="n">
        <v>1800</v>
      </c>
      <c r="C36" s="36" t="n">
        <v>0.035789</v>
      </c>
      <c r="D36" s="36" t="n">
        <v>0.518421</v>
      </c>
      <c r="E36" s="36" t="n">
        <v>0.445789</v>
      </c>
      <c r="F36" s="36" t="inlineStr">
        <is>
          <t>CORUNDUM#1; IONIC_LIQ#1</t>
        </is>
      </c>
      <c r="G36" s="36" t="n">
        <v>2</v>
      </c>
      <c r="H36" s="36" t="inlineStr">
        <is>
          <t>CORUNDUM#1</t>
        </is>
      </c>
      <c r="I36" s="36" t="n">
        <v>-321589.6922350688</v>
      </c>
      <c r="J36" s="37" t="inlineStr"/>
    </row>
    <row r="37">
      <c r="A37" s="38" t="inlineStr">
        <is>
          <t>Cu-Al-O</t>
        </is>
      </c>
      <c r="B37" s="39" t="n">
        <v>1800</v>
      </c>
      <c r="C37" s="39" t="n">
        <v>0.035789</v>
      </c>
      <c r="D37" s="39" t="n">
        <v>0.482105</v>
      </c>
      <c r="E37" s="39" t="n">
        <v>0.482105</v>
      </c>
      <c r="F37" s="39" t="inlineStr">
        <is>
          <t>CORUNDUM#1; IONIC_LIQ#1</t>
        </is>
      </c>
      <c r="G37" s="39" t="n">
        <v>2</v>
      </c>
      <c r="H37" s="39" t="inlineStr">
        <is>
          <t>CORUNDUM#1</t>
        </is>
      </c>
      <c r="I37" s="39" t="n">
        <v>-338430.6590041587</v>
      </c>
      <c r="J37" s="40" t="inlineStr"/>
    </row>
    <row r="38">
      <c r="A38" s="35" t="inlineStr">
        <is>
          <t>Cu-Al-O</t>
        </is>
      </c>
      <c r="B38" s="36" t="n">
        <v>1800</v>
      </c>
      <c r="C38" s="36" t="n">
        <v>0.035789</v>
      </c>
      <c r="D38" s="36" t="n">
        <v>0.445789</v>
      </c>
      <c r="E38" s="36" t="n">
        <v>0.518421</v>
      </c>
      <c r="F38" s="36" t="inlineStr">
        <is>
          <t>CORUNDUM#1; IONIC_LIQ#1</t>
        </is>
      </c>
      <c r="G38" s="36" t="n">
        <v>2</v>
      </c>
      <c r="H38" s="36" t="inlineStr">
        <is>
          <t>CORUNDUM#1</t>
        </is>
      </c>
      <c r="I38" s="36" t="n">
        <v>-355175.3311848974</v>
      </c>
      <c r="J38" s="37" t="inlineStr"/>
    </row>
    <row r="39">
      <c r="A39" s="38" t="inlineStr">
        <is>
          <t>Cu-Al-O</t>
        </is>
      </c>
      <c r="B39" s="39" t="n">
        <v>1800</v>
      </c>
      <c r="C39" s="39" t="n">
        <v>0.035789</v>
      </c>
      <c r="D39" s="39" t="n">
        <v>0.409474</v>
      </c>
      <c r="E39" s="39" t="n">
        <v>0.554737</v>
      </c>
      <c r="F39" s="39" t="inlineStr">
        <is>
          <t>CORUNDUM#1; IONIC_LIQ#1</t>
        </is>
      </c>
      <c r="G39" s="39" t="n">
        <v>2</v>
      </c>
      <c r="H39" s="39" t="inlineStr">
        <is>
          <t>CORUNDUM#1</t>
        </is>
      </c>
      <c r="I39" s="39" t="n">
        <v>-371607.6693080103</v>
      </c>
      <c r="J39" s="40" t="inlineStr"/>
    </row>
    <row r="40">
      <c r="A40" s="35" t="inlineStr">
        <is>
          <t>Cu-Al-O</t>
        </is>
      </c>
      <c r="B40" s="36" t="n">
        <v>1800</v>
      </c>
      <c r="C40" s="36" t="n">
        <v>0.035789</v>
      </c>
      <c r="D40" s="36" t="n">
        <v>0.373158</v>
      </c>
      <c r="E40" s="36" t="n">
        <v>0.5910530000000001</v>
      </c>
      <c r="F40" s="36" t="inlineStr">
        <is>
          <t>CORUNDUM#1; GAS#1; IONIC_LIQ#2</t>
        </is>
      </c>
      <c r="G40" s="36" t="n">
        <v>3</v>
      </c>
      <c r="H40" s="36" t="inlineStr">
        <is>
          <t>CORUNDUM#1</t>
        </is>
      </c>
      <c r="I40" s="36" t="n">
        <v>-376569.5525071505</v>
      </c>
      <c r="J40" s="37" t="inlineStr"/>
    </row>
    <row r="41">
      <c r="A41" s="38" t="inlineStr">
        <is>
          <t>Cu-Al-O</t>
        </is>
      </c>
      <c r="B41" s="39" t="n">
        <v>1800</v>
      </c>
      <c r="C41" s="39" t="n">
        <v>0.035789</v>
      </c>
      <c r="D41" s="39" t="n">
        <v>0.336842</v>
      </c>
      <c r="E41" s="39" t="n">
        <v>0.627368</v>
      </c>
      <c r="F41" s="39" t="inlineStr">
        <is>
          <t>CORUNDUM#1; GAS#1; IONIC_LIQ#2</t>
        </is>
      </c>
      <c r="G41" s="39" t="n">
        <v>3</v>
      </c>
      <c r="H41" s="39" t="inlineStr">
        <is>
          <t>CORUNDUM#1</t>
        </is>
      </c>
      <c r="I41" s="39" t="n">
        <v>-360347.8736290477</v>
      </c>
      <c r="J41" s="40" t="inlineStr"/>
    </row>
    <row r="42">
      <c r="A42" s="35" t="inlineStr">
        <is>
          <t>Cu-Al-O</t>
        </is>
      </c>
      <c r="B42" s="36" t="n">
        <v>1800</v>
      </c>
      <c r="C42" s="36" t="n">
        <v>0.035789</v>
      </c>
      <c r="D42" s="36" t="n">
        <v>0.300526</v>
      </c>
      <c r="E42" s="36" t="n">
        <v>0.6636840000000001</v>
      </c>
      <c r="F42" s="36" t="inlineStr">
        <is>
          <t>CORUNDUM#1; GAS#1; IONIC_LIQ#2</t>
        </is>
      </c>
      <c r="G42" s="36" t="n">
        <v>3</v>
      </c>
      <c r="H42" s="36" t="inlineStr">
        <is>
          <t>CORUNDUM#1</t>
        </is>
      </c>
      <c r="I42" s="36" t="n">
        <v>-344126.1947509466</v>
      </c>
      <c r="J42" s="37" t="inlineStr"/>
    </row>
    <row r="43">
      <c r="A43" s="38" t="inlineStr">
        <is>
          <t>Cu-Al-O</t>
        </is>
      </c>
      <c r="B43" s="39" t="n">
        <v>1800</v>
      </c>
      <c r="C43" s="39" t="n">
        <v>0.035789</v>
      </c>
      <c r="D43" s="39" t="n">
        <v>0.264211</v>
      </c>
      <c r="E43" s="39" t="n">
        <v>0.7</v>
      </c>
      <c r="F43" s="39" t="inlineStr">
        <is>
          <t>CORUNDUM#1; GAS#1; IONIC_LIQ#2</t>
        </is>
      </c>
      <c r="G43" s="39" t="n">
        <v>3</v>
      </c>
      <c r="H43" s="39" t="inlineStr">
        <is>
          <t>CORUNDUM#1</t>
        </is>
      </c>
      <c r="I43" s="39" t="n">
        <v>-327904.515872845</v>
      </c>
      <c r="J43" s="40" t="inlineStr"/>
    </row>
    <row r="44">
      <c r="A44" s="35" t="inlineStr">
        <is>
          <t>Cu-Al-O</t>
        </is>
      </c>
      <c r="B44" s="36" t="n">
        <v>1800</v>
      </c>
      <c r="C44" s="36" t="n">
        <v>0.061579</v>
      </c>
      <c r="D44" s="36" t="n">
        <v>0.9284210000000001</v>
      </c>
      <c r="E44" s="36" t="n">
        <v>0.01</v>
      </c>
      <c r="F44" s="36" t="inlineStr">
        <is>
          <t>CORUNDUM#1; IONIC_LIQ#1</t>
        </is>
      </c>
      <c r="G44" s="36" t="n">
        <v>2</v>
      </c>
      <c r="H44" s="36" t="inlineStr">
        <is>
          <t>CORUNDUM#1</t>
        </is>
      </c>
      <c r="I44" s="36" t="n">
        <v>-120182.9811896608</v>
      </c>
      <c r="J44" s="37" t="inlineStr"/>
    </row>
    <row r="45">
      <c r="A45" s="38" t="inlineStr">
        <is>
          <t>Cu-Al-O</t>
        </is>
      </c>
      <c r="B45" s="39" t="n">
        <v>1800</v>
      </c>
      <c r="C45" s="39" t="n">
        <v>0.061579</v>
      </c>
      <c r="D45" s="39" t="n">
        <v>0.892105</v>
      </c>
      <c r="E45" s="39" t="n">
        <v>0.046316</v>
      </c>
      <c r="F45" s="39" t="inlineStr">
        <is>
          <t>CORUNDUM#1; IONIC_LIQ#1</t>
        </is>
      </c>
      <c r="G45" s="39" t="n">
        <v>2</v>
      </c>
      <c r="H45" s="39" t="inlineStr">
        <is>
          <t>CORUNDUM#1</t>
        </is>
      </c>
      <c r="I45" s="39" t="n">
        <v>-137142.3614709795</v>
      </c>
      <c r="J45" s="40" t="inlineStr"/>
    </row>
    <row r="46">
      <c r="A46" s="35" t="inlineStr">
        <is>
          <t>Cu-Al-O</t>
        </is>
      </c>
      <c r="B46" s="36" t="n">
        <v>1800</v>
      </c>
      <c r="C46" s="36" t="n">
        <v>0.061579</v>
      </c>
      <c r="D46" s="36" t="n">
        <v>0.855789</v>
      </c>
      <c r="E46" s="36" t="n">
        <v>0.082632</v>
      </c>
      <c r="F46" s="36" t="inlineStr">
        <is>
          <t>CORUNDUM#1; IONIC_LIQ#1</t>
        </is>
      </c>
      <c r="G46" s="36" t="n">
        <v>2</v>
      </c>
      <c r="H46" s="36" t="inlineStr">
        <is>
          <t>CORUNDUM#1</t>
        </is>
      </c>
      <c r="I46" s="36" t="n">
        <v>-154096.9730332482</v>
      </c>
      <c r="J46" s="37" t="inlineStr"/>
    </row>
    <row r="47">
      <c r="A47" s="38" t="inlineStr">
        <is>
          <t>Cu-Al-O</t>
        </is>
      </c>
      <c r="B47" s="39" t="n">
        <v>1800</v>
      </c>
      <c r="C47" s="39" t="n">
        <v>0.061579</v>
      </c>
      <c r="D47" s="39" t="n">
        <v>0.819474</v>
      </c>
      <c r="E47" s="39" t="n">
        <v>0.118947</v>
      </c>
      <c r="F47" s="39" t="inlineStr">
        <is>
          <t>CORUNDUM#1; IONIC_LIQ#1</t>
        </is>
      </c>
      <c r="G47" s="39" t="n">
        <v>2</v>
      </c>
      <c r="H47" s="39" t="inlineStr">
        <is>
          <t>CORUNDUM#1</t>
        </is>
      </c>
      <c r="I47" s="39" t="n">
        <v>-171046.0445468357</v>
      </c>
      <c r="J47" s="40" t="inlineStr"/>
    </row>
    <row r="48">
      <c r="A48" s="35" t="inlineStr">
        <is>
          <t>Cu-Al-O</t>
        </is>
      </c>
      <c r="B48" s="36" t="n">
        <v>1800</v>
      </c>
      <c r="C48" s="36" t="n">
        <v>0.061579</v>
      </c>
      <c r="D48" s="36" t="n">
        <v>0.783158</v>
      </c>
      <c r="E48" s="36" t="n">
        <v>0.155263</v>
      </c>
      <c r="F48" s="36" t="inlineStr">
        <is>
          <t>CORUNDUM#1; IONIC_LIQ#1</t>
        </is>
      </c>
      <c r="G48" s="36" t="n">
        <v>2</v>
      </c>
      <c r="H48" s="36" t="inlineStr">
        <is>
          <t>CORUNDUM#1</t>
        </is>
      </c>
      <c r="I48" s="36" t="n">
        <v>-187988.6007114578</v>
      </c>
      <c r="J48" s="37" t="inlineStr"/>
    </row>
    <row r="49">
      <c r="A49" s="38" t="inlineStr">
        <is>
          <t>Cu-Al-O</t>
        </is>
      </c>
      <c r="B49" s="39" t="n">
        <v>1800</v>
      </c>
      <c r="C49" s="39" t="n">
        <v>0.061579</v>
      </c>
      <c r="D49" s="39" t="n">
        <v>0.746842</v>
      </c>
      <c r="E49" s="39" t="n">
        <v>0.191579</v>
      </c>
      <c r="F49" s="39" t="inlineStr">
        <is>
          <t>CORUNDUM#1; IONIC_LIQ#1</t>
        </is>
      </c>
      <c r="G49" s="39" t="n">
        <v>2</v>
      </c>
      <c r="H49" s="39" t="inlineStr">
        <is>
          <t>CORUNDUM#1</t>
        </is>
      </c>
      <c r="I49" s="39" t="n">
        <v>-204923.3832999969</v>
      </c>
      <c r="J49" s="40" t="inlineStr"/>
    </row>
    <row r="50">
      <c r="A50" s="35" t="inlineStr">
        <is>
          <t>Cu-Al-O</t>
        </is>
      </c>
      <c r="B50" s="36" t="n">
        <v>1800</v>
      </c>
      <c r="C50" s="36" t="n">
        <v>0.061579</v>
      </c>
      <c r="D50" s="36" t="n">
        <v>0.710526</v>
      </c>
      <c r="E50" s="36" t="n">
        <v>0.227895</v>
      </c>
      <c r="F50" s="36" t="inlineStr">
        <is>
          <t>CORUNDUM#1; IONIC_LIQ#1</t>
        </is>
      </c>
      <c r="G50" s="36" t="n">
        <v>2</v>
      </c>
      <c r="H50" s="36" t="inlineStr">
        <is>
          <t>CORUNDUM#1</t>
        </is>
      </c>
      <c r="I50" s="36" t="n">
        <v>-221848.7298950708</v>
      </c>
      <c r="J50" s="37" t="inlineStr"/>
    </row>
    <row r="51">
      <c r="A51" s="38" t="inlineStr">
        <is>
          <t>Cu-Al-O</t>
        </is>
      </c>
      <c r="B51" s="39" t="n">
        <v>1800</v>
      </c>
      <c r="C51" s="39" t="n">
        <v>0.061579</v>
      </c>
      <c r="D51" s="39" t="n">
        <v>0.674211</v>
      </c>
      <c r="E51" s="39" t="n">
        <v>0.264211</v>
      </c>
      <c r="F51" s="39" t="inlineStr">
        <is>
          <t>CORUNDUM#1; IONIC_LIQ#1</t>
        </is>
      </c>
      <c r="G51" s="39" t="n">
        <v>2</v>
      </c>
      <c r="H51" s="39" t="inlineStr">
        <is>
          <t>CORUNDUM#1</t>
        </is>
      </c>
      <c r="I51" s="39" t="n">
        <v>-238762.3798768472</v>
      </c>
      <c r="J51" s="40" t="inlineStr"/>
    </row>
    <row r="52">
      <c r="A52" s="35" t="inlineStr">
        <is>
          <t>Cu-Al-O</t>
        </is>
      </c>
      <c r="B52" s="36" t="n">
        <v>1800</v>
      </c>
      <c r="C52" s="36" t="n">
        <v>0.061579</v>
      </c>
      <c r="D52" s="36" t="n">
        <v>0.637895</v>
      </c>
      <c r="E52" s="36" t="n">
        <v>0.300526</v>
      </c>
      <c r="F52" s="36" t="inlineStr">
        <is>
          <t>CORUNDUM#1; IONIC_LIQ#1</t>
        </is>
      </c>
      <c r="G52" s="36" t="n">
        <v>2</v>
      </c>
      <c r="H52" s="36" t="inlineStr">
        <is>
          <t>CORUNDUM#1</t>
        </is>
      </c>
      <c r="I52" s="36" t="n">
        <v>-255661.1482515921</v>
      </c>
      <c r="J52" s="37" t="inlineStr"/>
    </row>
    <row r="53">
      <c r="A53" s="38" t="inlineStr">
        <is>
          <t>Cu-Al-O</t>
        </is>
      </c>
      <c r="B53" s="39" t="n">
        <v>1800</v>
      </c>
      <c r="C53" s="39" t="n">
        <v>0.061579</v>
      </c>
      <c r="D53" s="39" t="n">
        <v>0.601579</v>
      </c>
      <c r="E53" s="39" t="n">
        <v>0.336842</v>
      </c>
      <c r="F53" s="39" t="inlineStr">
        <is>
          <t>CORUNDUM#1; IONIC_LIQ#1</t>
        </is>
      </c>
      <c r="G53" s="39" t="n">
        <v>2</v>
      </c>
      <c r="H53" s="39" t="inlineStr">
        <is>
          <t>CORUNDUM#1</t>
        </is>
      </c>
      <c r="I53" s="39" t="n">
        <v>-272540.3426308571</v>
      </c>
      <c r="J53" s="40" t="inlineStr"/>
    </row>
    <row r="54">
      <c r="A54" s="35" t="inlineStr">
        <is>
          <t>Cu-Al-O</t>
        </is>
      </c>
      <c r="B54" s="36" t="n">
        <v>1800</v>
      </c>
      <c r="C54" s="36" t="n">
        <v>0.061579</v>
      </c>
      <c r="D54" s="36" t="n">
        <v>0.565263</v>
      </c>
      <c r="E54" s="36" t="n">
        <v>0.373158</v>
      </c>
      <c r="F54" s="36" t="inlineStr">
        <is>
          <t>CORUNDUM#1; IONIC_LIQ#1</t>
        </is>
      </c>
      <c r="G54" s="36" t="n">
        <v>2</v>
      </c>
      <c r="H54" s="36" t="inlineStr">
        <is>
          <t>CORUNDUM#1</t>
        </is>
      </c>
      <c r="I54" s="36" t="n">
        <v>-289392.6367733906</v>
      </c>
      <c r="J54" s="37" t="inlineStr"/>
    </row>
    <row r="55">
      <c r="A55" s="38" t="inlineStr">
        <is>
          <t>Cu-Al-O</t>
        </is>
      </c>
      <c r="B55" s="39" t="n">
        <v>1800</v>
      </c>
      <c r="C55" s="39" t="n">
        <v>0.061579</v>
      </c>
      <c r="D55" s="39" t="n">
        <v>0.5289469999999999</v>
      </c>
      <c r="E55" s="39" t="n">
        <v>0.409474</v>
      </c>
      <c r="F55" s="39" t="inlineStr">
        <is>
          <t>CORUNDUM#1; IONIC_LIQ#1</t>
        </is>
      </c>
      <c r="G55" s="39" t="n">
        <v>2</v>
      </c>
      <c r="H55" s="39" t="inlineStr">
        <is>
          <t>CORUNDUM#1</t>
        </is>
      </c>
      <c r="I55" s="39" t="n">
        <v>-306205.6602002298</v>
      </c>
      <c r="J55" s="40" t="inlineStr"/>
    </row>
    <row r="56">
      <c r="A56" s="35" t="inlineStr">
        <is>
          <t>Cu-Al-O</t>
        </is>
      </c>
      <c r="B56" s="36" t="n">
        <v>1800</v>
      </c>
      <c r="C56" s="36" t="n">
        <v>0.061579</v>
      </c>
      <c r="D56" s="36" t="n">
        <v>0.492632</v>
      </c>
      <c r="E56" s="36" t="n">
        <v>0.445789</v>
      </c>
      <c r="F56" s="36" t="inlineStr">
        <is>
          <t>CORUNDUM#1; IONIC_LIQ#1</t>
        </is>
      </c>
      <c r="G56" s="36" t="n">
        <v>2</v>
      </c>
      <c r="H56" s="36" t="inlineStr">
        <is>
          <t>CORUNDUM#1</t>
        </is>
      </c>
      <c r="I56" s="36" t="n">
        <v>-322956.0649572368</v>
      </c>
      <c r="J56" s="37" t="inlineStr"/>
    </row>
    <row r="57">
      <c r="A57" s="38" t="inlineStr">
        <is>
          <t>Cu-Al-O</t>
        </is>
      </c>
      <c r="B57" s="39" t="n">
        <v>1800</v>
      </c>
      <c r="C57" s="39" t="n">
        <v>0.061579</v>
      </c>
      <c r="D57" s="39" t="n">
        <v>0.456316</v>
      </c>
      <c r="E57" s="39" t="n">
        <v>0.482105</v>
      </c>
      <c r="F57" s="39" t="inlineStr">
        <is>
          <t>CORUNDUM#1; IONIC_LIQ#1</t>
        </is>
      </c>
      <c r="G57" s="39" t="n">
        <v>2</v>
      </c>
      <c r="H57" s="39" t="inlineStr">
        <is>
          <t>CORUNDUM#1</t>
        </is>
      </c>
      <c r="I57" s="39" t="n">
        <v>-339591.5979007169</v>
      </c>
      <c r="J57" s="40" t="inlineStr"/>
    </row>
    <row r="58">
      <c r="A58" s="35" t="inlineStr">
        <is>
          <t>Cu-Al-O</t>
        </is>
      </c>
      <c r="B58" s="36" t="n">
        <v>1800</v>
      </c>
      <c r="C58" s="36" t="n">
        <v>0.061579</v>
      </c>
      <c r="D58" s="36" t="n">
        <v>0.42</v>
      </c>
      <c r="E58" s="36" t="n">
        <v>0.518421</v>
      </c>
      <c r="F58" s="36" t="inlineStr">
        <is>
          <t>CORUNDUM#1; IONIC_LIQ#1</t>
        </is>
      </c>
      <c r="G58" s="36" t="n">
        <v>2</v>
      </c>
      <c r="H58" s="36" t="inlineStr">
        <is>
          <t>CORUNDUM#1</t>
        </is>
      </c>
      <c r="I58" s="36" t="n">
        <v>-355955.4890185389</v>
      </c>
      <c r="J58" s="37" t="inlineStr"/>
    </row>
    <row r="59">
      <c r="A59" s="38" t="inlineStr">
        <is>
          <t>Cu-Al-O</t>
        </is>
      </c>
      <c r="B59" s="39" t="n">
        <v>1800</v>
      </c>
      <c r="C59" s="39" t="n">
        <v>0.061579</v>
      </c>
      <c r="D59" s="39" t="n">
        <v>0.383684</v>
      </c>
      <c r="E59" s="39" t="n">
        <v>0.554737</v>
      </c>
      <c r="F59" s="39" t="inlineStr">
        <is>
          <t>CORUNDUM#1; IONIC_LIQ#1</t>
        </is>
      </c>
      <c r="G59" s="39" t="n">
        <v>2</v>
      </c>
      <c r="H59" s="39" t="inlineStr">
        <is>
          <t>CORUNDUM#1</t>
        </is>
      </c>
      <c r="I59" s="39" t="n">
        <v>-371152.2005136312</v>
      </c>
      <c r="J59" s="40" t="inlineStr"/>
    </row>
    <row r="60">
      <c r="A60" s="35" t="inlineStr">
        <is>
          <t>Cu-Al-O</t>
        </is>
      </c>
      <c r="B60" s="36" t="n">
        <v>1800</v>
      </c>
      <c r="C60" s="36" t="n">
        <v>0.061579</v>
      </c>
      <c r="D60" s="36" t="n">
        <v>0.347368</v>
      </c>
      <c r="E60" s="36" t="n">
        <v>0.5910530000000001</v>
      </c>
      <c r="F60" s="36" t="inlineStr">
        <is>
          <t>CORUNDUM#1; GAS#1; IONIC_LIQ#2</t>
        </is>
      </c>
      <c r="G60" s="36" t="n">
        <v>3</v>
      </c>
      <c r="H60" s="36" t="inlineStr">
        <is>
          <t>CORUNDUM#1</t>
        </is>
      </c>
      <c r="I60" s="36" t="n">
        <v>-363247.8934639499</v>
      </c>
      <c r="J60" s="37" t="inlineStr"/>
    </row>
    <row r="61">
      <c r="A61" s="38" t="inlineStr">
        <is>
          <t>Cu-Al-O</t>
        </is>
      </c>
      <c r="B61" s="39" t="n">
        <v>1800</v>
      </c>
      <c r="C61" s="39" t="n">
        <v>0.061579</v>
      </c>
      <c r="D61" s="39" t="n">
        <v>0.311053</v>
      </c>
      <c r="E61" s="39" t="n">
        <v>0.627368</v>
      </c>
      <c r="F61" s="39" t="inlineStr">
        <is>
          <t>CORUNDUM#1; GAS#1; IONIC_LIQ#2</t>
        </is>
      </c>
      <c r="G61" s="39" t="n">
        <v>3</v>
      </c>
      <c r="H61" s="39" t="inlineStr">
        <is>
          <t>CORUNDUM#1</t>
        </is>
      </c>
      <c r="I61" s="39" t="n">
        <v>-347026.2145858473</v>
      </c>
      <c r="J61" s="40" t="inlineStr"/>
    </row>
    <row r="62">
      <c r="A62" s="35" t="inlineStr">
        <is>
          <t>Cu-Al-O</t>
        </is>
      </c>
      <c r="B62" s="36" t="n">
        <v>1800</v>
      </c>
      <c r="C62" s="36" t="n">
        <v>0.061579</v>
      </c>
      <c r="D62" s="36" t="n">
        <v>0.274737</v>
      </c>
      <c r="E62" s="36" t="n">
        <v>0.6636840000000001</v>
      </c>
      <c r="F62" s="36" t="inlineStr">
        <is>
          <t>CORUNDUM#1; GAS#1; IONIC_LIQ#2</t>
        </is>
      </c>
      <c r="G62" s="36" t="n">
        <v>3</v>
      </c>
      <c r="H62" s="36" t="inlineStr">
        <is>
          <t>CORUNDUM#1</t>
        </is>
      </c>
      <c r="I62" s="36" t="n">
        <v>-330804.5357077467</v>
      </c>
      <c r="J62" s="37" t="inlineStr"/>
    </row>
    <row r="63">
      <c r="A63" s="38" t="inlineStr">
        <is>
          <t>Cu-Al-O</t>
        </is>
      </c>
      <c r="B63" s="39" t="n">
        <v>1800</v>
      </c>
      <c r="C63" s="39" t="n">
        <v>0.061579</v>
      </c>
      <c r="D63" s="39" t="n">
        <v>0.238421</v>
      </c>
      <c r="E63" s="39" t="n">
        <v>0.7</v>
      </c>
      <c r="F63" s="39" t="inlineStr">
        <is>
          <t>CORUNDUM#1; GAS#1; IONIC_LIQ#2</t>
        </is>
      </c>
      <c r="G63" s="39" t="n">
        <v>3</v>
      </c>
      <c r="H63" s="39" t="inlineStr">
        <is>
          <t>CORUNDUM#1</t>
        </is>
      </c>
      <c r="I63" s="39" t="n">
        <v>-314582.856829644</v>
      </c>
      <c r="J63" s="40" t="inlineStr"/>
    </row>
    <row r="64">
      <c r="A64" s="35" t="inlineStr">
        <is>
          <t>Cu-Al-O</t>
        </is>
      </c>
      <c r="B64" s="36" t="n">
        <v>1800</v>
      </c>
      <c r="C64" s="36" t="n">
        <v>0.087368</v>
      </c>
      <c r="D64" s="36" t="n">
        <v>0.902632</v>
      </c>
      <c r="E64" s="36" t="n">
        <v>0.01</v>
      </c>
      <c r="F64" s="36" t="inlineStr">
        <is>
          <t>CORUNDUM#1; IONIC_LIQ#1</t>
        </is>
      </c>
      <c r="G64" s="36" t="n">
        <v>2</v>
      </c>
      <c r="H64" s="36" t="inlineStr">
        <is>
          <t>CORUNDUM#1</t>
        </is>
      </c>
      <c r="I64" s="36" t="n">
        <v>-122058.9578512402</v>
      </c>
      <c r="J64" s="37" t="inlineStr"/>
    </row>
    <row r="65">
      <c r="A65" s="38" t="inlineStr">
        <is>
          <t>Cu-Al-O</t>
        </is>
      </c>
      <c r="B65" s="39" t="n">
        <v>1800</v>
      </c>
      <c r="C65" s="39" t="n">
        <v>0.087368</v>
      </c>
      <c r="D65" s="39" t="n">
        <v>0.866316</v>
      </c>
      <c r="E65" s="39" t="n">
        <v>0.046316</v>
      </c>
      <c r="F65" s="39" t="inlineStr">
        <is>
          <t>CORUNDUM#1; IONIC_LIQ#1</t>
        </is>
      </c>
      <c r="G65" s="39" t="n">
        <v>2</v>
      </c>
      <c r="H65" s="39" t="inlineStr">
        <is>
          <t>CORUNDUM#1</t>
        </is>
      </c>
      <c r="I65" s="39" t="n">
        <v>-138987.8893078839</v>
      </c>
      <c r="J65" s="40" t="inlineStr"/>
    </row>
    <row r="66">
      <c r="A66" s="35" t="inlineStr">
        <is>
          <t>Cu-Al-O</t>
        </is>
      </c>
      <c r="B66" s="36" t="n">
        <v>1800</v>
      </c>
      <c r="C66" s="36" t="n">
        <v>0.087368</v>
      </c>
      <c r="D66" s="36" t="n">
        <v>0.83</v>
      </c>
      <c r="E66" s="36" t="n">
        <v>0.082632</v>
      </c>
      <c r="F66" s="36" t="inlineStr">
        <is>
          <t>CORUNDUM#1; IONIC_LIQ#1</t>
        </is>
      </c>
      <c r="G66" s="36" t="n">
        <v>2</v>
      </c>
      <c r="H66" s="36" t="inlineStr">
        <is>
          <t>CORUNDUM#1</t>
        </is>
      </c>
      <c r="I66" s="36" t="n">
        <v>-155909.4581860687</v>
      </c>
      <c r="J66" s="37" t="inlineStr"/>
    </row>
    <row r="67">
      <c r="A67" s="38" t="inlineStr">
        <is>
          <t>Cu-Al-O</t>
        </is>
      </c>
      <c r="B67" s="39" t="n">
        <v>1800</v>
      </c>
      <c r="C67" s="39" t="n">
        <v>0.087368</v>
      </c>
      <c r="D67" s="39" t="n">
        <v>0.7936839999999999</v>
      </c>
      <c r="E67" s="39" t="n">
        <v>0.118947</v>
      </c>
      <c r="F67" s="39" t="inlineStr">
        <is>
          <t>CORUNDUM#1; IONIC_LIQ#1</t>
        </is>
      </c>
      <c r="G67" s="39" t="n">
        <v>2</v>
      </c>
      <c r="H67" s="39" t="inlineStr">
        <is>
          <t>CORUNDUM#1</t>
        </is>
      </c>
      <c r="I67" s="39" t="n">
        <v>-172822.4145446122</v>
      </c>
      <c r="J67" s="40" t="inlineStr"/>
    </row>
    <row r="68">
      <c r="A68" s="35" t="inlineStr">
        <is>
          <t>Cu-Al-O</t>
        </is>
      </c>
      <c r="B68" s="36" t="n">
        <v>1800</v>
      </c>
      <c r="C68" s="36" t="n">
        <v>0.087368</v>
      </c>
      <c r="D68" s="36" t="n">
        <v>0.757368</v>
      </c>
      <c r="E68" s="36" t="n">
        <v>0.155263</v>
      </c>
      <c r="F68" s="36" t="inlineStr">
        <is>
          <t>CORUNDUM#1; IONIC_LIQ#1</t>
        </is>
      </c>
      <c r="G68" s="36" t="n">
        <v>2</v>
      </c>
      <c r="H68" s="36" t="inlineStr">
        <is>
          <t>CORUNDUM#1</t>
        </is>
      </c>
      <c r="I68" s="36" t="n">
        <v>-189725.1603868972</v>
      </c>
      <c r="J68" s="37" t="inlineStr"/>
    </row>
    <row r="69">
      <c r="A69" s="38" t="inlineStr">
        <is>
          <t>Cu-Al-O</t>
        </is>
      </c>
      <c r="B69" s="39" t="n">
        <v>1800</v>
      </c>
      <c r="C69" s="39" t="n">
        <v>0.087368</v>
      </c>
      <c r="D69" s="39" t="n">
        <v>0.7210530000000001</v>
      </c>
      <c r="E69" s="39" t="n">
        <v>0.191579</v>
      </c>
      <c r="F69" s="39" t="inlineStr">
        <is>
          <t>CORUNDUM#1; IONIC_LIQ#1</t>
        </is>
      </c>
      <c r="G69" s="39" t="n">
        <v>2</v>
      </c>
      <c r="H69" s="39" t="inlineStr">
        <is>
          <t>CORUNDUM#1</t>
        </is>
      </c>
      <c r="I69" s="39" t="n">
        <v>-206615.6074247628</v>
      </c>
      <c r="J69" s="40" t="inlineStr"/>
    </row>
    <row r="70">
      <c r="A70" s="35" t="inlineStr">
        <is>
          <t>Cu-Al-O</t>
        </is>
      </c>
      <c r="B70" s="36" t="n">
        <v>1800</v>
      </c>
      <c r="C70" s="36" t="n">
        <v>0.087368</v>
      </c>
      <c r="D70" s="36" t="n">
        <v>0.684737</v>
      </c>
      <c r="E70" s="36" t="n">
        <v>0.227895</v>
      </c>
      <c r="F70" s="36" t="inlineStr">
        <is>
          <t>CORUNDUM#1; IONIC_LIQ#1</t>
        </is>
      </c>
      <c r="G70" s="36" t="n">
        <v>2</v>
      </c>
      <c r="H70" s="36" t="inlineStr">
        <is>
          <t>CORUNDUM#1</t>
        </is>
      </c>
      <c r="I70" s="36" t="n">
        <v>-223490.9542287489</v>
      </c>
      <c r="J70" s="37" t="inlineStr"/>
    </row>
    <row r="71">
      <c r="A71" s="38" t="inlineStr">
        <is>
          <t>Cu-Al-O</t>
        </is>
      </c>
      <c r="B71" s="39" t="n">
        <v>1800</v>
      </c>
      <c r="C71" s="39" t="n">
        <v>0.087368</v>
      </c>
      <c r="D71" s="39" t="n">
        <v>0.648421</v>
      </c>
      <c r="E71" s="39" t="n">
        <v>0.264211</v>
      </c>
      <c r="F71" s="39" t="inlineStr">
        <is>
          <t>CORUNDUM#1; IONIC_LIQ#1</t>
        </is>
      </c>
      <c r="G71" s="39" t="n">
        <v>2</v>
      </c>
      <c r="H71" s="39" t="inlineStr">
        <is>
          <t>CORUNDUM#1</t>
        </is>
      </c>
      <c r="I71" s="39" t="n">
        <v>-240347.3213307064</v>
      </c>
      <c r="J71" s="40" t="inlineStr"/>
    </row>
    <row r="72">
      <c r="A72" s="35" t="inlineStr">
        <is>
          <t>Cu-Al-O</t>
        </is>
      </c>
      <c r="B72" s="36" t="n">
        <v>1800</v>
      </c>
      <c r="C72" s="36" t="n">
        <v>0.087368</v>
      </c>
      <c r="D72" s="36" t="n">
        <v>0.612105</v>
      </c>
      <c r="E72" s="36" t="n">
        <v>0.300526</v>
      </c>
      <c r="F72" s="36" t="inlineStr">
        <is>
          <t>CORUNDUM#1; IONIC_LIQ#1</t>
        </is>
      </c>
      <c r="G72" s="36" t="n">
        <v>2</v>
      </c>
      <c r="H72" s="36" t="inlineStr">
        <is>
          <t>CORUNDUM#1</t>
        </is>
      </c>
      <c r="I72" s="36" t="n">
        <v>-257179.1208696658</v>
      </c>
      <c r="J72" s="37" t="inlineStr"/>
    </row>
    <row r="73">
      <c r="A73" s="38" t="inlineStr">
        <is>
          <t>Cu-Al-O</t>
        </is>
      </c>
      <c r="B73" s="39" t="n">
        <v>1800</v>
      </c>
      <c r="C73" s="39" t="n">
        <v>0.087368</v>
      </c>
      <c r="D73" s="39" t="n">
        <v>0.575789</v>
      </c>
      <c r="E73" s="39" t="n">
        <v>0.336842</v>
      </c>
      <c r="F73" s="39" t="inlineStr">
        <is>
          <t>CORUNDUM#1; IONIC_LIQ#1</t>
        </is>
      </c>
      <c r="G73" s="39" t="n">
        <v>2</v>
      </c>
      <c r="H73" s="39" t="inlineStr">
        <is>
          <t>CORUNDUM#1</t>
        </is>
      </c>
      <c r="I73" s="39" t="n">
        <v>-273977.8929926506</v>
      </c>
      <c r="J73" s="40" t="inlineStr"/>
    </row>
    <row r="74">
      <c r="A74" s="35" t="inlineStr">
        <is>
          <t>Cu-Al-O</t>
        </is>
      </c>
      <c r="B74" s="36" t="n">
        <v>1800</v>
      </c>
      <c r="C74" s="36" t="n">
        <v>0.087368</v>
      </c>
      <c r="D74" s="36" t="n">
        <v>0.539474</v>
      </c>
      <c r="E74" s="36" t="n">
        <v>0.373158</v>
      </c>
      <c r="F74" s="36" t="inlineStr">
        <is>
          <t>CORUNDUM#1; IONIC_LIQ#1</t>
        </is>
      </c>
      <c r="G74" s="36" t="n">
        <v>2</v>
      </c>
      <c r="H74" s="36" t="inlineStr">
        <is>
          <t>CORUNDUM#1</t>
        </is>
      </c>
      <c r="I74" s="36" t="n">
        <v>-290729.9691458323</v>
      </c>
      <c r="J74" s="37" t="inlineStr"/>
    </row>
    <row r="75">
      <c r="A75" s="38" t="inlineStr">
        <is>
          <t>Cu-Al-O</t>
        </is>
      </c>
      <c r="B75" s="39" t="n">
        <v>1800</v>
      </c>
      <c r="C75" s="39" t="n">
        <v>0.087368</v>
      </c>
      <c r="D75" s="39" t="n">
        <v>0.503158</v>
      </c>
      <c r="E75" s="39" t="n">
        <v>0.409474</v>
      </c>
      <c r="F75" s="39" t="inlineStr">
        <is>
          <t>CORUNDUM#1; IONIC_LIQ#1</t>
        </is>
      </c>
      <c r="G75" s="39" t="n">
        <v>2</v>
      </c>
      <c r="H75" s="39" t="inlineStr">
        <is>
          <t>CORUNDUM#1</t>
        </is>
      </c>
      <c r="I75" s="39" t="n">
        <v>-307411.2314010651</v>
      </c>
      <c r="J75" s="40" t="inlineStr"/>
    </row>
    <row r="76">
      <c r="A76" s="35" t="inlineStr">
        <is>
          <t>Cu-Al-O</t>
        </is>
      </c>
      <c r="B76" s="36" t="n">
        <v>1800</v>
      </c>
      <c r="C76" s="36" t="n">
        <v>0.087368</v>
      </c>
      <c r="D76" s="36" t="n">
        <v>0.466842</v>
      </c>
      <c r="E76" s="36" t="n">
        <v>0.445789</v>
      </c>
      <c r="F76" s="36" t="inlineStr">
        <is>
          <t>CORUNDUM#1; IONIC_LIQ#1</t>
        </is>
      </c>
      <c r="G76" s="36" t="n">
        <v>2</v>
      </c>
      <c r="H76" s="36" t="inlineStr">
        <is>
          <t>CORUNDUM#1</t>
        </is>
      </c>
      <c r="I76" s="36" t="n">
        <v>-323973.4375935211</v>
      </c>
      <c r="J76" s="37" t="inlineStr"/>
    </row>
    <row r="77">
      <c r="A77" s="38" t="inlineStr">
        <is>
          <t>Cu-Al-O</t>
        </is>
      </c>
      <c r="B77" s="39" t="n">
        <v>1800</v>
      </c>
      <c r="C77" s="39" t="n">
        <v>0.087368</v>
      </c>
      <c r="D77" s="39" t="n">
        <v>0.430526</v>
      </c>
      <c r="E77" s="39" t="n">
        <v>0.482105</v>
      </c>
      <c r="F77" s="39" t="inlineStr">
        <is>
          <t>CORUNDUM#1; IONIC_LIQ#1</t>
        </is>
      </c>
      <c r="G77" s="39" t="n">
        <v>2</v>
      </c>
      <c r="H77" s="39" t="inlineStr">
        <is>
          <t>CORUNDUM#1</t>
        </is>
      </c>
      <c r="I77" s="39" t="n">
        <v>-340299.6925004356</v>
      </c>
      <c r="J77" s="40" t="inlineStr"/>
    </row>
    <row r="78">
      <c r="A78" s="35" t="inlineStr">
        <is>
          <t>Cu-Al-O</t>
        </is>
      </c>
      <c r="B78" s="36" t="n">
        <v>1800</v>
      </c>
      <c r="C78" s="36" t="n">
        <v>0.087368</v>
      </c>
      <c r="D78" s="36" t="n">
        <v>0.394211</v>
      </c>
      <c r="E78" s="36" t="n">
        <v>0.518421</v>
      </c>
      <c r="F78" s="36" t="inlineStr">
        <is>
          <t>CORUNDUM#1; IONIC_LIQ#1</t>
        </is>
      </c>
      <c r="G78" s="36" t="n">
        <v>2</v>
      </c>
      <c r="H78" s="36" t="inlineStr">
        <is>
          <t>CORUNDUM#1</t>
        </is>
      </c>
      <c r="I78" s="36" t="n">
        <v>-355995.8147729373</v>
      </c>
      <c r="J78" s="37" t="inlineStr"/>
    </row>
    <row r="79">
      <c r="A79" s="38" t="inlineStr">
        <is>
          <t>Cu-Al-O</t>
        </is>
      </c>
      <c r="B79" s="39" t="n">
        <v>1800</v>
      </c>
      <c r="C79" s="39" t="n">
        <v>0.087368</v>
      </c>
      <c r="D79" s="39" t="n">
        <v>0.357895</v>
      </c>
      <c r="E79" s="39" t="n">
        <v>0.554737</v>
      </c>
      <c r="F79" s="39" t="inlineStr">
        <is>
          <t>CORUNDUM#1; IONIC_LIQ#1; IONIC_LIQ#2</t>
        </is>
      </c>
      <c r="G79" s="39" t="n">
        <v>3</v>
      </c>
      <c r="H79" s="39" t="inlineStr">
        <is>
          <t>CORUNDUM#1</t>
        </is>
      </c>
      <c r="I79" s="39" t="n">
        <v>-364444.8325302762</v>
      </c>
      <c r="J79" s="40" t="inlineStr"/>
    </row>
    <row r="80">
      <c r="A80" s="35" t="inlineStr">
        <is>
          <t>Cu-Al-O</t>
        </is>
      </c>
      <c r="B80" s="36" t="n">
        <v>1800</v>
      </c>
      <c r="C80" s="36" t="n">
        <v>0.087368</v>
      </c>
      <c r="D80" s="36" t="n">
        <v>0.321579</v>
      </c>
      <c r="E80" s="36" t="n">
        <v>0.5910530000000001</v>
      </c>
      <c r="F80" s="36" t="inlineStr">
        <is>
          <t>CORUNDUM#1; GAS#1; IONIC_LIQ#2</t>
        </is>
      </c>
      <c r="G80" s="36" t="n">
        <v>3</v>
      </c>
      <c r="H80" s="36" t="inlineStr">
        <is>
          <t>CORUNDUM#1</t>
        </is>
      </c>
      <c r="I80" s="36" t="n">
        <v>-349926.2344207491</v>
      </c>
      <c r="J80" s="37" t="inlineStr"/>
    </row>
    <row r="81">
      <c r="A81" s="38" t="inlineStr">
        <is>
          <t>Cu-Al-O</t>
        </is>
      </c>
      <c r="B81" s="39" t="n">
        <v>1800</v>
      </c>
      <c r="C81" s="39" t="n">
        <v>0.087368</v>
      </c>
      <c r="D81" s="39" t="n">
        <v>0.285263</v>
      </c>
      <c r="E81" s="39" t="n">
        <v>0.627368</v>
      </c>
      <c r="F81" s="39" t="inlineStr">
        <is>
          <t>CORUNDUM#1; GAS#1; IONIC_LIQ#2</t>
        </is>
      </c>
      <c r="G81" s="39" t="n">
        <v>3</v>
      </c>
      <c r="H81" s="39" t="inlineStr">
        <is>
          <t>CORUNDUM#1</t>
        </is>
      </c>
      <c r="I81" s="39" t="n">
        <v>-333704.555542648</v>
      </c>
      <c r="J81" s="40" t="inlineStr"/>
    </row>
    <row r="82">
      <c r="A82" s="35" t="inlineStr">
        <is>
          <t>Cu-Al-O</t>
        </is>
      </c>
      <c r="B82" s="36" t="n">
        <v>1800</v>
      </c>
      <c r="C82" s="36" t="n">
        <v>0.087368</v>
      </c>
      <c r="D82" s="36" t="n">
        <v>0.248947</v>
      </c>
      <c r="E82" s="36" t="n">
        <v>0.6636840000000001</v>
      </c>
      <c r="F82" s="36" t="inlineStr">
        <is>
          <t>CORUNDUM#1; GAS#1; IONIC_LIQ#2</t>
        </is>
      </c>
      <c r="G82" s="36" t="n">
        <v>3</v>
      </c>
      <c r="H82" s="36" t="inlineStr">
        <is>
          <t>CORUNDUM#1</t>
        </is>
      </c>
      <c r="I82" s="36" t="n">
        <v>-317482.8766645458</v>
      </c>
      <c r="J82" s="37" t="inlineStr"/>
    </row>
    <row r="83">
      <c r="A83" s="38" t="inlineStr">
        <is>
          <t>Cu-Al-O</t>
        </is>
      </c>
      <c r="B83" s="39" t="n">
        <v>1800</v>
      </c>
      <c r="C83" s="39" t="n">
        <v>0.087368</v>
      </c>
      <c r="D83" s="39" t="n">
        <v>0.212632</v>
      </c>
      <c r="E83" s="39" t="n">
        <v>0.7</v>
      </c>
      <c r="F83" s="39" t="inlineStr">
        <is>
          <t>CORUNDUM#1; GAS#1; IONIC_LIQ#2</t>
        </is>
      </c>
      <c r="G83" s="39" t="n">
        <v>3</v>
      </c>
      <c r="H83" s="39" t="inlineStr">
        <is>
          <t>CORUNDUM#1</t>
        </is>
      </c>
      <c r="I83" s="39" t="n">
        <v>-301261.1977864442</v>
      </c>
      <c r="J83" s="40" t="inlineStr"/>
    </row>
    <row r="84">
      <c r="A84" s="35" t="inlineStr">
        <is>
          <t>Cu-Al-O</t>
        </is>
      </c>
      <c r="B84" s="36" t="n">
        <v>1800</v>
      </c>
      <c r="C84" s="36" t="n">
        <v>0.113158</v>
      </c>
      <c r="D84" s="36" t="n">
        <v>0.876842</v>
      </c>
      <c r="E84" s="36" t="n">
        <v>0.01</v>
      </c>
      <c r="F84" s="36" t="inlineStr">
        <is>
          <t>CORUNDUM#1; IONIC_LIQ#1</t>
        </is>
      </c>
      <c r="G84" s="36" t="n">
        <v>2</v>
      </c>
      <c r="H84" s="36" t="inlineStr">
        <is>
          <t>CORUNDUM#1</t>
        </is>
      </c>
      <c r="I84" s="36" t="n">
        <v>-123787.1496281757</v>
      </c>
      <c r="J84" s="37" t="inlineStr"/>
    </row>
    <row r="85">
      <c r="A85" s="38" t="inlineStr">
        <is>
          <t>Cu-Al-O</t>
        </is>
      </c>
      <c r="B85" s="39" t="n">
        <v>1800</v>
      </c>
      <c r="C85" s="39" t="n">
        <v>0.113158</v>
      </c>
      <c r="D85" s="39" t="n">
        <v>0.840526</v>
      </c>
      <c r="E85" s="39" t="n">
        <v>0.046316</v>
      </c>
      <c r="F85" s="39" t="inlineStr">
        <is>
          <t>CORUNDUM#1; IONIC_LIQ#1</t>
        </is>
      </c>
      <c r="G85" s="39" t="n">
        <v>2</v>
      </c>
      <c r="H85" s="39" t="inlineStr">
        <is>
          <t>CORUNDUM#1</t>
        </is>
      </c>
      <c r="I85" s="39" t="n">
        <v>-140682.9884068245</v>
      </c>
      <c r="J85" s="40" t="inlineStr"/>
    </row>
    <row r="86">
      <c r="A86" s="35" t="inlineStr">
        <is>
          <t>Cu-Al-O</t>
        </is>
      </c>
      <c r="B86" s="36" t="n">
        <v>1800</v>
      </c>
      <c r="C86" s="36" t="n">
        <v>0.113158</v>
      </c>
      <c r="D86" s="36" t="n">
        <v>0.804211</v>
      </c>
      <c r="E86" s="36" t="n">
        <v>0.082632</v>
      </c>
      <c r="F86" s="36" t="inlineStr">
        <is>
          <t>CORUNDUM#1; IONIC_LIQ#1</t>
        </is>
      </c>
      <c r="G86" s="36" t="n">
        <v>2</v>
      </c>
      <c r="H86" s="36" t="inlineStr">
        <is>
          <t>CORUNDUM#1</t>
        </is>
      </c>
      <c r="I86" s="36" t="n">
        <v>-157568.4089704794</v>
      </c>
      <c r="J86" s="37" t="inlineStr"/>
    </row>
    <row r="87">
      <c r="A87" s="38" t="inlineStr">
        <is>
          <t>Cu-Al-O</t>
        </is>
      </c>
      <c r="B87" s="39" t="n">
        <v>1800</v>
      </c>
      <c r="C87" s="39" t="n">
        <v>0.113158</v>
      </c>
      <c r="D87" s="39" t="n">
        <v>0.767895</v>
      </c>
      <c r="E87" s="39" t="n">
        <v>0.118947</v>
      </c>
      <c r="F87" s="39" t="inlineStr">
        <is>
          <t>CORUNDUM#1; IONIC_LIQ#1</t>
        </is>
      </c>
      <c r="G87" s="39" t="n">
        <v>2</v>
      </c>
      <c r="H87" s="39" t="inlineStr">
        <is>
          <t>CORUNDUM#1</t>
        </is>
      </c>
      <c r="I87" s="39" t="n">
        <v>-174441.5534192878</v>
      </c>
      <c r="J87" s="40" t="inlineStr"/>
    </row>
    <row r="88">
      <c r="A88" s="35" t="inlineStr">
        <is>
          <t>Cu-Al-O</t>
        </is>
      </c>
      <c r="B88" s="36" t="n">
        <v>1800</v>
      </c>
      <c r="C88" s="36" t="n">
        <v>0.113158</v>
      </c>
      <c r="D88" s="36" t="n">
        <v>0.731579</v>
      </c>
      <c r="E88" s="36" t="n">
        <v>0.155263</v>
      </c>
      <c r="F88" s="36" t="inlineStr">
        <is>
          <t>CORUNDUM#1; IONIC_LIQ#1</t>
        </is>
      </c>
      <c r="G88" s="36" t="n">
        <v>2</v>
      </c>
      <c r="H88" s="36" t="inlineStr">
        <is>
          <t>CORUNDUM#1</t>
        </is>
      </c>
      <c r="I88" s="36" t="n">
        <v>-191300.0196651323</v>
      </c>
      <c r="J88" s="37" t="inlineStr"/>
    </row>
    <row r="89">
      <c r="A89" s="38" t="inlineStr">
        <is>
          <t>Cu-Al-O</t>
        </is>
      </c>
      <c r="B89" s="39" t="n">
        <v>1800</v>
      </c>
      <c r="C89" s="39" t="n">
        <v>0.113158</v>
      </c>
      <c r="D89" s="39" t="n">
        <v>0.695263</v>
      </c>
      <c r="E89" s="39" t="n">
        <v>0.191579</v>
      </c>
      <c r="F89" s="39" t="inlineStr">
        <is>
          <t>CORUNDUM#1; IONIC_LIQ#1</t>
        </is>
      </c>
      <c r="G89" s="39" t="n">
        <v>2</v>
      </c>
      <c r="H89" s="39" t="inlineStr">
        <is>
          <t>CORUNDUM#1</t>
        </is>
      </c>
      <c r="I89" s="39" t="n">
        <v>-208140.6274640982</v>
      </c>
      <c r="J89" s="40" t="inlineStr"/>
    </row>
    <row r="90">
      <c r="A90" s="35" t="inlineStr">
        <is>
          <t>Cu-Al-O</t>
        </is>
      </c>
      <c r="B90" s="36" t="n">
        <v>1800</v>
      </c>
      <c r="C90" s="36" t="n">
        <v>0.113158</v>
      </c>
      <c r="D90" s="36" t="n">
        <v>0.6589469999999999</v>
      </c>
      <c r="E90" s="36" t="n">
        <v>0.227895</v>
      </c>
      <c r="F90" s="36" t="inlineStr">
        <is>
          <t>CORUNDUM#1; IONIC_LIQ#1</t>
        </is>
      </c>
      <c r="G90" s="36" t="n">
        <v>2</v>
      </c>
      <c r="H90" s="36" t="inlineStr">
        <is>
          <t>CORUNDUM#1</t>
        </is>
      </c>
      <c r="I90" s="36" t="n">
        <v>-224959.0450421587</v>
      </c>
      <c r="J90" s="37" t="inlineStr"/>
    </row>
    <row r="91">
      <c r="A91" s="38" t="inlineStr">
        <is>
          <t>Cu-Al-O</t>
        </is>
      </c>
      <c r="B91" s="39" t="n">
        <v>1800</v>
      </c>
      <c r="C91" s="39" t="n">
        <v>0.113158</v>
      </c>
      <c r="D91" s="39" t="n">
        <v>0.622632</v>
      </c>
      <c r="E91" s="39" t="n">
        <v>0.264211</v>
      </c>
      <c r="F91" s="39" t="inlineStr">
        <is>
          <t>CORUNDUM#1; IONIC_LIQ#1</t>
        </is>
      </c>
      <c r="G91" s="39" t="n">
        <v>2</v>
      </c>
      <c r="H91" s="39" t="inlineStr">
        <is>
          <t>CORUNDUM#1</t>
        </is>
      </c>
      <c r="I91" s="39" t="n">
        <v>-241749.1647694403</v>
      </c>
      <c r="J91" s="40" t="inlineStr"/>
    </row>
    <row r="92">
      <c r="A92" s="35" t="inlineStr">
        <is>
          <t>Cu-Al-O</t>
        </is>
      </c>
      <c r="B92" s="36" t="n">
        <v>1800</v>
      </c>
      <c r="C92" s="36" t="n">
        <v>0.113158</v>
      </c>
      <c r="D92" s="36" t="n">
        <v>0.5863159999999999</v>
      </c>
      <c r="E92" s="36" t="n">
        <v>0.300526</v>
      </c>
      <c r="F92" s="36" t="inlineStr">
        <is>
          <t>CORUNDUM#1; IONIC_LIQ#1</t>
        </is>
      </c>
      <c r="G92" s="36" t="n">
        <v>2</v>
      </c>
      <c r="H92" s="36" t="inlineStr">
        <is>
          <t>CORUNDUM#1</t>
        </is>
      </c>
      <c r="I92" s="36" t="n">
        <v>-258501.9983736851</v>
      </c>
      <c r="J92" s="37" t="inlineStr"/>
    </row>
    <row r="93">
      <c r="A93" s="38" t="inlineStr">
        <is>
          <t>Cu-Al-O</t>
        </is>
      </c>
      <c r="B93" s="39" t="n">
        <v>1800</v>
      </c>
      <c r="C93" s="39" t="n">
        <v>0.113158</v>
      </c>
      <c r="D93" s="39" t="n">
        <v>0.55</v>
      </c>
      <c r="E93" s="39" t="n">
        <v>0.336842</v>
      </c>
      <c r="F93" s="39" t="inlineStr">
        <is>
          <t>CORUNDUM#1; IONIC_LIQ#1</t>
        </is>
      </c>
      <c r="G93" s="39" t="n">
        <v>2</v>
      </c>
      <c r="H93" s="39" t="inlineStr">
        <is>
          <t>CORUNDUM#1</t>
        </is>
      </c>
      <c r="I93" s="39" t="n">
        <v>-275203.5800233089</v>
      </c>
      <c r="J93" s="40" t="inlineStr"/>
    </row>
    <row r="94">
      <c r="A94" s="35" t="inlineStr">
        <is>
          <t>Cu-Al-O</t>
        </is>
      </c>
      <c r="B94" s="36" t="n">
        <v>1800</v>
      </c>
      <c r="C94" s="36" t="n">
        <v>0.113158</v>
      </c>
      <c r="D94" s="36" t="n">
        <v>0.513684</v>
      </c>
      <c r="E94" s="36" t="n">
        <v>0.373158</v>
      </c>
      <c r="F94" s="36" t="inlineStr">
        <is>
          <t>CORUNDUM#1; IONIC_LIQ#1</t>
        </is>
      </c>
      <c r="G94" s="36" t="n">
        <v>2</v>
      </c>
      <c r="H94" s="36" t="inlineStr">
        <is>
          <t>CORUNDUM#1</t>
        </is>
      </c>
      <c r="I94" s="36" t="n">
        <v>-291830.6164468889</v>
      </c>
      <c r="J94" s="37" t="inlineStr"/>
    </row>
    <row r="95">
      <c r="A95" s="38" t="inlineStr">
        <is>
          <t>Cu-Al-O</t>
        </is>
      </c>
      <c r="B95" s="39" t="n">
        <v>1800</v>
      </c>
      <c r="C95" s="39" t="n">
        <v>0.113158</v>
      </c>
      <c r="D95" s="39" t="n">
        <v>0.477368</v>
      </c>
      <c r="E95" s="39" t="n">
        <v>0.409474</v>
      </c>
      <c r="F95" s="39" t="inlineStr">
        <is>
          <t>CORUNDUM#1; IONIC_LIQ#1</t>
        </is>
      </c>
      <c r="G95" s="39" t="n">
        <v>2</v>
      </c>
      <c r="H95" s="39" t="inlineStr">
        <is>
          <t>CORUNDUM#1</t>
        </is>
      </c>
      <c r="I95" s="39" t="n">
        <v>-308340.3498131083</v>
      </c>
      <c r="J95" s="40" t="inlineStr"/>
    </row>
    <row r="96">
      <c r="A96" s="35" t="inlineStr">
        <is>
          <t>Cu-Al-O</t>
        </is>
      </c>
      <c r="B96" s="36" t="n">
        <v>1800</v>
      </c>
      <c r="C96" s="36" t="n">
        <v>0.113158</v>
      </c>
      <c r="D96" s="36" t="n">
        <v>0.441053</v>
      </c>
      <c r="E96" s="36" t="n">
        <v>0.445789</v>
      </c>
      <c r="F96" s="36" t="inlineStr">
        <is>
          <t>CORUNDUM#1; IONIC_LIQ#1</t>
        </is>
      </c>
      <c r="G96" s="36" t="n">
        <v>2</v>
      </c>
      <c r="H96" s="36" t="inlineStr">
        <is>
          <t>CORUNDUM#1</t>
        </is>
      </c>
      <c r="I96" s="36" t="n">
        <v>-324642.8494053128</v>
      </c>
      <c r="J96" s="37" t="inlineStr"/>
    </row>
    <row r="97">
      <c r="A97" s="38" t="inlineStr">
        <is>
          <t>Cu-Al-O</t>
        </is>
      </c>
      <c r="B97" s="39" t="n">
        <v>1800</v>
      </c>
      <c r="C97" s="39" t="n">
        <v>0.113158</v>
      </c>
      <c r="D97" s="39" t="n">
        <v>0.404737</v>
      </c>
      <c r="E97" s="39" t="n">
        <v>0.482105</v>
      </c>
      <c r="F97" s="39" t="inlineStr">
        <is>
          <t>CORUNDUM#1; IONIC_LIQ#1</t>
        </is>
      </c>
      <c r="G97" s="39" t="n">
        <v>2</v>
      </c>
      <c r="H97" s="39" t="inlineStr">
        <is>
          <t>CORUNDUM#1</t>
        </is>
      </c>
      <c r="I97" s="39" t="n">
        <v>-340505.2147498042</v>
      </c>
      <c r="J97" s="40" t="inlineStr"/>
    </row>
    <row r="98">
      <c r="A98" s="35" t="inlineStr">
        <is>
          <t>Cu-Al-O</t>
        </is>
      </c>
      <c r="B98" s="36" t="n">
        <v>1800</v>
      </c>
      <c r="C98" s="36" t="n">
        <v>0.113158</v>
      </c>
      <c r="D98" s="36" t="n">
        <v>0.368421</v>
      </c>
      <c r="E98" s="36" t="n">
        <v>0.518421</v>
      </c>
      <c r="F98" s="36" t="inlineStr">
        <is>
          <t>CORUNDUM#1; IONIC_LIQ#1</t>
        </is>
      </c>
      <c r="G98" s="36" t="n">
        <v>2</v>
      </c>
      <c r="H98" s="36" t="inlineStr">
        <is>
          <t>CORUNDUM#1</t>
        </is>
      </c>
      <c r="I98" s="36" t="n">
        <v>-355052.7801967994</v>
      </c>
      <c r="J98" s="37" t="inlineStr"/>
    </row>
    <row r="99">
      <c r="A99" s="38" t="inlineStr">
        <is>
          <t>Cu-Al-O</t>
        </is>
      </c>
      <c r="B99" s="39" t="n">
        <v>1800</v>
      </c>
      <c r="C99" s="39" t="n">
        <v>0.113158</v>
      </c>
      <c r="D99" s="39" t="n">
        <v>0.332105</v>
      </c>
      <c r="E99" s="39" t="n">
        <v>0.554737</v>
      </c>
      <c r="F99" s="39" t="inlineStr">
        <is>
          <t>CORUNDUM#1; IONIC_LIQ#1; IONIC_LIQ#2</t>
        </is>
      </c>
      <c r="G99" s="39" t="n">
        <v>3</v>
      </c>
      <c r="H99" s="39" t="inlineStr">
        <is>
          <t>CORUNDUM#1</t>
        </is>
      </c>
      <c r="I99" s="39" t="n">
        <v>-352590.1922171573</v>
      </c>
      <c r="J99" s="40" t="inlineStr"/>
    </row>
    <row r="100">
      <c r="A100" s="35" t="inlineStr">
        <is>
          <t>Cu-Al-O</t>
        </is>
      </c>
      <c r="B100" s="36" t="n">
        <v>1800</v>
      </c>
      <c r="C100" s="36" t="n">
        <v>0.113158</v>
      </c>
      <c r="D100" s="36" t="n">
        <v>0.295789</v>
      </c>
      <c r="E100" s="36" t="n">
        <v>0.5910530000000001</v>
      </c>
      <c r="F100" s="36" t="inlineStr">
        <is>
          <t>CORUNDUM#1; GAS#1; IONIC_LIQ#2</t>
        </is>
      </c>
      <c r="G100" s="36" t="n">
        <v>3</v>
      </c>
      <c r="H100" s="36" t="inlineStr">
        <is>
          <t>CORUNDUM#1</t>
        </is>
      </c>
      <c r="I100" s="36" t="n">
        <v>-336604.5753775486</v>
      </c>
      <c r="J100" s="37" t="inlineStr"/>
    </row>
    <row r="101">
      <c r="A101" s="38" t="inlineStr">
        <is>
          <t>Cu-Al-O</t>
        </is>
      </c>
      <c r="B101" s="39" t="n">
        <v>1800</v>
      </c>
      <c r="C101" s="39" t="n">
        <v>0.113158</v>
      </c>
      <c r="D101" s="39" t="n">
        <v>0.259474</v>
      </c>
      <c r="E101" s="39" t="n">
        <v>0.627368</v>
      </c>
      <c r="F101" s="39" t="inlineStr">
        <is>
          <t>CORUNDUM#1; GAS#1; IONIC_LIQ#2</t>
        </is>
      </c>
      <c r="G101" s="39" t="n">
        <v>3</v>
      </c>
      <c r="H101" s="39" t="inlineStr">
        <is>
          <t>CORUNDUM#1</t>
        </is>
      </c>
      <c r="I101" s="39" t="n">
        <v>-320382.8964994473</v>
      </c>
      <c r="J101" s="40" t="inlineStr"/>
    </row>
    <row r="102">
      <c r="A102" s="35" t="inlineStr">
        <is>
          <t>Cu-Al-O</t>
        </is>
      </c>
      <c r="B102" s="36" t="n">
        <v>1800</v>
      </c>
      <c r="C102" s="36" t="n">
        <v>0.113158</v>
      </c>
      <c r="D102" s="36" t="n">
        <v>0.223158</v>
      </c>
      <c r="E102" s="36" t="n">
        <v>0.6636840000000001</v>
      </c>
      <c r="F102" s="36" t="inlineStr">
        <is>
          <t>CORUNDUM#1; GAS#1; IONIC_LIQ#2</t>
        </is>
      </c>
      <c r="G102" s="36" t="n">
        <v>3</v>
      </c>
      <c r="H102" s="36" t="inlineStr">
        <is>
          <t>CORUNDUM#1</t>
        </is>
      </c>
      <c r="I102" s="36" t="n">
        <v>-304161.2176213444</v>
      </c>
      <c r="J102" s="37" t="inlineStr"/>
    </row>
    <row r="103">
      <c r="A103" s="38" t="inlineStr">
        <is>
          <t>Cu-Al-O</t>
        </is>
      </c>
      <c r="B103" s="39" t="n">
        <v>1800</v>
      </c>
      <c r="C103" s="39" t="n">
        <v>0.113158</v>
      </c>
      <c r="D103" s="39" t="n">
        <v>0.186842</v>
      </c>
      <c r="E103" s="39" t="n">
        <v>0.7</v>
      </c>
      <c r="F103" s="39" t="inlineStr">
        <is>
          <t>CORUNDUM#1; GAS#1; IONIC_LIQ#2</t>
        </is>
      </c>
      <c r="G103" s="39" t="n">
        <v>3</v>
      </c>
      <c r="H103" s="39" t="inlineStr">
        <is>
          <t>CORUNDUM#1</t>
        </is>
      </c>
      <c r="I103" s="39" t="n">
        <v>-287939.5387432474</v>
      </c>
      <c r="J103" s="40" t="inlineStr"/>
    </row>
    <row r="104">
      <c r="A104" s="35" t="inlineStr">
        <is>
          <t>Cu-Al-O</t>
        </is>
      </c>
      <c r="B104" s="36" t="n">
        <v>1800</v>
      </c>
      <c r="C104" s="36" t="n">
        <v>0.138947</v>
      </c>
      <c r="D104" s="36" t="n">
        <v>0.8510529999999999</v>
      </c>
      <c r="E104" s="36" t="n">
        <v>0.01</v>
      </c>
      <c r="F104" s="36" t="inlineStr">
        <is>
          <t>CORUNDUM#1; IONIC_LIQ#1</t>
        </is>
      </c>
      <c r="G104" s="36" t="n">
        <v>2</v>
      </c>
      <c r="H104" s="36" t="inlineStr">
        <is>
          <t>CORUNDUM#1</t>
        </is>
      </c>
      <c r="I104" s="36" t="n">
        <v>-125392.1470821697</v>
      </c>
      <c r="J104" s="37" t="inlineStr"/>
    </row>
    <row r="105">
      <c r="A105" s="38" t="inlineStr">
        <is>
          <t>Cu-Al-O</t>
        </is>
      </c>
      <c r="B105" s="39" t="n">
        <v>1800</v>
      </c>
      <c r="C105" s="39" t="n">
        <v>0.138947</v>
      </c>
      <c r="D105" s="39" t="n">
        <v>0.814737</v>
      </c>
      <c r="E105" s="39" t="n">
        <v>0.046316</v>
      </c>
      <c r="F105" s="39" t="inlineStr">
        <is>
          <t>CORUNDUM#1; IONIC_LIQ#1</t>
        </is>
      </c>
      <c r="G105" s="39" t="n">
        <v>2</v>
      </c>
      <c r="H105" s="39" t="inlineStr">
        <is>
          <t>CORUNDUM#1</t>
        </is>
      </c>
      <c r="I105" s="39" t="n">
        <v>-142251.8939018255</v>
      </c>
      <c r="J105" s="40" t="inlineStr"/>
    </row>
    <row r="106">
      <c r="A106" s="35" t="inlineStr">
        <is>
          <t>Cu-Al-O</t>
        </is>
      </c>
      <c r="B106" s="36" t="n">
        <v>1800</v>
      </c>
      <c r="C106" s="36" t="n">
        <v>0.138947</v>
      </c>
      <c r="D106" s="36" t="n">
        <v>0.778421</v>
      </c>
      <c r="E106" s="36" t="n">
        <v>0.082632</v>
      </c>
      <c r="F106" s="36" t="inlineStr">
        <is>
          <t>CORUNDUM#1; IONIC_LIQ#1</t>
        </is>
      </c>
      <c r="G106" s="36" t="n">
        <v>2</v>
      </c>
      <c r="H106" s="36" t="inlineStr">
        <is>
          <t>CORUNDUM#1</t>
        </is>
      </c>
      <c r="I106" s="36" t="n">
        <v>-159097.6176108096</v>
      </c>
      <c r="J106" s="37" t="inlineStr"/>
    </row>
    <row r="107">
      <c r="A107" s="38" t="inlineStr">
        <is>
          <t>Cu-Al-O</t>
        </is>
      </c>
      <c r="B107" s="39" t="n">
        <v>1800</v>
      </c>
      <c r="C107" s="39" t="n">
        <v>0.138947</v>
      </c>
      <c r="D107" s="39" t="n">
        <v>0.742105</v>
      </c>
      <c r="E107" s="39" t="n">
        <v>0.118947</v>
      </c>
      <c r="F107" s="39" t="inlineStr">
        <is>
          <t>CORUNDUM#1; IONIC_LIQ#1</t>
        </is>
      </c>
      <c r="G107" s="39" t="n">
        <v>2</v>
      </c>
      <c r="H107" s="39" t="inlineStr">
        <is>
          <t>CORUNDUM#1</t>
        </is>
      </c>
      <c r="I107" s="39" t="n">
        <v>-175926.6921477639</v>
      </c>
      <c r="J107" s="40" t="inlineStr"/>
    </row>
    <row r="108">
      <c r="A108" s="35" t="inlineStr">
        <is>
          <t>Cu-Al-O</t>
        </is>
      </c>
      <c r="B108" s="36" t="n">
        <v>1800</v>
      </c>
      <c r="C108" s="36" t="n">
        <v>0.138947</v>
      </c>
      <c r="D108" s="36" t="n">
        <v>0.705789</v>
      </c>
      <c r="E108" s="36" t="n">
        <v>0.155263</v>
      </c>
      <c r="F108" s="36" t="inlineStr">
        <is>
          <t>CORUNDUM#1; IONIC_LIQ#1</t>
        </is>
      </c>
      <c r="G108" s="36" t="n">
        <v>2</v>
      </c>
      <c r="H108" s="36" t="inlineStr">
        <is>
          <t>CORUNDUM#1</t>
        </is>
      </c>
      <c r="I108" s="36" t="n">
        <v>-192735.684349725</v>
      </c>
      <c r="J108" s="37" t="inlineStr"/>
    </row>
    <row r="109">
      <c r="A109" s="38" t="inlineStr">
        <is>
          <t>Cu-Al-O</t>
        </is>
      </c>
      <c r="B109" s="39" t="n">
        <v>1800</v>
      </c>
      <c r="C109" s="39" t="n">
        <v>0.138947</v>
      </c>
      <c r="D109" s="39" t="n">
        <v>0.669474</v>
      </c>
      <c r="E109" s="39" t="n">
        <v>0.191579</v>
      </c>
      <c r="F109" s="39" t="inlineStr">
        <is>
          <t>CORUNDUM#1; IONIC_LIQ#1</t>
        </is>
      </c>
      <c r="G109" s="39" t="n">
        <v>2</v>
      </c>
      <c r="H109" s="39" t="inlineStr">
        <is>
          <t>CORUNDUM#1</t>
        </is>
      </c>
      <c r="I109" s="39" t="n">
        <v>-209519.9905799842</v>
      </c>
      <c r="J109" s="40" t="inlineStr"/>
    </row>
    <row r="110">
      <c r="A110" s="35" t="inlineStr">
        <is>
          <t>Cu-Al-O</t>
        </is>
      </c>
      <c r="B110" s="36" t="n">
        <v>1800</v>
      </c>
      <c r="C110" s="36" t="n">
        <v>0.138947</v>
      </c>
      <c r="D110" s="36" t="n">
        <v>0.633158</v>
      </c>
      <c r="E110" s="36" t="n">
        <v>0.227895</v>
      </c>
      <c r="F110" s="36" t="inlineStr">
        <is>
          <t>CORUNDUM#1; IONIC_LIQ#1</t>
        </is>
      </c>
      <c r="G110" s="36" t="n">
        <v>2</v>
      </c>
      <c r="H110" s="36" t="inlineStr">
        <is>
          <t>CORUNDUM#1</t>
        </is>
      </c>
      <c r="I110" s="36" t="n">
        <v>-226273.2472351204</v>
      </c>
      <c r="J110" s="37" t="inlineStr"/>
    </row>
    <row r="111">
      <c r="A111" s="38" t="inlineStr">
        <is>
          <t>Cu-Al-O</t>
        </is>
      </c>
      <c r="B111" s="39" t="n">
        <v>1800</v>
      </c>
      <c r="C111" s="39" t="n">
        <v>0.138947</v>
      </c>
      <c r="D111" s="39" t="n">
        <v>0.596842</v>
      </c>
      <c r="E111" s="39" t="n">
        <v>0.264211</v>
      </c>
      <c r="F111" s="39" t="inlineStr">
        <is>
          <t>CORUNDUM#1; IONIC_LIQ#1</t>
        </is>
      </c>
      <c r="G111" s="39" t="n">
        <v>2</v>
      </c>
      <c r="H111" s="39" t="inlineStr">
        <is>
          <t>CORUNDUM#1</t>
        </is>
      </c>
      <c r="I111" s="39" t="n">
        <v>-242986.3266995604</v>
      </c>
      <c r="J111" s="40" t="inlineStr"/>
    </row>
    <row r="112">
      <c r="A112" s="35" t="inlineStr">
        <is>
          <t>Cu-Al-O</t>
        </is>
      </c>
      <c r="B112" s="36" t="n">
        <v>1800</v>
      </c>
      <c r="C112" s="36" t="n">
        <v>0.138947</v>
      </c>
      <c r="D112" s="36" t="n">
        <v>0.560526</v>
      </c>
      <c r="E112" s="36" t="n">
        <v>0.300526</v>
      </c>
      <c r="F112" s="36" t="inlineStr">
        <is>
          <t>CORUNDUM#1; IONIC_LIQ#1</t>
        </is>
      </c>
      <c r="G112" s="36" t="n">
        <v>2</v>
      </c>
      <c r="H112" s="36" t="inlineStr">
        <is>
          <t>CORUNDUM#1</t>
        </is>
      </c>
      <c r="I112" s="36" t="n">
        <v>-259645.5232910055</v>
      </c>
      <c r="J112" s="37" t="inlineStr"/>
    </row>
    <row r="113">
      <c r="A113" s="38" t="inlineStr">
        <is>
          <t>Cu-Al-O</t>
        </is>
      </c>
      <c r="B113" s="39" t="n">
        <v>1800</v>
      </c>
      <c r="C113" s="39" t="n">
        <v>0.138947</v>
      </c>
      <c r="D113" s="39" t="n">
        <v>0.524211</v>
      </c>
      <c r="E113" s="39" t="n">
        <v>0.336842</v>
      </c>
      <c r="F113" s="39" t="inlineStr">
        <is>
          <t>CORUNDUM#1; IONIC_LIQ#1</t>
        </is>
      </c>
      <c r="G113" s="39" t="n">
        <v>2</v>
      </c>
      <c r="H113" s="39" t="inlineStr">
        <is>
          <t>CORUNDUM#1</t>
        </is>
      </c>
      <c r="I113" s="39" t="n">
        <v>-276229.0278815292</v>
      </c>
      <c r="J113" s="40" t="inlineStr"/>
    </row>
    <row r="114">
      <c r="A114" s="35" t="inlineStr">
        <is>
          <t>Cu-Al-O</t>
        </is>
      </c>
      <c r="B114" s="36" t="n">
        <v>1800</v>
      </c>
      <c r="C114" s="36" t="n">
        <v>0.138947</v>
      </c>
      <c r="D114" s="36" t="n">
        <v>0.487895</v>
      </c>
      <c r="E114" s="36" t="n">
        <v>0.373158</v>
      </c>
      <c r="F114" s="36" t="inlineStr">
        <is>
          <t>CORUNDUM#1; IONIC_LIQ#1</t>
        </is>
      </c>
      <c r="G114" s="36" t="n">
        <v>2</v>
      </c>
      <c r="H114" s="36" t="inlineStr">
        <is>
          <t>CORUNDUM#1</t>
        </is>
      </c>
      <c r="I114" s="36" t="n">
        <v>-292699.4138956193</v>
      </c>
      <c r="J114" s="37" t="inlineStr"/>
    </row>
    <row r="115">
      <c r="A115" s="38" t="inlineStr">
        <is>
          <t>Cu-Al-O</t>
        </is>
      </c>
      <c r="B115" s="39" t="n">
        <v>1800</v>
      </c>
      <c r="C115" s="39" t="n">
        <v>0.138947</v>
      </c>
      <c r="D115" s="39" t="n">
        <v>0.451579</v>
      </c>
      <c r="E115" s="39" t="n">
        <v>0.409474</v>
      </c>
      <c r="F115" s="39" t="inlineStr">
        <is>
          <t>CORUNDUM#1; IONIC_LIQ#1</t>
        </is>
      </c>
      <c r="G115" s="39" t="n">
        <v>2</v>
      </c>
      <c r="H115" s="39" t="inlineStr">
        <is>
          <t>CORUNDUM#1</t>
        </is>
      </c>
      <c r="I115" s="39" t="n">
        <v>-308985.5609326981</v>
      </c>
      <c r="J115" s="40" t="inlineStr"/>
    </row>
    <row r="116">
      <c r="A116" s="35" t="inlineStr">
        <is>
          <t>Cu-Al-O</t>
        </is>
      </c>
      <c r="B116" s="36" t="n">
        <v>1800</v>
      </c>
      <c r="C116" s="36" t="n">
        <v>0.138947</v>
      </c>
      <c r="D116" s="36" t="n">
        <v>0.415263</v>
      </c>
      <c r="E116" s="36" t="n">
        <v>0.445789</v>
      </c>
      <c r="F116" s="36" t="inlineStr">
        <is>
          <t>CORUNDUM#1; IONIC_LIQ#1</t>
        </is>
      </c>
      <c r="G116" s="36" t="n">
        <v>2</v>
      </c>
      <c r="H116" s="36" t="inlineStr">
        <is>
          <t>CORUNDUM#1</t>
        </is>
      </c>
      <c r="I116" s="36" t="n">
        <v>-324931.2661581968</v>
      </c>
      <c r="J116" s="37" t="inlineStr"/>
    </row>
    <row r="117">
      <c r="A117" s="38" t="inlineStr">
        <is>
          <t>Cu-Al-O</t>
        </is>
      </c>
      <c r="B117" s="39" t="n">
        <v>1800</v>
      </c>
      <c r="C117" s="39" t="n">
        <v>0.138947</v>
      </c>
      <c r="D117" s="39" t="n">
        <v>0.378947</v>
      </c>
      <c r="E117" s="39" t="n">
        <v>0.482105</v>
      </c>
      <c r="F117" s="39" t="inlineStr">
        <is>
          <t>CORUNDUM#1; IONIC_LIQ#1</t>
        </is>
      </c>
      <c r="G117" s="39" t="n">
        <v>2</v>
      </c>
      <c r="H117" s="39" t="inlineStr">
        <is>
          <t>CORUNDUM#1</t>
        </is>
      </c>
      <c r="I117" s="39" t="n">
        <v>-340107.0156102317</v>
      </c>
      <c r="J117" s="40" t="inlineStr"/>
    </row>
    <row r="118">
      <c r="A118" s="35" t="inlineStr">
        <is>
          <t>Cu-Al-O</t>
        </is>
      </c>
      <c r="B118" s="36" t="n">
        <v>1800</v>
      </c>
      <c r="C118" s="36" t="n">
        <v>0.138947</v>
      </c>
      <c r="D118" s="36" t="n">
        <v>0.342632</v>
      </c>
      <c r="E118" s="36" t="n">
        <v>0.518421</v>
      </c>
      <c r="F118" s="36" t="inlineStr">
        <is>
          <t>CORUNDUM#1; IONIC_LIQ#1</t>
        </is>
      </c>
      <c r="G118" s="36" t="n">
        <v>2</v>
      </c>
      <c r="H118" s="36" t="inlineStr">
        <is>
          <t>CORUNDUM#1</t>
        </is>
      </c>
      <c r="I118" s="36" t="n">
        <v>-351602.9220835519</v>
      </c>
      <c r="J118" s="37" t="inlineStr"/>
    </row>
    <row r="119">
      <c r="A119" s="38" t="inlineStr">
        <is>
          <t>Cu-Al-O</t>
        </is>
      </c>
      <c r="B119" s="39" t="n">
        <v>1800</v>
      </c>
      <c r="C119" s="39" t="n">
        <v>0.138947</v>
      </c>
      <c r="D119" s="39" t="n">
        <v>0.306316</v>
      </c>
      <c r="E119" s="39" t="n">
        <v>0.554737</v>
      </c>
      <c r="F119" s="39" t="inlineStr">
        <is>
          <t>CORUNDUM#1; GAS#1; IONIC_LIQ#2</t>
        </is>
      </c>
      <c r="G119" s="39" t="n">
        <v>3</v>
      </c>
      <c r="H119" s="39" t="inlineStr">
        <is>
          <t>CORUNDUM#1</t>
        </is>
      </c>
      <c r="I119" s="39" t="n">
        <v>-339504.5952124504</v>
      </c>
      <c r="J119" s="40" t="inlineStr"/>
    </row>
    <row r="120">
      <c r="A120" s="35" t="inlineStr">
        <is>
          <t>Cu-Al-O</t>
        </is>
      </c>
      <c r="B120" s="36" t="n">
        <v>1800</v>
      </c>
      <c r="C120" s="36" t="n">
        <v>0.138947</v>
      </c>
      <c r="D120" s="36" t="n">
        <v>0.27</v>
      </c>
      <c r="E120" s="36" t="n">
        <v>0.5910530000000001</v>
      </c>
      <c r="F120" s="36" t="inlineStr">
        <is>
          <t>CORUNDUM#1; GAS#1; IONIC_LIQ#2</t>
        </is>
      </c>
      <c r="G120" s="36" t="n">
        <v>3</v>
      </c>
      <c r="H120" s="36" t="inlineStr">
        <is>
          <t>CORUNDUM#1</t>
        </is>
      </c>
      <c r="I120" s="36" t="n">
        <v>-323282.9163343487</v>
      </c>
      <c r="J120" s="37" t="inlineStr"/>
    </row>
    <row r="121">
      <c r="A121" s="38" t="inlineStr">
        <is>
          <t>Cu-Al-O</t>
        </is>
      </c>
      <c r="B121" s="39" t="n">
        <v>1800</v>
      </c>
      <c r="C121" s="39" t="n">
        <v>0.138947</v>
      </c>
      <c r="D121" s="39" t="n">
        <v>0.233684</v>
      </c>
      <c r="E121" s="39" t="n">
        <v>0.627368</v>
      </c>
      <c r="F121" s="39" t="inlineStr">
        <is>
          <t>CORUNDUM#1; GAS#1; IONIC_LIQ#2</t>
        </is>
      </c>
      <c r="G121" s="39" t="n">
        <v>3</v>
      </c>
      <c r="H121" s="39" t="inlineStr">
        <is>
          <t>CORUNDUM#1</t>
        </is>
      </c>
      <c r="I121" s="39" t="n">
        <v>-307061.2374562459</v>
      </c>
      <c r="J121" s="40" t="inlineStr"/>
    </row>
    <row r="122">
      <c r="A122" s="35" t="inlineStr">
        <is>
          <t>Cu-Al-O</t>
        </is>
      </c>
      <c r="B122" s="36" t="n">
        <v>1800</v>
      </c>
      <c r="C122" s="36" t="n">
        <v>0.138947</v>
      </c>
      <c r="D122" s="36" t="n">
        <v>0.197368</v>
      </c>
      <c r="E122" s="36" t="n">
        <v>0.6636840000000001</v>
      </c>
      <c r="F122" s="36" t="inlineStr">
        <is>
          <t>CORUNDUM#1; GAS#1; IONIC_LIQ#2</t>
        </is>
      </c>
      <c r="G122" s="36" t="n">
        <v>3</v>
      </c>
      <c r="H122" s="36" t="inlineStr">
        <is>
          <t>CORUNDUM#1</t>
        </is>
      </c>
      <c r="I122" s="36" t="n">
        <v>-290839.5585781457</v>
      </c>
      <c r="J122" s="37" t="inlineStr"/>
    </row>
    <row r="123">
      <c r="A123" s="38" t="inlineStr">
        <is>
          <t>Cu-Al-O</t>
        </is>
      </c>
      <c r="B123" s="39" t="n">
        <v>1800</v>
      </c>
      <c r="C123" s="39" t="n">
        <v>0.138947</v>
      </c>
      <c r="D123" s="39" t="n">
        <v>0.161053</v>
      </c>
      <c r="E123" s="39" t="n">
        <v>0.7</v>
      </c>
      <c r="F123" s="39" t="inlineStr">
        <is>
          <t>CORUNDUM#1; GAS#1; IONIC_LIQ#2</t>
        </is>
      </c>
      <c r="G123" s="39" t="n">
        <v>3</v>
      </c>
      <c r="H123" s="39" t="inlineStr">
        <is>
          <t>CORUNDUM#1</t>
        </is>
      </c>
      <c r="I123" s="39" t="n">
        <v>-274617.8797000461</v>
      </c>
      <c r="J123" s="40" t="inlineStr"/>
    </row>
    <row r="124">
      <c r="A124" s="35" t="inlineStr">
        <is>
          <t>Cu-Al-O</t>
        </is>
      </c>
      <c r="B124" s="36" t="n">
        <v>1800</v>
      </c>
      <c r="C124" s="36" t="n">
        <v>0.164737</v>
      </c>
      <c r="D124" s="36" t="n">
        <v>0.825263</v>
      </c>
      <c r="E124" s="36" t="n">
        <v>0.01</v>
      </c>
      <c r="F124" s="36" t="inlineStr">
        <is>
          <t>CORUNDUM#1; IONIC_LIQ#1</t>
        </is>
      </c>
      <c r="G124" s="36" t="n">
        <v>2</v>
      </c>
      <c r="H124" s="36" t="inlineStr">
        <is>
          <t>CORUNDUM#1</t>
        </is>
      </c>
      <c r="I124" s="36" t="n">
        <v>-126888.1793249554</v>
      </c>
      <c r="J124" s="37" t="inlineStr"/>
    </row>
    <row r="125">
      <c r="A125" s="38" t="inlineStr">
        <is>
          <t>Cu-Al-O</t>
        </is>
      </c>
      <c r="B125" s="39" t="n">
        <v>1800</v>
      </c>
      <c r="C125" s="39" t="n">
        <v>0.164737</v>
      </c>
      <c r="D125" s="39" t="n">
        <v>0.788947</v>
      </c>
      <c r="E125" s="39" t="n">
        <v>0.046316</v>
      </c>
      <c r="F125" s="39" t="inlineStr">
        <is>
          <t>CORUNDUM#1; IONIC_LIQ#1</t>
        </is>
      </c>
      <c r="G125" s="39" t="n">
        <v>2</v>
      </c>
      <c r="H125" s="39" t="inlineStr">
        <is>
          <t>CORUNDUM#1</t>
        </is>
      </c>
      <c r="I125" s="39" t="n">
        <v>-143708.4481313946</v>
      </c>
      <c r="J125" s="40" t="inlineStr"/>
    </row>
    <row r="126">
      <c r="A126" s="35" t="inlineStr">
        <is>
          <t>Cu-Al-O</t>
        </is>
      </c>
      <c r="B126" s="36" t="n">
        <v>1800</v>
      </c>
      <c r="C126" s="36" t="n">
        <v>0.164737</v>
      </c>
      <c r="D126" s="36" t="n">
        <v>0.752632</v>
      </c>
      <c r="E126" s="36" t="n">
        <v>0.082632</v>
      </c>
      <c r="F126" s="36" t="inlineStr">
        <is>
          <t>CORUNDUM#1; IONIC_LIQ#1</t>
        </is>
      </c>
      <c r="G126" s="36" t="n">
        <v>2</v>
      </c>
      <c r="H126" s="36" t="inlineStr">
        <is>
          <t>CORUNDUM#1</t>
        </is>
      </c>
      <c r="I126" s="36" t="n">
        <v>-160510.4425233967</v>
      </c>
      <c r="J126" s="37" t="inlineStr"/>
    </row>
    <row r="127">
      <c r="A127" s="38" t="inlineStr">
        <is>
          <t>Cu-Al-O</t>
        </is>
      </c>
      <c r="B127" s="39" t="n">
        <v>1800</v>
      </c>
      <c r="C127" s="39" t="n">
        <v>0.164737</v>
      </c>
      <c r="D127" s="39" t="n">
        <v>0.716316</v>
      </c>
      <c r="E127" s="39" t="n">
        <v>0.118947</v>
      </c>
      <c r="F127" s="39" t="inlineStr">
        <is>
          <t>CORUNDUM#1; IONIC_LIQ#1</t>
        </is>
      </c>
      <c r="G127" s="39" t="n">
        <v>2</v>
      </c>
      <c r="H127" s="39" t="inlineStr">
        <is>
          <t>CORUNDUM#1</t>
        </is>
      </c>
      <c r="I127" s="39" t="n">
        <v>-177290.5731713531</v>
      </c>
      <c r="J127" s="40" t="inlineStr"/>
    </row>
    <row r="128">
      <c r="A128" s="35" t="inlineStr">
        <is>
          <t>Cu-Al-O</t>
        </is>
      </c>
      <c r="B128" s="36" t="n">
        <v>1800</v>
      </c>
      <c r="C128" s="36" t="n">
        <v>0.164737</v>
      </c>
      <c r="D128" s="36" t="n">
        <v>0.68</v>
      </c>
      <c r="E128" s="36" t="n">
        <v>0.155263</v>
      </c>
      <c r="F128" s="36" t="inlineStr">
        <is>
          <t>CORUNDUM#1; IONIC_LIQ#1</t>
        </is>
      </c>
      <c r="G128" s="36" t="n">
        <v>2</v>
      </c>
      <c r="H128" s="36" t="inlineStr">
        <is>
          <t>CORUNDUM#1</t>
        </is>
      </c>
      <c r="I128" s="36" t="n">
        <v>-194044.0969890617</v>
      </c>
      <c r="J128" s="37" t="inlineStr"/>
    </row>
    <row r="129">
      <c r="A129" s="38" t="inlineStr">
        <is>
          <t>Cu-Al-O</t>
        </is>
      </c>
      <c r="B129" s="39" t="n">
        <v>1800</v>
      </c>
      <c r="C129" s="39" t="n">
        <v>0.164737</v>
      </c>
      <c r="D129" s="39" t="n">
        <v>0.643684</v>
      </c>
      <c r="E129" s="39" t="n">
        <v>0.191579</v>
      </c>
      <c r="F129" s="39" t="inlineStr">
        <is>
          <t>CORUNDUM#1; IONIC_LIQ#1</t>
        </is>
      </c>
      <c r="G129" s="39" t="n">
        <v>2</v>
      </c>
      <c r="H129" s="39" t="inlineStr">
        <is>
          <t>CORUNDUM#1</t>
        </is>
      </c>
      <c r="I129" s="39" t="n">
        <v>-210764.5758770437</v>
      </c>
      <c r="J129" s="40" t="inlineStr"/>
    </row>
    <row r="130">
      <c r="A130" s="35" t="inlineStr">
        <is>
          <t>Cu-Al-O</t>
        </is>
      </c>
      <c r="B130" s="36" t="n">
        <v>1800</v>
      </c>
      <c r="C130" s="36" t="n">
        <v>0.164737</v>
      </c>
      <c r="D130" s="36" t="n">
        <v>0.607368</v>
      </c>
      <c r="E130" s="36" t="n">
        <v>0.227895</v>
      </c>
      <c r="F130" s="36" t="inlineStr">
        <is>
          <t>CORUNDUM#1; IONIC_LIQ#1</t>
        </is>
      </c>
      <c r="G130" s="36" t="n">
        <v>2</v>
      </c>
      <c r="H130" s="36" t="inlineStr">
        <is>
          <t>CORUNDUM#1</t>
        </is>
      </c>
      <c r="I130" s="36" t="n">
        <v>-227442.9858298149</v>
      </c>
      <c r="J130" s="37" t="inlineStr"/>
    </row>
    <row r="131">
      <c r="A131" s="38" t="inlineStr">
        <is>
          <t>Cu-Al-O</t>
        </is>
      </c>
      <c r="B131" s="39" t="n">
        <v>1800</v>
      </c>
      <c r="C131" s="39" t="n">
        <v>0.164737</v>
      </c>
      <c r="D131" s="39" t="n">
        <v>0.571053</v>
      </c>
      <c r="E131" s="39" t="n">
        <v>0.264211</v>
      </c>
      <c r="F131" s="39" t="inlineStr">
        <is>
          <t>CORUNDUM#1; IONIC_LIQ#1</t>
        </is>
      </c>
      <c r="G131" s="39" t="n">
        <v>2</v>
      </c>
      <c r="H131" s="39" t="inlineStr">
        <is>
          <t>CORUNDUM#1</t>
        </is>
      </c>
      <c r="I131" s="39" t="n">
        <v>-244066.1749570948</v>
      </c>
      <c r="J131" s="40" t="inlineStr"/>
    </row>
    <row r="132">
      <c r="A132" s="35" t="inlineStr">
        <is>
          <t>Cu-Al-O</t>
        </is>
      </c>
      <c r="B132" s="36" t="n">
        <v>1800</v>
      </c>
      <c r="C132" s="36" t="n">
        <v>0.164737</v>
      </c>
      <c r="D132" s="36" t="n">
        <v>0.534737</v>
      </c>
      <c r="E132" s="36" t="n">
        <v>0.300526</v>
      </c>
      <c r="F132" s="36" t="inlineStr">
        <is>
          <t>CORUNDUM#1; IONIC_LIQ#1</t>
        </is>
      </c>
      <c r="G132" s="36" t="n">
        <v>2</v>
      </c>
      <c r="H132" s="36" t="inlineStr">
        <is>
          <t>CORUNDUM#1</t>
        </is>
      </c>
      <c r="I132" s="36" t="n">
        <v>-260614.027134687</v>
      </c>
      <c r="J132" s="37" t="inlineStr"/>
    </row>
    <row r="133">
      <c r="A133" s="38" t="inlineStr">
        <is>
          <t>Cu-Al-O</t>
        </is>
      </c>
      <c r="B133" s="39" t="n">
        <v>1800</v>
      </c>
      <c r="C133" s="39" t="n">
        <v>0.164737</v>
      </c>
      <c r="D133" s="39" t="n">
        <v>0.498421</v>
      </c>
      <c r="E133" s="39" t="n">
        <v>0.336842</v>
      </c>
      <c r="F133" s="39" t="inlineStr">
        <is>
          <t>CORUNDUM#1; IONIC_LIQ#1</t>
        </is>
      </c>
      <c r="G133" s="39" t="n">
        <v>2</v>
      </c>
      <c r="H133" s="39" t="inlineStr">
        <is>
          <t>CORUNDUM#1</t>
        </is>
      </c>
      <c r="I133" s="39" t="n">
        <v>-277053.8374166203</v>
      </c>
      <c r="J133" s="40" t="inlineStr"/>
    </row>
    <row r="134">
      <c r="A134" s="35" t="inlineStr">
        <is>
          <t>Cu-Al-O</t>
        </is>
      </c>
      <c r="B134" s="36" t="n">
        <v>1800</v>
      </c>
      <c r="C134" s="36" t="n">
        <v>0.164737</v>
      </c>
      <c r="D134" s="36" t="n">
        <v>0.462105</v>
      </c>
      <c r="E134" s="36" t="n">
        <v>0.373158</v>
      </c>
      <c r="F134" s="36" t="inlineStr">
        <is>
          <t>CORUNDUM#1; IONIC_LIQ#1</t>
        </is>
      </c>
      <c r="G134" s="36" t="n">
        <v>2</v>
      </c>
      <c r="H134" s="36" t="inlineStr">
        <is>
          <t>CORUNDUM#1</t>
        </is>
      </c>
      <c r="I134" s="36" t="n">
        <v>-293328.0418003071</v>
      </c>
      <c r="J134" s="37" t="inlineStr"/>
    </row>
    <row r="135">
      <c r="A135" s="38" t="inlineStr">
        <is>
          <t>Cu-Al-O</t>
        </is>
      </c>
      <c r="B135" s="39" t="n">
        <v>1800</v>
      </c>
      <c r="C135" s="39" t="n">
        <v>0.164737</v>
      </c>
      <c r="D135" s="39" t="n">
        <v>0.425789</v>
      </c>
      <c r="E135" s="39" t="n">
        <v>0.409474</v>
      </c>
      <c r="F135" s="39" t="inlineStr">
        <is>
          <t>CORUNDUM#1; IONIC_LIQ#1</t>
        </is>
      </c>
      <c r="G135" s="39" t="n">
        <v>2</v>
      </c>
      <c r="H135" s="39" t="inlineStr">
        <is>
          <t>CORUNDUM#1</t>
        </is>
      </c>
      <c r="I135" s="39" t="n">
        <v>-309323.8607426466</v>
      </c>
      <c r="J135" s="40" t="inlineStr"/>
    </row>
    <row r="136">
      <c r="A136" s="35" t="inlineStr">
        <is>
          <t>Cu-Al-O</t>
        </is>
      </c>
      <c r="B136" s="36" t="n">
        <v>1800</v>
      </c>
      <c r="C136" s="36" t="n">
        <v>0.164737</v>
      </c>
      <c r="D136" s="36" t="n">
        <v>0.389474</v>
      </c>
      <c r="E136" s="36" t="n">
        <v>0.445789</v>
      </c>
      <c r="F136" s="36" t="inlineStr">
        <is>
          <t>CORUNDUM#1; IONIC_LIQ#1</t>
        </is>
      </c>
      <c r="G136" s="36" t="n">
        <v>2</v>
      </c>
      <c r="H136" s="36" t="inlineStr">
        <is>
          <t>CORUNDUM#1</t>
        </is>
      </c>
      <c r="I136" s="36" t="n">
        <v>-324783.6512395954</v>
      </c>
      <c r="J136" s="37" t="inlineStr"/>
    </row>
    <row r="137">
      <c r="A137" s="38" t="inlineStr">
        <is>
          <t>Cu-Al-O</t>
        </is>
      </c>
      <c r="B137" s="39" t="n">
        <v>1800</v>
      </c>
      <c r="C137" s="39" t="n">
        <v>0.164737</v>
      </c>
      <c r="D137" s="39" t="n">
        <v>0.353158</v>
      </c>
      <c r="E137" s="39" t="n">
        <v>0.482105</v>
      </c>
      <c r="F137" s="39" t="inlineStr">
        <is>
          <t>CORUNDUM#1; IONIC_LIQ#1</t>
        </is>
      </c>
      <c r="G137" s="39" t="n">
        <v>2</v>
      </c>
      <c r="H137" s="39" t="inlineStr">
        <is>
          <t>CORUNDUM#1</t>
        </is>
      </c>
      <c r="I137" s="39" t="n">
        <v>-338949.4831780656</v>
      </c>
      <c r="J137" s="40" t="inlineStr"/>
    </row>
    <row r="138">
      <c r="A138" s="35" t="inlineStr">
        <is>
          <t>Cu-Al-O</t>
        </is>
      </c>
      <c r="B138" s="36" t="n">
        <v>1800</v>
      </c>
      <c r="C138" s="36" t="n">
        <v>0.164737</v>
      </c>
      <c r="D138" s="36" t="n">
        <v>0.316842</v>
      </c>
      <c r="E138" s="36" t="n">
        <v>0.518421</v>
      </c>
      <c r="F138" s="36" t="inlineStr">
        <is>
          <t>CORUNDUM#1; IONIC_LIQ#1; IONIC_LIQ#2</t>
        </is>
      </c>
      <c r="G138" s="36" t="n">
        <v>3</v>
      </c>
      <c r="H138" s="36" t="inlineStr">
        <is>
          <t>CORUNDUM#1</t>
        </is>
      </c>
      <c r="I138" s="36" t="n">
        <v>-339748.6871436989</v>
      </c>
      <c r="J138" s="37" t="inlineStr"/>
    </row>
    <row r="139">
      <c r="A139" s="38" t="inlineStr">
        <is>
          <t>Cu-Al-O</t>
        </is>
      </c>
      <c r="B139" s="39" t="n">
        <v>1800</v>
      </c>
      <c r="C139" s="39" t="n">
        <v>0.164737</v>
      </c>
      <c r="D139" s="39" t="n">
        <v>0.280526</v>
      </c>
      <c r="E139" s="39" t="n">
        <v>0.554737</v>
      </c>
      <c r="F139" s="39" t="inlineStr">
        <is>
          <t>CORUNDUM#1; GAS#1; IONIC_LIQ#2</t>
        </is>
      </c>
      <c r="G139" s="39" t="n">
        <v>3</v>
      </c>
      <c r="H139" s="39" t="inlineStr">
        <is>
          <t>CORUNDUM#1</t>
        </is>
      </c>
      <c r="I139" s="39" t="n">
        <v>-326182.9361692501</v>
      </c>
      <c r="J139" s="40" t="inlineStr"/>
    </row>
    <row r="140">
      <c r="A140" s="35" t="inlineStr">
        <is>
          <t>Cu-Al-O</t>
        </is>
      </c>
      <c r="B140" s="36" t="n">
        <v>1800</v>
      </c>
      <c r="C140" s="36" t="n">
        <v>0.164737</v>
      </c>
      <c r="D140" s="36" t="n">
        <v>0.244211</v>
      </c>
      <c r="E140" s="36" t="n">
        <v>0.5910530000000001</v>
      </c>
      <c r="F140" s="36" t="inlineStr">
        <is>
          <t>CORUNDUM#1; GAS#1; IONIC_LIQ#2</t>
        </is>
      </c>
      <c r="G140" s="36" t="n">
        <v>3</v>
      </c>
      <c r="H140" s="36" t="inlineStr">
        <is>
          <t>CORUNDUM#1</t>
        </is>
      </c>
      <c r="I140" s="36" t="n">
        <v>-309961.2572911468</v>
      </c>
      <c r="J140" s="37" t="inlineStr"/>
    </row>
    <row r="141">
      <c r="A141" s="38" t="inlineStr">
        <is>
          <t>Cu-Al-O</t>
        </is>
      </c>
      <c r="B141" s="39" t="n">
        <v>1800</v>
      </c>
      <c r="C141" s="39" t="n">
        <v>0.164737</v>
      </c>
      <c r="D141" s="39" t="n">
        <v>0.207895</v>
      </c>
      <c r="E141" s="39" t="n">
        <v>0.627368</v>
      </c>
      <c r="F141" s="39" t="inlineStr">
        <is>
          <t>CORUNDUM#1; GAS#1; IONIC_LIQ#2</t>
        </is>
      </c>
      <c r="G141" s="39" t="n">
        <v>3</v>
      </c>
      <c r="H141" s="39" t="inlineStr">
        <is>
          <t>CORUNDUM#1</t>
        </is>
      </c>
      <c r="I141" s="39" t="n">
        <v>-293739.5784130467</v>
      </c>
      <c r="J141" s="40" t="inlineStr"/>
    </row>
    <row r="142">
      <c r="A142" s="35" t="inlineStr">
        <is>
          <t>Cu-Al-O</t>
        </is>
      </c>
      <c r="B142" s="36" t="n">
        <v>1800</v>
      </c>
      <c r="C142" s="36" t="n">
        <v>0.164737</v>
      </c>
      <c r="D142" s="36" t="n">
        <v>0.171579</v>
      </c>
      <c r="E142" s="36" t="n">
        <v>0.6636840000000001</v>
      </c>
      <c r="F142" s="36" t="inlineStr">
        <is>
          <t>CORUNDUM#1; GAS#1; IONIC_LIQ#2</t>
        </is>
      </c>
      <c r="G142" s="36" t="n">
        <v>3</v>
      </c>
      <c r="H142" s="36" t="inlineStr">
        <is>
          <t>CORUNDUM#1</t>
        </is>
      </c>
      <c r="I142" s="36" t="n">
        <v>-277517.8995349467</v>
      </c>
      <c r="J142" s="37" t="inlineStr"/>
    </row>
    <row r="143">
      <c r="A143" s="38" t="inlineStr">
        <is>
          <t>Cu-Al-O</t>
        </is>
      </c>
      <c r="B143" s="39" t="n">
        <v>1800</v>
      </c>
      <c r="C143" s="39" t="n">
        <v>0.164737</v>
      </c>
      <c r="D143" s="39" t="n">
        <v>0.135263</v>
      </c>
      <c r="E143" s="39" t="n">
        <v>0.7</v>
      </c>
      <c r="F143" s="39" t="inlineStr">
        <is>
          <t>CORUNDUM#1; GAS#1; IONIC_LIQ#2</t>
        </is>
      </c>
      <c r="G143" s="39" t="n">
        <v>3</v>
      </c>
      <c r="H143" s="39" t="inlineStr">
        <is>
          <t>CORUNDUM#1</t>
        </is>
      </c>
      <c r="I143" s="39" t="n">
        <v>-261296.2206568477</v>
      </c>
      <c r="J143" s="40" t="inlineStr"/>
    </row>
    <row r="144">
      <c r="A144" s="35" t="inlineStr">
        <is>
          <t>Cu-Al-O</t>
        </is>
      </c>
      <c r="B144" s="36" t="n">
        <v>1800</v>
      </c>
      <c r="C144" s="36" t="n">
        <v>0.190526</v>
      </c>
      <c r="D144" s="36" t="n">
        <v>0.799474</v>
      </c>
      <c r="E144" s="36" t="n">
        <v>0.01</v>
      </c>
      <c r="F144" s="36" t="inlineStr">
        <is>
          <t>CORUNDUM#1; IONIC_LIQ#1</t>
        </is>
      </c>
      <c r="G144" s="36" t="n">
        <v>2</v>
      </c>
      <c r="H144" s="36" t="inlineStr">
        <is>
          <t>CORUNDUM#1</t>
        </is>
      </c>
      <c r="I144" s="36" t="n">
        <v>-128284.022579661</v>
      </c>
      <c r="J144" s="37" t="inlineStr"/>
    </row>
    <row r="145">
      <c r="A145" s="38" t="inlineStr">
        <is>
          <t>Cu-Al-O</t>
        </is>
      </c>
      <c r="B145" s="39" t="n">
        <v>1800</v>
      </c>
      <c r="C145" s="39" t="n">
        <v>0.190526</v>
      </c>
      <c r="D145" s="39" t="n">
        <v>0.763158</v>
      </c>
      <c r="E145" s="39" t="n">
        <v>0.046316</v>
      </c>
      <c r="F145" s="39" t="inlineStr">
        <is>
          <t>CORUNDUM#1; IONIC_LIQ#1</t>
        </is>
      </c>
      <c r="G145" s="39" t="n">
        <v>2</v>
      </c>
      <c r="H145" s="39" t="inlineStr">
        <is>
          <t>CORUNDUM#1</t>
        </is>
      </c>
      <c r="I145" s="39" t="n">
        <v>-145061.0085559026</v>
      </c>
      <c r="J145" s="40" t="inlineStr"/>
    </row>
    <row r="146">
      <c r="A146" s="35" t="inlineStr">
        <is>
          <t>Cu-Al-O</t>
        </is>
      </c>
      <c r="B146" s="36" t="n">
        <v>1800</v>
      </c>
      <c r="C146" s="36" t="n">
        <v>0.190526</v>
      </c>
      <c r="D146" s="36" t="n">
        <v>0.726842</v>
      </c>
      <c r="E146" s="36" t="n">
        <v>0.082632</v>
      </c>
      <c r="F146" s="36" t="inlineStr">
        <is>
          <t>CORUNDUM#1; IONIC_LIQ#1</t>
        </is>
      </c>
      <c r="G146" s="36" t="n">
        <v>2</v>
      </c>
      <c r="H146" s="36" t="inlineStr">
        <is>
          <t>CORUNDUM#1</t>
        </is>
      </c>
      <c r="I146" s="36" t="n">
        <v>-161814.7152937642</v>
      </c>
      <c r="J146" s="37" t="inlineStr"/>
    </row>
    <row r="147">
      <c r="A147" s="38" t="inlineStr">
        <is>
          <t>Cu-Al-O</t>
        </is>
      </c>
      <c r="B147" s="39" t="n">
        <v>1800</v>
      </c>
      <c r="C147" s="39" t="n">
        <v>0.190526</v>
      </c>
      <c r="D147" s="39" t="n">
        <v>0.690526</v>
      </c>
      <c r="E147" s="39" t="n">
        <v>0.118947</v>
      </c>
      <c r="F147" s="39" t="inlineStr">
        <is>
          <t>CORUNDUM#1; IONIC_LIQ#1</t>
        </is>
      </c>
      <c r="G147" s="39" t="n">
        <v>2</v>
      </c>
      <c r="H147" s="39" t="inlineStr">
        <is>
          <t>CORUNDUM#1</t>
        </is>
      </c>
      <c r="I147" s="39" t="n">
        <v>-178540.3559553901</v>
      </c>
      <c r="J147" s="40" t="inlineStr"/>
    </row>
    <row r="148">
      <c r="A148" s="35" t="inlineStr">
        <is>
          <t>Cu-Al-O</t>
        </is>
      </c>
      <c r="B148" s="36" t="n">
        <v>1800</v>
      </c>
      <c r="C148" s="36" t="n">
        <v>0.190526</v>
      </c>
      <c r="D148" s="36" t="n">
        <v>0.654211</v>
      </c>
      <c r="E148" s="36" t="n">
        <v>0.155263</v>
      </c>
      <c r="F148" s="36" t="inlineStr">
        <is>
          <t>CORUNDUM#1; IONIC_LIQ#1</t>
        </is>
      </c>
      <c r="G148" s="36" t="n">
        <v>2</v>
      </c>
      <c r="H148" s="36" t="inlineStr">
        <is>
          <t>CORUNDUM#1</t>
        </is>
      </c>
      <c r="I148" s="36" t="n">
        <v>-195231.5402153228</v>
      </c>
      <c r="J148" s="37" t="inlineStr"/>
    </row>
    <row r="149">
      <c r="A149" s="38" t="inlineStr">
        <is>
          <t>Cu-Al-O</t>
        </is>
      </c>
      <c r="B149" s="39" t="n">
        <v>1800</v>
      </c>
      <c r="C149" s="39" t="n">
        <v>0.190526</v>
      </c>
      <c r="D149" s="39" t="n">
        <v>0.617895</v>
      </c>
      <c r="E149" s="39" t="n">
        <v>0.191579</v>
      </c>
      <c r="F149" s="39" t="inlineStr">
        <is>
          <t>CORUNDUM#1; IONIC_LIQ#1</t>
        </is>
      </c>
      <c r="G149" s="39" t="n">
        <v>2</v>
      </c>
      <c r="H149" s="39" t="inlineStr">
        <is>
          <t>CORUNDUM#1</t>
        </is>
      </c>
      <c r="I149" s="39" t="n">
        <v>-211879.4940985243</v>
      </c>
      <c r="J149" s="40" t="inlineStr"/>
    </row>
    <row r="150">
      <c r="A150" s="35" t="inlineStr">
        <is>
          <t>Cu-Al-O</t>
        </is>
      </c>
      <c r="B150" s="36" t="n">
        <v>1800</v>
      </c>
      <c r="C150" s="36" t="n">
        <v>0.190526</v>
      </c>
      <c r="D150" s="36" t="n">
        <v>0.581579</v>
      </c>
      <c r="E150" s="36" t="n">
        <v>0.227895</v>
      </c>
      <c r="F150" s="36" t="inlineStr">
        <is>
          <t>CORUNDUM#1; IONIC_LIQ#1</t>
        </is>
      </c>
      <c r="G150" s="36" t="n">
        <v>2</v>
      </c>
      <c r="H150" s="36" t="inlineStr">
        <is>
          <t>CORUNDUM#1</t>
        </is>
      </c>
      <c r="I150" s="36" t="n">
        <v>-228471.7593414027</v>
      </c>
      <c r="J150" s="37" t="inlineStr"/>
    </row>
    <row r="151">
      <c r="A151" s="38" t="inlineStr">
        <is>
          <t>Cu-Al-O</t>
        </is>
      </c>
      <c r="B151" s="39" t="n">
        <v>1800</v>
      </c>
      <c r="C151" s="39" t="n">
        <v>0.190526</v>
      </c>
      <c r="D151" s="39" t="n">
        <v>0.5452630000000001</v>
      </c>
      <c r="E151" s="39" t="n">
        <v>0.264211</v>
      </c>
      <c r="F151" s="39" t="inlineStr">
        <is>
          <t>CORUNDUM#1; IONIC_LIQ#1</t>
        </is>
      </c>
      <c r="G151" s="39" t="n">
        <v>2</v>
      </c>
      <c r="H151" s="39" t="inlineStr">
        <is>
          <t>CORUNDUM#1</t>
        </is>
      </c>
      <c r="I151" s="39" t="n">
        <v>-244989.9102832872</v>
      </c>
      <c r="J151" s="40" t="inlineStr"/>
    </row>
    <row r="152">
      <c r="A152" s="35" t="inlineStr">
        <is>
          <t>Cu-Al-O</t>
        </is>
      </c>
      <c r="B152" s="36" t="n">
        <v>1800</v>
      </c>
      <c r="C152" s="36" t="n">
        <v>0.190526</v>
      </c>
      <c r="D152" s="36" t="n">
        <v>0.508947</v>
      </c>
      <c r="E152" s="36" t="n">
        <v>0.300526</v>
      </c>
      <c r="F152" s="36" t="inlineStr">
        <is>
          <t>CORUNDUM#1; IONIC_LIQ#1</t>
        </is>
      </c>
      <c r="G152" s="36" t="n">
        <v>2</v>
      </c>
      <c r="H152" s="36" t="inlineStr">
        <is>
          <t>CORUNDUM#1</t>
        </is>
      </c>
      <c r="I152" s="36" t="n">
        <v>-261405.2878606903</v>
      </c>
      <c r="J152" s="37" t="inlineStr"/>
    </row>
    <row r="153">
      <c r="A153" s="38" t="inlineStr">
        <is>
          <t>Cu-Al-O</t>
        </is>
      </c>
      <c r="B153" s="39" t="n">
        <v>1800</v>
      </c>
      <c r="C153" s="39" t="n">
        <v>0.190526</v>
      </c>
      <c r="D153" s="39" t="n">
        <v>0.472632</v>
      </c>
      <c r="E153" s="39" t="n">
        <v>0.336842</v>
      </c>
      <c r="F153" s="39" t="inlineStr">
        <is>
          <t>CORUNDUM#1; IONIC_LIQ#1</t>
        </is>
      </c>
      <c r="G153" s="39" t="n">
        <v>2</v>
      </c>
      <c r="H153" s="39" t="inlineStr">
        <is>
          <t>CORUNDUM#1</t>
        </is>
      </c>
      <c r="I153" s="39" t="n">
        <v>-277670.3878113821</v>
      </c>
      <c r="J153" s="40" t="inlineStr"/>
    </row>
    <row r="154">
      <c r="A154" s="35" t="inlineStr">
        <is>
          <t>Cu-Al-O</t>
        </is>
      </c>
      <c r="B154" s="36" t="n">
        <v>1800</v>
      </c>
      <c r="C154" s="36" t="n">
        <v>0.190526</v>
      </c>
      <c r="D154" s="36" t="n">
        <v>0.436316</v>
      </c>
      <c r="E154" s="36" t="n">
        <v>0.373158</v>
      </c>
      <c r="F154" s="36" t="inlineStr">
        <is>
          <t>CORUNDUM#1; IONIC_LIQ#1</t>
        </is>
      </c>
      <c r="G154" s="36" t="n">
        <v>2</v>
      </c>
      <c r="H154" s="36" t="inlineStr">
        <is>
          <t>CORUNDUM#1</t>
        </is>
      </c>
      <c r="I154" s="36" t="n">
        <v>-293699.6732685542</v>
      </c>
      <c r="J154" s="37" t="inlineStr"/>
    </row>
    <row r="155">
      <c r="A155" s="38" t="inlineStr">
        <is>
          <t>Cu-Al-O</t>
        </is>
      </c>
      <c r="B155" s="39" t="n">
        <v>1800</v>
      </c>
      <c r="C155" s="39" t="n">
        <v>0.190526</v>
      </c>
      <c r="D155" s="39" t="n">
        <v>0.4</v>
      </c>
      <c r="E155" s="39" t="n">
        <v>0.409474</v>
      </c>
      <c r="F155" s="39" t="inlineStr">
        <is>
          <t>CORUNDUM#1; IONIC_LIQ#1</t>
        </is>
      </c>
      <c r="G155" s="39" t="n">
        <v>2</v>
      </c>
      <c r="H155" s="39" t="inlineStr">
        <is>
          <t>CORUNDUM#1</t>
        </is>
      </c>
      <c r="I155" s="39" t="n">
        <v>-309320.7861213895</v>
      </c>
      <c r="J155" s="40" t="inlineStr"/>
    </row>
    <row r="156">
      <c r="A156" s="35" t="inlineStr">
        <is>
          <t>Cu-Al-O</t>
        </is>
      </c>
      <c r="B156" s="36" t="n">
        <v>1800</v>
      </c>
      <c r="C156" s="36" t="n">
        <v>0.190526</v>
      </c>
      <c r="D156" s="36" t="n">
        <v>0.363684</v>
      </c>
      <c r="E156" s="36" t="n">
        <v>0.445789</v>
      </c>
      <c r="F156" s="36" t="inlineStr">
        <is>
          <t>CORUNDUM#1; IONIC_LIQ#1</t>
        </is>
      </c>
      <c r="G156" s="36" t="n">
        <v>2</v>
      </c>
      <c r="H156" s="36" t="inlineStr">
        <is>
          <t>CORUNDUM#1</t>
        </is>
      </c>
      <c r="I156" s="36" t="n">
        <v>-324123.729340081</v>
      </c>
      <c r="J156" s="37" t="inlineStr"/>
    </row>
    <row r="157">
      <c r="A157" s="38" t="inlineStr">
        <is>
          <t>Cu-Al-O</t>
        </is>
      </c>
      <c r="B157" s="39" t="n">
        <v>1800</v>
      </c>
      <c r="C157" s="39" t="n">
        <v>0.190526</v>
      </c>
      <c r="D157" s="39" t="n">
        <v>0.327368</v>
      </c>
      <c r="E157" s="39" t="n">
        <v>0.482105</v>
      </c>
      <c r="F157" s="39" t="inlineStr">
        <is>
          <t>CORUNDUM#1; IONIC_LIQ#1</t>
        </is>
      </c>
      <c r="G157" s="39" t="n">
        <v>2</v>
      </c>
      <c r="H157" s="39" t="inlineStr">
        <is>
          <t>CORUNDUM#1</t>
        </is>
      </c>
      <c r="I157" s="39" t="n">
        <v>-336730.3947494916</v>
      </c>
      <c r="J157" s="40" t="inlineStr"/>
    </row>
    <row r="158">
      <c r="A158" s="35" t="inlineStr">
        <is>
          <t>Cu-Al-O</t>
        </is>
      </c>
      <c r="B158" s="36" t="n">
        <v>1800</v>
      </c>
      <c r="C158" s="36" t="n">
        <v>0.190526</v>
      </c>
      <c r="D158" s="36" t="n">
        <v>0.291053</v>
      </c>
      <c r="E158" s="36" t="n">
        <v>0.518421</v>
      </c>
      <c r="F158" s="36" t="inlineStr">
        <is>
          <t>CORUNDUM#1; IONIC_LIQ#1; IONIC_LIQ#2</t>
        </is>
      </c>
      <c r="G158" s="36" t="n">
        <v>3</v>
      </c>
      <c r="H158" s="36" t="inlineStr">
        <is>
          <t>CORUNDUM#1</t>
        </is>
      </c>
      <c r="I158" s="36" t="n">
        <v>-327894.0468305799</v>
      </c>
      <c r="J158" s="37" t="inlineStr"/>
    </row>
    <row r="159">
      <c r="A159" s="38" t="inlineStr">
        <is>
          <t>Cu-Al-O</t>
        </is>
      </c>
      <c r="B159" s="39" t="n">
        <v>1800</v>
      </c>
      <c r="C159" s="39" t="n">
        <v>0.190526</v>
      </c>
      <c r="D159" s="39" t="n">
        <v>0.254737</v>
      </c>
      <c r="E159" s="39" t="n">
        <v>0.554737</v>
      </c>
      <c r="F159" s="39" t="inlineStr">
        <is>
          <t>CORUNDUM#1; GAS#1; IONIC_LIQ#2</t>
        </is>
      </c>
      <c r="G159" s="39" t="n">
        <v>3</v>
      </c>
      <c r="H159" s="39" t="inlineStr">
        <is>
          <t>CORUNDUM#1</t>
        </is>
      </c>
      <c r="I159" s="39" t="n">
        <v>-312861.2771260485</v>
      </c>
      <c r="J159" s="40" t="inlineStr"/>
    </row>
    <row r="160">
      <c r="A160" s="35" t="inlineStr">
        <is>
          <t>Cu-Al-O</t>
        </is>
      </c>
      <c r="B160" s="36" t="n">
        <v>1800</v>
      </c>
      <c r="C160" s="36" t="n">
        <v>0.190526</v>
      </c>
      <c r="D160" s="36" t="n">
        <v>0.218421</v>
      </c>
      <c r="E160" s="36" t="n">
        <v>0.5910530000000001</v>
      </c>
      <c r="F160" s="36" t="inlineStr">
        <is>
          <t>CORUNDUM#1; GAS#1; IONIC_LIQ#2</t>
        </is>
      </c>
      <c r="G160" s="36" t="n">
        <v>3</v>
      </c>
      <c r="H160" s="36" t="inlineStr">
        <is>
          <t>CORUNDUM#1</t>
        </is>
      </c>
      <c r="I160" s="36" t="n">
        <v>-296639.5982479456</v>
      </c>
      <c r="J160" s="37" t="inlineStr"/>
    </row>
    <row r="161">
      <c r="A161" s="38" t="inlineStr">
        <is>
          <t>Cu-Al-O</t>
        </is>
      </c>
      <c r="B161" s="39" t="n">
        <v>1800</v>
      </c>
      <c r="C161" s="39" t="n">
        <v>0.190526</v>
      </c>
      <c r="D161" s="39" t="n">
        <v>0.182105</v>
      </c>
      <c r="E161" s="39" t="n">
        <v>0.627368</v>
      </c>
      <c r="F161" s="39" t="inlineStr">
        <is>
          <t>CORUNDUM#1; GAS#1; IONIC_LIQ#2</t>
        </is>
      </c>
      <c r="G161" s="39" t="n">
        <v>3</v>
      </c>
      <c r="H161" s="39" t="inlineStr">
        <is>
          <t>CORUNDUM#1</t>
        </is>
      </c>
      <c r="I161" s="39" t="n">
        <v>-280417.9193698476</v>
      </c>
      <c r="J161" s="40" t="inlineStr"/>
    </row>
    <row r="162">
      <c r="A162" s="35" t="inlineStr">
        <is>
          <t>Cu-Al-O</t>
        </is>
      </c>
      <c r="B162" s="36" t="n">
        <v>1800</v>
      </c>
      <c r="C162" s="36" t="n">
        <v>0.190526</v>
      </c>
      <c r="D162" s="36" t="n">
        <v>0.145789</v>
      </c>
      <c r="E162" s="36" t="n">
        <v>0.6636840000000001</v>
      </c>
      <c r="F162" s="36" t="inlineStr">
        <is>
          <t>CORUNDUM#1; GAS#1; IONIC_LIQ#2</t>
        </is>
      </c>
      <c r="G162" s="36" t="n">
        <v>3</v>
      </c>
      <c r="H162" s="36" t="inlineStr">
        <is>
          <t>CORUNDUM#1</t>
        </is>
      </c>
      <c r="I162" s="36" t="n">
        <v>-264196.2404917481</v>
      </c>
      <c r="J162" s="37" t="inlineStr"/>
    </row>
    <row r="163">
      <c r="A163" s="38" t="inlineStr">
        <is>
          <t>Cu-Al-O</t>
        </is>
      </c>
      <c r="B163" s="39" t="n">
        <v>1800</v>
      </c>
      <c r="C163" s="39" t="n">
        <v>0.190526</v>
      </c>
      <c r="D163" s="39" t="n">
        <v>0.109474</v>
      </c>
      <c r="E163" s="39" t="n">
        <v>0.7</v>
      </c>
      <c r="F163" s="39" t="inlineStr">
        <is>
          <t>GAS#1; IONIC_LIQ#2</t>
        </is>
      </c>
      <c r="G163" s="39" t="n">
        <v>2</v>
      </c>
      <c r="H163" s="39" t="inlineStr">
        <is>
          <t>GAS#1</t>
        </is>
      </c>
      <c r="I163" s="39" t="n">
        <v>-247967.9683853115</v>
      </c>
      <c r="J163" s="40" t="inlineStr"/>
    </row>
    <row r="164">
      <c r="A164" s="35" t="inlineStr">
        <is>
          <t>Cu-Al-O</t>
        </is>
      </c>
      <c r="B164" s="36" t="n">
        <v>1800</v>
      </c>
      <c r="C164" s="36" t="n">
        <v>0.216316</v>
      </c>
      <c r="D164" s="36" t="n">
        <v>0.773684</v>
      </c>
      <c r="E164" s="36" t="n">
        <v>0.01</v>
      </c>
      <c r="F164" s="36" t="inlineStr">
        <is>
          <t>CORUNDUM#1; IONIC_LIQ#1</t>
        </is>
      </c>
      <c r="G164" s="36" t="n">
        <v>2</v>
      </c>
      <c r="H164" s="36" t="inlineStr">
        <is>
          <t>CORUNDUM#1</t>
        </is>
      </c>
      <c r="I164" s="36" t="n">
        <v>-129585.187427674</v>
      </c>
      <c r="J164" s="37" t="inlineStr"/>
    </row>
    <row r="165">
      <c r="A165" s="38" t="inlineStr">
        <is>
          <t>Cu-Al-O</t>
        </is>
      </c>
      <c r="B165" s="39" t="n">
        <v>1800</v>
      </c>
      <c r="C165" s="39" t="n">
        <v>0.216316</v>
      </c>
      <c r="D165" s="39" t="n">
        <v>0.737368</v>
      </c>
      <c r="E165" s="39" t="n">
        <v>0.046316</v>
      </c>
      <c r="F165" s="39" t="inlineStr">
        <is>
          <t>CORUNDUM#1; IONIC_LIQ#1</t>
        </is>
      </c>
      <c r="G165" s="39" t="n">
        <v>2</v>
      </c>
      <c r="H165" s="39" t="inlineStr">
        <is>
          <t>CORUNDUM#1</t>
        </is>
      </c>
      <c r="I165" s="39" t="n">
        <v>-146314.6342563314</v>
      </c>
      <c r="J165" s="40" t="inlineStr"/>
    </row>
    <row r="166">
      <c r="A166" s="35" t="inlineStr">
        <is>
          <t>Cu-Al-O</t>
        </is>
      </c>
      <c r="B166" s="36" t="n">
        <v>1800</v>
      </c>
      <c r="C166" s="36" t="n">
        <v>0.216316</v>
      </c>
      <c r="D166" s="36" t="n">
        <v>0.701053</v>
      </c>
      <c r="E166" s="36" t="n">
        <v>0.082632</v>
      </c>
      <c r="F166" s="36" t="inlineStr">
        <is>
          <t>CORUNDUM#1; IONIC_LIQ#1</t>
        </is>
      </c>
      <c r="G166" s="36" t="n">
        <v>2</v>
      </c>
      <c r="H166" s="36" t="inlineStr">
        <is>
          <t>CORUNDUM#1</t>
        </is>
      </c>
      <c r="I166" s="36" t="n">
        <v>-163014.9260670371</v>
      </c>
      <c r="J166" s="37" t="inlineStr"/>
    </row>
    <row r="167">
      <c r="A167" s="38" t="inlineStr">
        <is>
          <t>Cu-Al-O</t>
        </is>
      </c>
      <c r="B167" s="39" t="n">
        <v>1800</v>
      </c>
      <c r="C167" s="39" t="n">
        <v>0.216316</v>
      </c>
      <c r="D167" s="39" t="n">
        <v>0.664737</v>
      </c>
      <c r="E167" s="39" t="n">
        <v>0.118947</v>
      </c>
      <c r="F167" s="39" t="inlineStr">
        <is>
          <t>CORUNDUM#1; IONIC_LIQ#1</t>
        </is>
      </c>
      <c r="G167" s="39" t="n">
        <v>2</v>
      </c>
      <c r="H167" s="39" t="inlineStr">
        <is>
          <t>CORUNDUM#1</t>
        </is>
      </c>
      <c r="I167" s="39" t="n">
        <v>-179679.8006794154</v>
      </c>
      <c r="J167" s="40" t="inlineStr"/>
    </row>
    <row r="168">
      <c r="A168" s="35" t="inlineStr">
        <is>
          <t>Cu-Al-O</t>
        </is>
      </c>
      <c r="B168" s="36" t="n">
        <v>1800</v>
      </c>
      <c r="C168" s="36" t="n">
        <v>0.216316</v>
      </c>
      <c r="D168" s="36" t="n">
        <v>0.628421</v>
      </c>
      <c r="E168" s="36" t="n">
        <v>0.155263</v>
      </c>
      <c r="F168" s="36" t="inlineStr">
        <is>
          <t>CORUNDUM#1; IONIC_LIQ#1</t>
        </is>
      </c>
      <c r="G168" s="36" t="n">
        <v>2</v>
      </c>
      <c r="H168" s="36" t="inlineStr">
        <is>
          <t>CORUNDUM#1</t>
        </is>
      </c>
      <c r="I168" s="36" t="n">
        <v>-196300.8177156463</v>
      </c>
      <c r="J168" s="37" t="inlineStr"/>
    </row>
    <row r="169">
      <c r="A169" s="38" t="inlineStr">
        <is>
          <t>Cu-Al-O</t>
        </is>
      </c>
      <c r="B169" s="39" t="n">
        <v>1800</v>
      </c>
      <c r="C169" s="39" t="n">
        <v>0.216316</v>
      </c>
      <c r="D169" s="39" t="n">
        <v>0.592105</v>
      </c>
      <c r="E169" s="39" t="n">
        <v>0.191579</v>
      </c>
      <c r="F169" s="39" t="inlineStr">
        <is>
          <t>CORUNDUM#1; IONIC_LIQ#1</t>
        </is>
      </c>
      <c r="G169" s="39" t="n">
        <v>2</v>
      </c>
      <c r="H169" s="39" t="inlineStr">
        <is>
          <t>CORUNDUM#1</t>
        </is>
      </c>
      <c r="I169" s="39" t="n">
        <v>-212866.2640242305</v>
      </c>
      <c r="J169" s="40" t="inlineStr"/>
    </row>
    <row r="170">
      <c r="A170" s="35" t="inlineStr">
        <is>
          <t>Cu-Al-O</t>
        </is>
      </c>
      <c r="B170" s="36" t="n">
        <v>1800</v>
      </c>
      <c r="C170" s="36" t="n">
        <v>0.216316</v>
      </c>
      <c r="D170" s="36" t="n">
        <v>0.555789</v>
      </c>
      <c r="E170" s="36" t="n">
        <v>0.227895</v>
      </c>
      <c r="F170" s="36" t="inlineStr">
        <is>
          <t>CORUNDUM#1; IONIC_LIQ#1</t>
        </is>
      </c>
      <c r="G170" s="36" t="n">
        <v>2</v>
      </c>
      <c r="H170" s="36" t="inlineStr">
        <is>
          <t>CORUNDUM#1</t>
        </is>
      </c>
      <c r="I170" s="36" t="n">
        <v>-229359.3079893578</v>
      </c>
      <c r="J170" s="37" t="inlineStr"/>
    </row>
    <row r="171">
      <c r="A171" s="38" t="inlineStr">
        <is>
          <t>Cu-Al-O</t>
        </is>
      </c>
      <c r="B171" s="39" t="n">
        <v>1800</v>
      </c>
      <c r="C171" s="39" t="n">
        <v>0.216316</v>
      </c>
      <c r="D171" s="39" t="n">
        <v>0.519474</v>
      </c>
      <c r="E171" s="39" t="n">
        <v>0.264211</v>
      </c>
      <c r="F171" s="39" t="inlineStr">
        <is>
          <t>CORUNDUM#1; IONIC_LIQ#1</t>
        </is>
      </c>
      <c r="G171" s="39" t="n">
        <v>2</v>
      </c>
      <c r="H171" s="39" t="inlineStr">
        <is>
          <t>CORUNDUM#1</t>
        </is>
      </c>
      <c r="I171" s="39" t="n">
        <v>-245754.7186778414</v>
      </c>
      <c r="J171" s="40" t="inlineStr"/>
    </row>
    <row r="172">
      <c r="A172" s="35" t="inlineStr">
        <is>
          <t>Cu-Al-O</t>
        </is>
      </c>
      <c r="B172" s="36" t="n">
        <v>1800</v>
      </c>
      <c r="C172" s="36" t="n">
        <v>0.216316</v>
      </c>
      <c r="D172" s="36" t="n">
        <v>0.483158</v>
      </c>
      <c r="E172" s="36" t="n">
        <v>0.300526</v>
      </c>
      <c r="F172" s="36" t="inlineStr">
        <is>
          <t>CORUNDUM#1; IONIC_LIQ#1</t>
        </is>
      </c>
      <c r="G172" s="36" t="n">
        <v>2</v>
      </c>
      <c r="H172" s="36" t="inlineStr">
        <is>
          <t>CORUNDUM#1</t>
        </is>
      </c>
      <c r="I172" s="36" t="n">
        <v>-262012.6481654023</v>
      </c>
      <c r="J172" s="37" t="inlineStr"/>
    </row>
    <row r="173">
      <c r="A173" s="38" t="inlineStr">
        <is>
          <t>Cu-Al-O</t>
        </is>
      </c>
      <c r="B173" s="39" t="n">
        <v>1800</v>
      </c>
      <c r="C173" s="39" t="n">
        <v>0.216316</v>
      </c>
      <c r="D173" s="39" t="n">
        <v>0.446842</v>
      </c>
      <c r="E173" s="39" t="n">
        <v>0.336842</v>
      </c>
      <c r="F173" s="39" t="inlineStr">
        <is>
          <t>CORUNDUM#1; IONIC_LIQ#1</t>
        </is>
      </c>
      <c r="G173" s="39" t="n">
        <v>2</v>
      </c>
      <c r="H173" s="39" t="inlineStr">
        <is>
          <t>CORUNDUM#1</t>
        </is>
      </c>
      <c r="I173" s="39" t="n">
        <v>-278065.8706583994</v>
      </c>
      <c r="J173" s="40" t="inlineStr"/>
    </row>
    <row r="174">
      <c r="A174" s="35" t="inlineStr">
        <is>
          <t>Cu-Al-O</t>
        </is>
      </c>
      <c r="B174" s="36" t="n">
        <v>1800</v>
      </c>
      <c r="C174" s="36" t="n">
        <v>0.216316</v>
      </c>
      <c r="D174" s="36" t="n">
        <v>0.410526</v>
      </c>
      <c r="E174" s="36" t="n">
        <v>0.373158</v>
      </c>
      <c r="F174" s="36" t="inlineStr">
        <is>
          <t>CORUNDUM#1; IONIC_LIQ#1</t>
        </is>
      </c>
      <c r="G174" s="36" t="n">
        <v>2</v>
      </c>
      <c r="H174" s="36" t="inlineStr">
        <is>
          <t>CORUNDUM#1</t>
        </is>
      </c>
      <c r="I174" s="36" t="n">
        <v>-293790.7520481584</v>
      </c>
      <c r="J174" s="37" t="inlineStr"/>
    </row>
    <row r="175">
      <c r="A175" s="38" t="inlineStr">
        <is>
          <t>Cu-Al-O</t>
        </is>
      </c>
      <c r="B175" s="39" t="n">
        <v>1800</v>
      </c>
      <c r="C175" s="39" t="n">
        <v>0.216316</v>
      </c>
      <c r="D175" s="39" t="n">
        <v>0.374211</v>
      </c>
      <c r="E175" s="39" t="n">
        <v>0.409474</v>
      </c>
      <c r="F175" s="39" t="inlineStr">
        <is>
          <t>CORUNDUM#1; IONIC_LIQ#1</t>
        </is>
      </c>
      <c r="G175" s="39" t="n">
        <v>2</v>
      </c>
      <c r="H175" s="39" t="inlineStr">
        <is>
          <t>CORUNDUM#1</t>
        </is>
      </c>
      <c r="I175" s="39" t="n">
        <v>-308931.0949734683</v>
      </c>
      <c r="J175" s="40" t="inlineStr"/>
    </row>
    <row r="176">
      <c r="A176" s="35" t="inlineStr">
        <is>
          <t>Cu-Al-O</t>
        </is>
      </c>
      <c r="B176" s="36" t="n">
        <v>1800</v>
      </c>
      <c r="C176" s="36" t="n">
        <v>0.216316</v>
      </c>
      <c r="D176" s="36" t="n">
        <v>0.337895</v>
      </c>
      <c r="E176" s="36" t="n">
        <v>0.445789</v>
      </c>
      <c r="F176" s="36" t="inlineStr">
        <is>
          <t>CORUNDUM#1; IONIC_LIQ#1</t>
        </is>
      </c>
      <c r="G176" s="36" t="n">
        <v>2</v>
      </c>
      <c r="H176" s="36" t="inlineStr">
        <is>
          <t>CORUNDUM#1</t>
        </is>
      </c>
      <c r="I176" s="36" t="n">
        <v>-322845.0211835176</v>
      </c>
      <c r="J176" s="37" t="inlineStr"/>
    </row>
    <row r="177">
      <c r="A177" s="38" t="inlineStr">
        <is>
          <t>Cu-Al-O</t>
        </is>
      </c>
      <c r="B177" s="39" t="n">
        <v>1800</v>
      </c>
      <c r="C177" s="39" t="n">
        <v>0.216316</v>
      </c>
      <c r="D177" s="39" t="n">
        <v>0.301579</v>
      </c>
      <c r="E177" s="39" t="n">
        <v>0.482105</v>
      </c>
      <c r="F177" s="39" t="inlineStr">
        <is>
          <t>CORUNDUM#1; IONIC_LIQ#1; IONIC_LIQ#2</t>
        </is>
      </c>
      <c r="G177" s="39" t="n">
        <v>3</v>
      </c>
      <c r="H177" s="39" t="inlineStr">
        <is>
          <t>CORUNDUM#1</t>
        </is>
      </c>
      <c r="I177" s="39" t="n">
        <v>-326907.1820702411</v>
      </c>
      <c r="J177" s="40" t="inlineStr"/>
    </row>
    <row r="178">
      <c r="A178" s="35" t="inlineStr">
        <is>
          <t>Cu-Al-O</t>
        </is>
      </c>
      <c r="B178" s="36" t="n">
        <v>1800</v>
      </c>
      <c r="C178" s="36" t="n">
        <v>0.216316</v>
      </c>
      <c r="D178" s="36" t="n">
        <v>0.265263</v>
      </c>
      <c r="E178" s="36" t="n">
        <v>0.518421</v>
      </c>
      <c r="F178" s="36" t="inlineStr">
        <is>
          <t>CORUNDUM#1; IONIC_LIQ#2</t>
        </is>
      </c>
      <c r="G178" s="36" t="n">
        <v>2</v>
      </c>
      <c r="H178" s="36" t="inlineStr">
        <is>
          <t>CORUNDUM#1</t>
        </is>
      </c>
      <c r="I178" s="36" t="n">
        <v>-315737.3640942824</v>
      </c>
      <c r="J178" s="37" t="inlineStr"/>
    </row>
    <row r="179">
      <c r="A179" s="38" t="inlineStr">
        <is>
          <t>Cu-Al-O</t>
        </is>
      </c>
      <c r="B179" s="39" t="n">
        <v>1800</v>
      </c>
      <c r="C179" s="39" t="n">
        <v>0.216316</v>
      </c>
      <c r="D179" s="39" t="n">
        <v>0.228947</v>
      </c>
      <c r="E179" s="39" t="n">
        <v>0.554737</v>
      </c>
      <c r="F179" s="39" t="inlineStr">
        <is>
          <t>CORUNDUM#1; GAS#1; IONIC_LIQ#2</t>
        </is>
      </c>
      <c r="G179" s="39" t="n">
        <v>3</v>
      </c>
      <c r="H179" s="39" t="inlineStr">
        <is>
          <t>CORUNDUM#1</t>
        </is>
      </c>
      <c r="I179" s="39" t="n">
        <v>-299539.6180828469</v>
      </c>
      <c r="J179" s="40" t="inlineStr"/>
    </row>
    <row r="180">
      <c r="A180" s="35" t="inlineStr">
        <is>
          <t>Cu-Al-O</t>
        </is>
      </c>
      <c r="B180" s="36" t="n">
        <v>1800</v>
      </c>
      <c r="C180" s="36" t="n">
        <v>0.216316</v>
      </c>
      <c r="D180" s="36" t="n">
        <v>0.192632</v>
      </c>
      <c r="E180" s="36" t="n">
        <v>0.5910530000000001</v>
      </c>
      <c r="F180" s="36" t="inlineStr">
        <is>
          <t>CORUNDUM#1; GAS#1; IONIC_LIQ#2</t>
        </is>
      </c>
      <c r="G180" s="36" t="n">
        <v>3</v>
      </c>
      <c r="H180" s="36" t="inlineStr">
        <is>
          <t>CORUNDUM#1</t>
        </is>
      </c>
      <c r="I180" s="36" t="n">
        <v>-283317.9392047473</v>
      </c>
      <c r="J180" s="37" t="inlineStr"/>
    </row>
    <row r="181">
      <c r="A181" s="38" t="inlineStr">
        <is>
          <t>Cu-Al-O</t>
        </is>
      </c>
      <c r="B181" s="39" t="n">
        <v>1800</v>
      </c>
      <c r="C181" s="39" t="n">
        <v>0.216316</v>
      </c>
      <c r="D181" s="39" t="n">
        <v>0.156316</v>
      </c>
      <c r="E181" s="39" t="n">
        <v>0.627368</v>
      </c>
      <c r="F181" s="39" t="inlineStr">
        <is>
          <t>CORUNDUM#1; GAS#1; IONIC_LIQ#2</t>
        </is>
      </c>
      <c r="G181" s="39" t="n">
        <v>3</v>
      </c>
      <c r="H181" s="39" t="inlineStr">
        <is>
          <t>CORUNDUM#1</t>
        </is>
      </c>
      <c r="I181" s="39" t="n">
        <v>-267096.2603266492</v>
      </c>
      <c r="J181" s="40" t="inlineStr"/>
    </row>
    <row r="182">
      <c r="A182" s="35" t="inlineStr">
        <is>
          <t>Cu-Al-O</t>
        </is>
      </c>
      <c r="B182" s="36" t="n">
        <v>1800</v>
      </c>
      <c r="C182" s="36" t="n">
        <v>0.216316</v>
      </c>
      <c r="D182" s="36" t="n">
        <v>0.12</v>
      </c>
      <c r="E182" s="36" t="n">
        <v>0.6636840000000001</v>
      </c>
      <c r="F182" s="36" t="inlineStr">
        <is>
          <t>GAS#1; IONIC_LIQ#2</t>
        </is>
      </c>
      <c r="G182" s="36" t="n">
        <v>2</v>
      </c>
      <c r="H182" s="36" t="inlineStr">
        <is>
          <t>GAS#1</t>
        </is>
      </c>
      <c r="I182" s="36" t="n">
        <v>-250861.6018129348</v>
      </c>
      <c r="J182" s="37" t="inlineStr"/>
    </row>
    <row r="183">
      <c r="A183" s="38" t="inlineStr">
        <is>
          <t>Cu-Al-O</t>
        </is>
      </c>
      <c r="B183" s="39" t="n">
        <v>1800</v>
      </c>
      <c r="C183" s="39" t="n">
        <v>0.216316</v>
      </c>
      <c r="D183" s="39" t="n">
        <v>0.08368399999999999</v>
      </c>
      <c r="E183" s="39" t="n">
        <v>0.7</v>
      </c>
      <c r="F183" s="39" t="inlineStr">
        <is>
          <t>GAS#1; IONIC_LIQ#2</t>
        </is>
      </c>
      <c r="G183" s="39" t="n">
        <v>2</v>
      </c>
      <c r="H183" s="39" t="inlineStr">
        <is>
          <t>GAS#1</t>
        </is>
      </c>
      <c r="I183" s="39" t="n">
        <v>-234510.8623075882</v>
      </c>
      <c r="J183" s="40" t="inlineStr"/>
    </row>
    <row r="184">
      <c r="A184" s="35" t="inlineStr">
        <is>
          <t>Cu-Al-O</t>
        </is>
      </c>
      <c r="B184" s="36" t="n">
        <v>1800</v>
      </c>
      <c r="C184" s="36" t="n">
        <v>0.242105</v>
      </c>
      <c r="D184" s="36" t="n">
        <v>0.747895</v>
      </c>
      <c r="E184" s="36" t="n">
        <v>0.01</v>
      </c>
      <c r="F184" s="36" t="inlineStr">
        <is>
          <t>CORUNDUM#1; IONIC_LIQ#1</t>
        </is>
      </c>
      <c r="G184" s="36" t="n">
        <v>2</v>
      </c>
      <c r="H184" s="36" t="inlineStr">
        <is>
          <t>CORUNDUM#1</t>
        </is>
      </c>
      <c r="I184" s="36" t="n">
        <v>-130795.0441331523</v>
      </c>
      <c r="J184" s="37" t="inlineStr"/>
    </row>
    <row r="185">
      <c r="A185" s="38" t="inlineStr">
        <is>
          <t>Cu-Al-O</t>
        </is>
      </c>
      <c r="B185" s="39" t="n">
        <v>1800</v>
      </c>
      <c r="C185" s="39" t="n">
        <v>0.242105</v>
      </c>
      <c r="D185" s="39" t="n">
        <v>0.711579</v>
      </c>
      <c r="E185" s="39" t="n">
        <v>0.046316</v>
      </c>
      <c r="F185" s="39" t="inlineStr">
        <is>
          <t>CORUNDUM#1; IONIC_LIQ#1</t>
        </is>
      </c>
      <c r="G185" s="39" t="n">
        <v>2</v>
      </c>
      <c r="H185" s="39" t="inlineStr">
        <is>
          <t>CORUNDUM#1</t>
        </is>
      </c>
      <c r="I185" s="39" t="n">
        <v>-147472.2103802773</v>
      </c>
      <c r="J185" s="40" t="inlineStr"/>
    </row>
    <row r="186">
      <c r="A186" s="35" t="inlineStr">
        <is>
          <t>Cu-Al-O</t>
        </is>
      </c>
      <c r="B186" s="36" t="n">
        <v>1800</v>
      </c>
      <c r="C186" s="36" t="n">
        <v>0.242105</v>
      </c>
      <c r="D186" s="36" t="n">
        <v>0.6752629999999999</v>
      </c>
      <c r="E186" s="36" t="n">
        <v>0.082632</v>
      </c>
      <c r="F186" s="36" t="inlineStr">
        <is>
          <t>CORUNDUM#1; IONIC_LIQ#1</t>
        </is>
      </c>
      <c r="G186" s="36" t="n">
        <v>2</v>
      </c>
      <c r="H186" s="36" t="inlineStr">
        <is>
          <t>CORUNDUM#1</t>
        </is>
      </c>
      <c r="I186" s="36" t="n">
        <v>-164113.3466718394</v>
      </c>
      <c r="J186" s="37" t="inlineStr"/>
    </row>
    <row r="187">
      <c r="A187" s="38" t="inlineStr">
        <is>
          <t>Cu-Al-O</t>
        </is>
      </c>
      <c r="B187" s="39" t="n">
        <v>1800</v>
      </c>
      <c r="C187" s="39" t="n">
        <v>0.242105</v>
      </c>
      <c r="D187" s="39" t="n">
        <v>0.638947</v>
      </c>
      <c r="E187" s="39" t="n">
        <v>0.118947</v>
      </c>
      <c r="F187" s="39" t="inlineStr">
        <is>
          <t>CORUNDUM#1; IONIC_LIQ#1</t>
        </is>
      </c>
      <c r="G187" s="39" t="n">
        <v>2</v>
      </c>
      <c r="H187" s="39" t="inlineStr">
        <is>
          <t>CORUNDUM#1</t>
        </is>
      </c>
      <c r="I187" s="39" t="n">
        <v>-180710.3892951701</v>
      </c>
      <c r="J187" s="40" t="inlineStr"/>
    </row>
    <row r="188">
      <c r="A188" s="35" t="inlineStr">
        <is>
          <t>Cu-Al-O</t>
        </is>
      </c>
      <c r="B188" s="36" t="n">
        <v>1800</v>
      </c>
      <c r="C188" s="36" t="n">
        <v>0.242105</v>
      </c>
      <c r="D188" s="36" t="n">
        <v>0.6026319999999999</v>
      </c>
      <c r="E188" s="36" t="n">
        <v>0.155263</v>
      </c>
      <c r="F188" s="36" t="inlineStr">
        <is>
          <t>CORUNDUM#1; IONIC_LIQ#1</t>
        </is>
      </c>
      <c r="G188" s="36" t="n">
        <v>2</v>
      </c>
      <c r="H188" s="36" t="inlineStr">
        <is>
          <t>CORUNDUM#1</t>
        </is>
      </c>
      <c r="I188" s="36" t="n">
        <v>-197252.3719132948</v>
      </c>
      <c r="J188" s="37" t="inlineStr"/>
    </row>
    <row r="189">
      <c r="A189" s="38" t="inlineStr">
        <is>
          <t>Cu-Al-O</t>
        </is>
      </c>
      <c r="B189" s="39" t="n">
        <v>1800</v>
      </c>
      <c r="C189" s="39" t="n">
        <v>0.242105</v>
      </c>
      <c r="D189" s="39" t="n">
        <v>0.566316</v>
      </c>
      <c r="E189" s="39" t="n">
        <v>0.191579</v>
      </c>
      <c r="F189" s="39" t="inlineStr">
        <is>
          <t>CORUNDUM#1; IONIC_LIQ#1</t>
        </is>
      </c>
      <c r="G189" s="39" t="n">
        <v>2</v>
      </c>
      <c r="H189" s="39" t="inlineStr">
        <is>
          <t>CORUNDUM#1</t>
        </is>
      </c>
      <c r="I189" s="39" t="n">
        <v>-213723.9243208795</v>
      </c>
      <c r="J189" s="40" t="inlineStr"/>
    </row>
    <row r="190">
      <c r="A190" s="35" t="inlineStr">
        <is>
          <t>Cu-Al-O</t>
        </is>
      </c>
      <c r="B190" s="36" t="n">
        <v>1800</v>
      </c>
      <c r="C190" s="36" t="n">
        <v>0.242105</v>
      </c>
      <c r="D190" s="36" t="n">
        <v>0.53</v>
      </c>
      <c r="E190" s="36" t="n">
        <v>0.227895</v>
      </c>
      <c r="F190" s="36" t="inlineStr">
        <is>
          <t>CORUNDUM#1; IONIC_LIQ#1</t>
        </is>
      </c>
      <c r="G190" s="36" t="n">
        <v>2</v>
      </c>
      <c r="H190" s="36" t="inlineStr">
        <is>
          <t>CORUNDUM#1</t>
        </is>
      </c>
      <c r="I190" s="36" t="n">
        <v>-230102.7147685543</v>
      </c>
      <c r="J190" s="37" t="inlineStr"/>
    </row>
    <row r="191">
      <c r="A191" s="38" t="inlineStr">
        <is>
          <t>Cu-Al-O</t>
        </is>
      </c>
      <c r="B191" s="39" t="n">
        <v>1800</v>
      </c>
      <c r="C191" s="39" t="n">
        <v>0.242105</v>
      </c>
      <c r="D191" s="39" t="n">
        <v>0.493684</v>
      </c>
      <c r="E191" s="39" t="n">
        <v>0.264211</v>
      </c>
      <c r="F191" s="39" t="inlineStr">
        <is>
          <t>CORUNDUM#1; IONIC_LIQ#1</t>
        </is>
      </c>
      <c r="G191" s="39" t="n">
        <v>2</v>
      </c>
      <c r="H191" s="39" t="inlineStr">
        <is>
          <t>CORUNDUM#1</t>
        </is>
      </c>
      <c r="I191" s="39" t="n">
        <v>-246354.8507239461</v>
      </c>
      <c r="J191" s="40" t="inlineStr"/>
    </row>
    <row r="192">
      <c r="A192" s="35" t="inlineStr">
        <is>
          <t>Cu-Al-O</t>
        </is>
      </c>
      <c r="B192" s="36" t="n">
        <v>1800</v>
      </c>
      <c r="C192" s="36" t="n">
        <v>0.242105</v>
      </c>
      <c r="D192" s="36" t="n">
        <v>0.457368</v>
      </c>
      <c r="E192" s="36" t="n">
        <v>0.300526</v>
      </c>
      <c r="F192" s="36" t="inlineStr">
        <is>
          <t>CORUNDUM#1; IONIC_LIQ#1</t>
        </is>
      </c>
      <c r="G192" s="36" t="n">
        <v>2</v>
      </c>
      <c r="H192" s="36" t="inlineStr">
        <is>
          <t>CORUNDUM#1</t>
        </is>
      </c>
      <c r="I192" s="36" t="n">
        <v>-262426.0455339864</v>
      </c>
      <c r="J192" s="37" t="inlineStr"/>
    </row>
    <row r="193">
      <c r="A193" s="38" t="inlineStr">
        <is>
          <t>Cu-Al-O</t>
        </is>
      </c>
      <c r="B193" s="39" t="n">
        <v>1800</v>
      </c>
      <c r="C193" s="39" t="n">
        <v>0.242105</v>
      </c>
      <c r="D193" s="39" t="n">
        <v>0.421053</v>
      </c>
      <c r="E193" s="39" t="n">
        <v>0.336842</v>
      </c>
      <c r="F193" s="39" t="inlineStr">
        <is>
          <t>CORUNDUM#1; IONIC_LIQ#1</t>
        </is>
      </c>
      <c r="G193" s="39" t="n">
        <v>2</v>
      </c>
      <c r="H193" s="39" t="inlineStr">
        <is>
          <t>CORUNDUM#1</t>
        </is>
      </c>
      <c r="I193" s="39" t="n">
        <v>-278223.1884896529</v>
      </c>
      <c r="J193" s="40" t="inlineStr"/>
    </row>
    <row r="194">
      <c r="A194" s="35" t="inlineStr">
        <is>
          <t>Cu-Al-O</t>
        </is>
      </c>
      <c r="B194" s="36" t="n">
        <v>1800</v>
      </c>
      <c r="C194" s="36" t="n">
        <v>0.242105</v>
      </c>
      <c r="D194" s="36" t="n">
        <v>0.384737</v>
      </c>
      <c r="E194" s="36" t="n">
        <v>0.373158</v>
      </c>
      <c r="F194" s="36" t="inlineStr">
        <is>
          <t>CORUNDUM#1; IONIC_LIQ#1</t>
        </is>
      </c>
      <c r="G194" s="36" t="n">
        <v>2</v>
      </c>
      <c r="H194" s="36" t="inlineStr">
        <is>
          <t>CORUNDUM#1</t>
        </is>
      </c>
      <c r="I194" s="36" t="n">
        <v>-293571.4395718065</v>
      </c>
      <c r="J194" s="37" t="inlineStr"/>
    </row>
    <row r="195">
      <c r="A195" s="38" t="inlineStr">
        <is>
          <t>Cu-Al-O</t>
        </is>
      </c>
      <c r="B195" s="39" t="n">
        <v>1800</v>
      </c>
      <c r="C195" s="39" t="n">
        <v>0.242105</v>
      </c>
      <c r="D195" s="39" t="n">
        <v>0.348421</v>
      </c>
      <c r="E195" s="39" t="n">
        <v>0.409474</v>
      </c>
      <c r="F195" s="39" t="inlineStr">
        <is>
          <t>CORUNDUM#1; IONIC_LIQ#1</t>
        </is>
      </c>
      <c r="G195" s="39" t="n">
        <v>2</v>
      </c>
      <c r="H195" s="39" t="inlineStr">
        <is>
          <t>CORUNDUM#1</t>
        </is>
      </c>
      <c r="I195" s="39" t="n">
        <v>-308096.7816633348</v>
      </c>
      <c r="J195" s="40" t="inlineStr"/>
    </row>
    <row r="196">
      <c r="A196" s="35" t="inlineStr">
        <is>
          <t>Cu-Al-O</t>
        </is>
      </c>
      <c r="B196" s="36" t="n">
        <v>1800</v>
      </c>
      <c r="C196" s="36" t="n">
        <v>0.242105</v>
      </c>
      <c r="D196" s="36" t="n">
        <v>0.312105</v>
      </c>
      <c r="E196" s="36" t="n">
        <v>0.445789</v>
      </c>
      <c r="F196" s="36" t="inlineStr">
        <is>
          <t>CORUNDUM#1; IONIC_LIQ#1</t>
        </is>
      </c>
      <c r="G196" s="36" t="n">
        <v>2</v>
      </c>
      <c r="H196" s="36" t="inlineStr">
        <is>
          <t>CORUNDUM#1</t>
        </is>
      </c>
      <c r="I196" s="36" t="n">
        <v>-320765.8074997597</v>
      </c>
      <c r="J196" s="37" t="inlineStr"/>
    </row>
    <row r="197">
      <c r="A197" s="38" t="inlineStr">
        <is>
          <t>Cu-Al-O</t>
        </is>
      </c>
      <c r="B197" s="39" t="n">
        <v>1800</v>
      </c>
      <c r="C197" s="39" t="n">
        <v>0.242105</v>
      </c>
      <c r="D197" s="39" t="n">
        <v>0.275789</v>
      </c>
      <c r="E197" s="39" t="n">
        <v>0.482105</v>
      </c>
      <c r="F197" s="39" t="inlineStr">
        <is>
          <t>CORUNDUM#1; IONIC_LIQ#1; IONIC_LIQ#2</t>
        </is>
      </c>
      <c r="G197" s="39" t="n">
        <v>3</v>
      </c>
      <c r="H197" s="39" t="inlineStr">
        <is>
          <t>CORUNDUM#1</t>
        </is>
      </c>
      <c r="I197" s="39" t="n">
        <v>-315052.541757122</v>
      </c>
      <c r="J197" s="40" t="inlineStr"/>
    </row>
    <row r="198">
      <c r="A198" s="35" t="inlineStr">
        <is>
          <t>Cu-Al-O</t>
        </is>
      </c>
      <c r="B198" s="36" t="n">
        <v>1800</v>
      </c>
      <c r="C198" s="36" t="n">
        <v>0.242105</v>
      </c>
      <c r="D198" s="36" t="n">
        <v>0.239474</v>
      </c>
      <c r="E198" s="36" t="n">
        <v>0.518421</v>
      </c>
      <c r="F198" s="36" t="inlineStr">
        <is>
          <t>CORUNDUM#1; GAS#1; IONIC_LIQ#2</t>
        </is>
      </c>
      <c r="G198" s="36" t="n">
        <v>3</v>
      </c>
      <c r="H198" s="36" t="inlineStr">
        <is>
          <t>CORUNDUM#1</t>
        </is>
      </c>
      <c r="I198" s="36" t="n">
        <v>-302439.6379177487</v>
      </c>
      <c r="J198" s="37" t="inlineStr"/>
    </row>
    <row r="199">
      <c r="A199" s="38" t="inlineStr">
        <is>
          <t>Cu-Al-O</t>
        </is>
      </c>
      <c r="B199" s="39" t="n">
        <v>1800</v>
      </c>
      <c r="C199" s="39" t="n">
        <v>0.242105</v>
      </c>
      <c r="D199" s="39" t="n">
        <v>0.203158</v>
      </c>
      <c r="E199" s="39" t="n">
        <v>0.554737</v>
      </c>
      <c r="F199" s="39" t="inlineStr">
        <is>
          <t>CORUNDUM#1; GAS#1; IONIC_LIQ#2</t>
        </is>
      </c>
      <c r="G199" s="39" t="n">
        <v>3</v>
      </c>
      <c r="H199" s="39" t="inlineStr">
        <is>
          <t>CORUNDUM#1</t>
        </is>
      </c>
      <c r="I199" s="39" t="n">
        <v>-286217.9590396487</v>
      </c>
      <c r="J199" s="40" t="inlineStr"/>
    </row>
    <row r="200">
      <c r="A200" s="35" t="inlineStr">
        <is>
          <t>Cu-Al-O</t>
        </is>
      </c>
      <c r="B200" s="36" t="n">
        <v>1800</v>
      </c>
      <c r="C200" s="36" t="n">
        <v>0.242105</v>
      </c>
      <c r="D200" s="36" t="n">
        <v>0.166842</v>
      </c>
      <c r="E200" s="36" t="n">
        <v>0.5910530000000001</v>
      </c>
      <c r="F200" s="36" t="inlineStr">
        <is>
          <t>CORUNDUM#1; GAS#1; IONIC_LIQ#2</t>
        </is>
      </c>
      <c r="G200" s="36" t="n">
        <v>3</v>
      </c>
      <c r="H200" s="36" t="inlineStr">
        <is>
          <t>CORUNDUM#1</t>
        </is>
      </c>
      <c r="I200" s="36" t="n">
        <v>-269996.280161547</v>
      </c>
      <c r="J200" s="37" t="inlineStr"/>
    </row>
    <row r="201">
      <c r="A201" s="38" t="inlineStr">
        <is>
          <t>Cu-Al-O</t>
        </is>
      </c>
      <c r="B201" s="39" t="n">
        <v>1800</v>
      </c>
      <c r="C201" s="39" t="n">
        <v>0.242105</v>
      </c>
      <c r="D201" s="39" t="n">
        <v>0.130526</v>
      </c>
      <c r="E201" s="39" t="n">
        <v>0.627368</v>
      </c>
      <c r="F201" s="39" t="inlineStr">
        <is>
          <t>GAS#1; IONIC_LIQ#2</t>
        </is>
      </c>
      <c r="G201" s="39" t="n">
        <v>2</v>
      </c>
      <c r="H201" s="39" t="inlineStr">
        <is>
          <t>GAS#1</t>
        </is>
      </c>
      <c r="I201" s="39" t="n">
        <v>-253753.9052004589</v>
      </c>
      <c r="J201" s="40" t="inlineStr"/>
    </row>
    <row r="202">
      <c r="A202" s="35" t="inlineStr">
        <is>
          <t>Cu-Al-O</t>
        </is>
      </c>
      <c r="B202" s="36" t="n">
        <v>1800</v>
      </c>
      <c r="C202" s="36" t="n">
        <v>0.242105</v>
      </c>
      <c r="D202" s="36" t="n">
        <v>0.094211</v>
      </c>
      <c r="E202" s="36" t="n">
        <v>0.6636840000000001</v>
      </c>
      <c r="F202" s="36" t="inlineStr">
        <is>
          <t>GAS#1; IONIC_LIQ#2</t>
        </is>
      </c>
      <c r="G202" s="36" t="n">
        <v>2</v>
      </c>
      <c r="H202" s="36" t="inlineStr">
        <is>
          <t>GAS#1</t>
        </is>
      </c>
      <c r="I202" s="36" t="n">
        <v>-237397.2726241791</v>
      </c>
      <c r="J202" s="37" t="inlineStr"/>
    </row>
    <row r="203">
      <c r="A203" s="38" t="inlineStr">
        <is>
          <t>Cu-Al-O</t>
        </is>
      </c>
      <c r="B203" s="39" t="n">
        <v>1800</v>
      </c>
      <c r="C203" s="39" t="n">
        <v>0.242105</v>
      </c>
      <c r="D203" s="39" t="n">
        <v>0.057895</v>
      </c>
      <c r="E203" s="39" t="n">
        <v>0.7</v>
      </c>
      <c r="F203" s="39" t="inlineStr">
        <is>
          <t>GAS#1; IONIC_LIQ#2</t>
        </is>
      </c>
      <c r="G203" s="39" t="n">
        <v>2</v>
      </c>
      <c r="H203" s="39" t="inlineStr">
        <is>
          <t>GAS#1</t>
        </is>
      </c>
      <c r="I203" s="39" t="n">
        <v>-220834.9104051099</v>
      </c>
      <c r="J203" s="40" t="inlineStr"/>
    </row>
    <row r="204">
      <c r="A204" s="35" t="inlineStr">
        <is>
          <t>Cu-Al-O</t>
        </is>
      </c>
      <c r="B204" s="36" t="n">
        <v>1800</v>
      </c>
      <c r="C204" s="36" t="n">
        <v>0.267895</v>
      </c>
      <c r="D204" s="36" t="n">
        <v>0.722105</v>
      </c>
      <c r="E204" s="36" t="n">
        <v>0.01</v>
      </c>
      <c r="F204" s="36" t="inlineStr">
        <is>
          <t>CORUNDUM#1; IONIC_LIQ#1</t>
        </is>
      </c>
      <c r="G204" s="36" t="n">
        <v>2</v>
      </c>
      <c r="H204" s="36" t="inlineStr">
        <is>
          <t>CORUNDUM#1</t>
        </is>
      </c>
      <c r="I204" s="36" t="n">
        <v>-131915.4610141243</v>
      </c>
      <c r="J204" s="37" t="inlineStr"/>
    </row>
    <row r="205">
      <c r="A205" s="38" t="inlineStr">
        <is>
          <t>Cu-Al-O</t>
        </is>
      </c>
      <c r="B205" s="39" t="n">
        <v>1800</v>
      </c>
      <c r="C205" s="39" t="n">
        <v>0.267895</v>
      </c>
      <c r="D205" s="39" t="n">
        <v>0.685789</v>
      </c>
      <c r="E205" s="39" t="n">
        <v>0.046316</v>
      </c>
      <c r="F205" s="39" t="inlineStr">
        <is>
          <t>CORUNDUM#1; IONIC_LIQ#1</t>
        </is>
      </c>
      <c r="G205" s="39" t="n">
        <v>2</v>
      </c>
      <c r="H205" s="39" t="inlineStr">
        <is>
          <t>CORUNDUM#1</t>
        </is>
      </c>
      <c r="I205" s="39" t="n">
        <v>-148535.0854713097</v>
      </c>
      <c r="J205" s="40" t="inlineStr"/>
    </row>
    <row r="206">
      <c r="A206" s="35" t="inlineStr">
        <is>
          <t>Cu-Al-O</t>
        </is>
      </c>
      <c r="B206" s="36" t="n">
        <v>1800</v>
      </c>
      <c r="C206" s="36" t="n">
        <v>0.267895</v>
      </c>
      <c r="D206" s="36" t="n">
        <v>0.649474</v>
      </c>
      <c r="E206" s="36" t="n">
        <v>0.082632</v>
      </c>
      <c r="F206" s="36" t="inlineStr">
        <is>
          <t>CORUNDUM#1; IONIC_LIQ#1</t>
        </is>
      </c>
      <c r="G206" s="36" t="n">
        <v>2</v>
      </c>
      <c r="H206" s="36" t="inlineStr">
        <is>
          <t>CORUNDUM#1</t>
        </is>
      </c>
      <c r="I206" s="36" t="n">
        <v>-165110.6663559237</v>
      </c>
      <c r="J206" s="37" t="inlineStr"/>
    </row>
    <row r="207">
      <c r="A207" s="38" t="inlineStr">
        <is>
          <t>Cu-Al-O</t>
        </is>
      </c>
      <c r="B207" s="39" t="n">
        <v>1800</v>
      </c>
      <c r="C207" s="39" t="n">
        <v>0.267895</v>
      </c>
      <c r="D207" s="39" t="n">
        <v>0.613158</v>
      </c>
      <c r="E207" s="39" t="n">
        <v>0.118947</v>
      </c>
      <c r="F207" s="39" t="inlineStr">
        <is>
          <t>CORUNDUM#1; IONIC_LIQ#1</t>
        </is>
      </c>
      <c r="G207" s="39" t="n">
        <v>2</v>
      </c>
      <c r="H207" s="39" t="inlineStr">
        <is>
          <t>CORUNDUM#1</t>
        </is>
      </c>
      <c r="I207" s="39" t="n">
        <v>-181631.9587234935</v>
      </c>
      <c r="J207" s="40" t="inlineStr"/>
    </row>
    <row r="208">
      <c r="A208" s="35" t="inlineStr">
        <is>
          <t>Cu-Al-O</t>
        </is>
      </c>
      <c r="B208" s="36" t="n">
        <v>1800</v>
      </c>
      <c r="C208" s="36" t="n">
        <v>0.267895</v>
      </c>
      <c r="D208" s="36" t="n">
        <v>0.576842</v>
      </c>
      <c r="E208" s="36" t="n">
        <v>0.155263</v>
      </c>
      <c r="F208" s="36" t="inlineStr">
        <is>
          <t>CORUNDUM#1; IONIC_LIQ#1</t>
        </is>
      </c>
      <c r="G208" s="36" t="n">
        <v>2</v>
      </c>
      <c r="H208" s="36" t="inlineStr">
        <is>
          <t>CORUNDUM#1</t>
        </is>
      </c>
      <c r="I208" s="36" t="n">
        <v>-198084.9129190521</v>
      </c>
      <c r="J208" s="37" t="inlineStr"/>
    </row>
    <row r="209">
      <c r="A209" s="38" t="inlineStr">
        <is>
          <t>Cu-Al-O</t>
        </is>
      </c>
      <c r="B209" s="39" t="n">
        <v>1800</v>
      </c>
      <c r="C209" s="39" t="n">
        <v>0.267895</v>
      </c>
      <c r="D209" s="39" t="n">
        <v>0.540526</v>
      </c>
      <c r="E209" s="39" t="n">
        <v>0.191579</v>
      </c>
      <c r="F209" s="39" t="inlineStr">
        <is>
          <t>CORUNDUM#1; IONIC_LIQ#1</t>
        </is>
      </c>
      <c r="G209" s="39" t="n">
        <v>2</v>
      </c>
      <c r="H209" s="39" t="inlineStr">
        <is>
          <t>CORUNDUM#1</t>
        </is>
      </c>
      <c r="I209" s="39" t="n">
        <v>-214449.6549576293</v>
      </c>
      <c r="J209" s="40" t="inlineStr"/>
    </row>
    <row r="210">
      <c r="A210" s="35" t="inlineStr">
        <is>
          <t>Cu-Al-O</t>
        </is>
      </c>
      <c r="B210" s="36" t="n">
        <v>1800</v>
      </c>
      <c r="C210" s="36" t="n">
        <v>0.267895</v>
      </c>
      <c r="D210" s="36" t="n">
        <v>0.504211</v>
      </c>
      <c r="E210" s="36" t="n">
        <v>0.227895</v>
      </c>
      <c r="F210" s="36" t="inlineStr">
        <is>
          <t>CORUNDUM#1; IONIC_LIQ#1</t>
        </is>
      </c>
      <c r="G210" s="36" t="n">
        <v>2</v>
      </c>
      <c r="H210" s="36" t="inlineStr">
        <is>
          <t>CORUNDUM#1</t>
        </is>
      </c>
      <c r="I210" s="36" t="n">
        <v>-230697.0124470954</v>
      </c>
      <c r="J210" s="37" t="inlineStr"/>
    </row>
    <row r="211">
      <c r="A211" s="38" t="inlineStr">
        <is>
          <t>Cu-Al-O</t>
        </is>
      </c>
      <c r="B211" s="39" t="n">
        <v>1800</v>
      </c>
      <c r="C211" s="39" t="n">
        <v>0.267895</v>
      </c>
      <c r="D211" s="39" t="n">
        <v>0.467895</v>
      </c>
      <c r="E211" s="39" t="n">
        <v>0.264211</v>
      </c>
      <c r="F211" s="39" t="inlineStr">
        <is>
          <t>CORUNDUM#1; IONIC_LIQ#1</t>
        </is>
      </c>
      <c r="G211" s="39" t="n">
        <v>2</v>
      </c>
      <c r="H211" s="39" t="inlineStr">
        <is>
          <t>CORUNDUM#1</t>
        </is>
      </c>
      <c r="I211" s="39" t="n">
        <v>-246782.1981773682</v>
      </c>
      <c r="J211" s="40" t="inlineStr"/>
    </row>
    <row r="212">
      <c r="A212" s="35" t="inlineStr">
        <is>
          <t>Cu-Al-O</t>
        </is>
      </c>
      <c r="B212" s="36" t="n">
        <v>1800</v>
      </c>
      <c r="C212" s="36" t="n">
        <v>0.267895</v>
      </c>
      <c r="D212" s="36" t="n">
        <v>0.431579</v>
      </c>
      <c r="E212" s="36" t="n">
        <v>0.300526</v>
      </c>
      <c r="F212" s="36" t="inlineStr">
        <is>
          <t>CORUNDUM#1; IONIC_LIQ#1</t>
        </is>
      </c>
      <c r="G212" s="36" t="n">
        <v>2</v>
      </c>
      <c r="H212" s="36" t="inlineStr">
        <is>
          <t>CORUNDUM#1</t>
        </is>
      </c>
      <c r="I212" s="36" t="n">
        <v>-262632.5155781269</v>
      </c>
      <c r="J212" s="37" t="inlineStr"/>
    </row>
    <row r="213">
      <c r="A213" s="38" t="inlineStr">
        <is>
          <t>Cu-Al-O</t>
        </is>
      </c>
      <c r="B213" s="39" t="n">
        <v>1800</v>
      </c>
      <c r="C213" s="39" t="n">
        <v>0.267895</v>
      </c>
      <c r="D213" s="39" t="n">
        <v>0.395263</v>
      </c>
      <c r="E213" s="39" t="n">
        <v>0.336842</v>
      </c>
      <c r="F213" s="39" t="inlineStr">
        <is>
          <t>CORUNDUM#1; IONIC_LIQ#1</t>
        </is>
      </c>
      <c r="G213" s="39" t="n">
        <v>2</v>
      </c>
      <c r="H213" s="39" t="inlineStr">
        <is>
          <t>CORUNDUM#1</t>
        </is>
      </c>
      <c r="I213" s="39" t="n">
        <v>-278121.2438856767</v>
      </c>
      <c r="J213" s="40" t="inlineStr"/>
    </row>
    <row r="214">
      <c r="A214" s="35" t="inlineStr">
        <is>
          <t>Cu-Al-O</t>
        </is>
      </c>
      <c r="B214" s="36" t="n">
        <v>1800</v>
      </c>
      <c r="C214" s="36" t="n">
        <v>0.267895</v>
      </c>
      <c r="D214" s="36" t="n">
        <v>0.358947</v>
      </c>
      <c r="E214" s="36" t="n">
        <v>0.373158</v>
      </c>
      <c r="F214" s="36" t="inlineStr">
        <is>
          <t>CORUNDUM#1; IONIC_LIQ#1</t>
        </is>
      </c>
      <c r="G214" s="36" t="n">
        <v>2</v>
      </c>
      <c r="H214" s="36" t="inlineStr">
        <is>
          <t>CORUNDUM#1</t>
        </is>
      </c>
      <c r="I214" s="36" t="n">
        <v>-293005.0454324012</v>
      </c>
      <c r="J214" s="37" t="inlineStr"/>
    </row>
    <row r="215">
      <c r="A215" s="38" t="inlineStr">
        <is>
          <t>Cu-Al-O</t>
        </is>
      </c>
      <c r="B215" s="39" t="n">
        <v>1800</v>
      </c>
      <c r="C215" s="39" t="n">
        <v>0.267895</v>
      </c>
      <c r="D215" s="39" t="n">
        <v>0.322632</v>
      </c>
      <c r="E215" s="39" t="n">
        <v>0.409474</v>
      </c>
      <c r="F215" s="39" t="inlineStr">
        <is>
          <t>CORUNDUM#1; IONIC_LIQ#1</t>
        </is>
      </c>
      <c r="G215" s="39" t="n">
        <v>2</v>
      </c>
      <c r="H215" s="39" t="inlineStr">
        <is>
          <t>CORUNDUM#1</t>
        </is>
      </c>
      <c r="I215" s="39" t="n">
        <v>-306740.0548596238</v>
      </c>
      <c r="J215" s="40" t="inlineStr"/>
    </row>
    <row r="216">
      <c r="A216" s="35" t="inlineStr">
        <is>
          <t>Cu-Al-O</t>
        </is>
      </c>
      <c r="B216" s="36" t="n">
        <v>1800</v>
      </c>
      <c r="C216" s="36" t="n">
        <v>0.267895</v>
      </c>
      <c r="D216" s="36" t="n">
        <v>0.286316</v>
      </c>
      <c r="E216" s="36" t="n">
        <v>0.445789</v>
      </c>
      <c r="F216" s="36" t="inlineStr">
        <is>
          <t>CORUNDUM#1; IONIC_LIQ#1; IONIC_LIQ#2</t>
        </is>
      </c>
      <c r="G216" s="36" t="n">
        <v>3</v>
      </c>
      <c r="H216" s="36" t="inlineStr">
        <is>
          <t>CORUNDUM#1</t>
        </is>
      </c>
      <c r="I216" s="36" t="n">
        <v>-314065.6769967828</v>
      </c>
      <c r="J216" s="37" t="inlineStr"/>
    </row>
    <row r="217">
      <c r="A217" s="38" t="inlineStr">
        <is>
          <t>Cu-Al-O</t>
        </is>
      </c>
      <c r="B217" s="39" t="n">
        <v>1800</v>
      </c>
      <c r="C217" s="39" t="n">
        <v>0.267895</v>
      </c>
      <c r="D217" s="39" t="n">
        <v>0.25</v>
      </c>
      <c r="E217" s="39" t="n">
        <v>0.482105</v>
      </c>
      <c r="F217" s="39" t="inlineStr">
        <is>
          <t>CORUNDUM#1; IONIC_LIQ#1; IONIC_LIQ#2</t>
        </is>
      </c>
      <c r="G217" s="39" t="n">
        <v>3</v>
      </c>
      <c r="H217" s="39" t="inlineStr">
        <is>
          <t>CORUNDUM#1</t>
        </is>
      </c>
      <c r="I217" s="39" t="n">
        <v>-303197.9014440025</v>
      </c>
      <c r="J217" s="40" t="inlineStr"/>
    </row>
    <row r="218">
      <c r="A218" s="35" t="inlineStr">
        <is>
          <t>Cu-Al-O</t>
        </is>
      </c>
      <c r="B218" s="36" t="n">
        <v>1800</v>
      </c>
      <c r="C218" s="36" t="n">
        <v>0.267895</v>
      </c>
      <c r="D218" s="36" t="n">
        <v>0.213684</v>
      </c>
      <c r="E218" s="36" t="n">
        <v>0.518421</v>
      </c>
      <c r="F218" s="36" t="inlineStr">
        <is>
          <t>CORUNDUM#1; GAS#1; IONIC_LIQ#2</t>
        </is>
      </c>
      <c r="G218" s="36" t="n">
        <v>3</v>
      </c>
      <c r="H218" s="36" t="inlineStr">
        <is>
          <t>CORUNDUM#1</t>
        </is>
      </c>
      <c r="I218" s="36" t="n">
        <v>-289117.9788745483</v>
      </c>
      <c r="J218" s="37" t="inlineStr"/>
    </row>
    <row r="219">
      <c r="A219" s="38" t="inlineStr">
        <is>
          <t>Cu-Al-O</t>
        </is>
      </c>
      <c r="B219" s="39" t="n">
        <v>1800</v>
      </c>
      <c r="C219" s="39" t="n">
        <v>0.267895</v>
      </c>
      <c r="D219" s="39" t="n">
        <v>0.177368</v>
      </c>
      <c r="E219" s="39" t="n">
        <v>0.554737</v>
      </c>
      <c r="F219" s="39" t="inlineStr">
        <is>
          <t>CORUNDUM#1; GAS#1; IONIC_LIQ#2</t>
        </is>
      </c>
      <c r="G219" s="39" t="n">
        <v>3</v>
      </c>
      <c r="H219" s="39" t="inlineStr">
        <is>
          <t>CORUNDUM#1</t>
        </is>
      </c>
      <c r="I219" s="39" t="n">
        <v>-272896.2999964484</v>
      </c>
      <c r="J219" s="40" t="inlineStr"/>
    </row>
    <row r="220">
      <c r="A220" s="35" t="inlineStr">
        <is>
          <t>Cu-Al-O</t>
        </is>
      </c>
      <c r="B220" s="36" t="n">
        <v>1800</v>
      </c>
      <c r="C220" s="36" t="n">
        <v>0.267895</v>
      </c>
      <c r="D220" s="36" t="n">
        <v>0.141053</v>
      </c>
      <c r="E220" s="36" t="n">
        <v>0.5910530000000001</v>
      </c>
      <c r="F220" s="36" t="inlineStr">
        <is>
          <t>GAS#1; IONIC_LIQ#2</t>
        </is>
      </c>
      <c r="G220" s="36" t="n">
        <v>2</v>
      </c>
      <c r="H220" s="36" t="inlineStr">
        <is>
          <t>GAS#1</t>
        </is>
      </c>
      <c r="I220" s="36" t="n">
        <v>-256645.2055600435</v>
      </c>
      <c r="J220" s="37" t="inlineStr"/>
    </row>
    <row r="221">
      <c r="A221" s="38" t="inlineStr">
        <is>
          <t>Cu-Al-O</t>
        </is>
      </c>
      <c r="B221" s="39" t="n">
        <v>1800</v>
      </c>
      <c r="C221" s="39" t="n">
        <v>0.267895</v>
      </c>
      <c r="D221" s="39" t="n">
        <v>0.104737</v>
      </c>
      <c r="E221" s="39" t="n">
        <v>0.627368</v>
      </c>
      <c r="F221" s="39" t="inlineStr">
        <is>
          <t>GAS#1; IONIC_LIQ#2</t>
        </is>
      </c>
      <c r="G221" s="39" t="n">
        <v>2</v>
      </c>
      <c r="H221" s="39" t="inlineStr">
        <is>
          <t>GAS#1</t>
        </is>
      </c>
      <c r="I221" s="39" t="n">
        <v>-240283.6460283689</v>
      </c>
      <c r="J221" s="40" t="inlineStr"/>
    </row>
    <row r="222">
      <c r="A222" s="35" t="inlineStr">
        <is>
          <t>Cu-Al-O</t>
        </is>
      </c>
      <c r="B222" s="36" t="n">
        <v>1800</v>
      </c>
      <c r="C222" s="36" t="n">
        <v>0.267895</v>
      </c>
      <c r="D222" s="36" t="n">
        <v>0.068421</v>
      </c>
      <c r="E222" s="36" t="n">
        <v>0.6636840000000001</v>
      </c>
      <c r="F222" s="36" t="inlineStr">
        <is>
          <t>GAS#1; IONIC_LIQ#2</t>
        </is>
      </c>
      <c r="G222" s="36" t="n">
        <v>2</v>
      </c>
      <c r="H222" s="36" t="inlineStr">
        <is>
          <t>GAS#1</t>
        </is>
      </c>
      <c r="I222" s="36" t="n">
        <v>-223738.2211144416</v>
      </c>
      <c r="J222" s="37" t="inlineStr"/>
    </row>
    <row r="223">
      <c r="A223" s="38" t="inlineStr">
        <is>
          <t>Cu-Al-O</t>
        </is>
      </c>
      <c r="B223" s="39" t="n">
        <v>1800</v>
      </c>
      <c r="C223" s="39" t="n">
        <v>0.267895</v>
      </c>
      <c r="D223" s="39" t="n">
        <v>0.032105</v>
      </c>
      <c r="E223" s="39" t="n">
        <v>0.7</v>
      </c>
      <c r="F223" s="39" t="inlineStr">
        <is>
          <t>GAS#1; IONIC_LIQ#2</t>
        </is>
      </c>
      <c r="G223" s="39" t="n">
        <v>2</v>
      </c>
      <c r="H223" s="39" t="inlineStr">
        <is>
          <t>GAS#1</t>
        </is>
      </c>
      <c r="I223" s="39" t="n">
        <v>-206883.6084731769</v>
      </c>
      <c r="J223" s="40" t="inlineStr"/>
    </row>
    <row r="224">
      <c r="A224" s="35" t="inlineStr">
        <is>
          <t>Cu-Al-O</t>
        </is>
      </c>
      <c r="B224" s="36" t="n">
        <v>1800</v>
      </c>
      <c r="C224" s="36" t="n">
        <v>0.293684</v>
      </c>
      <c r="D224" s="36" t="n">
        <v>0.696316</v>
      </c>
      <c r="E224" s="36" t="n">
        <v>0.01</v>
      </c>
      <c r="F224" s="36" t="inlineStr">
        <is>
          <t>CORUNDUM#1; IONIC_LIQ#1</t>
        </is>
      </c>
      <c r="G224" s="36" t="n">
        <v>2</v>
      </c>
      <c r="H224" s="36" t="inlineStr">
        <is>
          <t>CORUNDUM#1</t>
        </is>
      </c>
      <c r="I224" s="36" t="n">
        <v>-132947.1930863499</v>
      </c>
      <c r="J224" s="37" t="inlineStr"/>
    </row>
    <row r="225">
      <c r="A225" s="38" t="inlineStr">
        <is>
          <t>Cu-Al-O</t>
        </is>
      </c>
      <c r="B225" s="39" t="n">
        <v>1800</v>
      </c>
      <c r="C225" s="39" t="n">
        <v>0.293684</v>
      </c>
      <c r="D225" s="39" t="n">
        <v>0.66</v>
      </c>
      <c r="E225" s="39" t="n">
        <v>0.046316</v>
      </c>
      <c r="F225" s="39" t="inlineStr">
        <is>
          <t>CORUNDUM#1; IONIC_LIQ#1</t>
        </is>
      </c>
      <c r="G225" s="39" t="n">
        <v>2</v>
      </c>
      <c r="H225" s="39" t="inlineStr">
        <is>
          <t>CORUNDUM#1</t>
        </is>
      </c>
      <c r="I225" s="39" t="n">
        <v>-149503.4588668979</v>
      </c>
      <c r="J225" s="40" t="inlineStr"/>
    </row>
    <row r="226">
      <c r="A226" s="35" t="inlineStr">
        <is>
          <t>Cu-Al-O</t>
        </is>
      </c>
      <c r="B226" s="36" t="n">
        <v>1800</v>
      </c>
      <c r="C226" s="36" t="n">
        <v>0.293684</v>
      </c>
      <c r="D226" s="36" t="n">
        <v>0.623684</v>
      </c>
      <c r="E226" s="36" t="n">
        <v>0.082632</v>
      </c>
      <c r="F226" s="36" t="inlineStr">
        <is>
          <t>CORUNDUM#1; IONIC_LIQ#1</t>
        </is>
      </c>
      <c r="G226" s="36" t="n">
        <v>2</v>
      </c>
      <c r="H226" s="36" t="inlineStr">
        <is>
          <t>CORUNDUM#1</t>
        </is>
      </c>
      <c r="I226" s="36" t="n">
        <v>-166006.3772451727</v>
      </c>
      <c r="J226" s="37" t="inlineStr"/>
    </row>
    <row r="227">
      <c r="A227" s="38" t="inlineStr">
        <is>
          <t>Cu-Al-O</t>
        </is>
      </c>
      <c r="B227" s="39" t="n">
        <v>1800</v>
      </c>
      <c r="C227" s="39" t="n">
        <v>0.293684</v>
      </c>
      <c r="D227" s="39" t="n">
        <v>0.587368</v>
      </c>
      <c r="E227" s="39" t="n">
        <v>0.118947</v>
      </c>
      <c r="F227" s="39" t="inlineStr">
        <is>
          <t>CORUNDUM#1; IONIC_LIQ#1</t>
        </is>
      </c>
      <c r="G227" s="39" t="n">
        <v>2</v>
      </c>
      <c r="H227" s="39" t="inlineStr">
        <is>
          <t>CORUNDUM#1</t>
        </is>
      </c>
      <c r="I227" s="39" t="n">
        <v>-182443.0831622569</v>
      </c>
      <c r="J227" s="40" t="inlineStr"/>
    </row>
    <row r="228">
      <c r="A228" s="35" t="inlineStr">
        <is>
          <t>Cu-Al-O</t>
        </is>
      </c>
      <c r="B228" s="36" t="n">
        <v>1800</v>
      </c>
      <c r="C228" s="36" t="n">
        <v>0.293684</v>
      </c>
      <c r="D228" s="36" t="n">
        <v>0.551053</v>
      </c>
      <c r="E228" s="36" t="n">
        <v>0.155263</v>
      </c>
      <c r="F228" s="36" t="inlineStr">
        <is>
          <t>CORUNDUM#1; IONIC_LIQ#1</t>
        </is>
      </c>
      <c r="G228" s="36" t="n">
        <v>2</v>
      </c>
      <c r="H228" s="36" t="inlineStr">
        <is>
          <t>CORUNDUM#1</t>
        </is>
      </c>
      <c r="I228" s="36" t="n">
        <v>-198795.7954418763</v>
      </c>
      <c r="J228" s="37" t="inlineStr"/>
    </row>
    <row r="229">
      <c r="A229" s="38" t="inlineStr">
        <is>
          <t>Cu-Al-O</t>
        </is>
      </c>
      <c r="B229" s="39" t="n">
        <v>1800</v>
      </c>
      <c r="C229" s="39" t="n">
        <v>0.293684</v>
      </c>
      <c r="D229" s="39" t="n">
        <v>0.514737</v>
      </c>
      <c r="E229" s="39" t="n">
        <v>0.191579</v>
      </c>
      <c r="F229" s="39" t="inlineStr">
        <is>
          <t>CORUNDUM#1; IONIC_LIQ#1</t>
        </is>
      </c>
      <c r="G229" s="39" t="n">
        <v>2</v>
      </c>
      <c r="H229" s="39" t="inlineStr">
        <is>
          <t>CORUNDUM#1</t>
        </is>
      </c>
      <c r="I229" s="39" t="n">
        <v>-215039.1442502322</v>
      </c>
      <c r="J229" s="40" t="inlineStr"/>
    </row>
    <row r="230">
      <c r="A230" s="35" t="inlineStr">
        <is>
          <t>Cu-Al-O</t>
        </is>
      </c>
      <c r="B230" s="36" t="n">
        <v>1800</v>
      </c>
      <c r="C230" s="36" t="n">
        <v>0.293684</v>
      </c>
      <c r="D230" s="36" t="n">
        <v>0.478421</v>
      </c>
      <c r="E230" s="36" t="n">
        <v>0.227895</v>
      </c>
      <c r="F230" s="36" t="inlineStr">
        <is>
          <t>CORUNDUM#1; IONIC_LIQ#1</t>
        </is>
      </c>
      <c r="G230" s="36" t="n">
        <v>2</v>
      </c>
      <c r="H230" s="36" t="inlineStr">
        <is>
          <t>CORUNDUM#1</t>
        </is>
      </c>
      <c r="I230" s="36" t="n">
        <v>-231135.5310122689</v>
      </c>
      <c r="J230" s="37" t="inlineStr"/>
    </row>
    <row r="231">
      <c r="A231" s="38" t="inlineStr">
        <is>
          <t>Cu-Al-O</t>
        </is>
      </c>
      <c r="B231" s="39" t="n">
        <v>1800</v>
      </c>
      <c r="C231" s="39" t="n">
        <v>0.293684</v>
      </c>
      <c r="D231" s="39" t="n">
        <v>0.442105</v>
      </c>
      <c r="E231" s="39" t="n">
        <v>0.264211</v>
      </c>
      <c r="F231" s="39" t="inlineStr">
        <is>
          <t>CORUNDUM#1; IONIC_LIQ#1</t>
        </is>
      </c>
      <c r="G231" s="39" t="n">
        <v>2</v>
      </c>
      <c r="H231" s="39" t="inlineStr">
        <is>
          <t>CORUNDUM#1</t>
        </is>
      </c>
      <c r="I231" s="39" t="n">
        <v>-247026.5979474595</v>
      </c>
      <c r="J231" s="40" t="inlineStr"/>
    </row>
    <row r="232">
      <c r="A232" s="35" t="inlineStr">
        <is>
          <t>Cu-Al-O</t>
        </is>
      </c>
      <c r="B232" s="36" t="n">
        <v>1800</v>
      </c>
      <c r="C232" s="36" t="n">
        <v>0.293684</v>
      </c>
      <c r="D232" s="36" t="n">
        <v>0.405789</v>
      </c>
      <c r="E232" s="36" t="n">
        <v>0.300526</v>
      </c>
      <c r="F232" s="36" t="inlineStr">
        <is>
          <t>CORUNDUM#1; IONIC_LIQ#1</t>
        </is>
      </c>
      <c r="G232" s="36" t="n">
        <v>2</v>
      </c>
      <c r="H232" s="36" t="inlineStr">
        <is>
          <t>CORUNDUM#1</t>
        </is>
      </c>
      <c r="I232" s="36" t="n">
        <v>-262616.383505481</v>
      </c>
      <c r="J232" s="37" t="inlineStr"/>
    </row>
    <row r="233">
      <c r="A233" s="38" t="inlineStr">
        <is>
          <t>Cu-Al-O</t>
        </is>
      </c>
      <c r="B233" s="39" t="n">
        <v>1800</v>
      </c>
      <c r="C233" s="39" t="n">
        <v>0.293684</v>
      </c>
      <c r="D233" s="39" t="n">
        <v>0.369474</v>
      </c>
      <c r="E233" s="39" t="n">
        <v>0.336842</v>
      </c>
      <c r="F233" s="39" t="inlineStr">
        <is>
          <t>CORUNDUM#1; IONIC_LIQ#1</t>
        </is>
      </c>
      <c r="G233" s="39" t="n">
        <v>2</v>
      </c>
      <c r="H233" s="39" t="inlineStr">
        <is>
          <t>CORUNDUM#1</t>
        </is>
      </c>
      <c r="I233" s="39" t="n">
        <v>-277734.7625519936</v>
      </c>
      <c r="J233" s="40" t="inlineStr"/>
    </row>
    <row r="234">
      <c r="A234" s="35" t="inlineStr">
        <is>
          <t>Cu-Al-O</t>
        </is>
      </c>
      <c r="B234" s="36" t="n">
        <v>1800</v>
      </c>
      <c r="C234" s="36" t="n">
        <v>0.293684</v>
      </c>
      <c r="D234" s="36" t="n">
        <v>0.333158</v>
      </c>
      <c r="E234" s="36" t="n">
        <v>0.373158</v>
      </c>
      <c r="F234" s="36" t="inlineStr">
        <is>
          <t>CORUNDUM#1; IONIC_LIQ#1</t>
        </is>
      </c>
      <c r="G234" s="36" t="n">
        <v>2</v>
      </c>
      <c r="H234" s="36" t="inlineStr">
        <is>
          <t>CORUNDUM#1</t>
        </is>
      </c>
      <c r="I234" s="36" t="n">
        <v>-292046.0355814636</v>
      </c>
      <c r="J234" s="37" t="inlineStr"/>
    </row>
    <row r="235">
      <c r="A235" s="38" t="inlineStr">
        <is>
          <t>Cu-Al-O</t>
        </is>
      </c>
      <c r="B235" s="39" t="n">
        <v>1800</v>
      </c>
      <c r="C235" s="39" t="n">
        <v>0.293684</v>
      </c>
      <c r="D235" s="39" t="n">
        <v>0.296842</v>
      </c>
      <c r="E235" s="39" t="n">
        <v>0.409474</v>
      </c>
      <c r="F235" s="39" t="inlineStr">
        <is>
          <t>CORUNDUM#1; IONIC_LIQ#1</t>
        </is>
      </c>
      <c r="G235" s="39" t="n">
        <v>2</v>
      </c>
      <c r="H235" s="39" t="inlineStr">
        <is>
          <t>CORUNDUM#1</t>
        </is>
      </c>
      <c r="I235" s="39" t="n">
        <v>-304737.664175603</v>
      </c>
      <c r="J235" s="40" t="inlineStr"/>
    </row>
    <row r="236">
      <c r="A236" s="35" t="inlineStr">
        <is>
          <t>Cu-Al-O</t>
        </is>
      </c>
      <c r="B236" s="36" t="n">
        <v>1800</v>
      </c>
      <c r="C236" s="36" t="n">
        <v>0.293684</v>
      </c>
      <c r="D236" s="36" t="n">
        <v>0.260526</v>
      </c>
      <c r="E236" s="36" t="n">
        <v>0.445789</v>
      </c>
      <c r="F236" s="36" t="inlineStr">
        <is>
          <t>CORUNDUM#1; IONIC_LIQ#1; IONIC_LIQ#2</t>
        </is>
      </c>
      <c r="G236" s="36" t="n">
        <v>3</v>
      </c>
      <c r="H236" s="36" t="inlineStr">
        <is>
          <t>CORUNDUM#1</t>
        </is>
      </c>
      <c r="I236" s="36" t="n">
        <v>-302211.036683664</v>
      </c>
      <c r="J236" s="37" t="inlineStr"/>
    </row>
    <row r="237">
      <c r="A237" s="38" t="inlineStr">
        <is>
          <t>Cu-Al-O</t>
        </is>
      </c>
      <c r="B237" s="39" t="n">
        <v>1800</v>
      </c>
      <c r="C237" s="39" t="n">
        <v>0.293684</v>
      </c>
      <c r="D237" s="39" t="n">
        <v>0.224211</v>
      </c>
      <c r="E237" s="39" t="n">
        <v>0.482105</v>
      </c>
      <c r="F237" s="39" t="inlineStr">
        <is>
          <t>CORUNDUM#1; IONIC_LIQ#1; IONIC_LIQ#2</t>
        </is>
      </c>
      <c r="G237" s="39" t="n">
        <v>3</v>
      </c>
      <c r="H237" s="39" t="inlineStr">
        <is>
          <t>CORUNDUM#1</t>
        </is>
      </c>
      <c r="I237" s="39" t="n">
        <v>-291343.2611308859</v>
      </c>
      <c r="J237" s="40" t="inlineStr"/>
    </row>
    <row r="238">
      <c r="A238" s="35" t="inlineStr">
        <is>
          <t>Cu-Al-O</t>
        </is>
      </c>
      <c r="B238" s="36" t="n">
        <v>1800</v>
      </c>
      <c r="C238" s="36" t="n">
        <v>0.293684</v>
      </c>
      <c r="D238" s="36" t="n">
        <v>0.187895</v>
      </c>
      <c r="E238" s="36" t="n">
        <v>0.518421</v>
      </c>
      <c r="F238" s="36" t="inlineStr">
        <is>
          <t>GAS#1; IONIC_LIQ#2</t>
        </is>
      </c>
      <c r="G238" s="36" t="n">
        <v>2</v>
      </c>
      <c r="H238" s="36" t="inlineStr">
        <is>
          <t>GAS#1</t>
        </is>
      </c>
      <c r="I238" s="36" t="n">
        <v>-275796.318343594</v>
      </c>
      <c r="J238" s="37" t="inlineStr"/>
    </row>
    <row r="239">
      <c r="A239" s="38" t="inlineStr">
        <is>
          <t>Cu-Al-O</t>
        </is>
      </c>
      <c r="B239" s="39" t="n">
        <v>1800</v>
      </c>
      <c r="C239" s="39" t="n">
        <v>0.293684</v>
      </c>
      <c r="D239" s="39" t="n">
        <v>0.151579</v>
      </c>
      <c r="E239" s="39" t="n">
        <v>0.554737</v>
      </c>
      <c r="F239" s="39" t="inlineStr">
        <is>
          <t>GAS#1; IONIC_LIQ#2</t>
        </is>
      </c>
      <c r="G239" s="39" t="n">
        <v>2</v>
      </c>
      <c r="H239" s="39" t="inlineStr">
        <is>
          <t>GAS#1</t>
        </is>
      </c>
      <c r="I239" s="39" t="n">
        <v>-259535.7311742837</v>
      </c>
      <c r="J239" s="40" t="inlineStr"/>
    </row>
    <row r="240">
      <c r="A240" s="35" t="inlineStr">
        <is>
          <t>Cu-Al-O</t>
        </is>
      </c>
      <c r="B240" s="36" t="n">
        <v>1800</v>
      </c>
      <c r="C240" s="36" t="n">
        <v>0.293684</v>
      </c>
      <c r="D240" s="36" t="n">
        <v>0.115263</v>
      </c>
      <c r="E240" s="36" t="n">
        <v>0.5910530000000001</v>
      </c>
      <c r="F240" s="36" t="inlineStr">
        <is>
          <t>GAS#1; IONIC_LIQ#2</t>
        </is>
      </c>
      <c r="G240" s="36" t="n">
        <v>2</v>
      </c>
      <c r="H240" s="36" t="inlineStr">
        <is>
          <t>GAS#1</t>
        </is>
      </c>
      <c r="I240" s="36" t="n">
        <v>-243169.992430399</v>
      </c>
      <c r="J240" s="37" t="inlineStr"/>
    </row>
    <row r="241">
      <c r="A241" s="38" t="inlineStr">
        <is>
          <t>Cu-Al-O</t>
        </is>
      </c>
      <c r="B241" s="39" t="n">
        <v>1800</v>
      </c>
      <c r="C241" s="39" t="n">
        <v>0.293684</v>
      </c>
      <c r="D241" s="39" t="n">
        <v>0.078947</v>
      </c>
      <c r="E241" s="39" t="n">
        <v>0.627368</v>
      </c>
      <c r="F241" s="39" t="inlineStr">
        <is>
          <t>GAS#1; IONIC_LIQ#2</t>
        </is>
      </c>
      <c r="G241" s="39" t="n">
        <v>2</v>
      </c>
      <c r="H241" s="39" t="inlineStr">
        <is>
          <t>GAS#1</t>
        </is>
      </c>
      <c r="I241" s="39" t="n">
        <v>-226637.9985680095</v>
      </c>
      <c r="J241" s="40" t="inlineStr"/>
    </row>
    <row r="242">
      <c r="A242" s="35" t="inlineStr">
        <is>
          <t>Cu-Al-O</t>
        </is>
      </c>
      <c r="B242" s="36" t="n">
        <v>1800</v>
      </c>
      <c r="C242" s="36" t="n">
        <v>0.293684</v>
      </c>
      <c r="D242" s="36" t="n">
        <v>0.042632</v>
      </c>
      <c r="E242" s="36" t="n">
        <v>0.6636840000000001</v>
      </c>
      <c r="F242" s="36" t="inlineStr">
        <is>
          <t>GAS#1; IONIC_LIQ#2</t>
        </is>
      </c>
      <c r="G242" s="36" t="n">
        <v>2</v>
      </c>
      <c r="H242" s="36" t="inlineStr">
        <is>
          <t>GAS#1</t>
        </is>
      </c>
      <c r="I242" s="36" t="n">
        <v>-209841.3958918463</v>
      </c>
      <c r="J242" s="37" t="inlineStr"/>
    </row>
    <row r="243">
      <c r="A243" s="38" t="inlineStr">
        <is>
          <t>Cu-Al-O</t>
        </is>
      </c>
      <c r="B243" s="39" t="n">
        <v>1800</v>
      </c>
      <c r="C243" s="39" t="n">
        <v>0.319474</v>
      </c>
      <c r="D243" s="39" t="n">
        <v>0.670526</v>
      </c>
      <c r="E243" s="39" t="n">
        <v>0.01</v>
      </c>
      <c r="F243" s="39" t="inlineStr">
        <is>
          <t>CORUNDUM#1; IONIC_LIQ#1</t>
        </is>
      </c>
      <c r="G243" s="39" t="n">
        <v>2</v>
      </c>
      <c r="H243" s="39" t="inlineStr">
        <is>
          <t>CORUNDUM#1</t>
        </is>
      </c>
      <c r="I243" s="39" t="n">
        <v>-133890.1315165066</v>
      </c>
      <c r="J243" s="40" t="inlineStr"/>
    </row>
    <row r="244">
      <c r="A244" s="35" t="inlineStr">
        <is>
          <t>Cu-Al-O</t>
        </is>
      </c>
      <c r="B244" s="36" t="n">
        <v>1800</v>
      </c>
      <c r="C244" s="36" t="n">
        <v>0.319474</v>
      </c>
      <c r="D244" s="36" t="n">
        <v>0.634211</v>
      </c>
      <c r="E244" s="36" t="n">
        <v>0.046316</v>
      </c>
      <c r="F244" s="36" t="inlineStr">
        <is>
          <t>CORUNDUM#1; IONIC_LIQ#1</t>
        </is>
      </c>
      <c r="G244" s="36" t="n">
        <v>2</v>
      </c>
      <c r="H244" s="36" t="inlineStr">
        <is>
          <t>CORUNDUM#1</t>
        </is>
      </c>
      <c r="I244" s="36" t="n">
        <v>-150376.6286499522</v>
      </c>
      <c r="J244" s="37" t="inlineStr"/>
    </row>
    <row r="245">
      <c r="A245" s="38" t="inlineStr">
        <is>
          <t>Cu-Al-O</t>
        </is>
      </c>
      <c r="B245" s="39" t="n">
        <v>1800</v>
      </c>
      <c r="C245" s="39" t="n">
        <v>0.319474</v>
      </c>
      <c r="D245" s="39" t="n">
        <v>0.597895</v>
      </c>
      <c r="E245" s="39" t="n">
        <v>0.082632</v>
      </c>
      <c r="F245" s="39" t="inlineStr">
        <is>
          <t>CORUNDUM#1; IONIC_LIQ#1</t>
        </is>
      </c>
      <c r="G245" s="39" t="n">
        <v>2</v>
      </c>
      <c r="H245" s="39" t="inlineStr">
        <is>
          <t>CORUNDUM#1</t>
        </is>
      </c>
      <c r="I245" s="39" t="n">
        <v>-166799.0199165038</v>
      </c>
      <c r="J245" s="40" t="inlineStr"/>
    </row>
    <row r="246">
      <c r="A246" s="35" t="inlineStr">
        <is>
          <t>Cu-Al-O</t>
        </is>
      </c>
      <c r="B246" s="36" t="n">
        <v>1800</v>
      </c>
      <c r="C246" s="36" t="n">
        <v>0.319474</v>
      </c>
      <c r="D246" s="36" t="n">
        <v>0.5615790000000001</v>
      </c>
      <c r="E246" s="36" t="n">
        <v>0.118947</v>
      </c>
      <c r="F246" s="36" t="inlineStr">
        <is>
          <t>CORUNDUM#1; IONIC_LIQ#1</t>
        </is>
      </c>
      <c r="G246" s="36" t="n">
        <v>2</v>
      </c>
      <c r="H246" s="36" t="inlineStr">
        <is>
          <t>CORUNDUM#1</t>
        </is>
      </c>
      <c r="I246" s="36" t="n">
        <v>-183141.3157114084</v>
      </c>
      <c r="J246" s="37" t="inlineStr"/>
    </row>
    <row r="247">
      <c r="A247" s="38" t="inlineStr">
        <is>
          <t>Cu-Al-O</t>
        </is>
      </c>
      <c r="B247" s="39" t="n">
        <v>1800</v>
      </c>
      <c r="C247" s="39" t="n">
        <v>0.319474</v>
      </c>
      <c r="D247" s="39" t="n">
        <v>0.525263</v>
      </c>
      <c r="E247" s="39" t="n">
        <v>0.155263</v>
      </c>
      <c r="F247" s="39" t="inlineStr">
        <is>
          <t>CORUNDUM#1; IONIC_LIQ#1</t>
        </is>
      </c>
      <c r="G247" s="39" t="n">
        <v>2</v>
      </c>
      <c r="H247" s="39" t="inlineStr">
        <is>
          <t>CORUNDUM#1</t>
        </is>
      </c>
      <c r="I247" s="39" t="n">
        <v>-199381.2534767087</v>
      </c>
      <c r="J247" s="40" t="inlineStr"/>
    </row>
    <row r="248">
      <c r="A248" s="35" t="inlineStr">
        <is>
          <t>Cu-Al-O</t>
        </is>
      </c>
      <c r="B248" s="36" t="n">
        <v>1800</v>
      </c>
      <c r="C248" s="36" t="n">
        <v>0.319474</v>
      </c>
      <c r="D248" s="36" t="n">
        <v>0.488947</v>
      </c>
      <c r="E248" s="36" t="n">
        <v>0.191579</v>
      </c>
      <c r="F248" s="36" t="inlineStr">
        <is>
          <t>CORUNDUM#1; IONIC_LIQ#1</t>
        </is>
      </c>
      <c r="G248" s="36" t="n">
        <v>2</v>
      </c>
      <c r="H248" s="36" t="inlineStr">
        <is>
          <t>CORUNDUM#1</t>
        </is>
      </c>
      <c r="I248" s="36" t="n">
        <v>-215486.8104532867</v>
      </c>
      <c r="J248" s="37" t="inlineStr"/>
    </row>
    <row r="249">
      <c r="A249" s="38" t="inlineStr">
        <is>
          <t>Cu-Al-O</t>
        </is>
      </c>
      <c r="B249" s="39" t="n">
        <v>1800</v>
      </c>
      <c r="C249" s="39" t="n">
        <v>0.319474</v>
      </c>
      <c r="D249" s="39" t="n">
        <v>0.452632</v>
      </c>
      <c r="E249" s="39" t="n">
        <v>0.227895</v>
      </c>
      <c r="F249" s="39" t="inlineStr">
        <is>
          <t>CORUNDUM#1; IONIC_LIQ#1</t>
        </is>
      </c>
      <c r="G249" s="39" t="n">
        <v>2</v>
      </c>
      <c r="H249" s="39" t="inlineStr">
        <is>
          <t>CORUNDUM#1</t>
        </is>
      </c>
      <c r="I249" s="39" t="n">
        <v>-231410.0921325853</v>
      </c>
      <c r="J249" s="40" t="inlineStr"/>
    </row>
    <row r="250">
      <c r="A250" s="35" t="inlineStr">
        <is>
          <t>Cu-Al-O</t>
        </is>
      </c>
      <c r="B250" s="36" t="n">
        <v>1800</v>
      </c>
      <c r="C250" s="36" t="n">
        <v>0.319474</v>
      </c>
      <c r="D250" s="36" t="n">
        <v>0.416316</v>
      </c>
      <c r="E250" s="36" t="n">
        <v>0.264211</v>
      </c>
      <c r="F250" s="36" t="inlineStr">
        <is>
          <t>CORUNDUM#1; IONIC_LIQ#1</t>
        </is>
      </c>
      <c r="G250" s="36" t="n">
        <v>2</v>
      </c>
      <c r="H250" s="36" t="inlineStr">
        <is>
          <t>CORUNDUM#1</t>
        </is>
      </c>
      <c r="I250" s="36" t="n">
        <v>-247075.9627838166</v>
      </c>
      <c r="J250" s="37" t="inlineStr"/>
    </row>
    <row r="251">
      <c r="A251" s="38" t="inlineStr">
        <is>
          <t>Cu-Al-O</t>
        </is>
      </c>
      <c r="B251" s="39" t="n">
        <v>1800</v>
      </c>
      <c r="C251" s="39" t="n">
        <v>0.319474</v>
      </c>
      <c r="D251" s="39" t="n">
        <v>0.38</v>
      </c>
      <c r="E251" s="39" t="n">
        <v>0.300526</v>
      </c>
      <c r="F251" s="39" t="inlineStr">
        <is>
          <t>CORUNDUM#1; IONIC_LIQ#1</t>
        </is>
      </c>
      <c r="G251" s="39" t="n">
        <v>2</v>
      </c>
      <c r="H251" s="39" t="inlineStr">
        <is>
          <t>CORUNDUM#1</t>
        </is>
      </c>
      <c r="I251" s="39" t="n">
        <v>-262359.2148105851</v>
      </c>
      <c r="J251" s="40" t="inlineStr"/>
    </row>
    <row r="252">
      <c r="A252" s="35" t="inlineStr">
        <is>
          <t>Cu-Al-O</t>
        </is>
      </c>
      <c r="B252" s="36" t="n">
        <v>1800</v>
      </c>
      <c r="C252" s="36" t="n">
        <v>0.319474</v>
      </c>
      <c r="D252" s="36" t="n">
        <v>0.343684</v>
      </c>
      <c r="E252" s="36" t="n">
        <v>0.336842</v>
      </c>
      <c r="F252" s="36" t="inlineStr">
        <is>
          <t>CORUNDUM#1; IONIC_LIQ#1</t>
        </is>
      </c>
      <c r="G252" s="36" t="n">
        <v>2</v>
      </c>
      <c r="H252" s="36" t="inlineStr">
        <is>
          <t>CORUNDUM#1</t>
        </is>
      </c>
      <c r="I252" s="36" t="n">
        <v>-277033.564110642</v>
      </c>
      <c r="J252" s="37" t="inlineStr"/>
    </row>
    <row r="253">
      <c r="A253" s="38" t="inlineStr">
        <is>
          <t>Cu-Al-O</t>
        </is>
      </c>
      <c r="B253" s="39" t="n">
        <v>1800</v>
      </c>
      <c r="C253" s="39" t="n">
        <v>0.319474</v>
      </c>
      <c r="D253" s="39" t="n">
        <v>0.307368</v>
      </c>
      <c r="E253" s="39" t="n">
        <v>0.373158</v>
      </c>
      <c r="F253" s="39" t="inlineStr">
        <is>
          <t>CORUNDUM#1; IONIC_LIQ#1</t>
        </is>
      </c>
      <c r="G253" s="39" t="n">
        <v>2</v>
      </c>
      <c r="H253" s="39" t="inlineStr">
        <is>
          <t>CORUNDUM#1</t>
        </is>
      </c>
      <c r="I253" s="39" t="n">
        <v>-290634.824712528</v>
      </c>
      <c r="J253" s="40" t="inlineStr"/>
    </row>
    <row r="254">
      <c r="A254" s="35" t="inlineStr">
        <is>
          <t>Cu-Al-O</t>
        </is>
      </c>
      <c r="B254" s="36" t="n">
        <v>1800</v>
      </c>
      <c r="C254" s="36" t="n">
        <v>0.319474</v>
      </c>
      <c r="D254" s="36" t="n">
        <v>0.271053</v>
      </c>
      <c r="E254" s="36" t="n">
        <v>0.409474</v>
      </c>
      <c r="F254" s="36" t="inlineStr">
        <is>
          <t>CORUNDUM#1; IONIC_LIQ#1</t>
        </is>
      </c>
      <c r="G254" s="36" t="n">
        <v>2</v>
      </c>
      <c r="H254" s="36" t="inlineStr">
        <is>
          <t>CORUNDUM#1</t>
        </is>
      </c>
      <c r="I254" s="36" t="n">
        <v>-301160.4382401988</v>
      </c>
      <c r="J254" s="37" t="inlineStr"/>
    </row>
    <row r="255">
      <c r="A255" s="38" t="inlineStr">
        <is>
          <t>Cu-Al-O</t>
        </is>
      </c>
      <c r="B255" s="39" t="n">
        <v>1800</v>
      </c>
      <c r="C255" s="39" t="n">
        <v>0.319474</v>
      </c>
      <c r="D255" s="39" t="n">
        <v>0.234737</v>
      </c>
      <c r="E255" s="39" t="n">
        <v>0.445789</v>
      </c>
      <c r="F255" s="39" t="inlineStr">
        <is>
          <t>CORUNDUM#1; IONIC_LIQ#1; IONIC_LIQ#2</t>
        </is>
      </c>
      <c r="G255" s="39" t="n">
        <v>3</v>
      </c>
      <c r="H255" s="39" t="inlineStr">
        <is>
          <t>CORUNDUM#1</t>
        </is>
      </c>
      <c r="I255" s="39" t="n">
        <v>-290356.3963705444</v>
      </c>
      <c r="J255" s="40" t="inlineStr"/>
    </row>
    <row r="256">
      <c r="A256" s="35" t="inlineStr">
        <is>
          <t>Cu-Al-O</t>
        </is>
      </c>
      <c r="B256" s="36" t="n">
        <v>1800</v>
      </c>
      <c r="C256" s="36" t="n">
        <v>0.319474</v>
      </c>
      <c r="D256" s="36" t="n">
        <v>0.198421</v>
      </c>
      <c r="E256" s="36" t="n">
        <v>0.482105</v>
      </c>
      <c r="F256" s="36" t="inlineStr">
        <is>
          <t>IONIC_LIQ#2</t>
        </is>
      </c>
      <c r="G256" s="36" t="n">
        <v>1</v>
      </c>
      <c r="H256" s="36" t="inlineStr">
        <is>
          <t>IONIC_LIQ#2</t>
        </is>
      </c>
      <c r="I256" s="36" t="n">
        <v>-278695.1249836031</v>
      </c>
      <c r="J256" s="37" t="inlineStr"/>
    </row>
    <row r="257">
      <c r="A257" s="38" t="inlineStr">
        <is>
          <t>Cu-Al-O</t>
        </is>
      </c>
      <c r="B257" s="39" t="n">
        <v>1800</v>
      </c>
      <c r="C257" s="39" t="n">
        <v>0.319474</v>
      </c>
      <c r="D257" s="39" t="n">
        <v>0.162105</v>
      </c>
      <c r="E257" s="39" t="n">
        <v>0.518421</v>
      </c>
      <c r="F257" s="39" t="inlineStr">
        <is>
          <t>GAS#1; IONIC_LIQ#2</t>
        </is>
      </c>
      <c r="G257" s="39" t="n">
        <v>2</v>
      </c>
      <c r="H257" s="39" t="inlineStr">
        <is>
          <t>GAS#1</t>
        </is>
      </c>
      <c r="I257" s="39" t="n">
        <v>-262425.6461521295</v>
      </c>
      <c r="J257" s="40" t="inlineStr"/>
    </row>
    <row r="258">
      <c r="A258" s="35" t="inlineStr">
        <is>
          <t>Cu-Al-O</t>
        </is>
      </c>
      <c r="B258" s="36" t="n">
        <v>1800</v>
      </c>
      <c r="C258" s="36" t="n">
        <v>0.319474</v>
      </c>
      <c r="D258" s="36" t="n">
        <v>0.125789</v>
      </c>
      <c r="E258" s="36" t="n">
        <v>0.554737</v>
      </c>
      <c r="F258" s="36" t="inlineStr">
        <is>
          <t>GAS#1; IONIC_LIQ#2</t>
        </is>
      </c>
      <c r="G258" s="36" t="n">
        <v>2</v>
      </c>
      <c r="H258" s="36" t="inlineStr">
        <is>
          <t>GAS#1</t>
        </is>
      </c>
      <c r="I258" s="36" t="n">
        <v>-246056.3184846545</v>
      </c>
      <c r="J258" s="37" t="inlineStr"/>
    </row>
    <row r="259">
      <c r="A259" s="38" t="inlineStr">
        <is>
          <t>Cu-Al-O</t>
        </is>
      </c>
      <c r="B259" s="39" t="n">
        <v>1800</v>
      </c>
      <c r="C259" s="39" t="n">
        <v>0.319474</v>
      </c>
      <c r="D259" s="39" t="n">
        <v>0.089474</v>
      </c>
      <c r="E259" s="39" t="n">
        <v>0.5910530000000001</v>
      </c>
      <c r="F259" s="39" t="inlineStr">
        <is>
          <t>GAS#1; IONIC_LIQ#2</t>
        </is>
      </c>
      <c r="G259" s="39" t="n">
        <v>2</v>
      </c>
      <c r="H259" s="39" t="inlineStr">
        <is>
          <t>GAS#1</t>
        </is>
      </c>
      <c r="I259" s="39" t="n">
        <v>-229535.2357989182</v>
      </c>
      <c r="J259" s="40" t="inlineStr"/>
    </row>
    <row r="260">
      <c r="A260" s="35" t="inlineStr">
        <is>
          <t>Cu-Al-O</t>
        </is>
      </c>
      <c r="B260" s="36" t="n">
        <v>1800</v>
      </c>
      <c r="C260" s="36" t="n">
        <v>0.319474</v>
      </c>
      <c r="D260" s="36" t="n">
        <v>0.053158</v>
      </c>
      <c r="E260" s="36" t="n">
        <v>0.627368</v>
      </c>
      <c r="F260" s="36" t="inlineStr">
        <is>
          <t>GAS#1; IONIC_LIQ#2</t>
        </is>
      </c>
      <c r="G260" s="36" t="n">
        <v>2</v>
      </c>
      <c r="H260" s="36" t="inlineStr">
        <is>
          <t>GAS#1</t>
        </is>
      </c>
      <c r="I260" s="36" t="n">
        <v>-212782.7225403442</v>
      </c>
      <c r="J260" s="37" t="inlineStr"/>
    </row>
    <row r="261">
      <c r="A261" s="38" t="inlineStr">
        <is>
          <t>Cu-Al-O</t>
        </is>
      </c>
      <c r="B261" s="39" t="n">
        <v>1800</v>
      </c>
      <c r="C261" s="39" t="n">
        <v>0.319474</v>
      </c>
      <c r="D261" s="39" t="n">
        <v>0.016842</v>
      </c>
      <c r="E261" s="39" t="n">
        <v>0.6636840000000001</v>
      </c>
      <c r="F261" s="39" t="inlineStr">
        <is>
          <t>GAS#1; IONIC_LIQ#2</t>
        </is>
      </c>
      <c r="G261" s="39" t="n">
        <v>2</v>
      </c>
      <c r="H261" s="39" t="inlineStr">
        <is>
          <t>GAS#1</t>
        </is>
      </c>
      <c r="I261" s="39" t="n">
        <v>-195622.5404457184</v>
      </c>
      <c r="J261" s="40" t="inlineStr"/>
    </row>
    <row r="262">
      <c r="A262" s="35" t="inlineStr">
        <is>
          <t>Cu-Al-O</t>
        </is>
      </c>
      <c r="B262" s="36" t="n">
        <v>1800</v>
      </c>
      <c r="C262" s="36" t="n">
        <v>0.345263</v>
      </c>
      <c r="D262" s="36" t="n">
        <v>0.644737</v>
      </c>
      <c r="E262" s="36" t="n">
        <v>0.01</v>
      </c>
      <c r="F262" s="36" t="inlineStr">
        <is>
          <t>CORUNDUM#1; IONIC_LIQ#1</t>
        </is>
      </c>
      <c r="G262" s="36" t="n">
        <v>2</v>
      </c>
      <c r="H262" s="36" t="inlineStr">
        <is>
          <t>CORUNDUM#1</t>
        </is>
      </c>
      <c r="I262" s="36" t="n">
        <v>-134743.470255428</v>
      </c>
      <c r="J262" s="37" t="inlineStr"/>
    </row>
    <row r="263">
      <c r="A263" s="38" t="inlineStr">
        <is>
          <t>Cu-Al-O</t>
        </is>
      </c>
      <c r="B263" s="39" t="n">
        <v>1800</v>
      </c>
      <c r="C263" s="39" t="n">
        <v>0.345263</v>
      </c>
      <c r="D263" s="39" t="n">
        <v>0.608421</v>
      </c>
      <c r="E263" s="39" t="n">
        <v>0.046316</v>
      </c>
      <c r="F263" s="39" t="inlineStr">
        <is>
          <t>CORUNDUM#1; IONIC_LIQ#1</t>
        </is>
      </c>
      <c r="G263" s="39" t="n">
        <v>2</v>
      </c>
      <c r="H263" s="39" t="inlineStr">
        <is>
          <t>CORUNDUM#1</t>
        </is>
      </c>
      <c r="I263" s="39" t="n">
        <v>-151153.1564592834</v>
      </c>
      <c r="J263" s="40" t="inlineStr"/>
    </row>
    <row r="264">
      <c r="A264" s="35" t="inlineStr">
        <is>
          <t>Cu-Al-O</t>
        </is>
      </c>
      <c r="B264" s="36" t="n">
        <v>1800</v>
      </c>
      <c r="C264" s="36" t="n">
        <v>0.345263</v>
      </c>
      <c r="D264" s="36" t="n">
        <v>0.572105</v>
      </c>
      <c r="E264" s="36" t="n">
        <v>0.082632</v>
      </c>
      <c r="F264" s="36" t="inlineStr">
        <is>
          <t>CORUNDUM#1; IONIC_LIQ#1</t>
        </is>
      </c>
      <c r="G264" s="36" t="n">
        <v>2</v>
      </c>
      <c r="H264" s="36" t="inlineStr">
        <is>
          <t>CORUNDUM#1</t>
        </is>
      </c>
      <c r="I264" s="36" t="n">
        <v>-167486.3452666548</v>
      </c>
      <c r="J264" s="37" t="inlineStr"/>
    </row>
    <row r="265">
      <c r="A265" s="38" t="inlineStr">
        <is>
          <t>Cu-Al-O</t>
        </is>
      </c>
      <c r="B265" s="39" t="n">
        <v>1800</v>
      </c>
      <c r="C265" s="39" t="n">
        <v>0.345263</v>
      </c>
      <c r="D265" s="39" t="n">
        <v>0.535789</v>
      </c>
      <c r="E265" s="39" t="n">
        <v>0.118947</v>
      </c>
      <c r="F265" s="39" t="inlineStr">
        <is>
          <t>CORUNDUM#1; IONIC_LIQ#1</t>
        </is>
      </c>
      <c r="G265" s="39" t="n">
        <v>2</v>
      </c>
      <c r="H265" s="39" t="inlineStr">
        <is>
          <t>CORUNDUM#1</t>
        </is>
      </c>
      <c r="I265" s="39" t="n">
        <v>-183723.3452485269</v>
      </c>
      <c r="J265" s="40" t="inlineStr"/>
    </row>
    <row r="266">
      <c r="A266" s="35" t="inlineStr">
        <is>
          <t>Cu-Al-O</t>
        </is>
      </c>
      <c r="B266" s="36" t="n">
        <v>1800</v>
      </c>
      <c r="C266" s="36" t="n">
        <v>0.345263</v>
      </c>
      <c r="D266" s="36" t="n">
        <v>0.499474</v>
      </c>
      <c r="E266" s="36" t="n">
        <v>0.155263</v>
      </c>
      <c r="F266" s="36" t="inlineStr">
        <is>
          <t>CORUNDUM#1; IONIC_LIQ#1</t>
        </is>
      </c>
      <c r="G266" s="36" t="n">
        <v>2</v>
      </c>
      <c r="H266" s="36" t="inlineStr">
        <is>
          <t>CORUNDUM#1</t>
        </is>
      </c>
      <c r="I266" s="36" t="n">
        <v>-199836.5481580759</v>
      </c>
      <c r="J266" s="37" t="inlineStr"/>
    </row>
    <row r="267">
      <c r="A267" s="38" t="inlineStr">
        <is>
          <t>Cu-Al-O</t>
        </is>
      </c>
      <c r="B267" s="39" t="n">
        <v>1800</v>
      </c>
      <c r="C267" s="39" t="n">
        <v>0.345263</v>
      </c>
      <c r="D267" s="39" t="n">
        <v>0.463158</v>
      </c>
      <c r="E267" s="39" t="n">
        <v>0.191579</v>
      </c>
      <c r="F267" s="39" t="inlineStr">
        <is>
          <t>CORUNDUM#1; IONIC_LIQ#1</t>
        </is>
      </c>
      <c r="G267" s="39" t="n">
        <v>2</v>
      </c>
      <c r="H267" s="39" t="inlineStr">
        <is>
          <t>CORUNDUM#1</t>
        </is>
      </c>
      <c r="I267" s="39" t="n">
        <v>-215785.9319621818</v>
      </c>
      <c r="J267" s="40" t="inlineStr"/>
    </row>
    <row r="268">
      <c r="A268" s="35" t="inlineStr">
        <is>
          <t>Cu-Al-O</t>
        </is>
      </c>
      <c r="B268" s="36" t="n">
        <v>1800</v>
      </c>
      <c r="C268" s="36" t="n">
        <v>0.345263</v>
      </c>
      <c r="D268" s="36" t="n">
        <v>0.426842</v>
      </c>
      <c r="E268" s="36" t="n">
        <v>0.227895</v>
      </c>
      <c r="F268" s="36" t="inlineStr">
        <is>
          <t>CORUNDUM#1; IONIC_LIQ#1</t>
        </is>
      </c>
      <c r="G268" s="36" t="n">
        <v>2</v>
      </c>
      <c r="H268" s="36" t="inlineStr">
        <is>
          <t>CORUNDUM#1</t>
        </is>
      </c>
      <c r="I268" s="36" t="n">
        <v>-231511.1009873222</v>
      </c>
      <c r="J268" s="37" t="inlineStr"/>
    </row>
    <row r="269">
      <c r="A269" s="38" t="inlineStr">
        <is>
          <t>Cu-Al-O</t>
        </is>
      </c>
      <c r="B269" s="39" t="n">
        <v>1800</v>
      </c>
      <c r="C269" s="39" t="n">
        <v>0.345263</v>
      </c>
      <c r="D269" s="39" t="n">
        <v>0.390526</v>
      </c>
      <c r="E269" s="39" t="n">
        <v>0.264211</v>
      </c>
      <c r="F269" s="39" t="inlineStr">
        <is>
          <t>CORUNDUM#1; IONIC_LIQ#1</t>
        </is>
      </c>
      <c r="G269" s="39" t="n">
        <v>2</v>
      </c>
      <c r="H269" s="39" t="inlineStr">
        <is>
          <t>CORUNDUM#1</t>
        </is>
      </c>
      <c r="I269" s="39" t="n">
        <v>-246916.2765045173</v>
      </c>
      <c r="J269" s="40" t="inlineStr"/>
    </row>
    <row r="270">
      <c r="A270" s="35" t="inlineStr">
        <is>
          <t>Cu-Al-O</t>
        </is>
      </c>
      <c r="B270" s="36" t="n">
        <v>1800</v>
      </c>
      <c r="C270" s="36" t="n">
        <v>0.345263</v>
      </c>
      <c r="D270" s="36" t="n">
        <v>0.354211</v>
      </c>
      <c r="E270" s="36" t="n">
        <v>0.300526</v>
      </c>
      <c r="F270" s="36" t="inlineStr">
        <is>
          <t>CORUNDUM#1; IONIC_LIQ#1</t>
        </is>
      </c>
      <c r="G270" s="36" t="n">
        <v>2</v>
      </c>
      <c r="H270" s="36" t="inlineStr">
        <is>
          <t>CORUNDUM#1</t>
        </is>
      </c>
      <c r="I270" s="36" t="n">
        <v>-261839.5074584153</v>
      </c>
      <c r="J270" s="37" t="inlineStr"/>
    </row>
    <row r="271">
      <c r="A271" s="38" t="inlineStr">
        <is>
          <t>Cu-Al-O</t>
        </is>
      </c>
      <c r="B271" s="39" t="n">
        <v>1800</v>
      </c>
      <c r="C271" s="39" t="n">
        <v>0.345263</v>
      </c>
      <c r="D271" s="39" t="n">
        <v>0.317895</v>
      </c>
      <c r="E271" s="39" t="n">
        <v>0.336842</v>
      </c>
      <c r="F271" s="39" t="inlineStr">
        <is>
          <t>CORUNDUM#1; IONIC_LIQ#1</t>
        </is>
      </c>
      <c r="G271" s="39" t="n">
        <v>2</v>
      </c>
      <c r="H271" s="39" t="inlineStr">
        <is>
          <t>CORUNDUM#1</t>
        </is>
      </c>
      <c r="I271" s="39" t="n">
        <v>-275980.874733389</v>
      </c>
      <c r="J271" s="40" t="inlineStr"/>
    </row>
    <row r="272">
      <c r="A272" s="35" t="inlineStr">
        <is>
          <t>Cu-Al-O</t>
        </is>
      </c>
      <c r="B272" s="36" t="n">
        <v>1800</v>
      </c>
      <c r="C272" s="36" t="n">
        <v>0.345263</v>
      </c>
      <c r="D272" s="36" t="n">
        <v>0.281579</v>
      </c>
      <c r="E272" s="36" t="n">
        <v>0.373158</v>
      </c>
      <c r="F272" s="36" t="inlineStr">
        <is>
          <t>CORUNDUM#1; IONIC_LIQ#1</t>
        </is>
      </c>
      <c r="G272" s="36" t="n">
        <v>2</v>
      </c>
      <c r="H272" s="36" t="inlineStr">
        <is>
          <t>CORUNDUM#1</t>
        </is>
      </c>
      <c r="I272" s="36" t="n">
        <v>-288681.7971815187</v>
      </c>
      <c r="J272" s="37" t="inlineStr"/>
    </row>
    <row r="273">
      <c r="A273" s="38" t="inlineStr">
        <is>
          <t>Cu-Al-O</t>
        </is>
      </c>
      <c r="B273" s="39" t="n">
        <v>1800</v>
      </c>
      <c r="C273" s="39" t="n">
        <v>0.345263</v>
      </c>
      <c r="D273" s="39" t="n">
        <v>0.245263</v>
      </c>
      <c r="E273" s="39" t="n">
        <v>0.409474</v>
      </c>
      <c r="F273" s="39" t="inlineStr">
        <is>
          <t>CORUNDUM#1; IONIC_LIQ#1; IONIC_LIQ#2</t>
        </is>
      </c>
      <c r="G273" s="39" t="n">
        <v>3</v>
      </c>
      <c r="H273" s="39" t="inlineStr">
        <is>
          <t>CORUNDUM#1</t>
        </is>
      </c>
      <c r="I273" s="39" t="n">
        <v>-289369.5316102059</v>
      </c>
      <c r="J273" s="40" t="inlineStr"/>
    </row>
    <row r="274">
      <c r="A274" s="35" t="inlineStr">
        <is>
          <t>Cu-Al-O</t>
        </is>
      </c>
      <c r="B274" s="36" t="n">
        <v>1800</v>
      </c>
      <c r="C274" s="36" t="n">
        <v>0.345263</v>
      </c>
      <c r="D274" s="36" t="n">
        <v>0.208947</v>
      </c>
      <c r="E274" s="36" t="n">
        <v>0.445789</v>
      </c>
      <c r="F274" s="36" t="inlineStr">
        <is>
          <t>CORUNDUM#1; IONIC_LIQ#1; IONIC_LIQ#2</t>
        </is>
      </c>
      <c r="G274" s="36" t="n">
        <v>3</v>
      </c>
      <c r="H274" s="36" t="inlineStr">
        <is>
          <t>CORUNDUM#1</t>
        </is>
      </c>
      <c r="I274" s="36" t="n">
        <v>-278501.7560574272</v>
      </c>
      <c r="J274" s="37" t="inlineStr"/>
    </row>
    <row r="275">
      <c r="A275" s="38" t="inlineStr">
        <is>
          <t>Cu-Al-O</t>
        </is>
      </c>
      <c r="B275" s="39" t="n">
        <v>1800</v>
      </c>
      <c r="C275" s="39" t="n">
        <v>0.345263</v>
      </c>
      <c r="D275" s="39" t="n">
        <v>0.172632</v>
      </c>
      <c r="E275" s="39" t="n">
        <v>0.482105</v>
      </c>
      <c r="F275" s="39" t="inlineStr">
        <is>
          <t>GAS#1; IONIC_LIQ#2</t>
        </is>
      </c>
      <c r="G275" s="39" t="n">
        <v>2</v>
      </c>
      <c r="H275" s="39" t="inlineStr">
        <is>
          <t>GAS#1</t>
        </is>
      </c>
      <c r="I275" s="39" t="n">
        <v>-265315.0714444169</v>
      </c>
      <c r="J275" s="40" t="inlineStr"/>
    </row>
    <row r="276">
      <c r="A276" s="35" t="inlineStr">
        <is>
          <t>Cu-Al-O</t>
        </is>
      </c>
      <c r="B276" s="36" t="n">
        <v>1800</v>
      </c>
      <c r="C276" s="36" t="n">
        <v>0.345263</v>
      </c>
      <c r="D276" s="36" t="n">
        <v>0.136316</v>
      </c>
      <c r="E276" s="36" t="n">
        <v>0.518421</v>
      </c>
      <c r="F276" s="36" t="inlineStr">
        <is>
          <t>GAS#1; IONIC_LIQ#2</t>
        </is>
      </c>
      <c r="G276" s="36" t="n">
        <v>2</v>
      </c>
      <c r="H276" s="36" t="inlineStr">
        <is>
          <t>GAS#1</t>
        </is>
      </c>
      <c r="I276" s="36" t="n">
        <v>-248942.6288251361</v>
      </c>
      <c r="J276" s="37" t="inlineStr"/>
    </row>
    <row r="277">
      <c r="A277" s="38" t="inlineStr">
        <is>
          <t>Cu-Al-O</t>
        </is>
      </c>
      <c r="B277" s="39" t="n">
        <v>1800</v>
      </c>
      <c r="C277" s="39" t="n">
        <v>0.345263</v>
      </c>
      <c r="D277" s="39" t="n">
        <v>0.1</v>
      </c>
      <c r="E277" s="39" t="n">
        <v>0.554737</v>
      </c>
      <c r="F277" s="39" t="inlineStr">
        <is>
          <t>GAS#1; IONIC_LIQ#2</t>
        </is>
      </c>
      <c r="G277" s="39" t="n">
        <v>2</v>
      </c>
      <c r="H277" s="39" t="inlineStr">
        <is>
          <t>GAS#1</t>
        </is>
      </c>
      <c r="I277" s="39" t="n">
        <v>-232430.5849324906</v>
      </c>
      <c r="J277" s="40" t="inlineStr"/>
    </row>
    <row r="278">
      <c r="A278" s="35" t="inlineStr">
        <is>
          <t>Cu-Al-O</t>
        </is>
      </c>
      <c r="B278" s="36" t="n">
        <v>1800</v>
      </c>
      <c r="C278" s="36" t="n">
        <v>0.345263</v>
      </c>
      <c r="D278" s="36" t="n">
        <v>0.063684</v>
      </c>
      <c r="E278" s="36" t="n">
        <v>0.5910530000000001</v>
      </c>
      <c r="F278" s="36" t="inlineStr">
        <is>
          <t>GAS#1; IONIC_LIQ#2</t>
        </is>
      </c>
      <c r="G278" s="36" t="n">
        <v>2</v>
      </c>
      <c r="H278" s="36" t="inlineStr">
        <is>
          <t>GAS#1</t>
        </is>
      </c>
      <c r="I278" s="36" t="n">
        <v>-215712.871955353</v>
      </c>
      <c r="J278" s="37" t="inlineStr"/>
    </row>
    <row r="279">
      <c r="A279" s="38" t="inlineStr">
        <is>
          <t>Cu-Al-O</t>
        </is>
      </c>
      <c r="B279" s="39" t="n">
        <v>1800</v>
      </c>
      <c r="C279" s="39" t="n">
        <v>0.345263</v>
      </c>
      <c r="D279" s="39" t="n">
        <v>0.027368</v>
      </c>
      <c r="E279" s="39" t="n">
        <v>0.627368</v>
      </c>
      <c r="F279" s="39" t="inlineStr">
        <is>
          <t>GAS#1; IONIC_LIQ#2</t>
        </is>
      </c>
      <c r="G279" s="39" t="n">
        <v>2</v>
      </c>
      <c r="H279" s="39" t="inlineStr">
        <is>
          <t>GAS#1</t>
        </is>
      </c>
      <c r="I279" s="39" t="n">
        <v>-198663.3309773641</v>
      </c>
      <c r="J279" s="40" t="inlineStr"/>
    </row>
    <row r="280">
      <c r="A280" s="35" t="inlineStr">
        <is>
          <t>Cu-Al-O</t>
        </is>
      </c>
      <c r="B280" s="36" t="n">
        <v>1800</v>
      </c>
      <c r="C280" s="36" t="n">
        <v>0.371053</v>
      </c>
      <c r="D280" s="36" t="n">
        <v>0.618947</v>
      </c>
      <c r="E280" s="36" t="n">
        <v>0.01</v>
      </c>
      <c r="F280" s="36" t="inlineStr">
        <is>
          <t>CORUNDUM#1; IONIC_LIQ#1</t>
        </is>
      </c>
      <c r="G280" s="36" t="n">
        <v>2</v>
      </c>
      <c r="H280" s="36" t="inlineStr">
        <is>
          <t>CORUNDUM#1</t>
        </is>
      </c>
      <c r="I280" s="36" t="n">
        <v>-135505.8206697474</v>
      </c>
      <c r="J280" s="37" t="inlineStr"/>
    </row>
    <row r="281">
      <c r="A281" s="38" t="inlineStr">
        <is>
          <t>Cu-Al-O</t>
        </is>
      </c>
      <c r="B281" s="39" t="n">
        <v>1800</v>
      </c>
      <c r="C281" s="39" t="n">
        <v>0.371053</v>
      </c>
      <c r="D281" s="39" t="n">
        <v>0.582632</v>
      </c>
      <c r="E281" s="39" t="n">
        <v>0.046316</v>
      </c>
      <c r="F281" s="39" t="inlineStr">
        <is>
          <t>CORUNDUM#1; IONIC_LIQ#1</t>
        </is>
      </c>
      <c r="G281" s="39" t="n">
        <v>2</v>
      </c>
      <c r="H281" s="39" t="inlineStr">
        <is>
          <t>CORUNDUM#1</t>
        </is>
      </c>
      <c r="I281" s="39" t="n">
        <v>-151830.9798929881</v>
      </c>
      <c r="J281" s="40" t="inlineStr"/>
    </row>
    <row r="282">
      <c r="A282" s="35" t="inlineStr">
        <is>
          <t>Cu-Al-O</t>
        </is>
      </c>
      <c r="B282" s="36" t="n">
        <v>1800</v>
      </c>
      <c r="C282" s="36" t="n">
        <v>0.371053</v>
      </c>
      <c r="D282" s="36" t="n">
        <v>0.546316</v>
      </c>
      <c r="E282" s="36" t="n">
        <v>0.082632</v>
      </c>
      <c r="F282" s="36" t="inlineStr">
        <is>
          <t>CORUNDUM#1; IONIC_LIQ#1</t>
        </is>
      </c>
      <c r="G282" s="36" t="n">
        <v>2</v>
      </c>
      <c r="H282" s="36" t="inlineStr">
        <is>
          <t>CORUNDUM#1</t>
        </is>
      </c>
      <c r="I282" s="36" t="n">
        <v>-168065.4232472315</v>
      </c>
      <c r="J282" s="37" t="inlineStr"/>
    </row>
    <row r="283">
      <c r="A283" s="38" t="inlineStr">
        <is>
          <t>Cu-Al-O</t>
        </is>
      </c>
      <c r="B283" s="39" t="n">
        <v>1800</v>
      </c>
      <c r="C283" s="39" t="n">
        <v>0.371053</v>
      </c>
      <c r="D283" s="39" t="n">
        <v>0.51</v>
      </c>
      <c r="E283" s="39" t="n">
        <v>0.118947</v>
      </c>
      <c r="F283" s="39" t="inlineStr">
        <is>
          <t>CORUNDUM#1; IONIC_LIQ#1</t>
        </is>
      </c>
      <c r="G283" s="39" t="n">
        <v>2</v>
      </c>
      <c r="H283" s="39" t="inlineStr">
        <is>
          <t>CORUNDUM#1</t>
        </is>
      </c>
      <c r="I283" s="39" t="n">
        <v>-184185.0987834137</v>
      </c>
      <c r="J283" s="40" t="inlineStr"/>
    </row>
    <row r="284">
      <c r="A284" s="35" t="inlineStr">
        <is>
          <t>Cu-Al-O</t>
        </is>
      </c>
      <c r="B284" s="36" t="n">
        <v>1800</v>
      </c>
      <c r="C284" s="36" t="n">
        <v>0.371053</v>
      </c>
      <c r="D284" s="36" t="n">
        <v>0.473684</v>
      </c>
      <c r="E284" s="36" t="n">
        <v>0.155263</v>
      </c>
      <c r="F284" s="36" t="inlineStr">
        <is>
          <t>CORUNDUM#1; IONIC_LIQ#1</t>
        </is>
      </c>
      <c r="G284" s="36" t="n">
        <v>2</v>
      </c>
      <c r="H284" s="36" t="inlineStr">
        <is>
          <t>CORUNDUM#1</t>
        </is>
      </c>
      <c r="I284" s="36" t="n">
        <v>-200156.0582250759</v>
      </c>
      <c r="J284" s="37" t="inlineStr"/>
    </row>
    <row r="285">
      <c r="A285" s="38" t="inlineStr">
        <is>
          <t>Cu-Al-O</t>
        </is>
      </c>
      <c r="B285" s="39" t="n">
        <v>1800</v>
      </c>
      <c r="C285" s="39" t="n">
        <v>0.371053</v>
      </c>
      <c r="D285" s="39" t="n">
        <v>0.437368</v>
      </c>
      <c r="E285" s="39" t="n">
        <v>0.191579</v>
      </c>
      <c r="F285" s="39" t="inlineStr">
        <is>
          <t>CORUNDUM#1; IONIC_LIQ#1</t>
        </is>
      </c>
      <c r="G285" s="39" t="n">
        <v>2</v>
      </c>
      <c r="H285" s="39" t="inlineStr">
        <is>
          <t>CORUNDUM#1</t>
        </is>
      </c>
      <c r="I285" s="39" t="n">
        <v>-215928.7135540116</v>
      </c>
      <c r="J285" s="40" t="inlineStr"/>
    </row>
    <row r="286">
      <c r="A286" s="35" t="inlineStr">
        <is>
          <t>Cu-Al-O</t>
        </is>
      </c>
      <c r="B286" s="36" t="n">
        <v>1800</v>
      </c>
      <c r="C286" s="36" t="n">
        <v>0.371053</v>
      </c>
      <c r="D286" s="36" t="n">
        <v>0.401053</v>
      </c>
      <c r="E286" s="36" t="n">
        <v>0.227895</v>
      </c>
      <c r="F286" s="36" t="inlineStr">
        <is>
          <t>CORUNDUM#1; IONIC_LIQ#1</t>
        </is>
      </c>
      <c r="G286" s="36" t="n">
        <v>2</v>
      </c>
      <c r="H286" s="36" t="inlineStr">
        <is>
          <t>CORUNDUM#1</t>
        </is>
      </c>
      <c r="I286" s="36" t="n">
        <v>-231427.5568272355</v>
      </c>
      <c r="J286" s="37" t="inlineStr"/>
    </row>
    <row r="287">
      <c r="A287" s="38" t="inlineStr">
        <is>
          <t>Cu-Al-O</t>
        </is>
      </c>
      <c r="B287" s="39" t="n">
        <v>1800</v>
      </c>
      <c r="C287" s="39" t="n">
        <v>0.371053</v>
      </c>
      <c r="D287" s="39" t="n">
        <v>0.364737</v>
      </c>
      <c r="E287" s="39" t="n">
        <v>0.264211</v>
      </c>
      <c r="F287" s="39" t="inlineStr">
        <is>
          <t>CORUNDUM#1; IONIC_LIQ#1</t>
        </is>
      </c>
      <c r="G287" s="39" t="n">
        <v>2</v>
      </c>
      <c r="H287" s="39" t="inlineStr">
        <is>
          <t>CORUNDUM#1</t>
        </is>
      </c>
      <c r="I287" s="39" t="n">
        <v>-246531.4524444083</v>
      </c>
      <c r="J287" s="40" t="inlineStr"/>
    </row>
    <row r="288">
      <c r="A288" s="35" t="inlineStr">
        <is>
          <t>Cu-Al-O</t>
        </is>
      </c>
      <c r="B288" s="36" t="n">
        <v>1800</v>
      </c>
      <c r="C288" s="36" t="n">
        <v>0.371053</v>
      </c>
      <c r="D288" s="36" t="n">
        <v>0.328421</v>
      </c>
      <c r="E288" s="36" t="n">
        <v>0.300526</v>
      </c>
      <c r="F288" s="36" t="inlineStr">
        <is>
          <t>CORUNDUM#1; IONIC_LIQ#1</t>
        </is>
      </c>
      <c r="G288" s="36" t="n">
        <v>2</v>
      </c>
      <c r="H288" s="36" t="inlineStr">
        <is>
          <t>CORUNDUM#1</t>
        </is>
      </c>
      <c r="I288" s="36" t="n">
        <v>-261032.0058457718</v>
      </c>
      <c r="J288" s="37" t="inlineStr"/>
    </row>
    <row r="289">
      <c r="A289" s="38" t="inlineStr">
        <is>
          <t>Cu-Al-O</t>
        </is>
      </c>
      <c r="B289" s="39" t="n">
        <v>1800</v>
      </c>
      <c r="C289" s="39" t="n">
        <v>0.371053</v>
      </c>
      <c r="D289" s="39" t="n">
        <v>0.292105</v>
      </c>
      <c r="E289" s="39" t="n">
        <v>0.336842</v>
      </c>
      <c r="F289" s="39" t="inlineStr">
        <is>
          <t>CORUNDUM#1; IONIC_LIQ#1</t>
        </is>
      </c>
      <c r="G289" s="39" t="n">
        <v>2</v>
      </c>
      <c r="H289" s="39" t="inlineStr">
        <is>
          <t>CORUNDUM#1</t>
        </is>
      </c>
      <c r="I289" s="39" t="n">
        <v>-274529.439292412</v>
      </c>
      <c r="J289" s="40" t="inlineStr"/>
    </row>
    <row r="290">
      <c r="A290" s="35" t="inlineStr">
        <is>
          <t>Cu-Al-O</t>
        </is>
      </c>
      <c r="B290" s="36" t="n">
        <v>1800</v>
      </c>
      <c r="C290" s="36" t="n">
        <v>0.371053</v>
      </c>
      <c r="D290" s="36" t="n">
        <v>0.255789</v>
      </c>
      <c r="E290" s="36" t="n">
        <v>0.373158</v>
      </c>
      <c r="F290" s="36" t="inlineStr">
        <is>
          <t>CORUNDUM#1; IONIC_LIQ#1</t>
        </is>
      </c>
      <c r="G290" s="36" t="n">
        <v>2</v>
      </c>
      <c r="H290" s="36" t="inlineStr">
        <is>
          <t>CORUNDUM#1</t>
        </is>
      </c>
      <c r="I290" s="36" t="n">
        <v>-285979.8216723452</v>
      </c>
      <c r="J290" s="37" t="inlineStr"/>
    </row>
    <row r="291">
      <c r="A291" s="38" t="inlineStr">
        <is>
          <t>Cu-Al-O</t>
        </is>
      </c>
      <c r="B291" s="39" t="n">
        <v>1800</v>
      </c>
      <c r="C291" s="39" t="n">
        <v>0.371053</v>
      </c>
      <c r="D291" s="39" t="n">
        <v>0.219474</v>
      </c>
      <c r="E291" s="39" t="n">
        <v>0.409474</v>
      </c>
      <c r="F291" s="39" t="inlineStr">
        <is>
          <t>CORUNDUM#1; IONIC_LIQ#1; IONIC_LIQ#2</t>
        </is>
      </c>
      <c r="G291" s="39" t="n">
        <v>3</v>
      </c>
      <c r="H291" s="39" t="inlineStr">
        <is>
          <t>CORUNDUM#1</t>
        </is>
      </c>
      <c r="I291" s="39" t="n">
        <v>-277514.8912970861</v>
      </c>
      <c r="J291" s="40" t="inlineStr"/>
    </row>
    <row r="292">
      <c r="A292" s="35" t="inlineStr">
        <is>
          <t>Cu-Al-O</t>
        </is>
      </c>
      <c r="B292" s="36" t="n">
        <v>1800</v>
      </c>
      <c r="C292" s="36" t="n">
        <v>0.371053</v>
      </c>
      <c r="D292" s="36" t="n">
        <v>0.183158</v>
      </c>
      <c r="E292" s="36" t="n">
        <v>0.445789</v>
      </c>
      <c r="F292" s="36" t="inlineStr">
        <is>
          <t>IONIC_LIQ#1; IONIC_LIQ#2</t>
        </is>
      </c>
      <c r="G292" s="36" t="n">
        <v>2</v>
      </c>
      <c r="H292" s="36" t="inlineStr">
        <is>
          <t>IONIC_LIQ#1</t>
        </is>
      </c>
      <c r="I292" s="36" t="n">
        <v>-266629.4552731598</v>
      </c>
      <c r="J292" s="37" t="inlineStr"/>
    </row>
    <row r="293">
      <c r="A293" s="38" t="inlineStr">
        <is>
          <t>Cu-Al-O</t>
        </is>
      </c>
      <c r="B293" s="39" t="n">
        <v>1800</v>
      </c>
      <c r="C293" s="39" t="n">
        <v>0.371053</v>
      </c>
      <c r="D293" s="39" t="n">
        <v>0.146842</v>
      </c>
      <c r="E293" s="39" t="n">
        <v>0.482105</v>
      </c>
      <c r="F293" s="39" t="inlineStr">
        <is>
          <t>GAS#1; IONIC_LIQ#2</t>
        </is>
      </c>
      <c r="G293" s="39" t="n">
        <v>2</v>
      </c>
      <c r="H293" s="39" t="inlineStr">
        <is>
          <t>GAS#1</t>
        </is>
      </c>
      <c r="I293" s="39" t="n">
        <v>-251828.9267781102</v>
      </c>
      <c r="J293" s="40" t="inlineStr"/>
    </row>
    <row r="294">
      <c r="A294" s="35" t="inlineStr">
        <is>
          <t>Cu-Al-O</t>
        </is>
      </c>
      <c r="B294" s="36" t="n">
        <v>1800</v>
      </c>
      <c r="C294" s="36" t="n">
        <v>0.371053</v>
      </c>
      <c r="D294" s="36" t="n">
        <v>0.110526</v>
      </c>
      <c r="E294" s="36" t="n">
        <v>0.518421</v>
      </c>
      <c r="F294" s="36" t="inlineStr">
        <is>
          <t>GAS#1; IONIC_LIQ#2</t>
        </is>
      </c>
      <c r="G294" s="36" t="n">
        <v>2</v>
      </c>
      <c r="H294" s="36" t="inlineStr">
        <is>
          <t>GAS#1</t>
        </is>
      </c>
      <c r="I294" s="36" t="n">
        <v>-235324.4923382564</v>
      </c>
      <c r="J294" s="37" t="inlineStr"/>
    </row>
    <row r="295">
      <c r="A295" s="38" t="inlineStr">
        <is>
          <t>Cu-Al-O</t>
        </is>
      </c>
      <c r="B295" s="39" t="n">
        <v>1800</v>
      </c>
      <c r="C295" s="39" t="n">
        <v>0.371053</v>
      </c>
      <c r="D295" s="39" t="n">
        <v>0.074211</v>
      </c>
      <c r="E295" s="39" t="n">
        <v>0.554737</v>
      </c>
      <c r="F295" s="39" t="inlineStr">
        <is>
          <t>GAS#1; IONIC_LIQ#2</t>
        </is>
      </c>
      <c r="G295" s="39" t="n">
        <v>2</v>
      </c>
      <c r="H295" s="39" t="inlineStr">
        <is>
          <t>GAS#1</t>
        </is>
      </c>
      <c r="I295" s="39" t="n">
        <v>-218635.0111438815</v>
      </c>
      <c r="J295" s="40" t="inlineStr"/>
    </row>
    <row r="296">
      <c r="A296" s="35" t="inlineStr">
        <is>
          <t>Cu-Al-O</t>
        </is>
      </c>
      <c r="B296" s="36" t="n">
        <v>1800</v>
      </c>
      <c r="C296" s="36" t="n">
        <v>0.371053</v>
      </c>
      <c r="D296" s="36" t="n">
        <v>0.037895</v>
      </c>
      <c r="E296" s="36" t="n">
        <v>0.5910530000000001</v>
      </c>
      <c r="F296" s="36" t="inlineStr">
        <is>
          <t>GAS#1; IONIC_LIQ#2</t>
        </is>
      </c>
      <c r="G296" s="36" t="n">
        <v>2</v>
      </c>
      <c r="H296" s="36" t="inlineStr">
        <is>
          <t>GAS#1</t>
        </is>
      </c>
      <c r="I296" s="36" t="n">
        <v>-201664.1877093274</v>
      </c>
      <c r="J296" s="37" t="inlineStr"/>
    </row>
    <row r="297">
      <c r="A297" s="38" t="inlineStr">
        <is>
          <t>Cu-Al-O</t>
        </is>
      </c>
      <c r="B297" s="39" t="n">
        <v>1800</v>
      </c>
      <c r="C297" s="39" t="n">
        <v>0.396842</v>
      </c>
      <c r="D297" s="39" t="n">
        <v>0.593158</v>
      </c>
      <c r="E297" s="39" t="n">
        <v>0.01</v>
      </c>
      <c r="F297" s="39" t="inlineStr">
        <is>
          <t>CORUNDUM#1; IONIC_LIQ#1</t>
        </is>
      </c>
      <c r="G297" s="39" t="n">
        <v>2</v>
      </c>
      <c r="H297" s="39" t="inlineStr">
        <is>
          <t>CORUNDUM#1</t>
        </is>
      </c>
      <c r="I297" s="39" t="n">
        <v>-136175.291964564</v>
      </c>
      <c r="J297" s="40" t="inlineStr"/>
    </row>
    <row r="298">
      <c r="A298" s="35" t="inlineStr">
        <is>
          <t>Cu-Al-O</t>
        </is>
      </c>
      <c r="B298" s="36" t="n">
        <v>1800</v>
      </c>
      <c r="C298" s="36" t="n">
        <v>0.396842</v>
      </c>
      <c r="D298" s="36" t="n">
        <v>0.5568419999999999</v>
      </c>
      <c r="E298" s="36" t="n">
        <v>0.046316</v>
      </c>
      <c r="F298" s="36" t="inlineStr">
        <is>
          <t>CORUNDUM#1; IONIC_LIQ#1</t>
        </is>
      </c>
      <c r="G298" s="36" t="n">
        <v>2</v>
      </c>
      <c r="H298" s="36" t="inlineStr">
        <is>
          <t>CORUNDUM#1</t>
        </is>
      </c>
      <c r="I298" s="36" t="n">
        <v>-152407.4901870223</v>
      </c>
      <c r="J298" s="37" t="inlineStr"/>
    </row>
    <row r="299">
      <c r="A299" s="38" t="inlineStr">
        <is>
          <t>Cu-Al-O</t>
        </is>
      </c>
      <c r="B299" s="39" t="n">
        <v>1800</v>
      </c>
      <c r="C299" s="39" t="n">
        <v>0.396842</v>
      </c>
      <c r="D299" s="39" t="n">
        <v>0.520526</v>
      </c>
      <c r="E299" s="39" t="n">
        <v>0.082632</v>
      </c>
      <c r="F299" s="39" t="inlineStr">
        <is>
          <t>CORUNDUM#1; IONIC_LIQ#1</t>
        </is>
      </c>
      <c r="G299" s="39" t="n">
        <v>2</v>
      </c>
      <c r="H299" s="39" t="inlineStr">
        <is>
          <t>CORUNDUM#1</t>
        </is>
      </c>
      <c r="I299" s="39" t="n">
        <v>-168532.7159272823</v>
      </c>
      <c r="J299" s="40" t="inlineStr"/>
    </row>
    <row r="300">
      <c r="A300" s="35" t="inlineStr">
        <is>
          <t>Cu-Al-O</t>
        </is>
      </c>
      <c r="B300" s="36" t="n">
        <v>1800</v>
      </c>
      <c r="C300" s="36" t="n">
        <v>0.396842</v>
      </c>
      <c r="D300" s="36" t="n">
        <v>0.484211</v>
      </c>
      <c r="E300" s="36" t="n">
        <v>0.118947</v>
      </c>
      <c r="F300" s="36" t="inlineStr">
        <is>
          <t>CORUNDUM#1; IONIC_LIQ#1</t>
        </is>
      </c>
      <c r="G300" s="36" t="n">
        <v>2</v>
      </c>
      <c r="H300" s="36" t="inlineStr">
        <is>
          <t>CORUNDUM#1</t>
        </is>
      </c>
      <c r="I300" s="36" t="n">
        <v>-184521.8062732398</v>
      </c>
      <c r="J300" s="37" t="inlineStr"/>
    </row>
    <row r="301">
      <c r="A301" s="38" t="inlineStr">
        <is>
          <t>Cu-Al-O</t>
        </is>
      </c>
      <c r="B301" s="39" t="n">
        <v>1800</v>
      </c>
      <c r="C301" s="39" t="n">
        <v>0.396842</v>
      </c>
      <c r="D301" s="39" t="n">
        <v>0.447895</v>
      </c>
      <c r="E301" s="39" t="n">
        <v>0.155263</v>
      </c>
      <c r="F301" s="39" t="inlineStr">
        <is>
          <t>CORUNDUM#1; IONIC_LIQ#1</t>
        </is>
      </c>
      <c r="G301" s="39" t="n">
        <v>2</v>
      </c>
      <c r="H301" s="39" t="inlineStr">
        <is>
          <t>CORUNDUM#1</t>
        </is>
      </c>
      <c r="I301" s="39" t="n">
        <v>-200333.328926912</v>
      </c>
      <c r="J301" s="40" t="inlineStr"/>
    </row>
    <row r="302">
      <c r="A302" s="35" t="inlineStr">
        <is>
          <t>Cu-Al-O</t>
        </is>
      </c>
      <c r="B302" s="36" t="n">
        <v>1800</v>
      </c>
      <c r="C302" s="36" t="n">
        <v>0.396842</v>
      </c>
      <c r="D302" s="36" t="n">
        <v>0.411579</v>
      </c>
      <c r="E302" s="36" t="n">
        <v>0.191579</v>
      </c>
      <c r="F302" s="36" t="inlineStr">
        <is>
          <t>CORUNDUM#1; IONIC_LIQ#1</t>
        </is>
      </c>
      <c r="G302" s="36" t="n">
        <v>2</v>
      </c>
      <c r="H302" s="36" t="inlineStr">
        <is>
          <t>CORUNDUM#1</t>
        </is>
      </c>
      <c r="I302" s="36" t="n">
        <v>-215906.3013415915</v>
      </c>
      <c r="J302" s="37" t="inlineStr"/>
    </row>
    <row r="303">
      <c r="A303" s="38" t="inlineStr">
        <is>
          <t>Cu-Al-O</t>
        </is>
      </c>
      <c r="B303" s="39" t="n">
        <v>1800</v>
      </c>
      <c r="C303" s="39" t="n">
        <v>0.396842</v>
      </c>
      <c r="D303" s="39" t="n">
        <v>0.375263</v>
      </c>
      <c r="E303" s="39" t="n">
        <v>0.227895</v>
      </c>
      <c r="F303" s="39" t="inlineStr">
        <is>
          <t>CORUNDUM#1; IONIC_LIQ#1</t>
        </is>
      </c>
      <c r="G303" s="39" t="n">
        <v>2</v>
      </c>
      <c r="H303" s="39" t="inlineStr">
        <is>
          <t>CORUNDUM#1</t>
        </is>
      </c>
      <c r="I303" s="39" t="n">
        <v>-231146.9846263976</v>
      </c>
      <c r="J303" s="40" t="inlineStr"/>
    </row>
    <row r="304">
      <c r="A304" s="35" t="inlineStr">
        <is>
          <t>Cu-Al-O</t>
        </is>
      </c>
      <c r="B304" s="36" t="n">
        <v>1800</v>
      </c>
      <c r="C304" s="36" t="n">
        <v>0.396842</v>
      </c>
      <c r="D304" s="36" t="n">
        <v>0.338947</v>
      </c>
      <c r="E304" s="36" t="n">
        <v>0.264211</v>
      </c>
      <c r="F304" s="36" t="inlineStr">
        <is>
          <t>CORUNDUM#1; IONIC_LIQ#1</t>
        </is>
      </c>
      <c r="G304" s="36" t="n">
        <v>2</v>
      </c>
      <c r="H304" s="36" t="inlineStr">
        <is>
          <t>CORUNDUM#1</t>
        </is>
      </c>
      <c r="I304" s="36" t="n">
        <v>-245903.0138749733</v>
      </c>
      <c r="J304" s="37" t="inlineStr"/>
    </row>
    <row r="305">
      <c r="A305" s="38" t="inlineStr">
        <is>
          <t>Cu-Al-O</t>
        </is>
      </c>
      <c r="B305" s="39" t="n">
        <v>1800</v>
      </c>
      <c r="C305" s="39" t="n">
        <v>0.396842</v>
      </c>
      <c r="D305" s="39" t="n">
        <v>0.302632</v>
      </c>
      <c r="E305" s="39" t="n">
        <v>0.300526</v>
      </c>
      <c r="F305" s="39" t="inlineStr">
        <is>
          <t>CORUNDUM#1; IONIC_LIQ#1</t>
        </is>
      </c>
      <c r="G305" s="39" t="n">
        <v>2</v>
      </c>
      <c r="H305" s="39" t="inlineStr">
        <is>
          <t>CORUNDUM#1</t>
        </is>
      </c>
      <c r="I305" s="39" t="n">
        <v>-259906.3157445576</v>
      </c>
      <c r="J305" s="40" t="inlineStr"/>
    </row>
    <row r="306">
      <c r="A306" s="35" t="inlineStr">
        <is>
          <t>Cu-Al-O</t>
        </is>
      </c>
      <c r="B306" s="36" t="n">
        <v>1800</v>
      </c>
      <c r="C306" s="36" t="n">
        <v>0.396842</v>
      </c>
      <c r="D306" s="36" t="n">
        <v>0.266316</v>
      </c>
      <c r="E306" s="36" t="n">
        <v>0.336842</v>
      </c>
      <c r="F306" s="36" t="inlineStr">
        <is>
          <t>CORUNDUM#1; IONIC_LIQ#1</t>
        </is>
      </c>
      <c r="G306" s="36" t="n">
        <v>2</v>
      </c>
      <c r="H306" s="36" t="inlineStr">
        <is>
          <t>CORUNDUM#1</t>
        </is>
      </c>
      <c r="I306" s="36" t="n">
        <v>-272610.9587395469</v>
      </c>
      <c r="J306" s="37" t="inlineStr"/>
    </row>
    <row r="307">
      <c r="A307" s="38" t="inlineStr">
        <is>
          <t>Cu-Al-O</t>
        </is>
      </c>
      <c r="B307" s="39" t="n">
        <v>1800</v>
      </c>
      <c r="C307" s="39" t="n">
        <v>0.396842</v>
      </c>
      <c r="D307" s="39" t="n">
        <v>0.23</v>
      </c>
      <c r="E307" s="39" t="n">
        <v>0.373158</v>
      </c>
      <c r="F307" s="39" t="inlineStr">
        <is>
          <t>CORUNDUM#1; IONIC_LIQ#1; IONIC_LIQ#2</t>
        </is>
      </c>
      <c r="G307" s="39" t="n">
        <v>3</v>
      </c>
      <c r="H307" s="39" t="inlineStr">
        <is>
          <t>CORUNDUM#1</t>
        </is>
      </c>
      <c r="I307" s="39" t="n">
        <v>-276528.0265367476</v>
      </c>
      <c r="J307" s="40" t="inlineStr"/>
    </row>
    <row r="308">
      <c r="A308" s="35" t="inlineStr">
        <is>
          <t>Cu-Al-O</t>
        </is>
      </c>
      <c r="B308" s="36" t="n">
        <v>1800</v>
      </c>
      <c r="C308" s="36" t="n">
        <v>0.396842</v>
      </c>
      <c r="D308" s="36" t="n">
        <v>0.193684</v>
      </c>
      <c r="E308" s="36" t="n">
        <v>0.409474</v>
      </c>
      <c r="F308" s="36" t="inlineStr">
        <is>
          <t>CORUNDUM#1; IONIC_LIQ#1; IONIC_LIQ#2</t>
        </is>
      </c>
      <c r="G308" s="36" t="n">
        <v>3</v>
      </c>
      <c r="H308" s="36" t="inlineStr">
        <is>
          <t>CORUNDUM#1</t>
        </is>
      </c>
      <c r="I308" s="36" t="n">
        <v>-265660.2509839671</v>
      </c>
      <c r="J308" s="37" t="inlineStr"/>
    </row>
    <row r="309">
      <c r="A309" s="38" t="inlineStr">
        <is>
          <t>Cu-Al-O</t>
        </is>
      </c>
      <c r="B309" s="39" t="n">
        <v>1800</v>
      </c>
      <c r="C309" s="39" t="n">
        <v>0.396842</v>
      </c>
      <c r="D309" s="39" t="n">
        <v>0.157368</v>
      </c>
      <c r="E309" s="39" t="n">
        <v>0.445789</v>
      </c>
      <c r="F309" s="39" t="inlineStr">
        <is>
          <t>IONIC_LIQ#2</t>
        </is>
      </c>
      <c r="G309" s="39" t="n">
        <v>1</v>
      </c>
      <c r="H309" s="39" t="inlineStr">
        <is>
          <t>IONIC_LIQ#2</t>
        </is>
      </c>
      <c r="I309" s="39" t="n">
        <v>-254439.0945115322</v>
      </c>
      <c r="J309" s="40" t="inlineStr"/>
    </row>
    <row r="310">
      <c r="A310" s="35" t="inlineStr">
        <is>
          <t>Cu-Al-O</t>
        </is>
      </c>
      <c r="B310" s="36" t="n">
        <v>1800</v>
      </c>
      <c r="C310" s="36" t="n">
        <v>0.396842</v>
      </c>
      <c r="D310" s="36" t="n">
        <v>0.121053</v>
      </c>
      <c r="E310" s="36" t="n">
        <v>0.482105</v>
      </c>
      <c r="F310" s="36" t="inlineStr">
        <is>
          <t>GAS#1; IONIC_LIQ#2</t>
        </is>
      </c>
      <c r="G310" s="36" t="n">
        <v>2</v>
      </c>
      <c r="H310" s="36" t="inlineStr">
        <is>
          <t>GAS#1</t>
        </is>
      </c>
      <c r="I310" s="36" t="n">
        <v>-238217.2739835755</v>
      </c>
      <c r="J310" s="37" t="inlineStr"/>
    </row>
    <row r="311">
      <c r="A311" s="38" t="inlineStr">
        <is>
          <t>Cu-Al-O</t>
        </is>
      </c>
      <c r="B311" s="39" t="n">
        <v>1800</v>
      </c>
      <c r="C311" s="39" t="n">
        <v>0.396842</v>
      </c>
      <c r="D311" s="39" t="n">
        <v>0.08473700000000001</v>
      </c>
      <c r="E311" s="39" t="n">
        <v>0.518421</v>
      </c>
      <c r="F311" s="39" t="inlineStr">
        <is>
          <t>GAS#1; IONIC_LIQ#2</t>
        </is>
      </c>
      <c r="G311" s="39" t="n">
        <v>2</v>
      </c>
      <c r="H311" s="39" t="inlineStr">
        <is>
          <t>GAS#1</t>
        </is>
      </c>
      <c r="I311" s="39" t="n">
        <v>-221551.1835949601</v>
      </c>
      <c r="J311" s="40" t="inlineStr"/>
    </row>
    <row r="312">
      <c r="A312" s="35" t="inlineStr">
        <is>
          <t>Cu-Al-O</t>
        </is>
      </c>
      <c r="B312" s="36" t="n">
        <v>1800</v>
      </c>
      <c r="C312" s="36" t="n">
        <v>0.396842</v>
      </c>
      <c r="D312" s="36" t="n">
        <v>0.048421</v>
      </c>
      <c r="E312" s="36" t="n">
        <v>0.554737</v>
      </c>
      <c r="F312" s="36" t="inlineStr">
        <is>
          <t>GAS#1; IONIC_LIQ#2</t>
        </is>
      </c>
      <c r="G312" s="36" t="n">
        <v>2</v>
      </c>
      <c r="H312" s="36" t="inlineStr">
        <is>
          <t>GAS#1</t>
        </is>
      </c>
      <c r="I312" s="36" t="n">
        <v>-204640.3362438132</v>
      </c>
      <c r="J312" s="37" t="inlineStr"/>
    </row>
    <row r="313">
      <c r="A313" s="38" t="inlineStr">
        <is>
          <t>Cu-Al-O</t>
        </is>
      </c>
      <c r="B313" s="39" t="n">
        <v>1800</v>
      </c>
      <c r="C313" s="39" t="n">
        <v>0.396842</v>
      </c>
      <c r="D313" s="39" t="n">
        <v>0.012105</v>
      </c>
      <c r="E313" s="39" t="n">
        <v>0.5910530000000001</v>
      </c>
      <c r="F313" s="39" t="inlineStr">
        <is>
          <t>GAS#1; IONIC_LIQ#2</t>
        </is>
      </c>
      <c r="G313" s="39" t="n">
        <v>2</v>
      </c>
      <c r="H313" s="39" t="inlineStr">
        <is>
          <t>GAS#1</t>
        </is>
      </c>
      <c r="I313" s="39" t="n">
        <v>-187276.8893848442</v>
      </c>
      <c r="J313" s="40" t="inlineStr"/>
    </row>
    <row r="314">
      <c r="A314" s="35" t="inlineStr">
        <is>
          <t>Cu-Al-O</t>
        </is>
      </c>
      <c r="B314" s="36" t="n">
        <v>1800</v>
      </c>
      <c r="C314" s="36" t="n">
        <v>0.422632</v>
      </c>
      <c r="D314" s="36" t="n">
        <v>0.567368</v>
      </c>
      <c r="E314" s="36" t="n">
        <v>0.01</v>
      </c>
      <c r="F314" s="36" t="inlineStr">
        <is>
          <t>CORUNDUM#1; IONIC_LIQ#1</t>
        </is>
      </c>
      <c r="G314" s="36" t="n">
        <v>2</v>
      </c>
      <c r="H314" s="36" t="inlineStr">
        <is>
          <t>CORUNDUM#1</t>
        </is>
      </c>
      <c r="I314" s="36" t="n">
        <v>-136749.5481128907</v>
      </c>
      <c r="J314" s="37" t="inlineStr"/>
    </row>
    <row r="315">
      <c r="A315" s="38" t="inlineStr">
        <is>
          <t>Cu-Al-O</t>
        </is>
      </c>
      <c r="B315" s="39" t="n">
        <v>1800</v>
      </c>
      <c r="C315" s="39" t="n">
        <v>0.422632</v>
      </c>
      <c r="D315" s="39" t="n">
        <v>0.531053</v>
      </c>
      <c r="E315" s="39" t="n">
        <v>0.046316</v>
      </c>
      <c r="F315" s="39" t="inlineStr">
        <is>
          <t>CORUNDUM#1; IONIC_LIQ#1</t>
        </is>
      </c>
      <c r="G315" s="39" t="n">
        <v>2</v>
      </c>
      <c r="H315" s="39" t="inlineStr">
        <is>
          <t>CORUNDUM#1</t>
        </is>
      </c>
      <c r="I315" s="39" t="n">
        <v>-152879.5857380868</v>
      </c>
      <c r="J315" s="40" t="inlineStr"/>
    </row>
    <row r="316">
      <c r="A316" s="35" t="inlineStr">
        <is>
          <t>Cu-Al-O</t>
        </is>
      </c>
      <c r="B316" s="36" t="n">
        <v>1800</v>
      </c>
      <c r="C316" s="36" t="n">
        <v>0.422632</v>
      </c>
      <c r="D316" s="36" t="n">
        <v>0.494737</v>
      </c>
      <c r="E316" s="36" t="n">
        <v>0.082632</v>
      </c>
      <c r="F316" s="36" t="inlineStr">
        <is>
          <t>CORUNDUM#1; IONIC_LIQ#1</t>
        </is>
      </c>
      <c r="G316" s="36" t="n">
        <v>2</v>
      </c>
      <c r="H316" s="36" t="inlineStr">
        <is>
          <t>CORUNDUM#1</t>
        </is>
      </c>
      <c r="I316" s="36" t="n">
        <v>-168884.1251487728</v>
      </c>
      <c r="J316" s="37" t="inlineStr"/>
    </row>
    <row r="317">
      <c r="A317" s="38" t="inlineStr">
        <is>
          <t>Cu-Al-O</t>
        </is>
      </c>
      <c r="B317" s="39" t="n">
        <v>1800</v>
      </c>
      <c r="C317" s="39" t="n">
        <v>0.422632</v>
      </c>
      <c r="D317" s="39" t="n">
        <v>0.458421</v>
      </c>
      <c r="E317" s="39" t="n">
        <v>0.118947</v>
      </c>
      <c r="F317" s="39" t="inlineStr">
        <is>
          <t>CORUNDUM#1; IONIC_LIQ#1</t>
        </is>
      </c>
      <c r="G317" s="39" t="n">
        <v>2</v>
      </c>
      <c r="H317" s="39" t="inlineStr">
        <is>
          <t>CORUNDUM#1</t>
        </is>
      </c>
      <c r="I317" s="39" t="n">
        <v>-184728.0374764537</v>
      </c>
      <c r="J317" s="40" t="inlineStr"/>
    </row>
    <row r="318">
      <c r="A318" s="35" t="inlineStr">
        <is>
          <t>Cu-Al-O</t>
        </is>
      </c>
      <c r="B318" s="36" t="n">
        <v>1800</v>
      </c>
      <c r="C318" s="36" t="n">
        <v>0.422632</v>
      </c>
      <c r="D318" s="36" t="n">
        <v>0.422105</v>
      </c>
      <c r="E318" s="36" t="n">
        <v>0.155263</v>
      </c>
      <c r="F318" s="36" t="inlineStr">
        <is>
          <t>CORUNDUM#1; IONIC_LIQ#1</t>
        </is>
      </c>
      <c r="G318" s="36" t="n">
        <v>2</v>
      </c>
      <c r="H318" s="36" t="inlineStr">
        <is>
          <t>CORUNDUM#1</t>
        </is>
      </c>
      <c r="I318" s="36" t="n">
        <v>-200361.0872085972</v>
      </c>
      <c r="J318" s="37" t="inlineStr"/>
    </row>
    <row r="319">
      <c r="A319" s="38" t="inlineStr">
        <is>
          <t>Cu-Al-O</t>
        </is>
      </c>
      <c r="B319" s="39" t="n">
        <v>1800</v>
      </c>
      <c r="C319" s="39" t="n">
        <v>0.422632</v>
      </c>
      <c r="D319" s="39" t="n">
        <v>0.385789</v>
      </c>
      <c r="E319" s="39" t="n">
        <v>0.191579</v>
      </c>
      <c r="F319" s="39" t="inlineStr">
        <is>
          <t>CORUNDUM#1; IONIC_LIQ#1</t>
        </is>
      </c>
      <c r="G319" s="39" t="n">
        <v>2</v>
      </c>
      <c r="H319" s="39" t="inlineStr">
        <is>
          <t>CORUNDUM#1</t>
        </is>
      </c>
      <c r="I319" s="39" t="n">
        <v>-215708.7491821532</v>
      </c>
      <c r="J319" s="40" t="inlineStr"/>
    </row>
    <row r="320">
      <c r="A320" s="35" t="inlineStr">
        <is>
          <t>Cu-Al-O</t>
        </is>
      </c>
      <c r="B320" s="36" t="n">
        <v>1800</v>
      </c>
      <c r="C320" s="36" t="n">
        <v>0.422632</v>
      </c>
      <c r="D320" s="36" t="n">
        <v>0.349474</v>
      </c>
      <c r="E320" s="36" t="n">
        <v>0.227895</v>
      </c>
      <c r="F320" s="36" t="inlineStr">
        <is>
          <t>CORUNDUM#1; IONIC_LIQ#1</t>
        </is>
      </c>
      <c r="G320" s="36" t="n">
        <v>2</v>
      </c>
      <c r="H320" s="36" t="inlineStr">
        <is>
          <t>CORUNDUM#1</t>
        </is>
      </c>
      <c r="I320" s="36" t="n">
        <v>-230655.2722085259</v>
      </c>
      <c r="J320" s="37" t="inlineStr"/>
    </row>
    <row r="321">
      <c r="A321" s="38" t="inlineStr">
        <is>
          <t>Cu-Al-O</t>
        </is>
      </c>
      <c r="B321" s="39" t="n">
        <v>1800</v>
      </c>
      <c r="C321" s="39" t="n">
        <v>0.422632</v>
      </c>
      <c r="D321" s="39" t="n">
        <v>0.313158</v>
      </c>
      <c r="E321" s="39" t="n">
        <v>0.264211</v>
      </c>
      <c r="F321" s="39" t="inlineStr">
        <is>
          <t>CORUNDUM#1; IONIC_LIQ#1</t>
        </is>
      </c>
      <c r="G321" s="39" t="n">
        <v>2</v>
      </c>
      <c r="H321" s="39" t="inlineStr">
        <is>
          <t>CORUNDUM#1</t>
        </is>
      </c>
      <c r="I321" s="39" t="n">
        <v>-245009.490611593</v>
      </c>
      <c r="J321" s="40" t="inlineStr"/>
    </row>
    <row r="322">
      <c r="A322" s="35" t="inlineStr">
        <is>
          <t>Cu-Al-O</t>
        </is>
      </c>
      <c r="B322" s="36" t="n">
        <v>1800</v>
      </c>
      <c r="C322" s="36" t="n">
        <v>0.422632</v>
      </c>
      <c r="D322" s="36" t="n">
        <v>0.276842</v>
      </c>
      <c r="E322" s="36" t="n">
        <v>0.300526</v>
      </c>
      <c r="F322" s="36" t="inlineStr">
        <is>
          <t>CORUNDUM#1; IONIC_LIQ#1</t>
        </is>
      </c>
      <c r="G322" s="36" t="n">
        <v>2</v>
      </c>
      <c r="H322" s="36" t="inlineStr">
        <is>
          <t>CORUNDUM#1</t>
        </is>
      </c>
      <c r="I322" s="36" t="n">
        <v>-258423.9547790839</v>
      </c>
      <c r="J322" s="37" t="inlineStr"/>
    </row>
    <row r="323">
      <c r="A323" s="38" t="inlineStr">
        <is>
          <t>Cu-Al-O</t>
        </is>
      </c>
      <c r="B323" s="39" t="n">
        <v>1800</v>
      </c>
      <c r="C323" s="39" t="n">
        <v>0.422632</v>
      </c>
      <c r="D323" s="39" t="n">
        <v>0.240526</v>
      </c>
      <c r="E323" s="39" t="n">
        <v>0.336842</v>
      </c>
      <c r="F323" s="39" t="inlineStr">
        <is>
          <t>CORUNDUM#1; IONIC_LIQ#1</t>
        </is>
      </c>
      <c r="G323" s="39" t="n">
        <v>2</v>
      </c>
      <c r="H323" s="39" t="inlineStr">
        <is>
          <t>CORUNDUM#1</t>
        </is>
      </c>
      <c r="I323" s="39" t="n">
        <v>-270093.2744220524</v>
      </c>
      <c r="J323" s="40" t="inlineStr"/>
    </row>
    <row r="324">
      <c r="A324" s="35" t="inlineStr">
        <is>
          <t>Cu-Al-O</t>
        </is>
      </c>
      <c r="B324" s="36" t="n">
        <v>1800</v>
      </c>
      <c r="C324" s="36" t="n">
        <v>0.422632</v>
      </c>
      <c r="D324" s="36" t="n">
        <v>0.204211</v>
      </c>
      <c r="E324" s="36" t="n">
        <v>0.373158</v>
      </c>
      <c r="F324" s="36" t="inlineStr">
        <is>
          <t>CORUNDUM#1; IONIC_LIQ#1; IONIC_LIQ#2</t>
        </is>
      </c>
      <c r="G324" s="36" t="n">
        <v>3</v>
      </c>
      <c r="H324" s="36" t="inlineStr">
        <is>
          <t>CORUNDUM#1</t>
        </is>
      </c>
      <c r="I324" s="36" t="n">
        <v>-264673.3862236282</v>
      </c>
      <c r="J324" s="37" t="inlineStr"/>
    </row>
    <row r="325">
      <c r="A325" s="38" t="inlineStr">
        <is>
          <t>Cu-Al-O</t>
        </is>
      </c>
      <c r="B325" s="39" t="n">
        <v>1800</v>
      </c>
      <c r="C325" s="39" t="n">
        <v>0.422632</v>
      </c>
      <c r="D325" s="39" t="n">
        <v>0.167895</v>
      </c>
      <c r="E325" s="39" t="n">
        <v>0.409474</v>
      </c>
      <c r="F325" s="39" t="inlineStr">
        <is>
          <t>IONIC_LIQ#1; IONIC_LIQ#2</t>
        </is>
      </c>
      <c r="G325" s="39" t="n">
        <v>2</v>
      </c>
      <c r="H325" s="39" t="inlineStr">
        <is>
          <t>IONIC_LIQ#1</t>
        </is>
      </c>
      <c r="I325" s="39" t="n">
        <v>-253793.3207810404</v>
      </c>
      <c r="J325" s="40" t="inlineStr"/>
    </row>
    <row r="326">
      <c r="A326" s="35" t="inlineStr">
        <is>
          <t>Cu-Al-O</t>
        </is>
      </c>
      <c r="B326" s="36" t="n">
        <v>1800</v>
      </c>
      <c r="C326" s="36" t="n">
        <v>0.422632</v>
      </c>
      <c r="D326" s="36" t="n">
        <v>0.131579</v>
      </c>
      <c r="E326" s="36" t="n">
        <v>0.445789</v>
      </c>
      <c r="F326" s="36" t="inlineStr">
        <is>
          <t>GAS#1; IONIC_LIQ#2</t>
        </is>
      </c>
      <c r="G326" s="36" t="n">
        <v>2</v>
      </c>
      <c r="H326" s="36" t="inlineStr">
        <is>
          <t>GAS#1</t>
        </is>
      </c>
      <c r="I326" s="36" t="n">
        <v>-241109.1598525344</v>
      </c>
      <c r="J326" s="37" t="inlineStr"/>
    </row>
    <row r="327">
      <c r="A327" s="38" t="inlineStr">
        <is>
          <t>Cu-Al-O</t>
        </is>
      </c>
      <c r="B327" s="39" t="n">
        <v>1800</v>
      </c>
      <c r="C327" s="39" t="n">
        <v>0.422632</v>
      </c>
      <c r="D327" s="39" t="n">
        <v>0.095263</v>
      </c>
      <c r="E327" s="39" t="n">
        <v>0.482105</v>
      </c>
      <c r="F327" s="39" t="inlineStr">
        <is>
          <t>GAS#1; IONIC_LIQ#2</t>
        </is>
      </c>
      <c r="G327" s="39" t="n">
        <v>2</v>
      </c>
      <c r="H327" s="39" t="inlineStr">
        <is>
          <t>GAS#1</t>
        </is>
      </c>
      <c r="I327" s="39" t="n">
        <v>-224462.7786705342</v>
      </c>
      <c r="J327" s="40" t="inlineStr"/>
    </row>
    <row r="328">
      <c r="A328" s="35" t="inlineStr">
        <is>
          <t>Cu-Al-O</t>
        </is>
      </c>
      <c r="B328" s="36" t="n">
        <v>1800</v>
      </c>
      <c r="C328" s="36" t="n">
        <v>0.422632</v>
      </c>
      <c r="D328" s="36" t="n">
        <v>0.058947</v>
      </c>
      <c r="E328" s="36" t="n">
        <v>0.518421</v>
      </c>
      <c r="F328" s="36" t="inlineStr">
        <is>
          <t>GAS#1; IONIC_LIQ#2</t>
        </is>
      </c>
      <c r="G328" s="36" t="n">
        <v>2</v>
      </c>
      <c r="H328" s="36" t="inlineStr">
        <is>
          <t>GAS#1</t>
        </is>
      </c>
      <c r="I328" s="36" t="n">
        <v>-207599.5864085866</v>
      </c>
      <c r="J328" s="37" t="inlineStr"/>
    </row>
    <row r="329">
      <c r="A329" s="38" t="inlineStr">
        <is>
          <t>Cu-Al-O</t>
        </is>
      </c>
      <c r="B329" s="39" t="n">
        <v>1800</v>
      </c>
      <c r="C329" s="39" t="n">
        <v>0.422632</v>
      </c>
      <c r="D329" s="39" t="n">
        <v>0.022632</v>
      </c>
      <c r="E329" s="39" t="n">
        <v>0.554737</v>
      </c>
      <c r="F329" s="39" t="inlineStr">
        <is>
          <t>GAS#1; IONIC_LIQ#2</t>
        </is>
      </c>
      <c r="G329" s="39" t="n">
        <v>2</v>
      </c>
      <c r="H329" s="39" t="inlineStr">
        <is>
          <t>GAS#1</t>
        </is>
      </c>
      <c r="I329" s="39" t="n">
        <v>-190378.744089207</v>
      </c>
      <c r="J329" s="40" t="inlineStr"/>
    </row>
    <row r="330">
      <c r="A330" s="35" t="inlineStr">
        <is>
          <t>Cu-Al-O</t>
        </is>
      </c>
      <c r="B330" s="36" t="n">
        <v>1800</v>
      </c>
      <c r="C330" s="36" t="n">
        <v>0.448421</v>
      </c>
      <c r="D330" s="36" t="n">
        <v>0.541579</v>
      </c>
      <c r="E330" s="36" t="n">
        <v>0.01</v>
      </c>
      <c r="F330" s="36" t="inlineStr">
        <is>
          <t>CORUNDUM#1; IONIC_LIQ#1</t>
        </is>
      </c>
      <c r="G330" s="36" t="n">
        <v>2</v>
      </c>
      <c r="H330" s="36" t="inlineStr">
        <is>
          <t>CORUNDUM#1</t>
        </is>
      </c>
      <c r="I330" s="36" t="n">
        <v>-137225.8479451952</v>
      </c>
      <c r="J330" s="37" t="inlineStr"/>
    </row>
    <row r="331">
      <c r="A331" s="38" t="inlineStr">
        <is>
          <t>Cu-Al-O</t>
        </is>
      </c>
      <c r="B331" s="39" t="n">
        <v>1800</v>
      </c>
      <c r="C331" s="39" t="n">
        <v>0.448421</v>
      </c>
      <c r="D331" s="39" t="n">
        <v>0.505263</v>
      </c>
      <c r="E331" s="39" t="n">
        <v>0.046316</v>
      </c>
      <c r="F331" s="39" t="inlineStr">
        <is>
          <t>CORUNDUM#1; IONIC_LIQ#1</t>
        </is>
      </c>
      <c r="G331" s="39" t="n">
        <v>2</v>
      </c>
      <c r="H331" s="39" t="inlineStr">
        <is>
          <t>CORUNDUM#1</t>
        </is>
      </c>
      <c r="I331" s="39" t="n">
        <v>-153243.7079262375</v>
      </c>
      <c r="J331" s="40" t="inlineStr"/>
    </row>
    <row r="332">
      <c r="A332" s="35" t="inlineStr">
        <is>
          <t>Cu-Al-O</t>
        </is>
      </c>
      <c r="B332" s="36" t="n">
        <v>1800</v>
      </c>
      <c r="C332" s="36" t="n">
        <v>0.448421</v>
      </c>
      <c r="D332" s="36" t="n">
        <v>0.468947</v>
      </c>
      <c r="E332" s="36" t="n">
        <v>0.082632</v>
      </c>
      <c r="F332" s="36" t="inlineStr">
        <is>
          <t>CORUNDUM#1; IONIC_LIQ#1</t>
        </is>
      </c>
      <c r="G332" s="36" t="n">
        <v>2</v>
      </c>
      <c r="H332" s="36" t="inlineStr">
        <is>
          <t>CORUNDUM#1</t>
        </is>
      </c>
      <c r="I332" s="36" t="n">
        <v>-169115.0208054461</v>
      </c>
      <c r="J332" s="37" t="inlineStr"/>
    </row>
    <row r="333">
      <c r="A333" s="38" t="inlineStr">
        <is>
          <t>Cu-Al-O</t>
        </is>
      </c>
      <c r="B333" s="39" t="n">
        <v>1800</v>
      </c>
      <c r="C333" s="39" t="n">
        <v>0.448421</v>
      </c>
      <c r="D333" s="39" t="n">
        <v>0.432632</v>
      </c>
      <c r="E333" s="39" t="n">
        <v>0.118947</v>
      </c>
      <c r="F333" s="39" t="inlineStr">
        <is>
          <t>CORUNDUM#1; IONIC_LIQ#1</t>
        </is>
      </c>
      <c r="G333" s="39" t="n">
        <v>2</v>
      </c>
      <c r="H333" s="39" t="inlineStr">
        <is>
          <t>CORUNDUM#1</t>
        </is>
      </c>
      <c r="I333" s="39" t="n">
        <v>-184797.715870692</v>
      </c>
      <c r="J333" s="40" t="inlineStr"/>
    </row>
    <row r="334">
      <c r="A334" s="35" t="inlineStr">
        <is>
          <t>Cu-Al-O</t>
        </is>
      </c>
      <c r="B334" s="36" t="n">
        <v>1800</v>
      </c>
      <c r="C334" s="36" t="n">
        <v>0.448421</v>
      </c>
      <c r="D334" s="36" t="n">
        <v>0.396316</v>
      </c>
      <c r="E334" s="36" t="n">
        <v>0.155263</v>
      </c>
      <c r="F334" s="36" t="inlineStr">
        <is>
          <t>CORUNDUM#1; IONIC_LIQ#1</t>
        </is>
      </c>
      <c r="G334" s="36" t="n">
        <v>2</v>
      </c>
      <c r="H334" s="36" t="inlineStr">
        <is>
          <t>CORUNDUM#1</t>
        </is>
      </c>
      <c r="I334" s="36" t="n">
        <v>-200231.2255077751</v>
      </c>
      <c r="J334" s="37" t="inlineStr"/>
    </row>
    <row r="335">
      <c r="A335" s="38" t="inlineStr">
        <is>
          <t>Cu-Al-O</t>
        </is>
      </c>
      <c r="B335" s="39" t="n">
        <v>1800</v>
      </c>
      <c r="C335" s="39" t="n">
        <v>0.448421</v>
      </c>
      <c r="D335" s="39" t="n">
        <v>0.36</v>
      </c>
      <c r="E335" s="39" t="n">
        <v>0.191579</v>
      </c>
      <c r="F335" s="39" t="inlineStr">
        <is>
          <t>CORUNDUM#1; IONIC_LIQ#1</t>
        </is>
      </c>
      <c r="G335" s="39" t="n">
        <v>2</v>
      </c>
      <c r="H335" s="39" t="inlineStr">
        <is>
          <t>CORUNDUM#1</t>
        </is>
      </c>
      <c r="I335" s="39" t="n">
        <v>-215324.9303265862</v>
      </c>
      <c r="J335" s="40" t="inlineStr"/>
    </row>
    <row r="336">
      <c r="A336" s="35" t="inlineStr">
        <is>
          <t>Cu-Al-O</t>
        </is>
      </c>
      <c r="B336" s="36" t="n">
        <v>1800</v>
      </c>
      <c r="C336" s="36" t="n">
        <v>0.448421</v>
      </c>
      <c r="D336" s="36" t="n">
        <v>0.323684</v>
      </c>
      <c r="E336" s="36" t="n">
        <v>0.227895</v>
      </c>
      <c r="F336" s="36" t="inlineStr">
        <is>
          <t>CORUNDUM#1; IONIC_LIQ#1</t>
        </is>
      </c>
      <c r="G336" s="36" t="n">
        <v>2</v>
      </c>
      <c r="H336" s="36" t="inlineStr">
        <is>
          <t>CORUNDUM#1</t>
        </is>
      </c>
      <c r="I336" s="36" t="n">
        <v>-229936.3721159305</v>
      </c>
      <c r="J336" s="37" t="inlineStr"/>
    </row>
    <row r="337">
      <c r="A337" s="38" t="inlineStr">
        <is>
          <t>Cu-Al-O</t>
        </is>
      </c>
      <c r="B337" s="39" t="n">
        <v>1800</v>
      </c>
      <c r="C337" s="39" t="n">
        <v>0.448421</v>
      </c>
      <c r="D337" s="39" t="n">
        <v>0.287368</v>
      </c>
      <c r="E337" s="39" t="n">
        <v>0.264211</v>
      </c>
      <c r="F337" s="39" t="inlineStr">
        <is>
          <t>CORUNDUM#1; IONIC_LIQ#1</t>
        </is>
      </c>
      <c r="G337" s="39" t="n">
        <v>2</v>
      </c>
      <c r="H337" s="39" t="inlineStr">
        <is>
          <t>CORUNDUM#1</t>
        </is>
      </c>
      <c r="I337" s="39" t="n">
        <v>-243825.2863660062</v>
      </c>
      <c r="J337" s="40" t="inlineStr"/>
    </row>
    <row r="338">
      <c r="A338" s="35" t="inlineStr">
        <is>
          <t>Cu-Al-O</t>
        </is>
      </c>
      <c r="B338" s="36" t="n">
        <v>1800</v>
      </c>
      <c r="C338" s="36" t="n">
        <v>0.448421</v>
      </c>
      <c r="D338" s="36" t="n">
        <v>0.251053</v>
      </c>
      <c r="E338" s="36" t="n">
        <v>0.300526</v>
      </c>
      <c r="F338" s="36" t="inlineStr">
        <is>
          <t>CORUNDUM#1; IONIC_LIQ#1</t>
        </is>
      </c>
      <c r="G338" s="36" t="n">
        <v>2</v>
      </c>
      <c r="H338" s="36" t="inlineStr">
        <is>
          <t>CORUNDUM#1</t>
        </is>
      </c>
      <c r="I338" s="36" t="n">
        <v>-256531.0500361926</v>
      </c>
      <c r="J338" s="37" t="inlineStr"/>
    </row>
    <row r="339">
      <c r="A339" s="38" t="inlineStr">
        <is>
          <t>Cu-Al-O</t>
        </is>
      </c>
      <c r="B339" s="39" t="n">
        <v>1800</v>
      </c>
      <c r="C339" s="39" t="n">
        <v>0.448421</v>
      </c>
      <c r="D339" s="39" t="n">
        <v>0.214737</v>
      </c>
      <c r="E339" s="39" t="n">
        <v>0.336842</v>
      </c>
      <c r="F339" s="39" t="inlineStr">
        <is>
          <t>CORUNDUM#1; IONIC_LIQ#1</t>
        </is>
      </c>
      <c r="G339" s="39" t="n">
        <v>2</v>
      </c>
      <c r="H339" s="39" t="inlineStr">
        <is>
          <t>CORUNDUM#1</t>
        </is>
      </c>
      <c r="I339" s="39" t="n">
        <v>-263685.6275420042</v>
      </c>
      <c r="J339" s="40" t="inlineStr"/>
    </row>
    <row r="340">
      <c r="A340" s="35" t="inlineStr">
        <is>
          <t>Cu-Al-O</t>
        </is>
      </c>
      <c r="B340" s="36" t="n">
        <v>1800</v>
      </c>
      <c r="C340" s="36" t="n">
        <v>0.448421</v>
      </c>
      <c r="D340" s="36" t="n">
        <v>0.178421</v>
      </c>
      <c r="E340" s="36" t="n">
        <v>0.373158</v>
      </c>
      <c r="F340" s="36" t="inlineStr">
        <is>
          <t>CORUNDUM#1; IONIC_LIQ#1; IONIC_LIQ#2</t>
        </is>
      </c>
      <c r="G340" s="36" t="n">
        <v>3</v>
      </c>
      <c r="H340" s="36" t="inlineStr">
        <is>
          <t>CORUNDUM#1</t>
        </is>
      </c>
      <c r="I340" s="36" t="n">
        <v>-252818.7459105079</v>
      </c>
      <c r="J340" s="37" t="inlineStr"/>
    </row>
    <row r="341">
      <c r="A341" s="38" t="inlineStr">
        <is>
          <t>Cu-Al-O</t>
        </is>
      </c>
      <c r="B341" s="39" t="n">
        <v>1800</v>
      </c>
      <c r="C341" s="39" t="n">
        <v>0.448421</v>
      </c>
      <c r="D341" s="39" t="n">
        <v>0.142105</v>
      </c>
      <c r="E341" s="39" t="n">
        <v>0.409474</v>
      </c>
      <c r="F341" s="39" t="inlineStr">
        <is>
          <t>IONIC_LIQ#1; IONIC_LIQ#2</t>
        </is>
      </c>
      <c r="G341" s="39" t="n">
        <v>2</v>
      </c>
      <c r="H341" s="39" t="inlineStr">
        <is>
          <t>IONIC_LIQ#1</t>
        </is>
      </c>
      <c r="I341" s="39" t="n">
        <v>-241677.8243974321</v>
      </c>
      <c r="J341" s="40" t="inlineStr"/>
    </row>
    <row r="342">
      <c r="A342" s="35" t="inlineStr">
        <is>
          <t>Cu-Al-O</t>
        </is>
      </c>
      <c r="B342" s="36" t="n">
        <v>1800</v>
      </c>
      <c r="C342" s="36" t="n">
        <v>0.448421</v>
      </c>
      <c r="D342" s="36" t="n">
        <v>0.105789</v>
      </c>
      <c r="E342" s="36" t="n">
        <v>0.445789</v>
      </c>
      <c r="F342" s="36" t="inlineStr">
        <is>
          <t>GAS#1; IONIC_LIQ#2</t>
        </is>
      </c>
      <c r="G342" s="36" t="n">
        <v>2</v>
      </c>
      <c r="H342" s="36" t="inlineStr">
        <is>
          <t>GAS#1</t>
        </is>
      </c>
      <c r="I342" s="36" t="n">
        <v>-227370.7790528257</v>
      </c>
      <c r="J342" s="37" t="inlineStr"/>
    </row>
    <row r="343">
      <c r="A343" s="38" t="inlineStr">
        <is>
          <t>Cu-Al-O</t>
        </is>
      </c>
      <c r="B343" s="39" t="n">
        <v>1800</v>
      </c>
      <c r="C343" s="39" t="n">
        <v>0.448421</v>
      </c>
      <c r="D343" s="39" t="n">
        <v>0.06947399999999999</v>
      </c>
      <c r="E343" s="39" t="n">
        <v>0.482105</v>
      </c>
      <c r="F343" s="39" t="inlineStr">
        <is>
          <t>GAS#1; IONIC_LIQ#2</t>
        </is>
      </c>
      <c r="G343" s="39" t="n">
        <v>2</v>
      </c>
      <c r="H343" s="39" t="inlineStr">
        <is>
          <t>GAS#1</t>
        </is>
      </c>
      <c r="I343" s="39" t="n">
        <v>-210546.5653480639</v>
      </c>
      <c r="J343" s="40" t="inlineStr"/>
    </row>
    <row r="344">
      <c r="A344" s="35" t="inlineStr">
        <is>
          <t>Cu-Al-O</t>
        </is>
      </c>
      <c r="B344" s="36" t="n">
        <v>1800</v>
      </c>
      <c r="C344" s="36" t="n">
        <v>0.448421</v>
      </c>
      <c r="D344" s="36" t="n">
        <v>0.033158</v>
      </c>
      <c r="E344" s="36" t="n">
        <v>0.518421</v>
      </c>
      <c r="F344" s="36" t="inlineStr">
        <is>
          <t>GAS#1; IONIC_LIQ#2</t>
        </is>
      </c>
      <c r="G344" s="36" t="n">
        <v>2</v>
      </c>
      <c r="H344" s="36" t="inlineStr">
        <is>
          <t>GAS#1</t>
        </is>
      </c>
      <c r="I344" s="36" t="n">
        <v>-193423.891253571</v>
      </c>
      <c r="J344" s="37" t="inlineStr"/>
    </row>
    <row r="345">
      <c r="A345" s="38" t="inlineStr">
        <is>
          <t>Cu-Al-O</t>
        </is>
      </c>
      <c r="B345" s="39" t="n">
        <v>1800</v>
      </c>
      <c r="C345" s="39" t="n">
        <v>0.474211</v>
      </c>
      <c r="D345" s="39" t="n">
        <v>0.5157890000000001</v>
      </c>
      <c r="E345" s="39" t="n">
        <v>0.01</v>
      </c>
      <c r="F345" s="39" t="inlineStr">
        <is>
          <t>CORUNDUM#1; IONIC_LIQ#1</t>
        </is>
      </c>
      <c r="G345" s="39" t="n">
        <v>2</v>
      </c>
      <c r="H345" s="39" t="inlineStr">
        <is>
          <t>CORUNDUM#1</t>
        </is>
      </c>
      <c r="I345" s="39" t="n">
        <v>-137601.0725974504</v>
      </c>
      <c r="J345" s="40" t="inlineStr"/>
    </row>
    <row r="346">
      <c r="A346" s="35" t="inlineStr">
        <is>
          <t>Cu-Al-O</t>
        </is>
      </c>
      <c r="B346" s="36" t="n">
        <v>1800</v>
      </c>
      <c r="C346" s="36" t="n">
        <v>0.474211</v>
      </c>
      <c r="D346" s="36" t="n">
        <v>0.479474</v>
      </c>
      <c r="E346" s="36" t="n">
        <v>0.046316</v>
      </c>
      <c r="F346" s="36" t="inlineStr">
        <is>
          <t>CORUNDUM#1; IONIC_LIQ#1</t>
        </is>
      </c>
      <c r="G346" s="36" t="n">
        <v>2</v>
      </c>
      <c r="H346" s="36" t="inlineStr">
        <is>
          <t>CORUNDUM#1</t>
        </is>
      </c>
      <c r="I346" s="36" t="n">
        <v>-153495.8631644768</v>
      </c>
      <c r="J346" s="37" t="inlineStr"/>
    </row>
    <row r="347">
      <c r="A347" s="38" t="inlineStr">
        <is>
          <t>Cu-Al-O</t>
        </is>
      </c>
      <c r="B347" s="39" t="n">
        <v>1800</v>
      </c>
      <c r="C347" s="39" t="n">
        <v>0.474211</v>
      </c>
      <c r="D347" s="39" t="n">
        <v>0.443158</v>
      </c>
      <c r="E347" s="39" t="n">
        <v>0.082632</v>
      </c>
      <c r="F347" s="39" t="inlineStr">
        <is>
          <t>CORUNDUM#1; IONIC_LIQ#1</t>
        </is>
      </c>
      <c r="G347" s="39" t="n">
        <v>2</v>
      </c>
      <c r="H347" s="39" t="inlineStr">
        <is>
          <t>CORUNDUM#1</t>
        </is>
      </c>
      <c r="I347" s="39" t="n">
        <v>-169220.2530669204</v>
      </c>
      <c r="J347" s="40" t="inlineStr"/>
    </row>
    <row r="348">
      <c r="A348" s="35" t="inlineStr">
        <is>
          <t>Cu-Al-O</t>
        </is>
      </c>
      <c r="B348" s="36" t="n">
        <v>1800</v>
      </c>
      <c r="C348" s="36" t="n">
        <v>0.474211</v>
      </c>
      <c r="D348" s="36" t="n">
        <v>0.406842</v>
      </c>
      <c r="E348" s="36" t="n">
        <v>0.118947</v>
      </c>
      <c r="F348" s="36" t="inlineStr">
        <is>
          <t>CORUNDUM#1; IONIC_LIQ#1</t>
        </is>
      </c>
      <c r="G348" s="36" t="n">
        <v>2</v>
      </c>
      <c r="H348" s="36" t="inlineStr">
        <is>
          <t>CORUNDUM#1</t>
        </is>
      </c>
      <c r="I348" s="36" t="n">
        <v>-184724.1114521562</v>
      </c>
      <c r="J348" s="37" t="inlineStr"/>
    </row>
    <row r="349">
      <c r="A349" s="38" t="inlineStr">
        <is>
          <t>Cu-Al-O</t>
        </is>
      </c>
      <c r="B349" s="39" t="n">
        <v>1800</v>
      </c>
      <c r="C349" s="39" t="n">
        <v>0.474211</v>
      </c>
      <c r="D349" s="39" t="n">
        <v>0.370526</v>
      </c>
      <c r="E349" s="39" t="n">
        <v>0.155263</v>
      </c>
      <c r="F349" s="39" t="inlineStr">
        <is>
          <t>CORUNDUM#1; IONIC_LIQ#1</t>
        </is>
      </c>
      <c r="G349" s="39" t="n">
        <v>2</v>
      </c>
      <c r="H349" s="39" t="inlineStr">
        <is>
          <t>CORUNDUM#1</t>
        </is>
      </c>
      <c r="I349" s="39" t="n">
        <v>-199934.7516771377</v>
      </c>
      <c r="J349" s="40" t="inlineStr"/>
    </row>
    <row r="350">
      <c r="A350" s="35" t="inlineStr">
        <is>
          <t>Cu-Al-O</t>
        </is>
      </c>
      <c r="B350" s="36" t="n">
        <v>1800</v>
      </c>
      <c r="C350" s="36" t="n">
        <v>0.474211</v>
      </c>
      <c r="D350" s="36" t="n">
        <v>0.334211</v>
      </c>
      <c r="E350" s="36" t="n">
        <v>0.191579</v>
      </c>
      <c r="F350" s="36" t="inlineStr">
        <is>
          <t>CORUNDUM#1; IONIC_LIQ#1</t>
        </is>
      </c>
      <c r="G350" s="36" t="n">
        <v>2</v>
      </c>
      <c r="H350" s="36" t="inlineStr">
        <is>
          <t>CORUNDUM#1</t>
        </is>
      </c>
      <c r="I350" s="36" t="n">
        <v>-214742.3768721671</v>
      </c>
      <c r="J350" s="37" t="inlineStr"/>
    </row>
    <row r="351">
      <c r="A351" s="38" t="inlineStr">
        <is>
          <t>Cu-Al-O</t>
        </is>
      </c>
      <c r="B351" s="39" t="n">
        <v>1800</v>
      </c>
      <c r="C351" s="39" t="n">
        <v>0.474211</v>
      </c>
      <c r="D351" s="39" t="n">
        <v>0.297895</v>
      </c>
      <c r="E351" s="39" t="n">
        <v>0.227895</v>
      </c>
      <c r="F351" s="39" t="inlineStr">
        <is>
          <t>CORUNDUM#1; IONIC_LIQ#1</t>
        </is>
      </c>
      <c r="G351" s="39" t="n">
        <v>2</v>
      </c>
      <c r="H351" s="39" t="inlineStr">
        <is>
          <t>CORUNDUM#1</t>
        </is>
      </c>
      <c r="I351" s="39" t="n">
        <v>-228971.7813471822</v>
      </c>
      <c r="J351" s="40" t="inlineStr"/>
    </row>
    <row r="352">
      <c r="A352" s="35" t="inlineStr">
        <is>
          <t>Cu-Al-O</t>
        </is>
      </c>
      <c r="B352" s="36" t="n">
        <v>1800</v>
      </c>
      <c r="C352" s="36" t="n">
        <v>0.474211</v>
      </c>
      <c r="D352" s="36" t="n">
        <v>0.261579</v>
      </c>
      <c r="E352" s="36" t="n">
        <v>0.264211</v>
      </c>
      <c r="F352" s="36" t="inlineStr">
        <is>
          <t>CORUNDUM#1; IONIC_LIQ#1</t>
        </is>
      </c>
      <c r="G352" s="36" t="n">
        <v>2</v>
      </c>
      <c r="H352" s="36" t="inlineStr">
        <is>
          <t>CORUNDUM#1</t>
        </is>
      </c>
      <c r="I352" s="36" t="n">
        <v>-242318.4031663324</v>
      </c>
      <c r="J352" s="37" t="inlineStr"/>
    </row>
    <row r="353">
      <c r="A353" s="38" t="inlineStr">
        <is>
          <t>Cu-Al-O</t>
        </is>
      </c>
      <c r="B353" s="39" t="n">
        <v>1800</v>
      </c>
      <c r="C353" s="39" t="n">
        <v>0.474211</v>
      </c>
      <c r="D353" s="39" t="n">
        <v>0.225263</v>
      </c>
      <c r="E353" s="39" t="n">
        <v>0.300526</v>
      </c>
      <c r="F353" s="39" t="inlineStr">
        <is>
          <t>CORUNDUM#1; IONIC_LIQ#1</t>
        </is>
      </c>
      <c r="G353" s="39" t="n">
        <v>2</v>
      </c>
      <c r="H353" s="39" t="inlineStr">
        <is>
          <t>CORUNDUM#1</t>
        </is>
      </c>
      <c r="I353" s="39" t="n">
        <v>-254133.8366778519</v>
      </c>
      <c r="J353" s="40" t="inlineStr"/>
    </row>
    <row r="354">
      <c r="A354" s="35" t="inlineStr">
        <is>
          <t>Cu-Al-O</t>
        </is>
      </c>
      <c r="B354" s="36" t="n">
        <v>1800</v>
      </c>
      <c r="C354" s="36" t="n">
        <v>0.474211</v>
      </c>
      <c r="D354" s="36" t="n">
        <v>0.188947</v>
      </c>
      <c r="E354" s="36" t="n">
        <v>0.336842</v>
      </c>
      <c r="F354" s="36" t="inlineStr">
        <is>
          <t>CORUNDUM#1; IONIC_LIQ#1; IONIC_LIQ#2</t>
        </is>
      </c>
      <c r="G354" s="36" t="n">
        <v>3</v>
      </c>
      <c r="H354" s="36" t="inlineStr">
        <is>
          <t>CORUNDUM#1</t>
        </is>
      </c>
      <c r="I354" s="36" t="n">
        <v>-251831.8811501702</v>
      </c>
      <c r="J354" s="37" t="inlineStr"/>
    </row>
    <row r="355">
      <c r="A355" s="38" t="inlineStr">
        <is>
          <t>Cu-Al-O</t>
        </is>
      </c>
      <c r="B355" s="39" t="n">
        <v>1800</v>
      </c>
      <c r="C355" s="39" t="n">
        <v>0.474211</v>
      </c>
      <c r="D355" s="39" t="n">
        <v>0.152632</v>
      </c>
      <c r="E355" s="39" t="n">
        <v>0.373158</v>
      </c>
      <c r="F355" s="39" t="inlineStr">
        <is>
          <t>IONIC_LIQ#1; IONIC_LIQ#2</t>
        </is>
      </c>
      <c r="G355" s="39" t="n">
        <v>2</v>
      </c>
      <c r="H355" s="39" t="inlineStr">
        <is>
          <t>IONIC_LIQ#1</t>
        </is>
      </c>
      <c r="I355" s="39" t="n">
        <v>-240956.4708264714</v>
      </c>
      <c r="J355" s="40" t="inlineStr"/>
    </row>
    <row r="356">
      <c r="A356" s="35" t="inlineStr">
        <is>
          <t>Cu-Al-O</t>
        </is>
      </c>
      <c r="B356" s="36" t="n">
        <v>1800</v>
      </c>
      <c r="C356" s="36" t="n">
        <v>0.474211</v>
      </c>
      <c r="D356" s="36" t="n">
        <v>0.116316</v>
      </c>
      <c r="E356" s="36" t="n">
        <v>0.409474</v>
      </c>
      <c r="F356" s="36" t="inlineStr">
        <is>
          <t>IONIC_LIQ#1; IONIC_LIQ#2</t>
        </is>
      </c>
      <c r="G356" s="36" t="n">
        <v>2</v>
      </c>
      <c r="H356" s="36" t="inlineStr">
        <is>
          <t>IONIC_LIQ#1</t>
        </is>
      </c>
      <c r="I356" s="36" t="n">
        <v>-229245.3138731995</v>
      </c>
      <c r="J356" s="37" t="inlineStr"/>
    </row>
    <row r="357">
      <c r="A357" s="38" t="inlineStr">
        <is>
          <t>Cu-Al-O</t>
        </is>
      </c>
      <c r="B357" s="39" t="n">
        <v>1800</v>
      </c>
      <c r="C357" s="39" t="n">
        <v>0.474211</v>
      </c>
      <c r="D357" s="39" t="n">
        <v>0.08</v>
      </c>
      <c r="E357" s="39" t="n">
        <v>0.445789</v>
      </c>
      <c r="F357" s="39" t="inlineStr">
        <is>
          <t>GAS#1; IONIC_LIQ#2</t>
        </is>
      </c>
      <c r="G357" s="39" t="n">
        <v>2</v>
      </c>
      <c r="H357" s="39" t="inlineStr">
        <is>
          <t>GAS#1</t>
        </is>
      </c>
      <c r="I357" s="39" t="n">
        <v>-213484.262796477</v>
      </c>
      <c r="J357" s="40" t="inlineStr"/>
    </row>
    <row r="358">
      <c r="A358" s="35" t="inlineStr">
        <is>
          <t>Cu-Al-O</t>
        </is>
      </c>
      <c r="B358" s="36" t="n">
        <v>1800</v>
      </c>
      <c r="C358" s="36" t="n">
        <v>0.474211</v>
      </c>
      <c r="D358" s="36" t="n">
        <v>0.043684</v>
      </c>
      <c r="E358" s="36" t="n">
        <v>0.482105</v>
      </c>
      <c r="F358" s="36" t="inlineStr">
        <is>
          <t>GAS#1; IONIC_LIQ#2</t>
        </is>
      </c>
      <c r="G358" s="36" t="n">
        <v>2</v>
      </c>
      <c r="H358" s="36" t="inlineStr">
        <is>
          <t>GAS#1</t>
        </is>
      </c>
      <c r="I358" s="36" t="n">
        <v>-196435.484126205</v>
      </c>
      <c r="J358" s="37" t="inlineStr"/>
    </row>
    <row r="359">
      <c r="A359" s="38" t="inlineStr">
        <is>
          <t>Cu-Al-O</t>
        </is>
      </c>
      <c r="B359" s="39" t="n">
        <v>1800</v>
      </c>
      <c r="C359" s="39" t="n">
        <v>0.5</v>
      </c>
      <c r="D359" s="39" t="n">
        <v>0.49</v>
      </c>
      <c r="E359" s="39" t="n">
        <v>0.01</v>
      </c>
      <c r="F359" s="39" t="inlineStr">
        <is>
          <t>CORUNDUM#1; IONIC_LIQ#1</t>
        </is>
      </c>
      <c r="G359" s="39" t="n">
        <v>2</v>
      </c>
      <c r="H359" s="39" t="inlineStr">
        <is>
          <t>CORUNDUM#1</t>
        </is>
      </c>
      <c r="I359" s="39" t="n">
        <v>-137871.7429507699</v>
      </c>
      <c r="J359" s="40" t="inlineStr"/>
    </row>
    <row r="360">
      <c r="A360" s="35" t="inlineStr">
        <is>
          <t>Cu-Al-O</t>
        </is>
      </c>
      <c r="B360" s="36" t="n">
        <v>1800</v>
      </c>
      <c r="C360" s="36" t="n">
        <v>0.5</v>
      </c>
      <c r="D360" s="36" t="n">
        <v>0.453684</v>
      </c>
      <c r="E360" s="36" t="n">
        <v>0.046316</v>
      </c>
      <c r="F360" s="36" t="inlineStr">
        <is>
          <t>CORUNDUM#1; IONIC_LIQ#1</t>
        </is>
      </c>
      <c r="G360" s="36" t="n">
        <v>2</v>
      </c>
      <c r="H360" s="36" t="inlineStr">
        <is>
          <t>CORUNDUM#1</t>
        </is>
      </c>
      <c r="I360" s="36" t="n">
        <v>-153631.6334308125</v>
      </c>
      <c r="J360" s="37" t="inlineStr"/>
    </row>
    <row r="361">
      <c r="A361" s="38" t="inlineStr">
        <is>
          <t>Cu-Al-O</t>
        </is>
      </c>
      <c r="B361" s="39" t="n">
        <v>1800</v>
      </c>
      <c r="C361" s="39" t="n">
        <v>0.5</v>
      </c>
      <c r="D361" s="39" t="n">
        <v>0.417368</v>
      </c>
      <c r="E361" s="39" t="n">
        <v>0.082632</v>
      </c>
      <c r="F361" s="39" t="inlineStr">
        <is>
          <t>CORUNDUM#1; IONIC_LIQ#1</t>
        </is>
      </c>
      <c r="G361" s="39" t="n">
        <v>2</v>
      </c>
      <c r="H361" s="39" t="inlineStr">
        <is>
          <t>CORUNDUM#1</t>
        </is>
      </c>
      <c r="I361" s="39" t="n">
        <v>-169194.149923971</v>
      </c>
      <c r="J361" s="40" t="inlineStr"/>
    </row>
    <row r="362">
      <c r="A362" s="35" t="inlineStr">
        <is>
          <t>Cu-Al-O</t>
        </is>
      </c>
      <c r="B362" s="36" t="n">
        <v>1800</v>
      </c>
      <c r="C362" s="36" t="n">
        <v>0.5</v>
      </c>
      <c r="D362" s="36" t="n">
        <v>0.381053</v>
      </c>
      <c r="E362" s="36" t="n">
        <v>0.118947</v>
      </c>
      <c r="F362" s="36" t="inlineStr">
        <is>
          <t>CORUNDUM#1; IONIC_LIQ#1</t>
        </is>
      </c>
      <c r="G362" s="36" t="n">
        <v>2</v>
      </c>
      <c r="H362" s="36" t="inlineStr">
        <is>
          <t>CORUNDUM#1</t>
        </is>
      </c>
      <c r="I362" s="36" t="n">
        <v>-184499.8114835681</v>
      </c>
      <c r="J362" s="37" t="inlineStr"/>
    </row>
    <row r="363">
      <c r="A363" s="38" t="inlineStr">
        <is>
          <t>Cu-Al-O</t>
        </is>
      </c>
      <c r="B363" s="39" t="n">
        <v>1800</v>
      </c>
      <c r="C363" s="39" t="n">
        <v>0.5</v>
      </c>
      <c r="D363" s="39" t="n">
        <v>0.344737</v>
      </c>
      <c r="E363" s="39" t="n">
        <v>0.155263</v>
      </c>
      <c r="F363" s="39" t="inlineStr">
        <is>
          <t>CORUNDUM#1; IONIC_LIQ#1</t>
        </is>
      </c>
      <c r="G363" s="39" t="n">
        <v>2</v>
      </c>
      <c r="H363" s="39" t="inlineStr">
        <is>
          <t>CORUNDUM#1</t>
        </is>
      </c>
      <c r="I363" s="39" t="n">
        <v>-199461.696984925</v>
      </c>
      <c r="J363" s="40" t="inlineStr"/>
    </row>
    <row r="364">
      <c r="A364" s="35" t="inlineStr">
        <is>
          <t>Cu-Al-O</t>
        </is>
      </c>
      <c r="B364" s="36" t="n">
        <v>1800</v>
      </c>
      <c r="C364" s="36" t="n">
        <v>0.5</v>
      </c>
      <c r="D364" s="36" t="n">
        <v>0.308421</v>
      </c>
      <c r="E364" s="36" t="n">
        <v>0.191579</v>
      </c>
      <c r="F364" s="36" t="inlineStr">
        <is>
          <t>CORUNDUM#1; IONIC_LIQ#1</t>
        </is>
      </c>
      <c r="G364" s="36" t="n">
        <v>2</v>
      </c>
      <c r="H364" s="36" t="inlineStr">
        <is>
          <t>CORUNDUM#1</t>
        </is>
      </c>
      <c r="I364" s="36" t="n">
        <v>-213947.0114299805</v>
      </c>
      <c r="J364" s="37" t="inlineStr"/>
    </row>
    <row r="365">
      <c r="A365" s="38" t="inlineStr">
        <is>
          <t>Cu-Al-O</t>
        </is>
      </c>
      <c r="B365" s="39" t="n">
        <v>1800</v>
      </c>
      <c r="C365" s="39" t="n">
        <v>0.5</v>
      </c>
      <c r="D365" s="39" t="n">
        <v>0.272105</v>
      </c>
      <c r="E365" s="39" t="n">
        <v>0.227895</v>
      </c>
      <c r="F365" s="39" t="inlineStr">
        <is>
          <t>CORUNDUM#1; IONIC_LIQ#1</t>
        </is>
      </c>
      <c r="G365" s="39" t="n">
        <v>2</v>
      </c>
      <c r="H365" s="39" t="inlineStr">
        <is>
          <t>CORUNDUM#1</t>
        </is>
      </c>
      <c r="I365" s="39" t="n">
        <v>-227739.6112194454</v>
      </c>
      <c r="J365" s="40" t="inlineStr"/>
    </row>
    <row r="366">
      <c r="A366" s="35" t="inlineStr">
        <is>
          <t>Cu-Al-O</t>
        </is>
      </c>
      <c r="B366" s="36" t="n">
        <v>1800</v>
      </c>
      <c r="C366" s="36" t="n">
        <v>0.5</v>
      </c>
      <c r="D366" s="36" t="n">
        <v>0.235789</v>
      </c>
      <c r="E366" s="36" t="n">
        <v>0.264211</v>
      </c>
      <c r="F366" s="36" t="inlineStr">
        <is>
          <t>CORUNDUM#1; IONIC_LIQ#1</t>
        </is>
      </c>
      <c r="G366" s="36" t="n">
        <v>2</v>
      </c>
      <c r="H366" s="36" t="inlineStr">
        <is>
          <t>CORUNDUM#1</t>
        </is>
      </c>
      <c r="I366" s="36" t="n">
        <v>-240445.2125588976</v>
      </c>
      <c r="J366" s="37" t="inlineStr"/>
    </row>
    <row r="367">
      <c r="A367" s="38" t="inlineStr">
        <is>
          <t>Cu-Al-O</t>
        </is>
      </c>
      <c r="B367" s="39" t="n">
        <v>1800</v>
      </c>
      <c r="C367" s="39" t="n">
        <v>0.5</v>
      </c>
      <c r="D367" s="39" t="n">
        <v>0.199474</v>
      </c>
      <c r="E367" s="39" t="n">
        <v>0.300526</v>
      </c>
      <c r="F367" s="39" t="inlineStr">
        <is>
          <t>CORUNDUM#1; IONIC_LIQ#1</t>
        </is>
      </c>
      <c r="G367" s="39" t="n">
        <v>2</v>
      </c>
      <c r="H367" s="39" t="inlineStr">
        <is>
          <t>CORUNDUM#1</t>
        </is>
      </c>
      <c r="I367" s="39" t="n">
        <v>-250659.4719328664</v>
      </c>
      <c r="J367" s="40" t="inlineStr"/>
    </row>
    <row r="368">
      <c r="A368" s="35" t="inlineStr">
        <is>
          <t>Cu-Al-O</t>
        </is>
      </c>
      <c r="B368" s="36" t="n">
        <v>1800</v>
      </c>
      <c r="C368" s="36" t="n">
        <v>0.5</v>
      </c>
      <c r="D368" s="36" t="n">
        <v>0.163158</v>
      </c>
      <c r="E368" s="36" t="n">
        <v>0.336842</v>
      </c>
      <c r="F368" s="36" t="inlineStr">
        <is>
          <t>CORUNDUM#1; IONIC_LIQ#1; IONIC_LIQ#2</t>
        </is>
      </c>
      <c r="G368" s="36" t="n">
        <v>3</v>
      </c>
      <c r="H368" s="36" t="inlineStr">
        <is>
          <t>CORUNDUM#1</t>
        </is>
      </c>
      <c r="I368" s="36" t="n">
        <v>-239977.2408370517</v>
      </c>
      <c r="J368" s="37" t="inlineStr"/>
    </row>
    <row r="369">
      <c r="A369" s="38" t="inlineStr">
        <is>
          <t>Cu-Al-O</t>
        </is>
      </c>
      <c r="B369" s="39" t="n">
        <v>1800</v>
      </c>
      <c r="C369" s="39" t="n">
        <v>0.5</v>
      </c>
      <c r="D369" s="39" t="n">
        <v>0.126842</v>
      </c>
      <c r="E369" s="39" t="n">
        <v>0.373158</v>
      </c>
      <c r="F369" s="39" t="inlineStr">
        <is>
          <t>IONIC_LIQ#1; IONIC_LIQ#2</t>
        </is>
      </c>
      <c r="G369" s="39" t="n">
        <v>2</v>
      </c>
      <c r="H369" s="39" t="inlineStr">
        <is>
          <t>IONIC_LIQ#1</t>
        </is>
      </c>
      <c r="I369" s="39" t="n">
        <v>-228845.2006725574</v>
      </c>
      <c r="J369" s="40" t="inlineStr"/>
    </row>
    <row r="370">
      <c r="A370" s="35" t="inlineStr">
        <is>
          <t>Cu-Al-O</t>
        </is>
      </c>
      <c r="B370" s="36" t="n">
        <v>1800</v>
      </c>
      <c r="C370" s="36" t="n">
        <v>0.5</v>
      </c>
      <c r="D370" s="36" t="n">
        <v>0.090526</v>
      </c>
      <c r="E370" s="36" t="n">
        <v>0.409474</v>
      </c>
      <c r="F370" s="36" t="inlineStr">
        <is>
          <t>IONIC_LIQ#2</t>
        </is>
      </c>
      <c r="G370" s="36" t="n">
        <v>1</v>
      </c>
      <c r="H370" s="36" t="inlineStr">
        <is>
          <t>IONIC_LIQ#2</t>
        </is>
      </c>
      <c r="I370" s="36" t="n">
        <v>-216266.946628702</v>
      </c>
      <c r="J370" s="37" t="inlineStr"/>
    </row>
    <row r="371">
      <c r="A371" s="38" t="inlineStr">
        <is>
          <t>Cu-Al-O</t>
        </is>
      </c>
      <c r="B371" s="39" t="n">
        <v>1800</v>
      </c>
      <c r="C371" s="39" t="n">
        <v>0.5</v>
      </c>
      <c r="D371" s="39" t="n">
        <v>0.054211</v>
      </c>
      <c r="E371" s="39" t="n">
        <v>0.445789</v>
      </c>
      <c r="F371" s="39" t="inlineStr">
        <is>
          <t>GAS#1; IONIC_LIQ#2</t>
        </is>
      </c>
      <c r="G371" s="39" t="n">
        <v>2</v>
      </c>
      <c r="H371" s="39" t="inlineStr">
        <is>
          <t>GAS#1</t>
        </is>
      </c>
      <c r="I371" s="39" t="n">
        <v>-199424.4276586964</v>
      </c>
      <c r="J371" s="40" t="inlineStr"/>
    </row>
    <row r="372">
      <c r="A372" s="35" t="inlineStr">
        <is>
          <t>Cu-Al-O</t>
        </is>
      </c>
      <c r="B372" s="36" t="n">
        <v>1800</v>
      </c>
      <c r="C372" s="36" t="n">
        <v>0.5</v>
      </c>
      <c r="D372" s="36" t="n">
        <v>0.017895</v>
      </c>
      <c r="E372" s="36" t="n">
        <v>0.482105</v>
      </c>
      <c r="F372" s="36" t="inlineStr">
        <is>
          <t>GAS#1; IONIC_LIQ#2</t>
        </is>
      </c>
      <c r="G372" s="36" t="n">
        <v>2</v>
      </c>
      <c r="H372" s="36" t="inlineStr">
        <is>
          <t>GAS#1</t>
        </is>
      </c>
      <c r="I372" s="36" t="n">
        <v>-182042.7531062743</v>
      </c>
      <c r="J372" s="37" t="inlineStr"/>
    </row>
    <row r="373">
      <c r="A373" s="38" t="inlineStr">
        <is>
          <t>Cu-Mn-O</t>
        </is>
      </c>
      <c r="B373" s="39" t="n">
        <v>1800</v>
      </c>
      <c r="C373" s="39" t="n">
        <v>0.01</v>
      </c>
      <c r="D373" s="39" t="n">
        <v>0.98</v>
      </c>
      <c r="E373" s="39" t="n">
        <v>0.01</v>
      </c>
      <c r="F373" s="39" t="inlineStr">
        <is>
          <t>HALITE#1; IONIC_LIQ#1</t>
        </is>
      </c>
      <c r="G373" s="39" t="n">
        <v>2</v>
      </c>
      <c r="H373" s="39" t="inlineStr">
        <is>
          <t>HALITE#1</t>
        </is>
      </c>
      <c r="I373" s="39" t="n">
        <v>-123511.8114194413</v>
      </c>
      <c r="J373" s="40" t="inlineStr"/>
    </row>
    <row r="374">
      <c r="A374" s="35" t="inlineStr">
        <is>
          <t>Cu-Mn-O</t>
        </is>
      </c>
      <c r="B374" s="36" t="n">
        <v>1800</v>
      </c>
      <c r="C374" s="36" t="n">
        <v>0.01</v>
      </c>
      <c r="D374" s="36" t="n">
        <v>0.943684</v>
      </c>
      <c r="E374" s="36" t="n">
        <v>0.046316</v>
      </c>
      <c r="F374" s="36" t="inlineStr">
        <is>
          <t>HALITE#1; IONIC_LIQ#1</t>
        </is>
      </c>
      <c r="G374" s="36" t="n">
        <v>2</v>
      </c>
      <c r="H374" s="36" t="inlineStr">
        <is>
          <t>HALITE#1</t>
        </is>
      </c>
      <c r="I374" s="36" t="n">
        <v>-135889.8662325926</v>
      </c>
      <c r="J374" s="37" t="inlineStr"/>
    </row>
    <row r="375">
      <c r="A375" s="38" t="inlineStr">
        <is>
          <t>Cu-Mn-O</t>
        </is>
      </c>
      <c r="B375" s="39" t="n">
        <v>1800</v>
      </c>
      <c r="C375" s="39" t="n">
        <v>0.01</v>
      </c>
      <c r="D375" s="39" t="n">
        <v>0.907368</v>
      </c>
      <c r="E375" s="39" t="n">
        <v>0.082632</v>
      </c>
      <c r="F375" s="39" t="inlineStr">
        <is>
          <t>HALITE#1; IONIC_LIQ#1</t>
        </is>
      </c>
      <c r="G375" s="39" t="n">
        <v>2</v>
      </c>
      <c r="H375" s="39" t="inlineStr">
        <is>
          <t>HALITE#1</t>
        </is>
      </c>
      <c r="I375" s="39" t="n">
        <v>-148266.981147242</v>
      </c>
      <c r="J375" s="40" t="inlineStr"/>
    </row>
    <row r="376">
      <c r="A376" s="35" t="inlineStr">
        <is>
          <t>Cu-Mn-O</t>
        </is>
      </c>
      <c r="B376" s="36" t="n">
        <v>1800</v>
      </c>
      <c r="C376" s="36" t="n">
        <v>0.01</v>
      </c>
      <c r="D376" s="36" t="n">
        <v>0.871053</v>
      </c>
      <c r="E376" s="36" t="n">
        <v>0.118947</v>
      </c>
      <c r="F376" s="36" t="inlineStr">
        <is>
          <t>HALITE#1; IONIC_LIQ#1</t>
        </is>
      </c>
      <c r="G376" s="36" t="n">
        <v>2</v>
      </c>
      <c r="H376" s="36" t="inlineStr">
        <is>
          <t>HALITE#1</t>
        </is>
      </c>
      <c r="I376" s="36" t="n">
        <v>-160642.9870000396</v>
      </c>
      <c r="J376" s="37" t="inlineStr"/>
    </row>
    <row r="377">
      <c r="A377" s="38" t="inlineStr">
        <is>
          <t>Cu-Mn-O</t>
        </is>
      </c>
      <c r="B377" s="39" t="n">
        <v>1800</v>
      </c>
      <c r="C377" s="39" t="n">
        <v>0.01</v>
      </c>
      <c r="D377" s="39" t="n">
        <v>0.834737</v>
      </c>
      <c r="E377" s="39" t="n">
        <v>0.155263</v>
      </c>
      <c r="F377" s="39" t="inlineStr">
        <is>
          <t>HALITE#1; IONIC_LIQ#1</t>
        </is>
      </c>
      <c r="G377" s="39" t="n">
        <v>2</v>
      </c>
      <c r="H377" s="39" t="inlineStr">
        <is>
          <t>HALITE#1</t>
        </is>
      </c>
      <c r="I377" s="39" t="n">
        <v>-173017.6643792748</v>
      </c>
      <c r="J377" s="40" t="inlineStr"/>
    </row>
    <row r="378">
      <c r="A378" s="35" t="inlineStr">
        <is>
          <t>Cu-Mn-O</t>
        </is>
      </c>
      <c r="B378" s="36" t="n">
        <v>1800</v>
      </c>
      <c r="C378" s="36" t="n">
        <v>0.01</v>
      </c>
      <c r="D378" s="36" t="n">
        <v>0.798421</v>
      </c>
      <c r="E378" s="36" t="n">
        <v>0.191579</v>
      </c>
      <c r="F378" s="36" t="inlineStr">
        <is>
          <t>HALITE#1; IONIC_LIQ#1</t>
        </is>
      </c>
      <c r="G378" s="36" t="n">
        <v>2</v>
      </c>
      <c r="H378" s="36" t="inlineStr">
        <is>
          <t>HALITE#1</t>
        </is>
      </c>
      <c r="I378" s="36" t="n">
        <v>-185390.7215018675</v>
      </c>
      <c r="J378" s="37" t="inlineStr"/>
    </row>
    <row r="379">
      <c r="A379" s="38" t="inlineStr">
        <is>
          <t>Cu-Mn-O</t>
        </is>
      </c>
      <c r="B379" s="39" t="n">
        <v>1800</v>
      </c>
      <c r="C379" s="39" t="n">
        <v>0.01</v>
      </c>
      <c r="D379" s="39" t="n">
        <v>0.762105</v>
      </c>
      <c r="E379" s="39" t="n">
        <v>0.227895</v>
      </c>
      <c r="F379" s="39" t="inlineStr">
        <is>
          <t>HALITE#1; IONIC_LIQ#1</t>
        </is>
      </c>
      <c r="G379" s="39" t="n">
        <v>2</v>
      </c>
      <c r="H379" s="39" t="inlineStr">
        <is>
          <t>HALITE#1</t>
        </is>
      </c>
      <c r="I379" s="39" t="n">
        <v>-197761.7583815259</v>
      </c>
      <c r="J379" s="40" t="inlineStr"/>
    </row>
    <row r="380">
      <c r="A380" s="35" t="inlineStr">
        <is>
          <t>Cu-Mn-O</t>
        </is>
      </c>
      <c r="B380" s="36" t="n">
        <v>1800</v>
      </c>
      <c r="C380" s="36" t="n">
        <v>0.01</v>
      </c>
      <c r="D380" s="36" t="n">
        <v>0.725789</v>
      </c>
      <c r="E380" s="36" t="n">
        <v>0.264211</v>
      </c>
      <c r="F380" s="36" t="inlineStr">
        <is>
          <t>HALITE#1; IONIC_LIQ#1</t>
        </is>
      </c>
      <c r="G380" s="36" t="n">
        <v>2</v>
      </c>
      <c r="H380" s="36" t="inlineStr">
        <is>
          <t>HALITE#1</t>
        </is>
      </c>
      <c r="I380" s="36" t="n">
        <v>-210130.2056202869</v>
      </c>
      <c r="J380" s="37" t="inlineStr"/>
    </row>
    <row r="381">
      <c r="A381" s="38" t="inlineStr">
        <is>
          <t>Cu-Mn-O</t>
        </is>
      </c>
      <c r="B381" s="39" t="n">
        <v>1800</v>
      </c>
      <c r="C381" s="39" t="n">
        <v>0.01</v>
      </c>
      <c r="D381" s="39" t="n">
        <v>0.689474</v>
      </c>
      <c r="E381" s="39" t="n">
        <v>0.300526</v>
      </c>
      <c r="F381" s="39" t="inlineStr">
        <is>
          <t>HALITE#1; IONIC_LIQ#1</t>
        </is>
      </c>
      <c r="G381" s="39" t="n">
        <v>2</v>
      </c>
      <c r="H381" s="39" t="inlineStr">
        <is>
          <t>HALITE#1</t>
        </is>
      </c>
      <c r="I381" s="39" t="n">
        <v>-222495.2126037439</v>
      </c>
      <c r="J381" s="40" t="inlineStr"/>
    </row>
    <row r="382">
      <c r="A382" s="35" t="inlineStr">
        <is>
          <t>Cu-Mn-O</t>
        </is>
      </c>
      <c r="B382" s="36" t="n">
        <v>1800</v>
      </c>
      <c r="C382" s="36" t="n">
        <v>0.01</v>
      </c>
      <c r="D382" s="36" t="n">
        <v>0.653158</v>
      </c>
      <c r="E382" s="36" t="n">
        <v>0.336842</v>
      </c>
      <c r="F382" s="36" t="inlineStr">
        <is>
          <t>HALITE#1; IONIC_LIQ#1</t>
        </is>
      </c>
      <c r="G382" s="36" t="n">
        <v>2</v>
      </c>
      <c r="H382" s="36" t="inlineStr">
        <is>
          <t>HALITE#1</t>
        </is>
      </c>
      <c r="I382" s="36" t="n">
        <v>-234855.4246387156</v>
      </c>
      <c r="J382" s="37" t="inlineStr"/>
    </row>
    <row r="383">
      <c r="A383" s="38" t="inlineStr">
        <is>
          <t>Cu-Mn-O</t>
        </is>
      </c>
      <c r="B383" s="39" t="n">
        <v>1800</v>
      </c>
      <c r="C383" s="39" t="n">
        <v>0.01</v>
      </c>
      <c r="D383" s="39" t="n">
        <v>0.616842</v>
      </c>
      <c r="E383" s="39" t="n">
        <v>0.373158</v>
      </c>
      <c r="F383" s="39" t="inlineStr">
        <is>
          <t>HALITE#1; IONIC_LIQ#1</t>
        </is>
      </c>
      <c r="G383" s="39" t="n">
        <v>2</v>
      </c>
      <c r="H383" s="39" t="inlineStr">
        <is>
          <t>HALITE#1</t>
        </is>
      </c>
      <c r="I383" s="39" t="n">
        <v>-247208.4823719271</v>
      </c>
      <c r="J383" s="40" t="inlineStr"/>
    </row>
    <row r="384">
      <c r="A384" s="35" t="inlineStr">
        <is>
          <t>Cu-Mn-O</t>
        </is>
      </c>
      <c r="B384" s="36" t="n">
        <v>1800</v>
      </c>
      <c r="C384" s="36" t="n">
        <v>0.01</v>
      </c>
      <c r="D384" s="36" t="n">
        <v>0.580526</v>
      </c>
      <c r="E384" s="36" t="n">
        <v>0.409474</v>
      </c>
      <c r="F384" s="36" t="inlineStr">
        <is>
          <t>HALITE#1; IONIC_LIQ#1</t>
        </is>
      </c>
      <c r="G384" s="36" t="n">
        <v>2</v>
      </c>
      <c r="H384" s="36" t="inlineStr">
        <is>
          <t>HALITE#1</t>
        </is>
      </c>
      <c r="I384" s="36" t="n">
        <v>-259549.6811767478</v>
      </c>
      <c r="J384" s="37" t="inlineStr"/>
    </row>
    <row r="385">
      <c r="A385" s="38" t="inlineStr">
        <is>
          <t>Cu-Mn-O</t>
        </is>
      </c>
      <c r="B385" s="39" t="n">
        <v>1800</v>
      </c>
      <c r="C385" s="39" t="n">
        <v>0.01</v>
      </c>
      <c r="D385" s="39" t="n">
        <v>0.544211</v>
      </c>
      <c r="E385" s="39" t="n">
        <v>0.445789</v>
      </c>
      <c r="F385" s="39" t="inlineStr">
        <is>
          <t>HALITE#1; IONIC_LIQ#1</t>
        </is>
      </c>
      <c r="G385" s="39" t="n">
        <v>2</v>
      </c>
      <c r="H385" s="39" t="inlineStr">
        <is>
          <t>HALITE#1</t>
        </is>
      </c>
      <c r="I385" s="39" t="n">
        <v>-271867.1385790468</v>
      </c>
      <c r="J385" s="40" t="inlineStr"/>
    </row>
    <row r="386">
      <c r="A386" s="35" t="inlineStr">
        <is>
          <t>Cu-Mn-O</t>
        </is>
      </c>
      <c r="B386" s="36" t="n">
        <v>1800</v>
      </c>
      <c r="C386" s="36" t="n">
        <v>0.01</v>
      </c>
      <c r="D386" s="36" t="n">
        <v>0.507895</v>
      </c>
      <c r="E386" s="36" t="n">
        <v>0.482105</v>
      </c>
      <c r="F386" s="36" t="inlineStr">
        <is>
          <t>HALITE#1; IONIC_LIQ#1</t>
        </is>
      </c>
      <c r="G386" s="36" t="n">
        <v>2</v>
      </c>
      <c r="H386" s="36" t="inlineStr">
        <is>
          <t>HALITE#1</t>
        </is>
      </c>
      <c r="I386" s="36" t="n">
        <v>-284104.4560670954</v>
      </c>
      <c r="J386" s="37" t="inlineStr"/>
    </row>
    <row r="387">
      <c r="A387" s="38" t="inlineStr">
        <is>
          <t>Cu-Mn-O</t>
        </is>
      </c>
      <c r="B387" s="39" t="n">
        <v>1800</v>
      </c>
      <c r="C387" s="39" t="n">
        <v>0.01</v>
      </c>
      <c r="D387" s="39" t="n">
        <v>0.471579</v>
      </c>
      <c r="E387" s="39" t="n">
        <v>0.518421</v>
      </c>
      <c r="F387" s="39" t="inlineStr">
        <is>
          <t>HALITE#1; IONIC_LIQ#2</t>
        </is>
      </c>
      <c r="G387" s="39" t="n">
        <v>2</v>
      </c>
      <c r="H387" s="39" t="inlineStr">
        <is>
          <t>HALITE#1</t>
        </is>
      </c>
      <c r="I387" s="39" t="n">
        <v>-287699.2375014418</v>
      </c>
      <c r="J387" s="40" t="inlineStr"/>
    </row>
    <row r="388">
      <c r="A388" s="35" t="inlineStr">
        <is>
          <t>Cu-Mn-O</t>
        </is>
      </c>
      <c r="B388" s="36" t="n">
        <v>1800</v>
      </c>
      <c r="C388" s="36" t="n">
        <v>0.01</v>
      </c>
      <c r="D388" s="36" t="n">
        <v>0.435263</v>
      </c>
      <c r="E388" s="36" t="n">
        <v>0.554737</v>
      </c>
      <c r="F388" s="36" t="inlineStr">
        <is>
          <t>HALITE#1; IONIC_LIQ#2; SPINEL#1</t>
        </is>
      </c>
      <c r="G388" s="36" t="n">
        <v>3</v>
      </c>
      <c r="H388" s="36" t="inlineStr">
        <is>
          <t>HALITE#1</t>
        </is>
      </c>
      <c r="I388" s="36" t="n">
        <v>-283618.4322844645</v>
      </c>
      <c r="J388" s="37" t="inlineStr"/>
    </row>
    <row r="389">
      <c r="A389" s="38" t="inlineStr">
        <is>
          <t>Cu-Mn-O</t>
        </is>
      </c>
      <c r="B389" s="39" t="n">
        <v>1800</v>
      </c>
      <c r="C389" s="39" t="n">
        <v>0.01</v>
      </c>
      <c r="D389" s="39" t="n">
        <v>0.398947</v>
      </c>
      <c r="E389" s="39" t="n">
        <v>0.5910530000000001</v>
      </c>
      <c r="F389" s="39" t="inlineStr">
        <is>
          <t>GAS#1; IONIC_LIQ#2; SPINEL#1</t>
        </is>
      </c>
      <c r="G389" s="39" t="n">
        <v>3</v>
      </c>
      <c r="H389" s="39" t="inlineStr">
        <is>
          <t>GAS#1</t>
        </is>
      </c>
      <c r="I389" s="39" t="n">
        <v>-278047.3115397435</v>
      </c>
      <c r="J389" s="40" t="inlineStr"/>
    </row>
    <row r="390">
      <c r="A390" s="35" t="inlineStr">
        <is>
          <t>Cu-Mn-O</t>
        </is>
      </c>
      <c r="B390" s="36" t="n">
        <v>1800</v>
      </c>
      <c r="C390" s="36" t="n">
        <v>0.01</v>
      </c>
      <c r="D390" s="36" t="n">
        <v>0.362632</v>
      </c>
      <c r="E390" s="36" t="n">
        <v>0.627368</v>
      </c>
      <c r="F390" s="36" t="inlineStr">
        <is>
          <t>GAS#1; IONIC_LIQ#2; SPINEL#1</t>
        </is>
      </c>
      <c r="G390" s="36" t="n">
        <v>3</v>
      </c>
      <c r="H390" s="36" t="inlineStr">
        <is>
          <t>GAS#1</t>
        </is>
      </c>
      <c r="I390" s="36" t="n">
        <v>-272018.8134913159</v>
      </c>
      <c r="J390" s="37" t="inlineStr"/>
    </row>
    <row r="391">
      <c r="A391" s="38" t="inlineStr">
        <is>
          <t>Cu-Mn-O</t>
        </is>
      </c>
      <c r="B391" s="39" t="n">
        <v>1800</v>
      </c>
      <c r="C391" s="39" t="n">
        <v>0.01</v>
      </c>
      <c r="D391" s="39" t="n">
        <v>0.326316</v>
      </c>
      <c r="E391" s="39" t="n">
        <v>0.6636840000000001</v>
      </c>
      <c r="F391" s="39" t="inlineStr">
        <is>
          <t>GAS#1; IONIC_LIQ#2; SPINEL#1</t>
        </is>
      </c>
      <c r="G391" s="39" t="n">
        <v>3</v>
      </c>
      <c r="H391" s="39" t="inlineStr">
        <is>
          <t>GAS#1</t>
        </is>
      </c>
      <c r="I391" s="39" t="n">
        <v>-265990.3154428881</v>
      </c>
      <c r="J391" s="40" t="inlineStr"/>
    </row>
    <row r="392">
      <c r="A392" s="35" t="inlineStr">
        <is>
          <t>Cu-Mn-O</t>
        </is>
      </c>
      <c r="B392" s="36" t="n">
        <v>1800</v>
      </c>
      <c r="C392" s="36" t="n">
        <v>0.01</v>
      </c>
      <c r="D392" s="36" t="n">
        <v>0.29</v>
      </c>
      <c r="E392" s="36" t="n">
        <v>0.7</v>
      </c>
      <c r="F392" s="36" t="inlineStr">
        <is>
          <t>GAS#1; IONIC_LIQ#2; SPINEL#1</t>
        </is>
      </c>
      <c r="G392" s="36" t="n">
        <v>3</v>
      </c>
      <c r="H392" s="36" t="inlineStr">
        <is>
          <t>GAS#1</t>
        </is>
      </c>
      <c r="I392" s="36" t="n">
        <v>-259961.8173944607</v>
      </c>
      <c r="J392" s="37" t="inlineStr"/>
    </row>
    <row r="393">
      <c r="A393" s="38" t="inlineStr">
        <is>
          <t>Cu-Mn-O</t>
        </is>
      </c>
      <c r="B393" s="39" t="n">
        <v>1800</v>
      </c>
      <c r="C393" s="39" t="n">
        <v>0.035789</v>
      </c>
      <c r="D393" s="39" t="n">
        <v>0.954211</v>
      </c>
      <c r="E393" s="39" t="n">
        <v>0.01</v>
      </c>
      <c r="F393" s="39" t="inlineStr">
        <is>
          <t>HALITE#1; IONIC_LIQ#1</t>
        </is>
      </c>
      <c r="G393" s="39" t="n">
        <v>2</v>
      </c>
      <c r="H393" s="39" t="inlineStr">
        <is>
          <t>HALITE#1</t>
        </is>
      </c>
      <c r="I393" s="39" t="n">
        <v>-124721.5156636742</v>
      </c>
      <c r="J393" s="40" t="inlineStr"/>
    </row>
    <row r="394">
      <c r="A394" s="35" t="inlineStr">
        <is>
          <t>Cu-Mn-O</t>
        </is>
      </c>
      <c r="B394" s="36" t="n">
        <v>1800</v>
      </c>
      <c r="C394" s="36" t="n">
        <v>0.035789</v>
      </c>
      <c r="D394" s="36" t="n">
        <v>0.917895</v>
      </c>
      <c r="E394" s="36" t="n">
        <v>0.046316</v>
      </c>
      <c r="F394" s="36" t="inlineStr">
        <is>
          <t>HALITE#1; IONIC_LIQ#1</t>
        </is>
      </c>
      <c r="G394" s="36" t="n">
        <v>2</v>
      </c>
      <c r="H394" s="36" t="inlineStr">
        <is>
          <t>HALITE#1</t>
        </is>
      </c>
      <c r="I394" s="36" t="n">
        <v>-137071.2268018522</v>
      </c>
      <c r="J394" s="37" t="inlineStr"/>
    </row>
    <row r="395">
      <c r="A395" s="38" t="inlineStr">
        <is>
          <t>Cu-Mn-O</t>
        </is>
      </c>
      <c r="B395" s="39" t="n">
        <v>1800</v>
      </c>
      <c r="C395" s="39" t="n">
        <v>0.035789</v>
      </c>
      <c r="D395" s="39" t="n">
        <v>0.881579</v>
      </c>
      <c r="E395" s="39" t="n">
        <v>0.082632</v>
      </c>
      <c r="F395" s="39" t="inlineStr">
        <is>
          <t>HALITE#1; IONIC_LIQ#1</t>
        </is>
      </c>
      <c r="G395" s="39" t="n">
        <v>2</v>
      </c>
      <c r="H395" s="39" t="inlineStr">
        <is>
          <t>HALITE#1</t>
        </is>
      </c>
      <c r="I395" s="39" t="n">
        <v>-149417.7385435005</v>
      </c>
      <c r="J395" s="40" t="inlineStr"/>
    </row>
    <row r="396">
      <c r="A396" s="35" t="inlineStr">
        <is>
          <t>Cu-Mn-O</t>
        </is>
      </c>
      <c r="B396" s="36" t="n">
        <v>1800</v>
      </c>
      <c r="C396" s="36" t="n">
        <v>0.035789</v>
      </c>
      <c r="D396" s="36" t="n">
        <v>0.845263</v>
      </c>
      <c r="E396" s="36" t="n">
        <v>0.118947</v>
      </c>
      <c r="F396" s="36" t="inlineStr">
        <is>
          <t>HALITE#1; IONIC_LIQ#1</t>
        </is>
      </c>
      <c r="G396" s="36" t="n">
        <v>2</v>
      </c>
      <c r="H396" s="36" t="inlineStr">
        <is>
          <t>HALITE#1</t>
        </is>
      </c>
      <c r="I396" s="36" t="n">
        <v>-161760.4870902685</v>
      </c>
      <c r="J396" s="37" t="inlineStr"/>
    </row>
    <row r="397">
      <c r="A397" s="38" t="inlineStr">
        <is>
          <t>Cu-Mn-O</t>
        </is>
      </c>
      <c r="B397" s="39" t="n">
        <v>1800</v>
      </c>
      <c r="C397" s="39" t="n">
        <v>0.035789</v>
      </c>
      <c r="D397" s="39" t="n">
        <v>0.808947</v>
      </c>
      <c r="E397" s="39" t="n">
        <v>0.155263</v>
      </c>
      <c r="F397" s="39" t="inlineStr">
        <is>
          <t>HALITE#1; IONIC_LIQ#1</t>
        </is>
      </c>
      <c r="G397" s="39" t="n">
        <v>2</v>
      </c>
      <c r="H397" s="39" t="inlineStr">
        <is>
          <t>HALITE#1</t>
        </is>
      </c>
      <c r="I397" s="39" t="n">
        <v>-174098.7438254339</v>
      </c>
      <c r="J397" s="40" t="inlineStr"/>
    </row>
    <row r="398">
      <c r="A398" s="35" t="inlineStr">
        <is>
          <t>Cu-Mn-O</t>
        </is>
      </c>
      <c r="B398" s="36" t="n">
        <v>1800</v>
      </c>
      <c r="C398" s="36" t="n">
        <v>0.035789</v>
      </c>
      <c r="D398" s="36" t="n">
        <v>0.772632</v>
      </c>
      <c r="E398" s="36" t="n">
        <v>0.191579</v>
      </c>
      <c r="F398" s="36" t="inlineStr">
        <is>
          <t>HALITE#1; IONIC_LIQ#1</t>
        </is>
      </c>
      <c r="G398" s="36" t="n">
        <v>2</v>
      </c>
      <c r="H398" s="36" t="inlineStr">
        <is>
          <t>HALITE#1</t>
        </is>
      </c>
      <c r="I398" s="36" t="n">
        <v>-186431.5433082391</v>
      </c>
      <c r="J398" s="37" t="inlineStr"/>
    </row>
    <row r="399">
      <c r="A399" s="38" t="inlineStr">
        <is>
          <t>Cu-Mn-O</t>
        </is>
      </c>
      <c r="B399" s="39" t="n">
        <v>1800</v>
      </c>
      <c r="C399" s="39" t="n">
        <v>0.035789</v>
      </c>
      <c r="D399" s="39" t="n">
        <v>0.736316</v>
      </c>
      <c r="E399" s="39" t="n">
        <v>0.227895</v>
      </c>
      <c r="F399" s="39" t="inlineStr">
        <is>
          <t>HALITE#1; IONIC_LIQ#1</t>
        </is>
      </c>
      <c r="G399" s="39" t="n">
        <v>2</v>
      </c>
      <c r="H399" s="39" t="inlineStr">
        <is>
          <t>HALITE#1</t>
        </is>
      </c>
      <c r="I399" s="39" t="n">
        <v>-198757.5664205663</v>
      </c>
      <c r="J399" s="40" t="inlineStr"/>
    </row>
    <row r="400">
      <c r="A400" s="35" t="inlineStr">
        <is>
          <t>Cu-Mn-O</t>
        </is>
      </c>
      <c r="B400" s="36" t="n">
        <v>1800</v>
      </c>
      <c r="C400" s="36" t="n">
        <v>0.035789</v>
      </c>
      <c r="D400" s="36" t="n">
        <v>0.7</v>
      </c>
      <c r="E400" s="36" t="n">
        <v>0.264211</v>
      </c>
      <c r="F400" s="36" t="inlineStr">
        <is>
          <t>HALITE#1; IONIC_LIQ#1</t>
        </is>
      </c>
      <c r="G400" s="36" t="n">
        <v>2</v>
      </c>
      <c r="H400" s="36" t="inlineStr">
        <is>
          <t>HALITE#1</t>
        </is>
      </c>
      <c r="I400" s="36" t="n">
        <v>-211074.9395370535</v>
      </c>
      <c r="J400" s="37" t="inlineStr"/>
    </row>
    <row r="401">
      <c r="A401" s="38" t="inlineStr">
        <is>
          <t>Cu-Mn-O</t>
        </is>
      </c>
      <c r="B401" s="39" t="n">
        <v>1800</v>
      </c>
      <c r="C401" s="39" t="n">
        <v>0.035789</v>
      </c>
      <c r="D401" s="39" t="n">
        <v>0.6636840000000001</v>
      </c>
      <c r="E401" s="39" t="n">
        <v>0.300526</v>
      </c>
      <c r="F401" s="39" t="inlineStr">
        <is>
          <t>HALITE#1; IONIC_LIQ#1</t>
        </is>
      </c>
      <c r="G401" s="39" t="n">
        <v>2</v>
      </c>
      <c r="H401" s="39" t="inlineStr">
        <is>
          <t>HALITE#1</t>
        </is>
      </c>
      <c r="I401" s="39" t="n">
        <v>-223380.8625846944</v>
      </c>
      <c r="J401" s="40" t="inlineStr"/>
    </row>
    <row r="402">
      <c r="A402" s="35" t="inlineStr">
        <is>
          <t>Cu-Mn-O</t>
        </is>
      </c>
      <c r="B402" s="36" t="n">
        <v>1800</v>
      </c>
      <c r="C402" s="36" t="n">
        <v>0.035789</v>
      </c>
      <c r="D402" s="36" t="n">
        <v>0.627368</v>
      </c>
      <c r="E402" s="36" t="n">
        <v>0.336842</v>
      </c>
      <c r="F402" s="36" t="inlineStr">
        <is>
          <t>HALITE#1; IONIC_LIQ#1</t>
        </is>
      </c>
      <c r="G402" s="36" t="n">
        <v>2</v>
      </c>
      <c r="H402" s="36" t="inlineStr">
        <is>
          <t>HALITE#1</t>
        </is>
      </c>
      <c r="I402" s="36" t="n">
        <v>-235670.8459532997</v>
      </c>
      <c r="J402" s="37" t="inlineStr"/>
    </row>
    <row r="403">
      <c r="A403" s="38" t="inlineStr">
        <is>
          <t>Cu-Mn-O</t>
        </is>
      </c>
      <c r="B403" s="39" t="n">
        <v>1800</v>
      </c>
      <c r="C403" s="39" t="n">
        <v>0.035789</v>
      </c>
      <c r="D403" s="39" t="n">
        <v>0.5910530000000001</v>
      </c>
      <c r="E403" s="39" t="n">
        <v>0.373158</v>
      </c>
      <c r="F403" s="39" t="inlineStr">
        <is>
          <t>HALITE#1; IONIC_LIQ#1</t>
        </is>
      </c>
      <c r="G403" s="39" t="n">
        <v>2</v>
      </c>
      <c r="H403" s="39" t="inlineStr">
        <is>
          <t>HALITE#1</t>
        </is>
      </c>
      <c r="I403" s="39" t="n">
        <v>-247936.8902919021</v>
      </c>
      <c r="J403" s="40" t="inlineStr"/>
    </row>
    <row r="404">
      <c r="A404" s="35" t="inlineStr">
        <is>
          <t>Cu-Mn-O</t>
        </is>
      </c>
      <c r="B404" s="36" t="n">
        <v>1800</v>
      </c>
      <c r="C404" s="36" t="n">
        <v>0.035789</v>
      </c>
      <c r="D404" s="36" t="n">
        <v>0.554737</v>
      </c>
      <c r="E404" s="36" t="n">
        <v>0.409474</v>
      </c>
      <c r="F404" s="36" t="inlineStr">
        <is>
          <t>HALITE#1; IONIC_LIQ#1</t>
        </is>
      </c>
      <c r="G404" s="36" t="n">
        <v>2</v>
      </c>
      <c r="H404" s="36" t="inlineStr">
        <is>
          <t>HALITE#1</t>
        </is>
      </c>
      <c r="I404" s="36" t="n">
        <v>-260161.9259845676</v>
      </c>
      <c r="J404" s="37" t="inlineStr"/>
    </row>
    <row r="405">
      <c r="A405" s="38" t="inlineStr">
        <is>
          <t>Cu-Mn-O</t>
        </is>
      </c>
      <c r="B405" s="39" t="n">
        <v>1800</v>
      </c>
      <c r="C405" s="39" t="n">
        <v>0.035789</v>
      </c>
      <c r="D405" s="39" t="n">
        <v>0.518421</v>
      </c>
      <c r="E405" s="39" t="n">
        <v>0.445789</v>
      </c>
      <c r="F405" s="39" t="inlineStr">
        <is>
          <t>HALITE#1; IONIC_LIQ#1</t>
        </is>
      </c>
      <c r="G405" s="39" t="n">
        <v>2</v>
      </c>
      <c r="H405" s="39" t="inlineStr">
        <is>
          <t>HALITE#1</t>
        </is>
      </c>
      <c r="I405" s="39" t="n">
        <v>-272292.1632021632</v>
      </c>
      <c r="J405" s="40" t="inlineStr"/>
    </row>
    <row r="406">
      <c r="A406" s="35" t="inlineStr">
        <is>
          <t>Cu-Mn-O</t>
        </is>
      </c>
      <c r="B406" s="36" t="n">
        <v>1800</v>
      </c>
      <c r="C406" s="36" t="n">
        <v>0.035789</v>
      </c>
      <c r="D406" s="36" t="n">
        <v>0.482105</v>
      </c>
      <c r="E406" s="36" t="n">
        <v>0.482105</v>
      </c>
      <c r="F406" s="36" t="inlineStr">
        <is>
          <t>HALITE#1; IONIC_LIQ#1</t>
        </is>
      </c>
      <c r="G406" s="36" t="n">
        <v>2</v>
      </c>
      <c r="H406" s="36" t="inlineStr">
        <is>
          <t>HALITE#1</t>
        </is>
      </c>
      <c r="I406" s="36" t="n">
        <v>-283566.3112368765</v>
      </c>
      <c r="J406" s="37" t="inlineStr"/>
    </row>
    <row r="407">
      <c r="A407" s="38" t="inlineStr">
        <is>
          <t>Cu-Mn-O</t>
        </is>
      </c>
      <c r="B407" s="39" t="n">
        <v>1800</v>
      </c>
      <c r="C407" s="39" t="n">
        <v>0.035789</v>
      </c>
      <c r="D407" s="39" t="n">
        <v>0.445789</v>
      </c>
      <c r="E407" s="39" t="n">
        <v>0.518421</v>
      </c>
      <c r="F407" s="39" t="inlineStr">
        <is>
          <t>HALITE#1; IONIC_LIQ#2</t>
        </is>
      </c>
      <c r="G407" s="39" t="n">
        <v>2</v>
      </c>
      <c r="H407" s="39" t="inlineStr">
        <is>
          <t>HALITE#1</t>
        </is>
      </c>
      <c r="I407" s="39" t="n">
        <v>-282757.8992641727</v>
      </c>
      <c r="J407" s="40" t="inlineStr"/>
    </row>
    <row r="408">
      <c r="A408" s="35" t="inlineStr">
        <is>
          <t>Cu-Mn-O</t>
        </is>
      </c>
      <c r="B408" s="36" t="n">
        <v>1800</v>
      </c>
      <c r="C408" s="36" t="n">
        <v>0.035789</v>
      </c>
      <c r="D408" s="36" t="n">
        <v>0.409474</v>
      </c>
      <c r="E408" s="36" t="n">
        <v>0.554737</v>
      </c>
      <c r="F408" s="36" t="inlineStr">
        <is>
          <t>IONIC_LIQ#2; SPINEL#1</t>
        </is>
      </c>
      <c r="G408" s="36" t="n">
        <v>2</v>
      </c>
      <c r="H408" s="36" t="inlineStr">
        <is>
          <t>IONIC_LIQ#2</t>
        </is>
      </c>
      <c r="I408" s="36" t="n">
        <v>-278335.175365623</v>
      </c>
      <c r="J408" s="37" t="inlineStr"/>
    </row>
    <row r="409">
      <c r="A409" s="38" t="inlineStr">
        <is>
          <t>Cu-Mn-O</t>
        </is>
      </c>
      <c r="B409" s="39" t="n">
        <v>1800</v>
      </c>
      <c r="C409" s="39" t="n">
        <v>0.035789</v>
      </c>
      <c r="D409" s="39" t="n">
        <v>0.373158</v>
      </c>
      <c r="E409" s="39" t="n">
        <v>0.5910530000000001</v>
      </c>
      <c r="F409" s="39" t="inlineStr">
        <is>
          <t>GAS#1; IONIC_LIQ#2; SPINEL#1</t>
        </is>
      </c>
      <c r="G409" s="39" t="n">
        <v>3</v>
      </c>
      <c r="H409" s="39" t="inlineStr">
        <is>
          <t>GAS#1</t>
        </is>
      </c>
      <c r="I409" s="39" t="n">
        <v>-272308.9858141081</v>
      </c>
      <c r="J409" s="40" t="inlineStr"/>
    </row>
    <row r="410">
      <c r="A410" s="35" t="inlineStr">
        <is>
          <t>Cu-Mn-O</t>
        </is>
      </c>
      <c r="B410" s="36" t="n">
        <v>1800</v>
      </c>
      <c r="C410" s="36" t="n">
        <v>0.035789</v>
      </c>
      <c r="D410" s="36" t="n">
        <v>0.336842</v>
      </c>
      <c r="E410" s="36" t="n">
        <v>0.627368</v>
      </c>
      <c r="F410" s="36" t="inlineStr">
        <is>
          <t>GAS#1; IONIC_LIQ#2; SPINEL#1</t>
        </is>
      </c>
      <c r="G410" s="36" t="n">
        <v>3</v>
      </c>
      <c r="H410" s="36" t="inlineStr">
        <is>
          <t>GAS#1</t>
        </is>
      </c>
      <c r="I410" s="36" t="n">
        <v>-266280.4877656806</v>
      </c>
      <c r="J410" s="37" t="inlineStr"/>
    </row>
    <row r="411">
      <c r="A411" s="38" t="inlineStr">
        <is>
          <t>Cu-Mn-O</t>
        </is>
      </c>
      <c r="B411" s="39" t="n">
        <v>1800</v>
      </c>
      <c r="C411" s="39" t="n">
        <v>0.035789</v>
      </c>
      <c r="D411" s="39" t="n">
        <v>0.300526</v>
      </c>
      <c r="E411" s="39" t="n">
        <v>0.6636840000000001</v>
      </c>
      <c r="F411" s="39" t="inlineStr">
        <is>
          <t>GAS#1; IONIC_LIQ#2; SPINEL#1</t>
        </is>
      </c>
      <c r="G411" s="39" t="n">
        <v>3</v>
      </c>
      <c r="H411" s="39" t="inlineStr">
        <is>
          <t>GAS#1</t>
        </is>
      </c>
      <c r="I411" s="39" t="n">
        <v>-260251.9897172529</v>
      </c>
      <c r="J411" s="40" t="inlineStr"/>
    </row>
    <row r="412">
      <c r="A412" s="35" t="inlineStr">
        <is>
          <t>Cu-Mn-O</t>
        </is>
      </c>
      <c r="B412" s="36" t="n">
        <v>1800</v>
      </c>
      <c r="C412" s="36" t="n">
        <v>0.035789</v>
      </c>
      <c r="D412" s="36" t="n">
        <v>0.264211</v>
      </c>
      <c r="E412" s="36" t="n">
        <v>0.7</v>
      </c>
      <c r="F412" s="36" t="inlineStr">
        <is>
          <t>GAS#1; IONIC_LIQ#2; SPINEL#1</t>
        </is>
      </c>
      <c r="G412" s="36" t="n">
        <v>3</v>
      </c>
      <c r="H412" s="36" t="inlineStr">
        <is>
          <t>GAS#1</t>
        </is>
      </c>
      <c r="I412" s="36" t="n">
        <v>-254223.4916688249</v>
      </c>
      <c r="J412" s="37" t="inlineStr"/>
    </row>
    <row r="413">
      <c r="A413" s="38" t="inlineStr">
        <is>
          <t>Cu-Mn-O</t>
        </is>
      </c>
      <c r="B413" s="39" t="n">
        <v>1800</v>
      </c>
      <c r="C413" s="39" t="n">
        <v>0.061579</v>
      </c>
      <c r="D413" s="39" t="n">
        <v>0.9284210000000001</v>
      </c>
      <c r="E413" s="39" t="n">
        <v>0.01</v>
      </c>
      <c r="F413" s="39" t="inlineStr">
        <is>
          <t>HALITE#1; IONIC_LIQ#1</t>
        </is>
      </c>
      <c r="G413" s="39" t="n">
        <v>2</v>
      </c>
      <c r="H413" s="39" t="inlineStr">
        <is>
          <t>HALITE#1</t>
        </is>
      </c>
      <c r="I413" s="39" t="n">
        <v>-125640.3145287862</v>
      </c>
      <c r="J413" s="40" t="inlineStr"/>
    </row>
    <row r="414">
      <c r="A414" s="35" t="inlineStr">
        <is>
          <t>Cu-Mn-O</t>
        </is>
      </c>
      <c r="B414" s="36" t="n">
        <v>1800</v>
      </c>
      <c r="C414" s="36" t="n">
        <v>0.061579</v>
      </c>
      <c r="D414" s="36" t="n">
        <v>0.892105</v>
      </c>
      <c r="E414" s="36" t="n">
        <v>0.046316</v>
      </c>
      <c r="F414" s="36" t="inlineStr">
        <is>
          <t>HALITE#1; IONIC_LIQ#1</t>
        </is>
      </c>
      <c r="G414" s="36" t="n">
        <v>2</v>
      </c>
      <c r="H414" s="36" t="inlineStr">
        <is>
          <t>HALITE#1</t>
        </is>
      </c>
      <c r="I414" s="36" t="n">
        <v>-137962.8466508824</v>
      </c>
      <c r="J414" s="37" t="inlineStr"/>
    </row>
    <row r="415">
      <c r="A415" s="38" t="inlineStr">
        <is>
          <t>Cu-Mn-O</t>
        </is>
      </c>
      <c r="B415" s="39" t="n">
        <v>1800</v>
      </c>
      <c r="C415" s="39" t="n">
        <v>0.061579</v>
      </c>
      <c r="D415" s="39" t="n">
        <v>0.855789</v>
      </c>
      <c r="E415" s="39" t="n">
        <v>0.082632</v>
      </c>
      <c r="F415" s="39" t="inlineStr">
        <is>
          <t>HALITE#1; IONIC_LIQ#1</t>
        </is>
      </c>
      <c r="G415" s="39" t="n">
        <v>2</v>
      </c>
      <c r="H415" s="39" t="inlineStr">
        <is>
          <t>HALITE#1</t>
        </is>
      </c>
      <c r="I415" s="39" t="n">
        <v>-150280.0639412819</v>
      </c>
      <c r="J415" s="40" t="inlineStr"/>
    </row>
    <row r="416">
      <c r="A416" s="35" t="inlineStr">
        <is>
          <t>Cu-Mn-O</t>
        </is>
      </c>
      <c r="B416" s="36" t="n">
        <v>1800</v>
      </c>
      <c r="C416" s="36" t="n">
        <v>0.061579</v>
      </c>
      <c r="D416" s="36" t="n">
        <v>0.819474</v>
      </c>
      <c r="E416" s="36" t="n">
        <v>0.118947</v>
      </c>
      <c r="F416" s="36" t="inlineStr">
        <is>
          <t>HALITE#1; IONIC_LIQ#1</t>
        </is>
      </c>
      <c r="G416" s="36" t="n">
        <v>2</v>
      </c>
      <c r="H416" s="36" t="inlineStr">
        <is>
          <t>HALITE#1</t>
        </is>
      </c>
      <c r="I416" s="36" t="n">
        <v>-162591.0306062225</v>
      </c>
      <c r="J416" s="37" t="inlineStr"/>
    </row>
    <row r="417">
      <c r="A417" s="38" t="inlineStr">
        <is>
          <t>Cu-Mn-O</t>
        </is>
      </c>
      <c r="B417" s="39" t="n">
        <v>1800</v>
      </c>
      <c r="C417" s="39" t="n">
        <v>0.061579</v>
      </c>
      <c r="D417" s="39" t="n">
        <v>0.783158</v>
      </c>
      <c r="E417" s="39" t="n">
        <v>0.155263</v>
      </c>
      <c r="F417" s="39" t="inlineStr">
        <is>
          <t>HALITE#1; IONIC_LIQ#1</t>
        </is>
      </c>
      <c r="G417" s="39" t="n">
        <v>2</v>
      </c>
      <c r="H417" s="39" t="inlineStr">
        <is>
          <t>HALITE#1</t>
        </is>
      </c>
      <c r="I417" s="39" t="n">
        <v>-174894.5322568378</v>
      </c>
      <c r="J417" s="40" t="inlineStr"/>
    </row>
    <row r="418">
      <c r="A418" s="35" t="inlineStr">
        <is>
          <t>Cu-Mn-O</t>
        </is>
      </c>
      <c r="B418" s="36" t="n">
        <v>1800</v>
      </c>
      <c r="C418" s="36" t="n">
        <v>0.061579</v>
      </c>
      <c r="D418" s="36" t="n">
        <v>0.746842</v>
      </c>
      <c r="E418" s="36" t="n">
        <v>0.191579</v>
      </c>
      <c r="F418" s="36" t="inlineStr">
        <is>
          <t>HALITE#1; IONIC_LIQ#1</t>
        </is>
      </c>
      <c r="G418" s="36" t="n">
        <v>2</v>
      </c>
      <c r="H418" s="36" t="inlineStr">
        <is>
          <t>HALITE#1</t>
        </is>
      </c>
      <c r="I418" s="36" t="n">
        <v>-187188.9486494258</v>
      </c>
      <c r="J418" s="37" t="inlineStr"/>
    </row>
    <row r="419">
      <c r="A419" s="38" t="inlineStr">
        <is>
          <t>Cu-Mn-O</t>
        </is>
      </c>
      <c r="B419" s="39" t="n">
        <v>1800</v>
      </c>
      <c r="C419" s="39" t="n">
        <v>0.061579</v>
      </c>
      <c r="D419" s="39" t="n">
        <v>0.710526</v>
      </c>
      <c r="E419" s="39" t="n">
        <v>0.227895</v>
      </c>
      <c r="F419" s="39" t="inlineStr">
        <is>
          <t>HALITE#1; IONIC_LIQ#1</t>
        </is>
      </c>
      <c r="G419" s="39" t="n">
        <v>2</v>
      </c>
      <c r="H419" s="39" t="inlineStr">
        <is>
          <t>HALITE#1</t>
        </is>
      </c>
      <c r="I419" s="39" t="n">
        <v>-199472.0407505242</v>
      </c>
      <c r="J419" s="40" t="inlineStr"/>
    </row>
    <row r="420">
      <c r="A420" s="35" t="inlineStr">
        <is>
          <t>Cu-Mn-O</t>
        </is>
      </c>
      <c r="B420" s="36" t="n">
        <v>1800</v>
      </c>
      <c r="C420" s="36" t="n">
        <v>0.061579</v>
      </c>
      <c r="D420" s="36" t="n">
        <v>0.674211</v>
      </c>
      <c r="E420" s="36" t="n">
        <v>0.264211</v>
      </c>
      <c r="F420" s="36" t="inlineStr">
        <is>
          <t>HALITE#1; IONIC_LIQ#1</t>
        </is>
      </c>
      <c r="G420" s="36" t="n">
        <v>2</v>
      </c>
      <c r="H420" s="36" t="inlineStr">
        <is>
          <t>HALITE#1</t>
        </is>
      </c>
      <c r="I420" s="36" t="n">
        <v>-211740.5682581327</v>
      </c>
      <c r="J420" s="37" t="inlineStr"/>
    </row>
    <row r="421">
      <c r="A421" s="38" t="inlineStr">
        <is>
          <t>Cu-Mn-O</t>
        </is>
      </c>
      <c r="B421" s="39" t="n">
        <v>1800</v>
      </c>
      <c r="C421" s="39" t="n">
        <v>0.061579</v>
      </c>
      <c r="D421" s="39" t="n">
        <v>0.637895</v>
      </c>
      <c r="E421" s="39" t="n">
        <v>0.300526</v>
      </c>
      <c r="F421" s="39" t="inlineStr">
        <is>
          <t>HALITE#1; IONIC_LIQ#1</t>
        </is>
      </c>
      <c r="G421" s="39" t="n">
        <v>2</v>
      </c>
      <c r="H421" s="39" t="inlineStr">
        <is>
          <t>HALITE#1</t>
        </is>
      </c>
      <c r="I421" s="39" t="n">
        <v>-223989.5340557116</v>
      </c>
      <c r="J421" s="40" t="inlineStr"/>
    </row>
    <row r="422">
      <c r="A422" s="35" t="inlineStr">
        <is>
          <t>Cu-Mn-O</t>
        </is>
      </c>
      <c r="B422" s="36" t="n">
        <v>1800</v>
      </c>
      <c r="C422" s="36" t="n">
        <v>0.061579</v>
      </c>
      <c r="D422" s="36" t="n">
        <v>0.601579</v>
      </c>
      <c r="E422" s="36" t="n">
        <v>0.336842</v>
      </c>
      <c r="F422" s="36" t="inlineStr">
        <is>
          <t>HALITE#1; IONIC_LIQ#1</t>
        </is>
      </c>
      <c r="G422" s="36" t="n">
        <v>2</v>
      </c>
      <c r="H422" s="36" t="inlineStr">
        <is>
          <t>HALITE#1</t>
        </is>
      </c>
      <c r="I422" s="36" t="n">
        <v>-236210.4795246931</v>
      </c>
      <c r="J422" s="37" t="inlineStr"/>
    </row>
    <row r="423">
      <c r="A423" s="38" t="inlineStr">
        <is>
          <t>Cu-Mn-O</t>
        </is>
      </c>
      <c r="B423" s="39" t="n">
        <v>1800</v>
      </c>
      <c r="C423" s="39" t="n">
        <v>0.061579</v>
      </c>
      <c r="D423" s="39" t="n">
        <v>0.565263</v>
      </c>
      <c r="E423" s="39" t="n">
        <v>0.373158</v>
      </c>
      <c r="F423" s="39" t="inlineStr">
        <is>
          <t>HALITE#1; IONIC_LIQ#1</t>
        </is>
      </c>
      <c r="G423" s="39" t="n">
        <v>2</v>
      </c>
      <c r="H423" s="39" t="inlineStr">
        <is>
          <t>HALITE#1</t>
        </is>
      </c>
      <c r="I423" s="39" t="n">
        <v>-248386.8067352773</v>
      </c>
      <c r="J423" s="40" t="inlineStr"/>
    </row>
    <row r="424">
      <c r="A424" s="35" t="inlineStr">
        <is>
          <t>Cu-Mn-O</t>
        </is>
      </c>
      <c r="B424" s="36" t="n">
        <v>1800</v>
      </c>
      <c r="C424" s="36" t="n">
        <v>0.061579</v>
      </c>
      <c r="D424" s="36" t="n">
        <v>0.5289469999999999</v>
      </c>
      <c r="E424" s="36" t="n">
        <v>0.409474</v>
      </c>
      <c r="F424" s="36" t="inlineStr">
        <is>
          <t>HALITE#1; IONIC_LIQ#1</t>
        </is>
      </c>
      <c r="G424" s="36" t="n">
        <v>2</v>
      </c>
      <c r="H424" s="36" t="inlineStr">
        <is>
          <t>HALITE#1</t>
        </is>
      </c>
      <c r="I424" s="36" t="n">
        <v>-260476.2786615422</v>
      </c>
      <c r="J424" s="37" t="inlineStr"/>
    </row>
    <row r="425">
      <c r="A425" s="38" t="inlineStr">
        <is>
          <t>Cu-Mn-O</t>
        </is>
      </c>
      <c r="B425" s="39" t="n">
        <v>1800</v>
      </c>
      <c r="C425" s="39" t="n">
        <v>0.061579</v>
      </c>
      <c r="D425" s="39" t="n">
        <v>0.492632</v>
      </c>
      <c r="E425" s="39" t="n">
        <v>0.445789</v>
      </c>
      <c r="F425" s="39" t="inlineStr">
        <is>
          <t>HALITE#1; IONIC_LIQ#1</t>
        </is>
      </c>
      <c r="G425" s="39" t="n">
        <v>2</v>
      </c>
      <c r="H425" s="39" t="inlineStr">
        <is>
          <t>HALITE#1</t>
        </is>
      </c>
      <c r="I425" s="39" t="n">
        <v>-272295.7970916129</v>
      </c>
      <c r="J425" s="40" t="inlineStr"/>
    </row>
    <row r="426">
      <c r="A426" s="35" t="inlineStr">
        <is>
          <t>Cu-Mn-O</t>
        </is>
      </c>
      <c r="B426" s="36" t="n">
        <v>1800</v>
      </c>
      <c r="C426" s="36" t="n">
        <v>0.061579</v>
      </c>
      <c r="D426" s="36" t="n">
        <v>0.456316</v>
      </c>
      <c r="E426" s="36" t="n">
        <v>0.482105</v>
      </c>
      <c r="F426" s="36" t="inlineStr">
        <is>
          <t>HALITE#1; IONIC_LIQ#1; IONIC_LIQ#2</t>
        </is>
      </c>
      <c r="G426" s="36" t="n">
        <v>3</v>
      </c>
      <c r="H426" s="36" t="inlineStr">
        <is>
          <t>HALITE#1</t>
        </is>
      </c>
      <c r="I426" s="36" t="n">
        <v>-279203.5699147487</v>
      </c>
      <c r="J426" s="37" t="inlineStr"/>
    </row>
    <row r="427">
      <c r="A427" s="38" t="inlineStr">
        <is>
          <t>Cu-Mn-O</t>
        </is>
      </c>
      <c r="B427" s="39" t="n">
        <v>1800</v>
      </c>
      <c r="C427" s="39" t="n">
        <v>0.061579</v>
      </c>
      <c r="D427" s="39" t="n">
        <v>0.42</v>
      </c>
      <c r="E427" s="39" t="n">
        <v>0.518421</v>
      </c>
      <c r="F427" s="39" t="inlineStr">
        <is>
          <t>IONIC_LIQ#2</t>
        </is>
      </c>
      <c r="G427" s="39" t="n">
        <v>1</v>
      </c>
      <c r="H427" s="39" t="inlineStr">
        <is>
          <t>IONIC_LIQ#2</t>
        </is>
      </c>
      <c r="I427" s="39" t="n">
        <v>-277809.680075629</v>
      </c>
      <c r="J427" s="40" t="inlineStr"/>
    </row>
    <row r="428">
      <c r="A428" s="35" t="inlineStr">
        <is>
          <t>Cu-Mn-O</t>
        </is>
      </c>
      <c r="B428" s="36" t="n">
        <v>1800</v>
      </c>
      <c r="C428" s="36" t="n">
        <v>0.061579</v>
      </c>
      <c r="D428" s="36" t="n">
        <v>0.383684</v>
      </c>
      <c r="E428" s="36" t="n">
        <v>0.554737</v>
      </c>
      <c r="F428" s="36" t="inlineStr">
        <is>
          <t>GAS#1; IONIC_LIQ#2; SPINEL#1</t>
        </is>
      </c>
      <c r="G428" s="36" t="n">
        <v>3</v>
      </c>
      <c r="H428" s="36" t="inlineStr">
        <is>
          <t>GAS#1</t>
        </is>
      </c>
      <c r="I428" s="36" t="n">
        <v>-272599.1581369005</v>
      </c>
      <c r="J428" s="37" t="inlineStr"/>
    </row>
    <row r="429">
      <c r="A429" s="38" t="inlineStr">
        <is>
          <t>Cu-Mn-O</t>
        </is>
      </c>
      <c r="B429" s="39" t="n">
        <v>1800</v>
      </c>
      <c r="C429" s="39" t="n">
        <v>0.061579</v>
      </c>
      <c r="D429" s="39" t="n">
        <v>0.347368</v>
      </c>
      <c r="E429" s="39" t="n">
        <v>0.5910530000000001</v>
      </c>
      <c r="F429" s="39" t="inlineStr">
        <is>
          <t>GAS#1; IONIC_LIQ#2; SPINEL#1</t>
        </is>
      </c>
      <c r="G429" s="39" t="n">
        <v>3</v>
      </c>
      <c r="H429" s="39" t="inlineStr">
        <is>
          <t>GAS#1</t>
        </is>
      </c>
      <c r="I429" s="39" t="n">
        <v>-266570.6600884725</v>
      </c>
      <c r="J429" s="40" t="inlineStr"/>
    </row>
    <row r="430">
      <c r="A430" s="35" t="inlineStr">
        <is>
          <t>Cu-Mn-O</t>
        </is>
      </c>
      <c r="B430" s="36" t="n">
        <v>1800</v>
      </c>
      <c r="C430" s="36" t="n">
        <v>0.061579</v>
      </c>
      <c r="D430" s="36" t="n">
        <v>0.311053</v>
      </c>
      <c r="E430" s="36" t="n">
        <v>0.627368</v>
      </c>
      <c r="F430" s="36" t="inlineStr">
        <is>
          <t>GAS#1; IONIC_LIQ#2; SPINEL#1</t>
        </is>
      </c>
      <c r="G430" s="36" t="n">
        <v>3</v>
      </c>
      <c r="H430" s="36" t="inlineStr">
        <is>
          <t>GAS#1</t>
        </is>
      </c>
      <c r="I430" s="36" t="n">
        <v>-260542.162040045</v>
      </c>
      <c r="J430" s="37" t="inlineStr"/>
    </row>
    <row r="431">
      <c r="A431" s="38" t="inlineStr">
        <is>
          <t>Cu-Mn-O</t>
        </is>
      </c>
      <c r="B431" s="39" t="n">
        <v>1800</v>
      </c>
      <c r="C431" s="39" t="n">
        <v>0.061579</v>
      </c>
      <c r="D431" s="39" t="n">
        <v>0.274737</v>
      </c>
      <c r="E431" s="39" t="n">
        <v>0.6636840000000001</v>
      </c>
      <c r="F431" s="39" t="inlineStr">
        <is>
          <t>GAS#1; IONIC_LIQ#2</t>
        </is>
      </c>
      <c r="G431" s="39" t="n">
        <v>2</v>
      </c>
      <c r="H431" s="39" t="inlineStr">
        <is>
          <t>GAS#1</t>
        </is>
      </c>
      <c r="I431" s="39" t="n">
        <v>-254513.5769650124</v>
      </c>
      <c r="J431" s="40" t="inlineStr"/>
    </row>
    <row r="432">
      <c r="A432" s="35" t="inlineStr">
        <is>
          <t>Cu-Mn-O</t>
        </is>
      </c>
      <c r="B432" s="36" t="n">
        <v>1800</v>
      </c>
      <c r="C432" s="36" t="n">
        <v>0.061579</v>
      </c>
      <c r="D432" s="36" t="n">
        <v>0.238421</v>
      </c>
      <c r="E432" s="36" t="n">
        <v>0.7</v>
      </c>
      <c r="F432" s="36" t="inlineStr">
        <is>
          <t>GAS#1; IONIC_LIQ#2</t>
        </is>
      </c>
      <c r="G432" s="36" t="n">
        <v>2</v>
      </c>
      <c r="H432" s="36" t="inlineStr">
        <is>
          <t>GAS#1</t>
        </is>
      </c>
      <c r="I432" s="36" t="n">
        <v>-248477.0360468618</v>
      </c>
      <c r="J432" s="37" t="inlineStr"/>
    </row>
    <row r="433">
      <c r="A433" s="38" t="inlineStr">
        <is>
          <t>Cu-Mn-O</t>
        </is>
      </c>
      <c r="B433" s="39" t="n">
        <v>1800</v>
      </c>
      <c r="C433" s="39" t="n">
        <v>0.087368</v>
      </c>
      <c r="D433" s="39" t="n">
        <v>0.902632</v>
      </c>
      <c r="E433" s="39" t="n">
        <v>0.01</v>
      </c>
      <c r="F433" s="39" t="inlineStr">
        <is>
          <t>HALITE#1; IONIC_LIQ#1</t>
        </is>
      </c>
      <c r="G433" s="39" t="n">
        <v>2</v>
      </c>
      <c r="H433" s="39" t="inlineStr">
        <is>
          <t>HALITE#1</t>
        </is>
      </c>
      <c r="I433" s="39" t="n">
        <v>-126408.195841205</v>
      </c>
      <c r="J433" s="40" t="inlineStr"/>
    </row>
    <row r="434">
      <c r="A434" s="35" t="inlineStr">
        <is>
          <t>Cu-Mn-O</t>
        </is>
      </c>
      <c r="B434" s="36" t="n">
        <v>1800</v>
      </c>
      <c r="C434" s="36" t="n">
        <v>0.087368</v>
      </c>
      <c r="D434" s="36" t="n">
        <v>0.866316</v>
      </c>
      <c r="E434" s="36" t="n">
        <v>0.046316</v>
      </c>
      <c r="F434" s="36" t="inlineStr">
        <is>
          <t>HALITE#1; IONIC_LIQ#1</t>
        </is>
      </c>
      <c r="G434" s="36" t="n">
        <v>2</v>
      </c>
      <c r="H434" s="36" t="inlineStr">
        <is>
          <t>HALITE#1</t>
        </is>
      </c>
      <c r="I434" s="36" t="n">
        <v>-138704.2812970285</v>
      </c>
      <c r="J434" s="37" t="inlineStr"/>
    </row>
    <row r="435">
      <c r="A435" s="38" t="inlineStr">
        <is>
          <t>Cu-Mn-O</t>
        </is>
      </c>
      <c r="B435" s="39" t="n">
        <v>1800</v>
      </c>
      <c r="C435" s="39" t="n">
        <v>0.087368</v>
      </c>
      <c r="D435" s="39" t="n">
        <v>0.83</v>
      </c>
      <c r="E435" s="39" t="n">
        <v>0.082632</v>
      </c>
      <c r="F435" s="39" t="inlineStr">
        <is>
          <t>HALITE#1; IONIC_LIQ#1</t>
        </is>
      </c>
      <c r="G435" s="39" t="n">
        <v>2</v>
      </c>
      <c r="H435" s="39" t="inlineStr">
        <is>
          <t>HALITE#1</t>
        </is>
      </c>
      <c r="I435" s="39" t="n">
        <v>-150992.9612894797</v>
      </c>
      <c r="J435" s="40" t="inlineStr"/>
    </row>
    <row r="436">
      <c r="A436" s="35" t="inlineStr">
        <is>
          <t>Cu-Mn-O</t>
        </is>
      </c>
      <c r="B436" s="36" t="n">
        <v>1800</v>
      </c>
      <c r="C436" s="36" t="n">
        <v>0.087368</v>
      </c>
      <c r="D436" s="36" t="n">
        <v>0.7936839999999999</v>
      </c>
      <c r="E436" s="36" t="n">
        <v>0.118947</v>
      </c>
      <c r="F436" s="36" t="inlineStr">
        <is>
          <t>HALITE#1; IONIC_LIQ#1</t>
        </is>
      </c>
      <c r="G436" s="36" t="n">
        <v>2</v>
      </c>
      <c r="H436" s="36" t="inlineStr">
        <is>
          <t>HALITE#1</t>
        </is>
      </c>
      <c r="I436" s="36" t="n">
        <v>-163272.9023679997</v>
      </c>
      <c r="J436" s="37" t="inlineStr"/>
    </row>
    <row r="437">
      <c r="A437" s="38" t="inlineStr">
        <is>
          <t>Cu-Mn-O</t>
        </is>
      </c>
      <c r="B437" s="39" t="n">
        <v>1800</v>
      </c>
      <c r="C437" s="39" t="n">
        <v>0.087368</v>
      </c>
      <c r="D437" s="39" t="n">
        <v>0.757368</v>
      </c>
      <c r="E437" s="39" t="n">
        <v>0.155263</v>
      </c>
      <c r="F437" s="39" t="inlineStr">
        <is>
          <t>HALITE#1; IONIC_LIQ#1</t>
        </is>
      </c>
      <c r="G437" s="39" t="n">
        <v>2</v>
      </c>
      <c r="H437" s="39" t="inlineStr">
        <is>
          <t>HALITE#1</t>
        </is>
      </c>
      <c r="I437" s="39" t="n">
        <v>-175542.3523114109</v>
      </c>
      <c r="J437" s="40" t="inlineStr"/>
    </row>
    <row r="438">
      <c r="A438" s="35" t="inlineStr">
        <is>
          <t>Cu-Mn-O</t>
        </is>
      </c>
      <c r="B438" s="36" t="n">
        <v>1800</v>
      </c>
      <c r="C438" s="36" t="n">
        <v>0.087368</v>
      </c>
      <c r="D438" s="36" t="n">
        <v>0.7210530000000001</v>
      </c>
      <c r="E438" s="36" t="n">
        <v>0.191579</v>
      </c>
      <c r="F438" s="36" t="inlineStr">
        <is>
          <t>HALITE#1; IONIC_LIQ#1</t>
        </is>
      </c>
      <c r="G438" s="36" t="n">
        <v>2</v>
      </c>
      <c r="H438" s="36" t="inlineStr">
        <is>
          <t>HALITE#1</t>
        </is>
      </c>
      <c r="I438" s="36" t="n">
        <v>-187798.931565281</v>
      </c>
      <c r="J438" s="37" t="inlineStr"/>
    </row>
    <row r="439">
      <c r="A439" s="38" t="inlineStr">
        <is>
          <t>Cu-Mn-O</t>
        </is>
      </c>
      <c r="B439" s="39" t="n">
        <v>1800</v>
      </c>
      <c r="C439" s="39" t="n">
        <v>0.087368</v>
      </c>
      <c r="D439" s="39" t="n">
        <v>0.684737</v>
      </c>
      <c r="E439" s="39" t="n">
        <v>0.227895</v>
      </c>
      <c r="F439" s="39" t="inlineStr">
        <is>
          <t>HALITE#1; IONIC_LIQ#1</t>
        </is>
      </c>
      <c r="G439" s="39" t="n">
        <v>2</v>
      </c>
      <c r="H439" s="39" t="inlineStr">
        <is>
          <t>HALITE#1</t>
        </is>
      </c>
      <c r="I439" s="39" t="n">
        <v>-200039.2675192578</v>
      </c>
      <c r="J439" s="40" t="inlineStr"/>
    </row>
    <row r="440">
      <c r="A440" s="35" t="inlineStr">
        <is>
          <t>Cu-Mn-O</t>
        </is>
      </c>
      <c r="B440" s="36" t="n">
        <v>1800</v>
      </c>
      <c r="C440" s="36" t="n">
        <v>0.087368</v>
      </c>
      <c r="D440" s="36" t="n">
        <v>0.648421</v>
      </c>
      <c r="E440" s="36" t="n">
        <v>0.264211</v>
      </c>
      <c r="F440" s="36" t="inlineStr">
        <is>
          <t>HALITE#1; IONIC_LIQ#1</t>
        </is>
      </c>
      <c r="G440" s="36" t="n">
        <v>2</v>
      </c>
      <c r="H440" s="36" t="inlineStr">
        <is>
          <t>HALITE#1</t>
        </is>
      </c>
      <c r="I440" s="36" t="n">
        <v>-212258.2973928012</v>
      </c>
      <c r="J440" s="37" t="inlineStr"/>
    </row>
    <row r="441">
      <c r="A441" s="38" t="inlineStr">
        <is>
          <t>Cu-Mn-O</t>
        </is>
      </c>
      <c r="B441" s="39" t="n">
        <v>1800</v>
      </c>
      <c r="C441" s="39" t="n">
        <v>0.087368</v>
      </c>
      <c r="D441" s="39" t="n">
        <v>0.612105</v>
      </c>
      <c r="E441" s="39" t="n">
        <v>0.300526</v>
      </c>
      <c r="F441" s="39" t="inlineStr">
        <is>
          <t>HALITE#1; IONIC_LIQ#1</t>
        </is>
      </c>
      <c r="G441" s="39" t="n">
        <v>2</v>
      </c>
      <c r="H441" s="39" t="inlineStr">
        <is>
          <t>HALITE#1</t>
        </is>
      </c>
      <c r="I441" s="39" t="n">
        <v>-224447.7852959508</v>
      </c>
      <c r="J441" s="40" t="inlineStr"/>
    </row>
    <row r="442">
      <c r="A442" s="35" t="inlineStr">
        <is>
          <t>Cu-Mn-O</t>
        </is>
      </c>
      <c r="B442" s="36" t="n">
        <v>1800</v>
      </c>
      <c r="C442" s="36" t="n">
        <v>0.087368</v>
      </c>
      <c r="D442" s="36" t="n">
        <v>0.575789</v>
      </c>
      <c r="E442" s="36" t="n">
        <v>0.336842</v>
      </c>
      <c r="F442" s="36" t="inlineStr">
        <is>
          <t>HALITE#1; IONIC_LIQ#1</t>
        </is>
      </c>
      <c r="G442" s="36" t="n">
        <v>2</v>
      </c>
      <c r="H442" s="36" t="inlineStr">
        <is>
          <t>HALITE#1</t>
        </is>
      </c>
      <c r="I442" s="36" t="n">
        <v>-236592.6621347668</v>
      </c>
      <c r="J442" s="37" t="inlineStr"/>
    </row>
    <row r="443">
      <c r="A443" s="38" t="inlineStr">
        <is>
          <t>Cu-Mn-O</t>
        </is>
      </c>
      <c r="B443" s="39" t="n">
        <v>1800</v>
      </c>
      <c r="C443" s="39" t="n">
        <v>0.087368</v>
      </c>
      <c r="D443" s="39" t="n">
        <v>0.539474</v>
      </c>
      <c r="E443" s="39" t="n">
        <v>0.373158</v>
      </c>
      <c r="F443" s="39" t="inlineStr">
        <is>
          <t>HALITE#1; IONIC_LIQ#1</t>
        </is>
      </c>
      <c r="G443" s="39" t="n">
        <v>2</v>
      </c>
      <c r="H443" s="39" t="inlineStr">
        <is>
          <t>HALITE#1</t>
        </is>
      </c>
      <c r="I443" s="39" t="n">
        <v>-248659.8815778988</v>
      </c>
      <c r="J443" s="40" t="inlineStr"/>
    </row>
    <row r="444">
      <c r="A444" s="35" t="inlineStr">
        <is>
          <t>Cu-Mn-O</t>
        </is>
      </c>
      <c r="B444" s="36" t="n">
        <v>1800</v>
      </c>
      <c r="C444" s="36" t="n">
        <v>0.087368</v>
      </c>
      <c r="D444" s="36" t="n">
        <v>0.503158</v>
      </c>
      <c r="E444" s="36" t="n">
        <v>0.409474</v>
      </c>
      <c r="F444" s="36" t="inlineStr">
        <is>
          <t>HALITE#1; IONIC_LIQ#1</t>
        </is>
      </c>
      <c r="G444" s="36" t="n">
        <v>2</v>
      </c>
      <c r="H444" s="36" t="inlineStr">
        <is>
          <t>HALITE#1</t>
        </is>
      </c>
      <c r="I444" s="36" t="n">
        <v>-260551.6682568497</v>
      </c>
      <c r="J444" s="37" t="inlineStr"/>
    </row>
    <row r="445">
      <c r="A445" s="38" t="inlineStr">
        <is>
          <t>Cu-Mn-O</t>
        </is>
      </c>
      <c r="B445" s="39" t="n">
        <v>1800</v>
      </c>
      <c r="C445" s="39" t="n">
        <v>0.087368</v>
      </c>
      <c r="D445" s="39" t="n">
        <v>0.466842</v>
      </c>
      <c r="E445" s="39" t="n">
        <v>0.445789</v>
      </c>
      <c r="F445" s="39" t="inlineStr">
        <is>
          <t>HALITE#1; IONIC_LIQ#1</t>
        </is>
      </c>
      <c r="G445" s="39" t="n">
        <v>2</v>
      </c>
      <c r="H445" s="39" t="inlineStr">
        <is>
          <t>HALITE#1</t>
        </is>
      </c>
      <c r="I445" s="39" t="n">
        <v>-271746.0054689382</v>
      </c>
      <c r="J445" s="40" t="inlineStr"/>
    </row>
    <row r="446">
      <c r="A446" s="35" t="inlineStr">
        <is>
          <t>Cu-Mn-O</t>
        </is>
      </c>
      <c r="B446" s="36" t="n">
        <v>1800</v>
      </c>
      <c r="C446" s="36" t="n">
        <v>0.087368</v>
      </c>
      <c r="D446" s="36" t="n">
        <v>0.430526</v>
      </c>
      <c r="E446" s="36" t="n">
        <v>0.482105</v>
      </c>
      <c r="F446" s="36" t="inlineStr">
        <is>
          <t>HALITE#1; IONIC_LIQ#1; IONIC_LIQ#2</t>
        </is>
      </c>
      <c r="G446" s="36" t="n">
        <v>3</v>
      </c>
      <c r="H446" s="36" t="inlineStr">
        <is>
          <t>HALITE#1</t>
        </is>
      </c>
      <c r="I446" s="36" t="n">
        <v>-274543.0758557376</v>
      </c>
      <c r="J446" s="37" t="inlineStr"/>
    </row>
    <row r="447">
      <c r="A447" s="38" t="inlineStr">
        <is>
          <t>Cu-Mn-O</t>
        </is>
      </c>
      <c r="B447" s="39" t="n">
        <v>1800</v>
      </c>
      <c r="C447" s="39" t="n">
        <v>0.087368</v>
      </c>
      <c r="D447" s="39" t="n">
        <v>0.394211</v>
      </c>
      <c r="E447" s="39" t="n">
        <v>0.518421</v>
      </c>
      <c r="F447" s="39" t="inlineStr">
        <is>
          <t>IONIC_LIQ#2</t>
        </is>
      </c>
      <c r="G447" s="39" t="n">
        <v>1</v>
      </c>
      <c r="H447" s="39" t="inlineStr">
        <is>
          <t>IONIC_LIQ#2</t>
        </is>
      </c>
      <c r="I447" s="39" t="n">
        <v>-272614.5699881428</v>
      </c>
      <c r="J447" s="40" t="inlineStr"/>
    </row>
    <row r="448">
      <c r="A448" s="35" t="inlineStr">
        <is>
          <t>Cu-Mn-O</t>
        </is>
      </c>
      <c r="B448" s="36" t="n">
        <v>1800</v>
      </c>
      <c r="C448" s="36" t="n">
        <v>0.087368</v>
      </c>
      <c r="D448" s="36" t="n">
        <v>0.357895</v>
      </c>
      <c r="E448" s="36" t="n">
        <v>0.554737</v>
      </c>
      <c r="F448" s="36" t="inlineStr">
        <is>
          <t>GAS#1; IONIC_LIQ#2</t>
        </is>
      </c>
      <c r="G448" s="36" t="n">
        <v>2</v>
      </c>
      <c r="H448" s="36" t="inlineStr">
        <is>
          <t>GAS#1</t>
        </is>
      </c>
      <c r="I448" s="36" t="n">
        <v>-266855.9560960697</v>
      </c>
      <c r="J448" s="37" t="inlineStr"/>
    </row>
    <row r="449">
      <c r="A449" s="38" t="inlineStr">
        <is>
          <t>Cu-Mn-O</t>
        </is>
      </c>
      <c r="B449" s="39" t="n">
        <v>1800</v>
      </c>
      <c r="C449" s="39" t="n">
        <v>0.087368</v>
      </c>
      <c r="D449" s="39" t="n">
        <v>0.321579</v>
      </c>
      <c r="E449" s="39" t="n">
        <v>0.5910530000000001</v>
      </c>
      <c r="F449" s="39" t="inlineStr">
        <is>
          <t>GAS#1; IONIC_LIQ#2</t>
        </is>
      </c>
      <c r="G449" s="39" t="n">
        <v>2</v>
      </c>
      <c r="H449" s="39" t="inlineStr">
        <is>
          <t>GAS#1</t>
        </is>
      </c>
      <c r="I449" s="39" t="n">
        <v>-260812.6028058071</v>
      </c>
      <c r="J449" s="40" t="inlineStr"/>
    </row>
    <row r="450">
      <c r="A450" s="35" t="inlineStr">
        <is>
          <t>Cu-Mn-O</t>
        </is>
      </c>
      <c r="B450" s="36" t="n">
        <v>1800</v>
      </c>
      <c r="C450" s="36" t="n">
        <v>0.087368</v>
      </c>
      <c r="D450" s="36" t="n">
        <v>0.285263</v>
      </c>
      <c r="E450" s="36" t="n">
        <v>0.627368</v>
      </c>
      <c r="F450" s="36" t="inlineStr">
        <is>
          <t>GAS#1; IONIC_LIQ#2</t>
        </is>
      </c>
      <c r="G450" s="36" t="n">
        <v>2</v>
      </c>
      <c r="H450" s="36" t="inlineStr">
        <is>
          <t>GAS#1</t>
        </is>
      </c>
      <c r="I450" s="36" t="n">
        <v>-254757.2168673114</v>
      </c>
      <c r="J450" s="37" t="inlineStr"/>
    </row>
    <row r="451">
      <c r="A451" s="38" t="inlineStr">
        <is>
          <t>Cu-Mn-O</t>
        </is>
      </c>
      <c r="B451" s="39" t="n">
        <v>1800</v>
      </c>
      <c r="C451" s="39" t="n">
        <v>0.087368</v>
      </c>
      <c r="D451" s="39" t="n">
        <v>0.248947</v>
      </c>
      <c r="E451" s="39" t="n">
        <v>0.6636840000000001</v>
      </c>
      <c r="F451" s="39" t="inlineStr">
        <is>
          <t>GAS#1; IONIC_LIQ#2</t>
        </is>
      </c>
      <c r="G451" s="39" t="n">
        <v>2</v>
      </c>
      <c r="H451" s="39" t="inlineStr">
        <is>
          <t>GAS#1</t>
        </is>
      </c>
      <c r="I451" s="39" t="n">
        <v>-248687.0459903443</v>
      </c>
      <c r="J451" s="40" t="inlineStr"/>
    </row>
    <row r="452">
      <c r="A452" s="35" t="inlineStr">
        <is>
          <t>Cu-Mn-O</t>
        </is>
      </c>
      <c r="B452" s="36" t="n">
        <v>1800</v>
      </c>
      <c r="C452" s="36" t="n">
        <v>0.087368</v>
      </c>
      <c r="D452" s="36" t="n">
        <v>0.212632</v>
      </c>
      <c r="E452" s="36" t="n">
        <v>0.7</v>
      </c>
      <c r="F452" s="36" t="inlineStr">
        <is>
          <t>GAS#1; IONIC_LIQ#2</t>
        </is>
      </c>
      <c r="G452" s="36" t="n">
        <v>2</v>
      </c>
      <c r="H452" s="36" t="inlineStr">
        <is>
          <t>GAS#1</t>
        </is>
      </c>
      <c r="I452" s="36" t="n">
        <v>-242598.2497963168</v>
      </c>
      <c r="J452" s="37" t="inlineStr"/>
    </row>
    <row r="453">
      <c r="A453" s="38" t="inlineStr">
        <is>
          <t>Cu-Mn-O</t>
        </is>
      </c>
      <c r="B453" s="39" t="n">
        <v>1800</v>
      </c>
      <c r="C453" s="39" t="n">
        <v>0.113158</v>
      </c>
      <c r="D453" s="39" t="n">
        <v>0.876842</v>
      </c>
      <c r="E453" s="39" t="n">
        <v>0.01</v>
      </c>
      <c r="F453" s="39" t="inlineStr">
        <is>
          <t>HALITE#1; IONIC_LIQ#1</t>
        </is>
      </c>
      <c r="G453" s="39" t="n">
        <v>2</v>
      </c>
      <c r="H453" s="39" t="inlineStr">
        <is>
          <t>HALITE#1</t>
        </is>
      </c>
      <c r="I453" s="39" t="n">
        <v>-127073.6548875427</v>
      </c>
      <c r="J453" s="40" t="inlineStr"/>
    </row>
    <row r="454">
      <c r="A454" s="35" t="inlineStr">
        <is>
          <t>Cu-Mn-O</t>
        </is>
      </c>
      <c r="B454" s="36" t="n">
        <v>1800</v>
      </c>
      <c r="C454" s="36" t="n">
        <v>0.113158</v>
      </c>
      <c r="D454" s="36" t="n">
        <v>0.840526</v>
      </c>
      <c r="E454" s="36" t="n">
        <v>0.046316</v>
      </c>
      <c r="F454" s="36" t="inlineStr">
        <is>
          <t>HALITE#1; IONIC_LIQ#1</t>
        </is>
      </c>
      <c r="G454" s="36" t="n">
        <v>2</v>
      </c>
      <c r="H454" s="36" t="inlineStr">
        <is>
          <t>HALITE#1</t>
        </is>
      </c>
      <c r="I454" s="36" t="n">
        <v>-139343.5856191217</v>
      </c>
      <c r="J454" s="37" t="inlineStr"/>
    </row>
    <row r="455">
      <c r="A455" s="38" t="inlineStr">
        <is>
          <t>Cu-Mn-O</t>
        </is>
      </c>
      <c r="B455" s="39" t="n">
        <v>1800</v>
      </c>
      <c r="C455" s="39" t="n">
        <v>0.113158</v>
      </c>
      <c r="D455" s="39" t="n">
        <v>0.804211</v>
      </c>
      <c r="E455" s="39" t="n">
        <v>0.082632</v>
      </c>
      <c r="F455" s="39" t="inlineStr">
        <is>
          <t>HALITE#1; IONIC_LIQ#1</t>
        </is>
      </c>
      <c r="G455" s="39" t="n">
        <v>2</v>
      </c>
      <c r="H455" s="39" t="inlineStr">
        <is>
          <t>HALITE#1</t>
        </is>
      </c>
      <c r="I455" s="39" t="n">
        <v>-151603.9225537168</v>
      </c>
      <c r="J455" s="40" t="inlineStr"/>
    </row>
    <row r="456">
      <c r="A456" s="35" t="inlineStr">
        <is>
          <t>Cu-Mn-O</t>
        </is>
      </c>
      <c r="B456" s="36" t="n">
        <v>1800</v>
      </c>
      <c r="C456" s="36" t="n">
        <v>0.113158</v>
      </c>
      <c r="D456" s="36" t="n">
        <v>0.767895</v>
      </c>
      <c r="E456" s="36" t="n">
        <v>0.118947</v>
      </c>
      <c r="F456" s="36" t="inlineStr">
        <is>
          <t>HALITE#1; IONIC_LIQ#1</t>
        </is>
      </c>
      <c r="G456" s="36" t="n">
        <v>2</v>
      </c>
      <c r="H456" s="36" t="inlineStr">
        <is>
          <t>HALITE#1</t>
        </is>
      </c>
      <c r="I456" s="36" t="n">
        <v>-163852.8588613129</v>
      </c>
      <c r="J456" s="37" t="inlineStr"/>
    </row>
    <row r="457">
      <c r="A457" s="38" t="inlineStr">
        <is>
          <t>Cu-Mn-O</t>
        </is>
      </c>
      <c r="B457" s="39" t="n">
        <v>1800</v>
      </c>
      <c r="C457" s="39" t="n">
        <v>0.113158</v>
      </c>
      <c r="D457" s="39" t="n">
        <v>0.731579</v>
      </c>
      <c r="E457" s="39" t="n">
        <v>0.155263</v>
      </c>
      <c r="F457" s="39" t="inlineStr">
        <is>
          <t>HALITE#1; IONIC_LIQ#1</t>
        </is>
      </c>
      <c r="G457" s="39" t="n">
        <v>2</v>
      </c>
      <c r="H457" s="39" t="inlineStr">
        <is>
          <t>HALITE#1</t>
        </is>
      </c>
      <c r="I457" s="39" t="n">
        <v>-176087.9739175252</v>
      </c>
      <c r="J457" s="40" t="inlineStr"/>
    </row>
    <row r="458">
      <c r="A458" s="35" t="inlineStr">
        <is>
          <t>Cu-Mn-O</t>
        </is>
      </c>
      <c r="B458" s="36" t="n">
        <v>1800</v>
      </c>
      <c r="C458" s="36" t="n">
        <v>0.113158</v>
      </c>
      <c r="D458" s="36" t="n">
        <v>0.695263</v>
      </c>
      <c r="E458" s="36" t="n">
        <v>0.191579</v>
      </c>
      <c r="F458" s="36" t="inlineStr">
        <is>
          <t>HALITE#1; IONIC_LIQ#1</t>
        </is>
      </c>
      <c r="G458" s="36" t="n">
        <v>2</v>
      </c>
      <c r="H458" s="36" t="inlineStr">
        <is>
          <t>HALITE#1</t>
        </is>
      </c>
      <c r="I458" s="36" t="n">
        <v>-188305.8955388864</v>
      </c>
      <c r="J458" s="37" t="inlineStr"/>
    </row>
    <row r="459">
      <c r="A459" s="38" t="inlineStr">
        <is>
          <t>Cu-Mn-O</t>
        </is>
      </c>
      <c r="B459" s="39" t="n">
        <v>1800</v>
      </c>
      <c r="C459" s="39" t="n">
        <v>0.113158</v>
      </c>
      <c r="D459" s="39" t="n">
        <v>0.6589469999999999</v>
      </c>
      <c r="E459" s="39" t="n">
        <v>0.227895</v>
      </c>
      <c r="F459" s="39" t="inlineStr">
        <is>
          <t>HALITE#1; IONIC_LIQ#1</t>
        </is>
      </c>
      <c r="G459" s="39" t="n">
        <v>2</v>
      </c>
      <c r="H459" s="39" t="inlineStr">
        <is>
          <t>HALITE#1</t>
        </is>
      </c>
      <c r="I459" s="39" t="n">
        <v>-200501.6805067784</v>
      </c>
      <c r="J459" s="40" t="inlineStr"/>
    </row>
    <row r="460">
      <c r="A460" s="35" t="inlineStr">
        <is>
          <t>Cu-Mn-O</t>
        </is>
      </c>
      <c r="B460" s="36" t="n">
        <v>1800</v>
      </c>
      <c r="C460" s="36" t="n">
        <v>0.113158</v>
      </c>
      <c r="D460" s="36" t="n">
        <v>0.622632</v>
      </c>
      <c r="E460" s="36" t="n">
        <v>0.264211</v>
      </c>
      <c r="F460" s="36" t="inlineStr">
        <is>
          <t>HALITE#1; IONIC_LIQ#1</t>
        </is>
      </c>
      <c r="G460" s="36" t="n">
        <v>2</v>
      </c>
      <c r="H460" s="36" t="inlineStr">
        <is>
          <t>HALITE#1</t>
        </is>
      </c>
      <c r="I460" s="36" t="n">
        <v>-212667.5724161986</v>
      </c>
      <c r="J460" s="37" t="inlineStr"/>
    </row>
    <row r="461">
      <c r="A461" s="38" t="inlineStr">
        <is>
          <t>Cu-Mn-O</t>
        </is>
      </c>
      <c r="B461" s="39" t="n">
        <v>1800</v>
      </c>
      <c r="C461" s="39" t="n">
        <v>0.113158</v>
      </c>
      <c r="D461" s="39" t="n">
        <v>0.5863159999999999</v>
      </c>
      <c r="E461" s="39" t="n">
        <v>0.300526</v>
      </c>
      <c r="F461" s="39" t="inlineStr">
        <is>
          <t>HALITE#1; IONIC_LIQ#1</t>
        </is>
      </c>
      <c r="G461" s="39" t="n">
        <v>2</v>
      </c>
      <c r="H461" s="39" t="inlineStr">
        <is>
          <t>HALITE#1</t>
        </is>
      </c>
      <c r="I461" s="39" t="n">
        <v>-224790.2087878871</v>
      </c>
      <c r="J461" s="40" t="inlineStr"/>
    </row>
    <row r="462">
      <c r="A462" s="35" t="inlineStr">
        <is>
          <t>Cu-Mn-O</t>
        </is>
      </c>
      <c r="B462" s="36" t="n">
        <v>1800</v>
      </c>
      <c r="C462" s="36" t="n">
        <v>0.113158</v>
      </c>
      <c r="D462" s="36" t="n">
        <v>0.55</v>
      </c>
      <c r="E462" s="36" t="n">
        <v>0.336842</v>
      </c>
      <c r="F462" s="36" t="inlineStr">
        <is>
          <t>HALITE#1; IONIC_LIQ#1</t>
        </is>
      </c>
      <c r="G462" s="36" t="n">
        <v>2</v>
      </c>
      <c r="H462" s="36" t="inlineStr">
        <is>
          <t>HALITE#1</t>
        </is>
      </c>
      <c r="I462" s="36" t="n">
        <v>-236843.3134421588</v>
      </c>
      <c r="J462" s="37" t="inlineStr"/>
    </row>
    <row r="463">
      <c r="A463" s="38" t="inlineStr">
        <is>
          <t>Cu-Mn-O</t>
        </is>
      </c>
      <c r="B463" s="39" t="n">
        <v>1800</v>
      </c>
      <c r="C463" s="39" t="n">
        <v>0.113158</v>
      </c>
      <c r="D463" s="39" t="n">
        <v>0.513684</v>
      </c>
      <c r="E463" s="39" t="n">
        <v>0.373158</v>
      </c>
      <c r="F463" s="39" t="inlineStr">
        <is>
          <t>HALITE#1; IONIC_LIQ#1</t>
        </is>
      </c>
      <c r="G463" s="39" t="n">
        <v>2</v>
      </c>
      <c r="H463" s="39" t="inlineStr">
        <is>
          <t>HALITE#1</t>
        </is>
      </c>
      <c r="I463" s="39" t="n">
        <v>-248764.0686144094</v>
      </c>
      <c r="J463" s="40" t="inlineStr"/>
    </row>
    <row r="464">
      <c r="A464" s="35" t="inlineStr">
        <is>
          <t>Cu-Mn-O</t>
        </is>
      </c>
      <c r="B464" s="36" t="n">
        <v>1800</v>
      </c>
      <c r="C464" s="36" t="n">
        <v>0.113158</v>
      </c>
      <c r="D464" s="36" t="n">
        <v>0.477368</v>
      </c>
      <c r="E464" s="36" t="n">
        <v>0.409474</v>
      </c>
      <c r="F464" s="36" t="inlineStr">
        <is>
          <t>HALITE#1; IONIC_LIQ#1</t>
        </is>
      </c>
      <c r="G464" s="36" t="n">
        <v>2</v>
      </c>
      <c r="H464" s="36" t="inlineStr">
        <is>
          <t>HALITE#1</t>
        </is>
      </c>
      <c r="I464" s="36" t="n">
        <v>-260346.8808898105</v>
      </c>
      <c r="J464" s="37" t="inlineStr"/>
    </row>
    <row r="465">
      <c r="A465" s="38" t="inlineStr">
        <is>
          <t>Cu-Mn-O</t>
        </is>
      </c>
      <c r="B465" s="39" t="n">
        <v>1800</v>
      </c>
      <c r="C465" s="39" t="n">
        <v>0.113158</v>
      </c>
      <c r="D465" s="39" t="n">
        <v>0.441053</v>
      </c>
      <c r="E465" s="39" t="n">
        <v>0.445789</v>
      </c>
      <c r="F465" s="39" t="inlineStr">
        <is>
          <t>HALITE#1; IONIC_LIQ#1</t>
        </is>
      </c>
      <c r="G465" s="39" t="n">
        <v>2</v>
      </c>
      <c r="H465" s="39" t="inlineStr">
        <is>
          <t>HALITE#1</t>
        </is>
      </c>
      <c r="I465" s="39" t="n">
        <v>-269910.7732235328</v>
      </c>
      <c r="J465" s="40" t="inlineStr"/>
    </row>
    <row r="466">
      <c r="A466" s="35" t="inlineStr">
        <is>
          <t>Cu-Mn-O</t>
        </is>
      </c>
      <c r="B466" s="36" t="n">
        <v>1800</v>
      </c>
      <c r="C466" s="36" t="n">
        <v>0.113158</v>
      </c>
      <c r="D466" s="36" t="n">
        <v>0.404737</v>
      </c>
      <c r="E466" s="36" t="n">
        <v>0.482105</v>
      </c>
      <c r="F466" s="36" t="inlineStr">
        <is>
          <t>HALITE#1; IONIC_LIQ#1; IONIC_LIQ#2</t>
        </is>
      </c>
      <c r="G466" s="36" t="n">
        <v>3</v>
      </c>
      <c r="H466" s="36" t="inlineStr">
        <is>
          <t>HALITE#1</t>
        </is>
      </c>
      <c r="I466" s="36" t="n">
        <v>-269882.5817967269</v>
      </c>
      <c r="J466" s="37" t="inlineStr"/>
    </row>
    <row r="467">
      <c r="A467" s="38" t="inlineStr">
        <is>
          <t>Cu-Mn-O</t>
        </is>
      </c>
      <c r="B467" s="39" t="n">
        <v>1800</v>
      </c>
      <c r="C467" s="39" t="n">
        <v>0.113158</v>
      </c>
      <c r="D467" s="39" t="n">
        <v>0.368421</v>
      </c>
      <c r="E467" s="39" t="n">
        <v>0.518421</v>
      </c>
      <c r="F467" s="39" t="inlineStr">
        <is>
          <t>IONIC_LIQ#2</t>
        </is>
      </c>
      <c r="G467" s="39" t="n">
        <v>1</v>
      </c>
      <c r="H467" s="39" t="inlineStr">
        <is>
          <t>IONIC_LIQ#2</t>
        </is>
      </c>
      <c r="I467" s="39" t="n">
        <v>-267050.6727631464</v>
      </c>
      <c r="J467" s="40" t="inlineStr"/>
    </row>
    <row r="468">
      <c r="A468" s="35" t="inlineStr">
        <is>
          <t>Cu-Mn-O</t>
        </is>
      </c>
      <c r="B468" s="36" t="n">
        <v>1800</v>
      </c>
      <c r="C468" s="36" t="n">
        <v>0.113158</v>
      </c>
      <c r="D468" s="36" t="n">
        <v>0.332105</v>
      </c>
      <c r="E468" s="36" t="n">
        <v>0.554737</v>
      </c>
      <c r="F468" s="36" t="inlineStr">
        <is>
          <t>GAS#1; IONIC_LIQ#2</t>
        </is>
      </c>
      <c r="G468" s="36" t="n">
        <v>2</v>
      </c>
      <c r="H468" s="36" t="inlineStr">
        <is>
          <t>GAS#1</t>
        </is>
      </c>
      <c r="I468" s="36" t="n">
        <v>-261021.0112822288</v>
      </c>
      <c r="J468" s="37" t="inlineStr"/>
    </row>
    <row r="469">
      <c r="A469" s="38" t="inlineStr">
        <is>
          <t>Cu-Mn-O</t>
        </is>
      </c>
      <c r="B469" s="39" t="n">
        <v>1800</v>
      </c>
      <c r="C469" s="39" t="n">
        <v>0.113158</v>
      </c>
      <c r="D469" s="39" t="n">
        <v>0.295789</v>
      </c>
      <c r="E469" s="39" t="n">
        <v>0.5910530000000001</v>
      </c>
      <c r="F469" s="39" t="inlineStr">
        <is>
          <t>GAS#1; IONIC_LIQ#2</t>
        </is>
      </c>
      <c r="G469" s="39" t="n">
        <v>2</v>
      </c>
      <c r="H469" s="39" t="inlineStr">
        <is>
          <t>GAS#1</t>
        </is>
      </c>
      <c r="I469" s="39" t="n">
        <v>-254938.7495870175</v>
      </c>
      <c r="J469" s="40" t="inlineStr"/>
    </row>
    <row r="470">
      <c r="A470" s="35" t="inlineStr">
        <is>
          <t>Cu-Mn-O</t>
        </is>
      </c>
      <c r="B470" s="36" t="n">
        <v>1800</v>
      </c>
      <c r="C470" s="36" t="n">
        <v>0.113158</v>
      </c>
      <c r="D470" s="36" t="n">
        <v>0.259474</v>
      </c>
      <c r="E470" s="36" t="n">
        <v>0.627368</v>
      </c>
      <c r="F470" s="36" t="inlineStr">
        <is>
          <t>GAS#1; IONIC_LIQ#2</t>
        </is>
      </c>
      <c r="G470" s="36" t="n">
        <v>2</v>
      </c>
      <c r="H470" s="36" t="inlineStr">
        <is>
          <t>GAS#1</t>
        </is>
      </c>
      <c r="I470" s="36" t="n">
        <v>-248839.9303332885</v>
      </c>
      <c r="J470" s="37" t="inlineStr"/>
    </row>
    <row r="471">
      <c r="A471" s="38" t="inlineStr">
        <is>
          <t>Cu-Mn-O</t>
        </is>
      </c>
      <c r="B471" s="39" t="n">
        <v>1800</v>
      </c>
      <c r="C471" s="39" t="n">
        <v>0.113158</v>
      </c>
      <c r="D471" s="39" t="n">
        <v>0.223158</v>
      </c>
      <c r="E471" s="39" t="n">
        <v>0.6636840000000001</v>
      </c>
      <c r="F471" s="39" t="inlineStr">
        <is>
          <t>GAS#1; IONIC_LIQ#2</t>
        </is>
      </c>
      <c r="G471" s="39" t="n">
        <v>2</v>
      </c>
      <c r="H471" s="39" t="inlineStr">
        <is>
          <t>GAS#1</t>
        </is>
      </c>
      <c r="I471" s="39" t="n">
        <v>-242720.5626082635</v>
      </c>
      <c r="J471" s="40" t="inlineStr"/>
    </row>
    <row r="472">
      <c r="A472" s="35" t="inlineStr">
        <is>
          <t>Cu-Mn-O</t>
        </is>
      </c>
      <c r="B472" s="36" t="n">
        <v>1800</v>
      </c>
      <c r="C472" s="36" t="n">
        <v>0.113158</v>
      </c>
      <c r="D472" s="36" t="n">
        <v>0.186842</v>
      </c>
      <c r="E472" s="36" t="n">
        <v>0.7</v>
      </c>
      <c r="F472" s="36" t="inlineStr">
        <is>
          <t>GAS#1; IONIC_LIQ#2</t>
        </is>
      </c>
      <c r="G472" s="36" t="n">
        <v>2</v>
      </c>
      <c r="H472" s="36" t="inlineStr">
        <is>
          <t>GAS#1</t>
        </is>
      </c>
      <c r="I472" s="36" t="n">
        <v>-236574.9547896672</v>
      </c>
      <c r="J472" s="37" t="inlineStr"/>
    </row>
    <row r="473">
      <c r="A473" s="38" t="inlineStr">
        <is>
          <t>Cu-Mn-O</t>
        </is>
      </c>
      <c r="B473" s="39" t="n">
        <v>1800</v>
      </c>
      <c r="C473" s="39" t="n">
        <v>0.138947</v>
      </c>
      <c r="D473" s="39" t="n">
        <v>0.8510529999999999</v>
      </c>
      <c r="E473" s="39" t="n">
        <v>0.01</v>
      </c>
      <c r="F473" s="39" t="inlineStr">
        <is>
          <t>HALITE#1; IONIC_LIQ#1</t>
        </is>
      </c>
      <c r="G473" s="39" t="n">
        <v>2</v>
      </c>
      <c r="H473" s="39" t="inlineStr">
        <is>
          <t>HALITE#1</t>
        </is>
      </c>
      <c r="I473" s="39" t="n">
        <v>-127660.9672782138</v>
      </c>
      <c r="J473" s="40" t="inlineStr"/>
    </row>
    <row r="474">
      <c r="A474" s="35" t="inlineStr">
        <is>
          <t>Cu-Mn-O</t>
        </is>
      </c>
      <c r="B474" s="36" t="n">
        <v>1800</v>
      </c>
      <c r="C474" s="36" t="n">
        <v>0.138947</v>
      </c>
      <c r="D474" s="36" t="n">
        <v>0.814737</v>
      </c>
      <c r="E474" s="36" t="n">
        <v>0.046316</v>
      </c>
      <c r="F474" s="36" t="inlineStr">
        <is>
          <t>HALITE#1; IONIC_LIQ#1</t>
        </is>
      </c>
      <c r="G474" s="36" t="n">
        <v>2</v>
      </c>
      <c r="H474" s="36" t="inlineStr">
        <is>
          <t>HALITE#1</t>
        </is>
      </c>
      <c r="I474" s="36" t="n">
        <v>-139904.5861556218</v>
      </c>
      <c r="J474" s="37" t="inlineStr"/>
    </row>
    <row r="475">
      <c r="A475" s="38" t="inlineStr">
        <is>
          <t>Cu-Mn-O</t>
        </is>
      </c>
      <c r="B475" s="39" t="n">
        <v>1800</v>
      </c>
      <c r="C475" s="39" t="n">
        <v>0.138947</v>
      </c>
      <c r="D475" s="39" t="n">
        <v>0.778421</v>
      </c>
      <c r="E475" s="39" t="n">
        <v>0.082632</v>
      </c>
      <c r="F475" s="39" t="inlineStr">
        <is>
          <t>HALITE#1; IONIC_LIQ#1</t>
        </is>
      </c>
      <c r="G475" s="39" t="n">
        <v>2</v>
      </c>
      <c r="H475" s="39" t="inlineStr">
        <is>
          <t>HALITE#1</t>
        </is>
      </c>
      <c r="I475" s="39" t="n">
        <v>-152136.1992782372</v>
      </c>
      <c r="J475" s="40" t="inlineStr"/>
    </row>
    <row r="476">
      <c r="A476" s="35" t="inlineStr">
        <is>
          <t>Cu-Mn-O</t>
        </is>
      </c>
      <c r="B476" s="36" t="n">
        <v>1800</v>
      </c>
      <c r="C476" s="36" t="n">
        <v>0.138947</v>
      </c>
      <c r="D476" s="36" t="n">
        <v>0.742105</v>
      </c>
      <c r="E476" s="36" t="n">
        <v>0.118947</v>
      </c>
      <c r="F476" s="36" t="inlineStr">
        <is>
          <t>HALITE#1; IONIC_LIQ#1</t>
        </is>
      </c>
      <c r="G476" s="36" t="n">
        <v>2</v>
      </c>
      <c r="H476" s="36" t="inlineStr">
        <is>
          <t>HALITE#1</t>
        </is>
      </c>
      <c r="I476" s="36" t="n">
        <v>-164353.3988289307</v>
      </c>
      <c r="J476" s="37" t="inlineStr"/>
    </row>
    <row r="477">
      <c r="A477" s="38" t="inlineStr">
        <is>
          <t>Cu-Mn-O</t>
        </is>
      </c>
      <c r="B477" s="39" t="n">
        <v>1800</v>
      </c>
      <c r="C477" s="39" t="n">
        <v>0.138947</v>
      </c>
      <c r="D477" s="39" t="n">
        <v>0.705789</v>
      </c>
      <c r="E477" s="39" t="n">
        <v>0.155263</v>
      </c>
      <c r="F477" s="39" t="inlineStr">
        <is>
          <t>HALITE#1; IONIC_LIQ#1</t>
        </is>
      </c>
      <c r="G477" s="39" t="n">
        <v>2</v>
      </c>
      <c r="H477" s="39" t="inlineStr">
        <is>
          <t>HALITE#1</t>
        </is>
      </c>
      <c r="I477" s="39" t="n">
        <v>-176552.883576588</v>
      </c>
      <c r="J477" s="40" t="inlineStr"/>
    </row>
    <row r="478">
      <c r="A478" s="35" t="inlineStr">
        <is>
          <t>Cu-Mn-O</t>
        </is>
      </c>
      <c r="B478" s="36" t="n">
        <v>1800</v>
      </c>
      <c r="C478" s="36" t="n">
        <v>0.138947</v>
      </c>
      <c r="D478" s="36" t="n">
        <v>0.669474</v>
      </c>
      <c r="E478" s="36" t="n">
        <v>0.191579</v>
      </c>
      <c r="F478" s="36" t="inlineStr">
        <is>
          <t>HALITE#1; IONIC_LIQ#1</t>
        </is>
      </c>
      <c r="G478" s="36" t="n">
        <v>2</v>
      </c>
      <c r="H478" s="36" t="inlineStr">
        <is>
          <t>HALITE#1</t>
        </is>
      </c>
      <c r="I478" s="36" t="n">
        <v>-188729.9209144483</v>
      </c>
      <c r="J478" s="37" t="inlineStr"/>
    </row>
    <row r="479">
      <c r="A479" s="38" t="inlineStr">
        <is>
          <t>Cu-Mn-O</t>
        </is>
      </c>
      <c r="B479" s="39" t="n">
        <v>1800</v>
      </c>
      <c r="C479" s="39" t="n">
        <v>0.138947</v>
      </c>
      <c r="D479" s="39" t="n">
        <v>0.633158</v>
      </c>
      <c r="E479" s="39" t="n">
        <v>0.227895</v>
      </c>
      <c r="F479" s="39" t="inlineStr">
        <is>
          <t>HALITE#1; IONIC_LIQ#1</t>
        </is>
      </c>
      <c r="G479" s="39" t="n">
        <v>2</v>
      </c>
      <c r="H479" s="39" t="inlineStr">
        <is>
          <t>HALITE#1</t>
        </is>
      </c>
      <c r="I479" s="39" t="n">
        <v>-200877.325495591</v>
      </c>
      <c r="J479" s="40" t="inlineStr"/>
    </row>
    <row r="480">
      <c r="A480" s="35" t="inlineStr">
        <is>
          <t>Cu-Mn-O</t>
        </is>
      </c>
      <c r="B480" s="36" t="n">
        <v>1800</v>
      </c>
      <c r="C480" s="36" t="n">
        <v>0.138947</v>
      </c>
      <c r="D480" s="36" t="n">
        <v>0.596842</v>
      </c>
      <c r="E480" s="36" t="n">
        <v>0.264211</v>
      </c>
      <c r="F480" s="36" t="inlineStr">
        <is>
          <t>HALITE#1; IONIC_LIQ#1</t>
        </is>
      </c>
      <c r="G480" s="36" t="n">
        <v>2</v>
      </c>
      <c r="H480" s="36" t="inlineStr">
        <is>
          <t>HALITE#1</t>
        </is>
      </c>
      <c r="I480" s="36" t="n">
        <v>-212983.3364119359</v>
      </c>
      <c r="J480" s="37" t="inlineStr"/>
    </row>
    <row r="481">
      <c r="A481" s="38" t="inlineStr">
        <is>
          <t>Cu-Mn-O</t>
        </is>
      </c>
      <c r="B481" s="39" t="n">
        <v>1800</v>
      </c>
      <c r="C481" s="39" t="n">
        <v>0.138947</v>
      </c>
      <c r="D481" s="39" t="n">
        <v>0.560526</v>
      </c>
      <c r="E481" s="39" t="n">
        <v>0.300526</v>
      </c>
      <c r="F481" s="39" t="inlineStr">
        <is>
          <t>HALITE#1; IONIC_LIQ#1</t>
        </is>
      </c>
      <c r="G481" s="39" t="n">
        <v>2</v>
      </c>
      <c r="H481" s="39" t="inlineStr">
        <is>
          <t>HALITE#1</t>
        </is>
      </c>
      <c r="I481" s="39" t="n">
        <v>-225026.6674964226</v>
      </c>
      <c r="J481" s="40" t="inlineStr"/>
    </row>
    <row r="482">
      <c r="A482" s="35" t="inlineStr">
        <is>
          <t>Cu-Mn-O</t>
        </is>
      </c>
      <c r="B482" s="36" t="n">
        <v>1800</v>
      </c>
      <c r="C482" s="36" t="n">
        <v>0.138947</v>
      </c>
      <c r="D482" s="36" t="n">
        <v>0.524211</v>
      </c>
      <c r="E482" s="36" t="n">
        <v>0.336842</v>
      </c>
      <c r="F482" s="36" t="inlineStr">
        <is>
          <t>HALITE#1; IONIC_LIQ#1</t>
        </is>
      </c>
      <c r="G482" s="36" t="n">
        <v>2</v>
      </c>
      <c r="H482" s="36" t="inlineStr">
        <is>
          <t>HALITE#1</t>
        </is>
      </c>
      <c r="I482" s="36" t="n">
        <v>-236963.0716847413</v>
      </c>
      <c r="J482" s="37" t="inlineStr"/>
    </row>
    <row r="483">
      <c r="A483" s="38" t="inlineStr">
        <is>
          <t>Cu-Mn-O</t>
        </is>
      </c>
      <c r="B483" s="39" t="n">
        <v>1800</v>
      </c>
      <c r="C483" s="39" t="n">
        <v>0.138947</v>
      </c>
      <c r="D483" s="39" t="n">
        <v>0.487895</v>
      </c>
      <c r="E483" s="39" t="n">
        <v>0.373158</v>
      </c>
      <c r="F483" s="39" t="inlineStr">
        <is>
          <t>HALITE#1; IONIC_LIQ#1</t>
        </is>
      </c>
      <c r="G483" s="39" t="n">
        <v>2</v>
      </c>
      <c r="H483" s="39" t="inlineStr">
        <is>
          <t>HALITE#1</t>
        </is>
      </c>
      <c r="I483" s="39" t="n">
        <v>-248680.0882277662</v>
      </c>
      <c r="J483" s="40" t="inlineStr"/>
    </row>
    <row r="484">
      <c r="A484" s="35" t="inlineStr">
        <is>
          <t>Cu-Mn-O</t>
        </is>
      </c>
      <c r="B484" s="36" t="n">
        <v>1800</v>
      </c>
      <c r="C484" s="36" t="n">
        <v>0.138947</v>
      </c>
      <c r="D484" s="36" t="n">
        <v>0.451579</v>
      </c>
      <c r="E484" s="36" t="n">
        <v>0.409474</v>
      </c>
      <c r="F484" s="36" t="inlineStr">
        <is>
          <t>HALITE#1; IONIC_LIQ#1</t>
        </is>
      </c>
      <c r="G484" s="36" t="n">
        <v>2</v>
      </c>
      <c r="H484" s="36" t="inlineStr">
        <is>
          <t>HALITE#1</t>
        </is>
      </c>
      <c r="I484" s="36" t="n">
        <v>-259777.9809871795</v>
      </c>
      <c r="J484" s="37" t="inlineStr"/>
    </row>
    <row r="485">
      <c r="A485" s="38" t="inlineStr">
        <is>
          <t>Cu-Mn-O</t>
        </is>
      </c>
      <c r="B485" s="39" t="n">
        <v>1800</v>
      </c>
      <c r="C485" s="39" t="n">
        <v>0.138947</v>
      </c>
      <c r="D485" s="39" t="n">
        <v>0.415263</v>
      </c>
      <c r="E485" s="39" t="n">
        <v>0.445789</v>
      </c>
      <c r="F485" s="39" t="inlineStr">
        <is>
          <t>HALITE#1; IONIC_LIQ#1; IONIC_LIQ#2</t>
        </is>
      </c>
      <c r="G485" s="39" t="n">
        <v>3</v>
      </c>
      <c r="H485" s="39" t="inlineStr">
        <is>
          <t>HALITE#1</t>
        </is>
      </c>
      <c r="I485" s="39" t="n">
        <v>-265294.5634650957</v>
      </c>
      <c r="J485" s="40" t="inlineStr"/>
    </row>
    <row r="486">
      <c r="A486" s="35" t="inlineStr">
        <is>
          <t>Cu-Mn-O</t>
        </is>
      </c>
      <c r="B486" s="36" t="n">
        <v>1800</v>
      </c>
      <c r="C486" s="36" t="n">
        <v>0.138947</v>
      </c>
      <c r="D486" s="36" t="n">
        <v>0.378947</v>
      </c>
      <c r="E486" s="36" t="n">
        <v>0.482105</v>
      </c>
      <c r="F486" s="36" t="inlineStr">
        <is>
          <t>IONIC_LIQ#2</t>
        </is>
      </c>
      <c r="G486" s="36" t="n">
        <v>1</v>
      </c>
      <c r="H486" s="36" t="inlineStr">
        <is>
          <t>IONIC_LIQ#2</t>
        </is>
      </c>
      <c r="I486" s="36" t="n">
        <v>-265159.8753733604</v>
      </c>
      <c r="J486" s="37" t="inlineStr"/>
    </row>
    <row r="487">
      <c r="A487" s="38" t="inlineStr">
        <is>
          <t>Cu-Mn-O</t>
        </is>
      </c>
      <c r="B487" s="39" t="n">
        <v>1800</v>
      </c>
      <c r="C487" s="39" t="n">
        <v>0.138947</v>
      </c>
      <c r="D487" s="39" t="n">
        <v>0.342632</v>
      </c>
      <c r="E487" s="39" t="n">
        <v>0.518421</v>
      </c>
      <c r="F487" s="39" t="inlineStr">
        <is>
          <t>GAS#1; IONIC_LIQ#2</t>
        </is>
      </c>
      <c r="G487" s="39" t="n">
        <v>2</v>
      </c>
      <c r="H487" s="39" t="inlineStr">
        <is>
          <t>GAS#1</t>
        </is>
      </c>
      <c r="I487" s="39" t="n">
        <v>-261184.9637767038</v>
      </c>
      <c r="J487" s="40" t="inlineStr"/>
    </row>
    <row r="488">
      <c r="A488" s="35" t="inlineStr">
        <is>
          <t>Cu-Mn-O</t>
        </is>
      </c>
      <c r="B488" s="36" t="n">
        <v>1800</v>
      </c>
      <c r="C488" s="36" t="n">
        <v>0.138947</v>
      </c>
      <c r="D488" s="36" t="n">
        <v>0.306316</v>
      </c>
      <c r="E488" s="36" t="n">
        <v>0.554737</v>
      </c>
      <c r="F488" s="36" t="inlineStr">
        <is>
          <t>GAS#1; IONIC_LIQ#2</t>
        </is>
      </c>
      <c r="G488" s="36" t="n">
        <v>2</v>
      </c>
      <c r="H488" s="36" t="inlineStr">
        <is>
          <t>GAS#1</t>
        </is>
      </c>
      <c r="I488" s="36" t="n">
        <v>-255079.1670329836</v>
      </c>
      <c r="J488" s="37" t="inlineStr"/>
    </row>
    <row r="489">
      <c r="A489" s="38" t="inlineStr">
        <is>
          <t>Cu-Mn-O</t>
        </is>
      </c>
      <c r="B489" s="39" t="n">
        <v>1800</v>
      </c>
      <c r="C489" s="39" t="n">
        <v>0.138947</v>
      </c>
      <c r="D489" s="39" t="n">
        <v>0.27</v>
      </c>
      <c r="E489" s="39" t="n">
        <v>0.5910530000000001</v>
      </c>
      <c r="F489" s="39" t="inlineStr">
        <is>
          <t>GAS#1; IONIC_LIQ#2</t>
        </is>
      </c>
      <c r="G489" s="39" t="n">
        <v>2</v>
      </c>
      <c r="H489" s="39" t="inlineStr">
        <is>
          <t>GAS#1</t>
        </is>
      </c>
      <c r="I489" s="39" t="n">
        <v>-248955.5679144891</v>
      </c>
      <c r="J489" s="40" t="inlineStr"/>
    </row>
    <row r="490">
      <c r="A490" s="35" t="inlineStr">
        <is>
          <t>Cu-Mn-O</t>
        </is>
      </c>
      <c r="B490" s="36" t="n">
        <v>1800</v>
      </c>
      <c r="C490" s="36" t="n">
        <v>0.138947</v>
      </c>
      <c r="D490" s="36" t="n">
        <v>0.233684</v>
      </c>
      <c r="E490" s="36" t="n">
        <v>0.627368</v>
      </c>
      <c r="F490" s="36" t="inlineStr">
        <is>
          <t>GAS#1; IONIC_LIQ#2</t>
        </is>
      </c>
      <c r="G490" s="36" t="n">
        <v>2</v>
      </c>
      <c r="H490" s="36" t="inlineStr">
        <is>
          <t>GAS#1</t>
        </is>
      </c>
      <c r="I490" s="36" t="n">
        <v>-242810.1512403994</v>
      </c>
      <c r="J490" s="37" t="inlineStr"/>
    </row>
    <row r="491">
      <c r="A491" s="38" t="inlineStr">
        <is>
          <t>Cu-Mn-O</t>
        </is>
      </c>
      <c r="B491" s="39" t="n">
        <v>1800</v>
      </c>
      <c r="C491" s="39" t="n">
        <v>0.138947</v>
      </c>
      <c r="D491" s="39" t="n">
        <v>0.197368</v>
      </c>
      <c r="E491" s="39" t="n">
        <v>0.6636840000000001</v>
      </c>
      <c r="F491" s="39" t="inlineStr">
        <is>
          <t>GAS#1; IONIC_LIQ#2</t>
        </is>
      </c>
      <c r="G491" s="39" t="n">
        <v>2</v>
      </c>
      <c r="H491" s="39" t="inlineStr">
        <is>
          <t>GAS#1</t>
        </is>
      </c>
      <c r="I491" s="39" t="n">
        <v>-236637.3015203759</v>
      </c>
      <c r="J491" s="40" t="inlineStr"/>
    </row>
    <row r="492">
      <c r="A492" s="35" t="inlineStr">
        <is>
          <t>Cu-Mn-O</t>
        </is>
      </c>
      <c r="B492" s="36" t="n">
        <v>1800</v>
      </c>
      <c r="C492" s="36" t="n">
        <v>0.138947</v>
      </c>
      <c r="D492" s="36" t="n">
        <v>0.161053</v>
      </c>
      <c r="E492" s="36" t="n">
        <v>0.7</v>
      </c>
      <c r="F492" s="36" t="inlineStr">
        <is>
          <t>GAS#1; IONIC_LIQ#2</t>
        </is>
      </c>
      <c r="G492" s="36" t="n">
        <v>2</v>
      </c>
      <c r="H492" s="36" t="inlineStr">
        <is>
          <t>GAS#1</t>
        </is>
      </c>
      <c r="I492" s="36" t="n">
        <v>-230428.7680115831</v>
      </c>
      <c r="J492" s="37" t="inlineStr"/>
    </row>
    <row r="493">
      <c r="A493" s="38" t="inlineStr">
        <is>
          <t>Cu-Mn-O</t>
        </is>
      </c>
      <c r="B493" s="39" t="n">
        <v>1800</v>
      </c>
      <c r="C493" s="39" t="n">
        <v>0.164737</v>
      </c>
      <c r="D493" s="39" t="n">
        <v>0.825263</v>
      </c>
      <c r="E493" s="39" t="n">
        <v>0.01</v>
      </c>
      <c r="F493" s="39" t="inlineStr">
        <is>
          <t>HALITE#1; IONIC_LIQ#1</t>
        </is>
      </c>
      <c r="G493" s="39" t="n">
        <v>2</v>
      </c>
      <c r="H493" s="39" t="inlineStr">
        <is>
          <t>HALITE#1</t>
        </is>
      </c>
      <c r="I493" s="39" t="n">
        <v>-128184.1607238384</v>
      </c>
      <c r="J493" s="40" t="inlineStr"/>
    </row>
    <row r="494">
      <c r="A494" s="35" t="inlineStr">
        <is>
          <t>Cu-Mn-O</t>
        </is>
      </c>
      <c r="B494" s="36" t="n">
        <v>1800</v>
      </c>
      <c r="C494" s="36" t="n">
        <v>0.164737</v>
      </c>
      <c r="D494" s="36" t="n">
        <v>0.788947</v>
      </c>
      <c r="E494" s="36" t="n">
        <v>0.046316</v>
      </c>
      <c r="F494" s="36" t="inlineStr">
        <is>
          <t>HALITE#1; IONIC_LIQ#1</t>
        </is>
      </c>
      <c r="G494" s="36" t="n">
        <v>2</v>
      </c>
      <c r="H494" s="36" t="inlineStr">
        <is>
          <t>HALITE#1</t>
        </is>
      </c>
      <c r="I494" s="36" t="n">
        <v>-140400.8525788037</v>
      </c>
      <c r="J494" s="37" t="inlineStr"/>
    </row>
    <row r="495">
      <c r="A495" s="38" t="inlineStr">
        <is>
          <t>Cu-Mn-O</t>
        </is>
      </c>
      <c r="B495" s="39" t="n">
        <v>1800</v>
      </c>
      <c r="C495" s="39" t="n">
        <v>0.164737</v>
      </c>
      <c r="D495" s="39" t="n">
        <v>0.752632</v>
      </c>
      <c r="E495" s="39" t="n">
        <v>0.082632</v>
      </c>
      <c r="F495" s="39" t="inlineStr">
        <is>
          <t>HALITE#1; IONIC_LIQ#1</t>
        </is>
      </c>
      <c r="G495" s="39" t="n">
        <v>2</v>
      </c>
      <c r="H495" s="39" t="inlineStr">
        <is>
          <t>HALITE#1</t>
        </is>
      </c>
      <c r="I495" s="39" t="n">
        <v>-152602.7736743045</v>
      </c>
      <c r="J495" s="40" t="inlineStr"/>
    </row>
    <row r="496">
      <c r="A496" s="35" t="inlineStr">
        <is>
          <t>Cu-Mn-O</t>
        </is>
      </c>
      <c r="B496" s="36" t="n">
        <v>1800</v>
      </c>
      <c r="C496" s="36" t="n">
        <v>0.164737</v>
      </c>
      <c r="D496" s="36" t="n">
        <v>0.716316</v>
      </c>
      <c r="E496" s="36" t="n">
        <v>0.118947</v>
      </c>
      <c r="F496" s="36" t="inlineStr">
        <is>
          <t>HALITE#1; IONIC_LIQ#1</t>
        </is>
      </c>
      <c r="G496" s="36" t="n">
        <v>2</v>
      </c>
      <c r="H496" s="36" t="inlineStr">
        <is>
          <t>HALITE#1</t>
        </is>
      </c>
      <c r="I496" s="36" t="n">
        <v>-164786.7338287472</v>
      </c>
      <c r="J496" s="37" t="inlineStr"/>
    </row>
    <row r="497">
      <c r="A497" s="38" t="inlineStr">
        <is>
          <t>Cu-Mn-O</t>
        </is>
      </c>
      <c r="B497" s="39" t="n">
        <v>1800</v>
      </c>
      <c r="C497" s="39" t="n">
        <v>0.164737</v>
      </c>
      <c r="D497" s="39" t="n">
        <v>0.68</v>
      </c>
      <c r="E497" s="39" t="n">
        <v>0.155263</v>
      </c>
      <c r="F497" s="39" t="inlineStr">
        <is>
          <t>HALITE#1; IONIC_LIQ#1</t>
        </is>
      </c>
      <c r="G497" s="39" t="n">
        <v>2</v>
      </c>
      <c r="H497" s="39" t="inlineStr">
        <is>
          <t>HALITE#1</t>
        </is>
      </c>
      <c r="I497" s="39" t="n">
        <v>-176948.2540746755</v>
      </c>
      <c r="J497" s="40" t="inlineStr"/>
    </row>
    <row r="498">
      <c r="A498" s="35" t="inlineStr">
        <is>
          <t>Cu-Mn-O</t>
        </is>
      </c>
      <c r="B498" s="36" t="n">
        <v>1800</v>
      </c>
      <c r="C498" s="36" t="n">
        <v>0.164737</v>
      </c>
      <c r="D498" s="36" t="n">
        <v>0.643684</v>
      </c>
      <c r="E498" s="36" t="n">
        <v>0.191579</v>
      </c>
      <c r="F498" s="36" t="inlineStr">
        <is>
          <t>HALITE#1; IONIC_LIQ#1</t>
        </is>
      </c>
      <c r="G498" s="36" t="n">
        <v>2</v>
      </c>
      <c r="H498" s="36" t="inlineStr">
        <is>
          <t>HALITE#1</t>
        </is>
      </c>
      <c r="I498" s="36" t="n">
        <v>-189080.732906316</v>
      </c>
      <c r="J498" s="37" t="inlineStr"/>
    </row>
    <row r="499">
      <c r="A499" s="38" t="inlineStr">
        <is>
          <t>Cu-Mn-O</t>
        </is>
      </c>
      <c r="B499" s="39" t="n">
        <v>1800</v>
      </c>
      <c r="C499" s="39" t="n">
        <v>0.164737</v>
      </c>
      <c r="D499" s="39" t="n">
        <v>0.607368</v>
      </c>
      <c r="E499" s="39" t="n">
        <v>0.227895</v>
      </c>
      <c r="F499" s="39" t="inlineStr">
        <is>
          <t>HALITE#1; IONIC_LIQ#1</t>
        </is>
      </c>
      <c r="G499" s="39" t="n">
        <v>2</v>
      </c>
      <c r="H499" s="39" t="inlineStr">
        <is>
          <t>HALITE#1</t>
        </is>
      </c>
      <c r="I499" s="39" t="n">
        <v>-201173.823871449</v>
      </c>
      <c r="J499" s="40" t="inlineStr"/>
    </row>
    <row r="500">
      <c r="A500" s="35" t="inlineStr">
        <is>
          <t>Cu-Mn-O</t>
        </is>
      </c>
      <c r="B500" s="36" t="n">
        <v>1800</v>
      </c>
      <c r="C500" s="36" t="n">
        <v>0.164737</v>
      </c>
      <c r="D500" s="36" t="n">
        <v>0.571053</v>
      </c>
      <c r="E500" s="36" t="n">
        <v>0.264211</v>
      </c>
      <c r="F500" s="36" t="inlineStr">
        <is>
          <t>HALITE#1; IONIC_LIQ#1</t>
        </is>
      </c>
      <c r="G500" s="36" t="n">
        <v>2</v>
      </c>
      <c r="H500" s="36" t="inlineStr">
        <is>
          <t>HALITE#1</t>
        </is>
      </c>
      <c r="I500" s="36" t="n">
        <v>-213209.9796316376</v>
      </c>
      <c r="J500" s="37" t="inlineStr"/>
    </row>
    <row r="501">
      <c r="A501" s="38" t="inlineStr">
        <is>
          <t>Cu-Mn-O</t>
        </is>
      </c>
      <c r="B501" s="39" t="n">
        <v>1800</v>
      </c>
      <c r="C501" s="39" t="n">
        <v>0.164737</v>
      </c>
      <c r="D501" s="39" t="n">
        <v>0.534737</v>
      </c>
      <c r="E501" s="39" t="n">
        <v>0.300526</v>
      </c>
      <c r="F501" s="39" t="inlineStr">
        <is>
          <t>HALITE#1; IONIC_LIQ#1</t>
        </is>
      </c>
      <c r="G501" s="39" t="n">
        <v>2</v>
      </c>
      <c r="H501" s="39" t="inlineStr">
        <is>
          <t>HALITE#1</t>
        </is>
      </c>
      <c r="I501" s="39" t="n">
        <v>-225156.1913982143</v>
      </c>
      <c r="J501" s="40" t="inlineStr"/>
    </row>
    <row r="502">
      <c r="A502" s="35" t="inlineStr">
        <is>
          <t>Cu-Mn-O</t>
        </is>
      </c>
      <c r="B502" s="36" t="n">
        <v>1800</v>
      </c>
      <c r="C502" s="36" t="n">
        <v>0.164737</v>
      </c>
      <c r="D502" s="36" t="n">
        <v>0.498421</v>
      </c>
      <c r="E502" s="36" t="n">
        <v>0.336842</v>
      </c>
      <c r="F502" s="36" t="inlineStr">
        <is>
          <t>HALITE#1; IONIC_LIQ#1</t>
        </is>
      </c>
      <c r="G502" s="36" t="n">
        <v>2</v>
      </c>
      <c r="H502" s="36" t="inlineStr">
        <is>
          <t>HALITE#1</t>
        </is>
      </c>
      <c r="I502" s="36" t="n">
        <v>-236940.945724415</v>
      </c>
      <c r="J502" s="37" t="inlineStr"/>
    </row>
    <row r="503">
      <c r="A503" s="38" t="inlineStr">
        <is>
          <t>Cu-Mn-O</t>
        </is>
      </c>
      <c r="B503" s="39" t="n">
        <v>1800</v>
      </c>
      <c r="C503" s="39" t="n">
        <v>0.164737</v>
      </c>
      <c r="D503" s="39" t="n">
        <v>0.462105</v>
      </c>
      <c r="E503" s="39" t="n">
        <v>0.373158</v>
      </c>
      <c r="F503" s="39" t="inlineStr">
        <is>
          <t>HALITE#1; IONIC_LIQ#1</t>
        </is>
      </c>
      <c r="G503" s="39" t="n">
        <v>2</v>
      </c>
      <c r="H503" s="39" t="inlineStr">
        <is>
          <t>HALITE#1</t>
        </is>
      </c>
      <c r="I503" s="39" t="n">
        <v>-248373.4403189989</v>
      </c>
      <c r="J503" s="40" t="inlineStr"/>
    </row>
    <row r="504">
      <c r="A504" s="35" t="inlineStr">
        <is>
          <t>Cu-Mn-O</t>
        </is>
      </c>
      <c r="B504" s="36" t="n">
        <v>1800</v>
      </c>
      <c r="C504" s="36" t="n">
        <v>0.164737</v>
      </c>
      <c r="D504" s="36" t="n">
        <v>0.425789</v>
      </c>
      <c r="E504" s="36" t="n">
        <v>0.409474</v>
      </c>
      <c r="F504" s="36" t="inlineStr">
        <is>
          <t>HALITE#1; IONIC_LIQ#1</t>
        </is>
      </c>
      <c r="G504" s="36" t="n">
        <v>2</v>
      </c>
      <c r="H504" s="36" t="inlineStr">
        <is>
          <t>HALITE#1</t>
        </is>
      </c>
      <c r="I504" s="36" t="n">
        <v>-258692.0843327471</v>
      </c>
      <c r="J504" s="37" t="inlineStr"/>
    </row>
    <row r="505">
      <c r="A505" s="38" t="inlineStr">
        <is>
          <t>Cu-Mn-O</t>
        </is>
      </c>
      <c r="B505" s="39" t="n">
        <v>1800</v>
      </c>
      <c r="C505" s="39" t="n">
        <v>0.164737</v>
      </c>
      <c r="D505" s="39" t="n">
        <v>0.389474</v>
      </c>
      <c r="E505" s="39" t="n">
        <v>0.445789</v>
      </c>
      <c r="F505" s="39" t="inlineStr">
        <is>
          <t>HALITE#1; IONIC_LIQ#1; IONIC_LIQ#2</t>
        </is>
      </c>
      <c r="G505" s="39" t="n">
        <v>3</v>
      </c>
      <c r="H505" s="39" t="inlineStr">
        <is>
          <t>HALITE#1</t>
        </is>
      </c>
      <c r="I505" s="39" t="n">
        <v>-260634.0694060847</v>
      </c>
      <c r="J505" s="40" t="inlineStr"/>
    </row>
    <row r="506">
      <c r="A506" s="35" t="inlineStr">
        <is>
          <t>Cu-Mn-O</t>
        </is>
      </c>
      <c r="B506" s="36" t="n">
        <v>1800</v>
      </c>
      <c r="C506" s="36" t="n">
        <v>0.164737</v>
      </c>
      <c r="D506" s="36" t="n">
        <v>0.353158</v>
      </c>
      <c r="E506" s="36" t="n">
        <v>0.482105</v>
      </c>
      <c r="F506" s="36" t="inlineStr">
        <is>
          <t>IONIC_LIQ#2</t>
        </is>
      </c>
      <c r="G506" s="36" t="n">
        <v>1</v>
      </c>
      <c r="H506" s="36" t="inlineStr">
        <is>
          <t>IONIC_LIQ#2</t>
        </is>
      </c>
      <c r="I506" s="36" t="n">
        <v>-260118.8848705837</v>
      </c>
      <c r="J506" s="37" t="inlineStr"/>
    </row>
    <row r="507">
      <c r="A507" s="38" t="inlineStr">
        <is>
          <t>Cu-Mn-O</t>
        </is>
      </c>
      <c r="B507" s="39" t="n">
        <v>1800</v>
      </c>
      <c r="C507" s="39" t="n">
        <v>0.164737</v>
      </c>
      <c r="D507" s="39" t="n">
        <v>0.316842</v>
      </c>
      <c r="E507" s="39" t="n">
        <v>0.518421</v>
      </c>
      <c r="F507" s="39" t="inlineStr">
        <is>
          <t>GAS#1; IONIC_LIQ#2</t>
        </is>
      </c>
      <c r="G507" s="39" t="n">
        <v>2</v>
      </c>
      <c r="H507" s="39" t="inlineStr">
        <is>
          <t>GAS#1</t>
        </is>
      </c>
      <c r="I507" s="39" t="n">
        <v>-255190.3903912028</v>
      </c>
      <c r="J507" s="40" t="inlineStr"/>
    </row>
    <row r="508">
      <c r="A508" s="35" t="inlineStr">
        <is>
          <t>Cu-Mn-O</t>
        </is>
      </c>
      <c r="B508" s="36" t="n">
        <v>1800</v>
      </c>
      <c r="C508" s="36" t="n">
        <v>0.164737</v>
      </c>
      <c r="D508" s="36" t="n">
        <v>0.280526</v>
      </c>
      <c r="E508" s="36" t="n">
        <v>0.554737</v>
      </c>
      <c r="F508" s="36" t="inlineStr">
        <is>
          <t>GAS#1; IONIC_LIQ#2</t>
        </is>
      </c>
      <c r="G508" s="36" t="n">
        <v>2</v>
      </c>
      <c r="H508" s="36" t="inlineStr">
        <is>
          <t>GAS#1</t>
        </is>
      </c>
      <c r="I508" s="36" t="n">
        <v>-249045.0908727882</v>
      </c>
      <c r="J508" s="37" t="inlineStr"/>
    </row>
    <row r="509">
      <c r="A509" s="38" t="inlineStr">
        <is>
          <t>Cu-Mn-O</t>
        </is>
      </c>
      <c r="B509" s="39" t="n">
        <v>1800</v>
      </c>
      <c r="C509" s="39" t="n">
        <v>0.164737</v>
      </c>
      <c r="D509" s="39" t="n">
        <v>0.244211</v>
      </c>
      <c r="E509" s="39" t="n">
        <v>0.5910530000000001</v>
      </c>
      <c r="F509" s="39" t="inlineStr">
        <is>
          <t>GAS#1; IONIC_LIQ#2</t>
        </is>
      </c>
      <c r="G509" s="39" t="n">
        <v>2</v>
      </c>
      <c r="H509" s="39" t="inlineStr">
        <is>
          <t>GAS#1</t>
        </is>
      </c>
      <c r="I509" s="39" t="n">
        <v>-242877.1499731808</v>
      </c>
      <c r="J509" s="40" t="inlineStr"/>
    </row>
    <row r="510">
      <c r="A510" s="35" t="inlineStr">
        <is>
          <t>Cu-Mn-O</t>
        </is>
      </c>
      <c r="B510" s="36" t="n">
        <v>1800</v>
      </c>
      <c r="C510" s="36" t="n">
        <v>0.164737</v>
      </c>
      <c r="D510" s="36" t="n">
        <v>0.207895</v>
      </c>
      <c r="E510" s="36" t="n">
        <v>0.627368</v>
      </c>
      <c r="F510" s="36" t="inlineStr">
        <is>
          <t>GAS#1; IONIC_LIQ#2</t>
        </is>
      </c>
      <c r="G510" s="36" t="n">
        <v>2</v>
      </c>
      <c r="H510" s="36" t="inlineStr">
        <is>
          <t>GAS#1</t>
        </is>
      </c>
      <c r="I510" s="36" t="n">
        <v>-236681.1119169571</v>
      </c>
      <c r="J510" s="37" t="inlineStr"/>
    </row>
    <row r="511">
      <c r="A511" s="38" t="inlineStr">
        <is>
          <t>Cu-Mn-O</t>
        </is>
      </c>
      <c r="B511" s="39" t="n">
        <v>1800</v>
      </c>
      <c r="C511" s="39" t="n">
        <v>0.164737</v>
      </c>
      <c r="D511" s="39" t="n">
        <v>0.171579</v>
      </c>
      <c r="E511" s="39" t="n">
        <v>0.6636840000000001</v>
      </c>
      <c r="F511" s="39" t="inlineStr">
        <is>
          <t>GAS#1; IONIC_LIQ#2</t>
        </is>
      </c>
      <c r="G511" s="39" t="n">
        <v>2</v>
      </c>
      <c r="H511" s="39" t="inlineStr">
        <is>
          <t>GAS#1</t>
        </is>
      </c>
      <c r="I511" s="39" t="n">
        <v>-230449.1278117306</v>
      </c>
      <c r="J511" s="40" t="inlineStr"/>
    </row>
    <row r="512">
      <c r="A512" s="35" t="inlineStr">
        <is>
          <t>Cu-Mn-O</t>
        </is>
      </c>
      <c r="B512" s="36" t="n">
        <v>1800</v>
      </c>
      <c r="C512" s="36" t="n">
        <v>0.164737</v>
      </c>
      <c r="D512" s="36" t="n">
        <v>0.135263</v>
      </c>
      <c r="E512" s="36" t="n">
        <v>0.7</v>
      </c>
      <c r="F512" s="36" t="inlineStr">
        <is>
          <t>GAS#1; IONIC_LIQ#2</t>
        </is>
      </c>
      <c r="G512" s="36" t="n">
        <v>2</v>
      </c>
      <c r="H512" s="36" t="inlineStr">
        <is>
          <t>GAS#1</t>
        </is>
      </c>
      <c r="I512" s="36" t="n">
        <v>-224169.1883759222</v>
      </c>
      <c r="J512" s="37" t="inlineStr"/>
    </row>
    <row r="513">
      <c r="A513" s="38" t="inlineStr">
        <is>
          <t>Cu-Mn-O</t>
        </is>
      </c>
      <c r="B513" s="39" t="n">
        <v>1800</v>
      </c>
      <c r="C513" s="39" t="n">
        <v>0.190526</v>
      </c>
      <c r="D513" s="39" t="n">
        <v>0.799474</v>
      </c>
      <c r="E513" s="39" t="n">
        <v>0.01</v>
      </c>
      <c r="F513" s="39" t="inlineStr">
        <is>
          <t>HALITE#1; IONIC_LIQ#1</t>
        </is>
      </c>
      <c r="G513" s="39" t="n">
        <v>2</v>
      </c>
      <c r="H513" s="39" t="inlineStr">
        <is>
          <t>HALITE#1</t>
        </is>
      </c>
      <c r="I513" s="39" t="n">
        <v>-128651.9245147444</v>
      </c>
      <c r="J513" s="40" t="inlineStr"/>
    </row>
    <row r="514">
      <c r="A514" s="35" t="inlineStr">
        <is>
          <t>Cu-Mn-O</t>
        </is>
      </c>
      <c r="B514" s="36" t="n">
        <v>1800</v>
      </c>
      <c r="C514" s="36" t="n">
        <v>0.190526</v>
      </c>
      <c r="D514" s="36" t="n">
        <v>0.763158</v>
      </c>
      <c r="E514" s="36" t="n">
        <v>0.046316</v>
      </c>
      <c r="F514" s="36" t="inlineStr">
        <is>
          <t>HALITE#1; IONIC_LIQ#1</t>
        </is>
      </c>
      <c r="G514" s="36" t="n">
        <v>2</v>
      </c>
      <c r="H514" s="36" t="inlineStr">
        <is>
          <t>HALITE#1</t>
        </is>
      </c>
      <c r="I514" s="36" t="n">
        <v>-140840.6069699473</v>
      </c>
      <c r="J514" s="37" t="inlineStr"/>
    </row>
    <row r="515">
      <c r="A515" s="38" t="inlineStr">
        <is>
          <t>Cu-Mn-O</t>
        </is>
      </c>
      <c r="B515" s="39" t="n">
        <v>1800</v>
      </c>
      <c r="C515" s="39" t="n">
        <v>0.190526</v>
      </c>
      <c r="D515" s="39" t="n">
        <v>0.726842</v>
      </c>
      <c r="E515" s="39" t="n">
        <v>0.082632</v>
      </c>
      <c r="F515" s="39" t="inlineStr">
        <is>
          <t>HALITE#1; IONIC_LIQ#1</t>
        </is>
      </c>
      <c r="G515" s="39" t="n">
        <v>2</v>
      </c>
      <c r="H515" s="39" t="inlineStr">
        <is>
          <t>HALITE#1</t>
        </is>
      </c>
      <c r="I515" s="39" t="n">
        <v>-153011.2675719879</v>
      </c>
      <c r="J515" s="40" t="inlineStr"/>
    </row>
    <row r="516">
      <c r="A516" s="35" t="inlineStr">
        <is>
          <t>Cu-Mn-O</t>
        </is>
      </c>
      <c r="B516" s="36" t="n">
        <v>1800</v>
      </c>
      <c r="C516" s="36" t="n">
        <v>0.190526</v>
      </c>
      <c r="D516" s="36" t="n">
        <v>0.690526</v>
      </c>
      <c r="E516" s="36" t="n">
        <v>0.118947</v>
      </c>
      <c r="F516" s="36" t="inlineStr">
        <is>
          <t>HALITE#1; IONIC_LIQ#1</t>
        </is>
      </c>
      <c r="G516" s="36" t="n">
        <v>2</v>
      </c>
      <c r="H516" s="36" t="inlineStr">
        <is>
          <t>HALITE#1</t>
        </is>
      </c>
      <c r="I516" s="36" t="n">
        <v>-165159.6965769072</v>
      </c>
      <c r="J516" s="37" t="inlineStr"/>
    </row>
    <row r="517">
      <c r="A517" s="38" t="inlineStr">
        <is>
          <t>Cu-Mn-O</t>
        </is>
      </c>
      <c r="B517" s="39" t="n">
        <v>1800</v>
      </c>
      <c r="C517" s="39" t="n">
        <v>0.190526</v>
      </c>
      <c r="D517" s="39" t="n">
        <v>0.654211</v>
      </c>
      <c r="E517" s="39" t="n">
        <v>0.155263</v>
      </c>
      <c r="F517" s="39" t="inlineStr">
        <is>
          <t>HALITE#1; IONIC_LIQ#1</t>
        </is>
      </c>
      <c r="G517" s="39" t="n">
        <v>2</v>
      </c>
      <c r="H517" s="39" t="inlineStr">
        <is>
          <t>HALITE#1</t>
        </is>
      </c>
      <c r="I517" s="39" t="n">
        <v>-177279.8514745795</v>
      </c>
      <c r="J517" s="40" t="inlineStr"/>
    </row>
    <row r="518">
      <c r="A518" s="35" t="inlineStr">
        <is>
          <t>Cu-Mn-O</t>
        </is>
      </c>
      <c r="B518" s="36" t="n">
        <v>1800</v>
      </c>
      <c r="C518" s="36" t="n">
        <v>0.190526</v>
      </c>
      <c r="D518" s="36" t="n">
        <v>0.617895</v>
      </c>
      <c r="E518" s="36" t="n">
        <v>0.191579</v>
      </c>
      <c r="F518" s="36" t="inlineStr">
        <is>
          <t>HALITE#1; IONIC_LIQ#1</t>
        </is>
      </c>
      <c r="G518" s="36" t="n">
        <v>2</v>
      </c>
      <c r="H518" s="36" t="inlineStr">
        <is>
          <t>HALITE#1</t>
        </is>
      </c>
      <c r="I518" s="36" t="n">
        <v>-189362.6051733561</v>
      </c>
      <c r="J518" s="37" t="inlineStr"/>
    </row>
    <row r="519">
      <c r="A519" s="38" t="inlineStr">
        <is>
          <t>Cu-Mn-O</t>
        </is>
      </c>
      <c r="B519" s="39" t="n">
        <v>1800</v>
      </c>
      <c r="C519" s="39" t="n">
        <v>0.190526</v>
      </c>
      <c r="D519" s="39" t="n">
        <v>0.581579</v>
      </c>
      <c r="E519" s="39" t="n">
        <v>0.227895</v>
      </c>
      <c r="F519" s="39" t="inlineStr">
        <is>
          <t>HALITE#1; IONIC_LIQ#1</t>
        </is>
      </c>
      <c r="G519" s="39" t="n">
        <v>2</v>
      </c>
      <c r="H519" s="39" t="inlineStr">
        <is>
          <t>HALITE#1</t>
        </is>
      </c>
      <c r="I519" s="39" t="n">
        <v>-201393.2666062584</v>
      </c>
      <c r="J519" s="40" t="inlineStr"/>
    </row>
    <row r="520">
      <c r="A520" s="35" t="inlineStr">
        <is>
          <t>Cu-Mn-O</t>
        </is>
      </c>
      <c r="B520" s="36" t="n">
        <v>1800</v>
      </c>
      <c r="C520" s="36" t="n">
        <v>0.190526</v>
      </c>
      <c r="D520" s="36" t="n">
        <v>0.5452630000000001</v>
      </c>
      <c r="E520" s="36" t="n">
        <v>0.264211</v>
      </c>
      <c r="F520" s="36" t="inlineStr">
        <is>
          <t>HALITE#1; IONIC_LIQ#1</t>
        </is>
      </c>
      <c r="G520" s="36" t="n">
        <v>2</v>
      </c>
      <c r="H520" s="36" t="inlineStr">
        <is>
          <t>HALITE#1</t>
        </is>
      </c>
      <c r="I520" s="36" t="n">
        <v>-213346.2036488619</v>
      </c>
      <c r="J520" s="37" t="inlineStr"/>
    </row>
    <row r="521">
      <c r="A521" s="38" t="inlineStr">
        <is>
          <t>Cu-Mn-O</t>
        </is>
      </c>
      <c r="B521" s="39" t="n">
        <v>1800</v>
      </c>
      <c r="C521" s="39" t="n">
        <v>0.190526</v>
      </c>
      <c r="D521" s="39" t="n">
        <v>0.508947</v>
      </c>
      <c r="E521" s="39" t="n">
        <v>0.300526</v>
      </c>
      <c r="F521" s="39" t="inlineStr">
        <is>
          <t>HALITE#1; IONIC_LIQ#1</t>
        </is>
      </c>
      <c r="G521" s="39" t="n">
        <v>2</v>
      </c>
      <c r="H521" s="39" t="inlineStr">
        <is>
          <t>HALITE#1</t>
        </is>
      </c>
      <c r="I521" s="39" t="n">
        <v>-225171.7352053641</v>
      </c>
      <c r="J521" s="40" t="inlineStr"/>
    </row>
    <row r="522">
      <c r="A522" s="35" t="inlineStr">
        <is>
          <t>Cu-Mn-O</t>
        </is>
      </c>
      <c r="B522" s="36" t="n">
        <v>1800</v>
      </c>
      <c r="C522" s="36" t="n">
        <v>0.190526</v>
      </c>
      <c r="D522" s="36" t="n">
        <v>0.472632</v>
      </c>
      <c r="E522" s="36" t="n">
        <v>0.336842</v>
      </c>
      <c r="F522" s="36" t="inlineStr">
        <is>
          <t>HALITE#1; IONIC_LIQ#1</t>
        </is>
      </c>
      <c r="G522" s="36" t="n">
        <v>2</v>
      </c>
      <c r="H522" s="36" t="inlineStr">
        <is>
          <t>HALITE#1</t>
        </is>
      </c>
      <c r="I522" s="36" t="n">
        <v>-236758.5884288865</v>
      </c>
      <c r="J522" s="37" t="inlineStr"/>
    </row>
    <row r="523">
      <c r="A523" s="38" t="inlineStr">
        <is>
          <t>Cu-Mn-O</t>
        </is>
      </c>
      <c r="B523" s="39" t="n">
        <v>1800</v>
      </c>
      <c r="C523" s="39" t="n">
        <v>0.190526</v>
      </c>
      <c r="D523" s="39" t="n">
        <v>0.436316</v>
      </c>
      <c r="E523" s="39" t="n">
        <v>0.373158</v>
      </c>
      <c r="F523" s="39" t="inlineStr">
        <is>
          <t>HALITE#1; IONIC_LIQ#1</t>
        </is>
      </c>
      <c r="G523" s="39" t="n">
        <v>2</v>
      </c>
      <c r="H523" s="39" t="inlineStr">
        <is>
          <t>HALITE#1</t>
        </is>
      </c>
      <c r="I523" s="39" t="n">
        <v>-247794.7556860688</v>
      </c>
      <c r="J523" s="40" t="inlineStr"/>
    </row>
    <row r="524">
      <c r="A524" s="35" t="inlineStr">
        <is>
          <t>Cu-Mn-O</t>
        </is>
      </c>
      <c r="B524" s="36" t="n">
        <v>1800</v>
      </c>
      <c r="C524" s="36" t="n">
        <v>0.190526</v>
      </c>
      <c r="D524" s="36" t="n">
        <v>0.4</v>
      </c>
      <c r="E524" s="36" t="n">
        <v>0.409474</v>
      </c>
      <c r="F524" s="36" t="inlineStr">
        <is>
          <t>HALITE#1; IONIC_LIQ#1</t>
        </is>
      </c>
      <c r="G524" s="36" t="n">
        <v>2</v>
      </c>
      <c r="H524" s="36" t="inlineStr">
        <is>
          <t>HALITE#1</t>
        </is>
      </c>
      <c r="I524" s="36" t="n">
        <v>-256045.9887317307</v>
      </c>
      <c r="J524" s="37" t="inlineStr"/>
    </row>
    <row r="525">
      <c r="A525" s="38" t="inlineStr">
        <is>
          <t>Cu-Mn-O</t>
        </is>
      </c>
      <c r="B525" s="39" t="n">
        <v>1800</v>
      </c>
      <c r="C525" s="39" t="n">
        <v>0.190526</v>
      </c>
      <c r="D525" s="39" t="n">
        <v>0.363684</v>
      </c>
      <c r="E525" s="39" t="n">
        <v>0.445789</v>
      </c>
      <c r="F525" s="39" t="inlineStr">
        <is>
          <t>HALITE#1; IONIC_LIQ#1; IONIC_LIQ#2</t>
        </is>
      </c>
      <c r="G525" s="39" t="n">
        <v>3</v>
      </c>
      <c r="H525" s="39" t="inlineStr">
        <is>
          <t>HALITE#1</t>
        </is>
      </c>
      <c r="I525" s="39" t="n">
        <v>-255973.5753470737</v>
      </c>
      <c r="J525" s="40" t="inlineStr"/>
    </row>
    <row r="526">
      <c r="A526" s="35" t="inlineStr">
        <is>
          <t>Cu-Mn-O</t>
        </is>
      </c>
      <c r="B526" s="36" t="n">
        <v>1800</v>
      </c>
      <c r="C526" s="36" t="n">
        <v>0.190526</v>
      </c>
      <c r="D526" s="36" t="n">
        <v>0.327368</v>
      </c>
      <c r="E526" s="36" t="n">
        <v>0.482105</v>
      </c>
      <c r="F526" s="36" t="inlineStr">
        <is>
          <t>IONIC_LIQ#2</t>
        </is>
      </c>
      <c r="G526" s="36" t="n">
        <v>1</v>
      </c>
      <c r="H526" s="36" t="inlineStr">
        <is>
          <t>IONIC_LIQ#2</t>
        </is>
      </c>
      <c r="I526" s="36" t="n">
        <v>-254713.7289509407</v>
      </c>
      <c r="J526" s="37" t="inlineStr"/>
    </row>
    <row r="527">
      <c r="A527" s="38" t="inlineStr">
        <is>
          <t>Cu-Mn-O</t>
        </is>
      </c>
      <c r="B527" s="39" t="n">
        <v>1800</v>
      </c>
      <c r="C527" s="39" t="n">
        <v>0.190526</v>
      </c>
      <c r="D527" s="39" t="n">
        <v>0.291053</v>
      </c>
      <c r="E527" s="39" t="n">
        <v>0.518421</v>
      </c>
      <c r="F527" s="39" t="inlineStr">
        <is>
          <t>GAS#1; IONIC_LIQ#2</t>
        </is>
      </c>
      <c r="G527" s="39" t="n">
        <v>2</v>
      </c>
      <c r="H527" s="39" t="inlineStr">
        <is>
          <t>GAS#1</t>
        </is>
      </c>
      <c r="I527" s="39" t="n">
        <v>-249115.3824625433</v>
      </c>
      <c r="J527" s="40" t="inlineStr"/>
    </row>
    <row r="528">
      <c r="A528" s="35" t="inlineStr">
        <is>
          <t>Cu-Mn-O</t>
        </is>
      </c>
      <c r="B528" s="36" t="n">
        <v>1800</v>
      </c>
      <c r="C528" s="36" t="n">
        <v>0.190526</v>
      </c>
      <c r="D528" s="36" t="n">
        <v>0.254737</v>
      </c>
      <c r="E528" s="36" t="n">
        <v>0.554737</v>
      </c>
      <c r="F528" s="36" t="inlineStr">
        <is>
          <t>GAS#1; IONIC_LIQ#2</t>
        </is>
      </c>
      <c r="G528" s="36" t="n">
        <v>2</v>
      </c>
      <c r="H528" s="36" t="inlineStr">
        <is>
          <t>GAS#1</t>
        </is>
      </c>
      <c r="I528" s="36" t="n">
        <v>-242927.7302514854</v>
      </c>
      <c r="J528" s="37" t="inlineStr"/>
    </row>
    <row r="529">
      <c r="A529" s="38" t="inlineStr">
        <is>
          <t>Cu-Mn-O</t>
        </is>
      </c>
      <c r="B529" s="39" t="n">
        <v>1800</v>
      </c>
      <c r="C529" s="39" t="n">
        <v>0.190526</v>
      </c>
      <c r="D529" s="39" t="n">
        <v>0.218421</v>
      </c>
      <c r="E529" s="39" t="n">
        <v>0.5910530000000001</v>
      </c>
      <c r="F529" s="39" t="inlineStr">
        <is>
          <t>GAS#1; IONIC_LIQ#2</t>
        </is>
      </c>
      <c r="G529" s="39" t="n">
        <v>2</v>
      </c>
      <c r="H529" s="39" t="inlineStr">
        <is>
          <t>GAS#1</t>
        </is>
      </c>
      <c r="I529" s="39" t="n">
        <v>-236711.6705723347</v>
      </c>
      <c r="J529" s="40" t="inlineStr"/>
    </row>
    <row r="530">
      <c r="A530" s="35" t="inlineStr">
        <is>
          <t>Cu-Mn-O</t>
        </is>
      </c>
      <c r="B530" s="36" t="n">
        <v>1800</v>
      </c>
      <c r="C530" s="36" t="n">
        <v>0.190526</v>
      </c>
      <c r="D530" s="36" t="n">
        <v>0.182105</v>
      </c>
      <c r="E530" s="36" t="n">
        <v>0.627368</v>
      </c>
      <c r="F530" s="36" t="inlineStr">
        <is>
          <t>GAS#1; IONIC_LIQ#2</t>
        </is>
      </c>
      <c r="G530" s="36" t="n">
        <v>2</v>
      </c>
      <c r="H530" s="36" t="inlineStr">
        <is>
          <t>GAS#1</t>
        </is>
      </c>
      <c r="I530" s="36" t="n">
        <v>-230459.7825092965</v>
      </c>
      <c r="J530" s="37" t="inlineStr"/>
    </row>
    <row r="531">
      <c r="A531" s="38" t="inlineStr">
        <is>
          <t>Cu-Mn-O</t>
        </is>
      </c>
      <c r="B531" s="39" t="n">
        <v>1800</v>
      </c>
      <c r="C531" s="39" t="n">
        <v>0.190526</v>
      </c>
      <c r="D531" s="39" t="n">
        <v>0.145789</v>
      </c>
      <c r="E531" s="39" t="n">
        <v>0.6636840000000001</v>
      </c>
      <c r="F531" s="39" t="inlineStr">
        <is>
          <t>GAS#1; IONIC_LIQ#2</t>
        </is>
      </c>
      <c r="G531" s="39" t="n">
        <v>2</v>
      </c>
      <c r="H531" s="39" t="inlineStr">
        <is>
          <t>GAS#1</t>
        </is>
      </c>
      <c r="I531" s="39" t="n">
        <v>-224160.9843586946</v>
      </c>
      <c r="J531" s="40" t="inlineStr"/>
    </row>
    <row r="532">
      <c r="A532" s="35" t="inlineStr">
        <is>
          <t>Cu-Mn-O</t>
        </is>
      </c>
      <c r="B532" s="36" t="n">
        <v>1800</v>
      </c>
      <c r="C532" s="36" t="n">
        <v>0.190526</v>
      </c>
      <c r="D532" s="36" t="n">
        <v>0.109474</v>
      </c>
      <c r="E532" s="36" t="n">
        <v>0.7</v>
      </c>
      <c r="F532" s="36" t="inlineStr">
        <is>
          <t>GAS#1; IONIC_LIQ#2</t>
        </is>
      </c>
      <c r="G532" s="36" t="n">
        <v>2</v>
      </c>
      <c r="H532" s="36" t="inlineStr">
        <is>
          <t>GAS#1</t>
        </is>
      </c>
      <c r="I532" s="36" t="n">
        <v>-217797.3580592756</v>
      </c>
      <c r="J532" s="37" t="inlineStr"/>
    </row>
    <row r="533">
      <c r="A533" s="38" t="inlineStr">
        <is>
          <t>Cu-Mn-O</t>
        </is>
      </c>
      <c r="B533" s="39" t="n">
        <v>1800</v>
      </c>
      <c r="C533" s="39" t="n">
        <v>0.216316</v>
      </c>
      <c r="D533" s="39" t="n">
        <v>0.773684</v>
      </c>
      <c r="E533" s="39" t="n">
        <v>0.01</v>
      </c>
      <c r="F533" s="39" t="inlineStr">
        <is>
          <t>HALITE#1; IONIC_LIQ#1</t>
        </is>
      </c>
      <c r="G533" s="39" t="n">
        <v>2</v>
      </c>
      <c r="H533" s="39" t="inlineStr">
        <is>
          <t>HALITE#1</t>
        </is>
      </c>
      <c r="I533" s="39" t="n">
        <v>-129069.7981450912</v>
      </c>
      <c r="J533" s="40" t="inlineStr"/>
    </row>
    <row r="534">
      <c r="A534" s="35" t="inlineStr">
        <is>
          <t>Cu-Mn-O</t>
        </is>
      </c>
      <c r="B534" s="36" t="n">
        <v>1800</v>
      </c>
      <c r="C534" s="36" t="n">
        <v>0.216316</v>
      </c>
      <c r="D534" s="36" t="n">
        <v>0.737368</v>
      </c>
      <c r="E534" s="36" t="n">
        <v>0.046316</v>
      </c>
      <c r="F534" s="36" t="inlineStr">
        <is>
          <t>HALITE#1; IONIC_LIQ#1</t>
        </is>
      </c>
      <c r="G534" s="36" t="n">
        <v>2</v>
      </c>
      <c r="H534" s="36" t="inlineStr">
        <is>
          <t>HALITE#1</t>
        </is>
      </c>
      <c r="I534" s="36" t="n">
        <v>-141228.9121789156</v>
      </c>
      <c r="J534" s="37" t="inlineStr"/>
    </row>
    <row r="535">
      <c r="A535" s="38" t="inlineStr">
        <is>
          <t>Cu-Mn-O</t>
        </is>
      </c>
      <c r="B535" s="39" t="n">
        <v>1800</v>
      </c>
      <c r="C535" s="39" t="n">
        <v>0.216316</v>
      </c>
      <c r="D535" s="39" t="n">
        <v>0.701053</v>
      </c>
      <c r="E535" s="39" t="n">
        <v>0.082632</v>
      </c>
      <c r="F535" s="39" t="inlineStr">
        <is>
          <t>HALITE#1; IONIC_LIQ#1</t>
        </is>
      </c>
      <c r="G535" s="39" t="n">
        <v>2</v>
      </c>
      <c r="H535" s="39" t="inlineStr">
        <is>
          <t>HALITE#1</t>
        </is>
      </c>
      <c r="I535" s="39" t="n">
        <v>-153366.1302552597</v>
      </c>
      <c r="J535" s="40" t="inlineStr"/>
    </row>
    <row r="536">
      <c r="A536" s="35" t="inlineStr">
        <is>
          <t>Cu-Mn-O</t>
        </is>
      </c>
      <c r="B536" s="36" t="n">
        <v>1800</v>
      </c>
      <c r="C536" s="36" t="n">
        <v>0.216316</v>
      </c>
      <c r="D536" s="36" t="n">
        <v>0.664737</v>
      </c>
      <c r="E536" s="36" t="n">
        <v>0.118947</v>
      </c>
      <c r="F536" s="36" t="inlineStr">
        <is>
          <t>HALITE#1; IONIC_LIQ#1</t>
        </is>
      </c>
      <c r="G536" s="36" t="n">
        <v>2</v>
      </c>
      <c r="H536" s="36" t="inlineStr">
        <is>
          <t>HALITE#1</t>
        </is>
      </c>
      <c r="I536" s="36" t="n">
        <v>-165475.9276459865</v>
      </c>
      <c r="J536" s="37" t="inlineStr"/>
    </row>
    <row r="537">
      <c r="A537" s="38" t="inlineStr">
        <is>
          <t>Cu-Mn-O</t>
        </is>
      </c>
      <c r="B537" s="39" t="n">
        <v>1800</v>
      </c>
      <c r="C537" s="39" t="n">
        <v>0.216316</v>
      </c>
      <c r="D537" s="39" t="n">
        <v>0.628421</v>
      </c>
      <c r="E537" s="39" t="n">
        <v>0.155263</v>
      </c>
      <c r="F537" s="39" t="inlineStr">
        <is>
          <t>HALITE#1; IONIC_LIQ#1</t>
        </is>
      </c>
      <c r="G537" s="39" t="n">
        <v>2</v>
      </c>
      <c r="H537" s="39" t="inlineStr">
        <is>
          <t>HALITE#1</t>
        </is>
      </c>
      <c r="I537" s="39" t="n">
        <v>-177550.2191679407</v>
      </c>
      <c r="J537" s="40" t="inlineStr"/>
    </row>
    <row r="538">
      <c r="A538" s="35" t="inlineStr">
        <is>
          <t>Cu-Mn-O</t>
        </is>
      </c>
      <c r="B538" s="36" t="n">
        <v>1800</v>
      </c>
      <c r="C538" s="36" t="n">
        <v>0.216316</v>
      </c>
      <c r="D538" s="36" t="n">
        <v>0.592105</v>
      </c>
      <c r="E538" s="36" t="n">
        <v>0.191579</v>
      </c>
      <c r="F538" s="36" t="inlineStr">
        <is>
          <t>HALITE#1; IONIC_LIQ#1</t>
        </is>
      </c>
      <c r="G538" s="36" t="n">
        <v>2</v>
      </c>
      <c r="H538" s="36" t="inlineStr">
        <is>
          <t>HALITE#1</t>
        </is>
      </c>
      <c r="I538" s="36" t="n">
        <v>-189576.537296046</v>
      </c>
      <c r="J538" s="37" t="inlineStr"/>
    </row>
    <row r="539">
      <c r="A539" s="38" t="inlineStr">
        <is>
          <t>Cu-Mn-O</t>
        </is>
      </c>
      <c r="B539" s="39" t="n">
        <v>1800</v>
      </c>
      <c r="C539" s="39" t="n">
        <v>0.216316</v>
      </c>
      <c r="D539" s="39" t="n">
        <v>0.555789</v>
      </c>
      <c r="E539" s="39" t="n">
        <v>0.227895</v>
      </c>
      <c r="F539" s="39" t="inlineStr">
        <is>
          <t>HALITE#1; IONIC_LIQ#1</t>
        </is>
      </c>
      <c r="G539" s="39" t="n">
        <v>2</v>
      </c>
      <c r="H539" s="39" t="inlineStr">
        <is>
          <t>HALITE#1</t>
        </is>
      </c>
      <c r="I539" s="39" t="n">
        <v>-201534.3741293769</v>
      </c>
      <c r="J539" s="40" t="inlineStr"/>
    </row>
    <row r="540">
      <c r="A540" s="35" t="inlineStr">
        <is>
          <t>Cu-Mn-O</t>
        </is>
      </c>
      <c r="B540" s="36" t="n">
        <v>1800</v>
      </c>
      <c r="C540" s="36" t="n">
        <v>0.216316</v>
      </c>
      <c r="D540" s="36" t="n">
        <v>0.519474</v>
      </c>
      <c r="E540" s="36" t="n">
        <v>0.264211</v>
      </c>
      <c r="F540" s="36" t="inlineStr">
        <is>
          <t>HALITE#1; IONIC_LIQ#1</t>
        </is>
      </c>
      <c r="G540" s="36" t="n">
        <v>2</v>
      </c>
      <c r="H540" s="36" t="inlineStr">
        <is>
          <t>HALITE#1</t>
        </is>
      </c>
      <c r="I540" s="36" t="n">
        <v>-213387.1289051511</v>
      </c>
      <c r="J540" s="37" t="inlineStr"/>
    </row>
    <row r="541">
      <c r="A541" s="38" t="inlineStr">
        <is>
          <t>Cu-Mn-O</t>
        </is>
      </c>
      <c r="B541" s="39" t="n">
        <v>1800</v>
      </c>
      <c r="C541" s="39" t="n">
        <v>0.216316</v>
      </c>
      <c r="D541" s="39" t="n">
        <v>0.483158</v>
      </c>
      <c r="E541" s="39" t="n">
        <v>0.300526</v>
      </c>
      <c r="F541" s="39" t="inlineStr">
        <is>
          <t>HALITE#1; IONIC_LIQ#1</t>
        </is>
      </c>
      <c r="G541" s="39" t="n">
        <v>2</v>
      </c>
      <c r="H541" s="39" t="inlineStr">
        <is>
          <t>HALITE#1</t>
        </is>
      </c>
      <c r="I541" s="39" t="n">
        <v>-225062.1008275773</v>
      </c>
      <c r="J541" s="40" t="inlineStr"/>
    </row>
    <row r="542">
      <c r="A542" s="35" t="inlineStr">
        <is>
          <t>Cu-Mn-O</t>
        </is>
      </c>
      <c r="B542" s="36" t="n">
        <v>1800</v>
      </c>
      <c r="C542" s="36" t="n">
        <v>0.216316</v>
      </c>
      <c r="D542" s="36" t="n">
        <v>0.446842</v>
      </c>
      <c r="E542" s="36" t="n">
        <v>0.336842</v>
      </c>
      <c r="F542" s="36" t="inlineStr">
        <is>
          <t>HALITE#1; IONIC_LIQ#1</t>
        </is>
      </c>
      <c r="G542" s="36" t="n">
        <v>2</v>
      </c>
      <c r="H542" s="36" t="inlineStr">
        <is>
          <t>HALITE#1</t>
        </is>
      </c>
      <c r="I542" s="36" t="n">
        <v>-236391.2911286788</v>
      </c>
      <c r="J542" s="37" t="inlineStr"/>
    </row>
    <row r="543">
      <c r="A543" s="38" t="inlineStr">
        <is>
          <t>Cu-Mn-O</t>
        </is>
      </c>
      <c r="B543" s="39" t="n">
        <v>1800</v>
      </c>
      <c r="C543" s="39" t="n">
        <v>0.216316</v>
      </c>
      <c r="D543" s="39" t="n">
        <v>0.410526</v>
      </c>
      <c r="E543" s="39" t="n">
        <v>0.373158</v>
      </c>
      <c r="F543" s="39" t="inlineStr">
        <is>
          <t>HALITE#1; IONIC_LIQ#1</t>
        </is>
      </c>
      <c r="G543" s="39" t="n">
        <v>2</v>
      </c>
      <c r="H543" s="39" t="inlineStr">
        <is>
          <t>HALITE#1</t>
        </is>
      </c>
      <c r="I543" s="39" t="n">
        <v>-246869.3076656223</v>
      </c>
      <c r="J543" s="40" t="inlineStr"/>
    </row>
    <row r="544">
      <c r="A544" s="35" t="inlineStr">
        <is>
          <t>Cu-Mn-O</t>
        </is>
      </c>
      <c r="B544" s="36" t="n">
        <v>1800</v>
      </c>
      <c r="C544" s="36" t="n">
        <v>0.216316</v>
      </c>
      <c r="D544" s="36" t="n">
        <v>0.374211</v>
      </c>
      <c r="E544" s="36" t="n">
        <v>0.409474</v>
      </c>
      <c r="F544" s="36" t="inlineStr">
        <is>
          <t>HALITE#1; IONIC_LIQ#1; IONIC_LIQ#2</t>
        </is>
      </c>
      <c r="G544" s="36" t="n">
        <v>3</v>
      </c>
      <c r="H544" s="36" t="inlineStr">
        <is>
          <t>HALITE#1</t>
        </is>
      </c>
      <c r="I544" s="36" t="n">
        <v>-251385.5570154428</v>
      </c>
      <c r="J544" s="37" t="inlineStr"/>
    </row>
    <row r="545">
      <c r="A545" s="38" t="inlineStr">
        <is>
          <t>Cu-Mn-O</t>
        </is>
      </c>
      <c r="B545" s="39" t="n">
        <v>1800</v>
      </c>
      <c r="C545" s="39" t="n">
        <v>0.216316</v>
      </c>
      <c r="D545" s="39" t="n">
        <v>0.337895</v>
      </c>
      <c r="E545" s="39" t="n">
        <v>0.445789</v>
      </c>
      <c r="F545" s="39" t="inlineStr">
        <is>
          <t>IONIC_LIQ#1; IONIC_LIQ#2</t>
        </is>
      </c>
      <c r="G545" s="39" t="n">
        <v>2</v>
      </c>
      <c r="H545" s="39" t="inlineStr">
        <is>
          <t>IONIC_LIQ#1</t>
        </is>
      </c>
      <c r="I545" s="39" t="n">
        <v>-251261.9899830545</v>
      </c>
      <c r="J545" s="40" t="inlineStr"/>
    </row>
    <row r="546">
      <c r="A546" s="35" t="inlineStr">
        <is>
          <t>Cu-Mn-O</t>
        </is>
      </c>
      <c r="B546" s="36" t="n">
        <v>1800</v>
      </c>
      <c r="C546" s="36" t="n">
        <v>0.216316</v>
      </c>
      <c r="D546" s="36" t="n">
        <v>0.301579</v>
      </c>
      <c r="E546" s="36" t="n">
        <v>0.482105</v>
      </c>
      <c r="F546" s="36" t="inlineStr">
        <is>
          <t>IONIC_LIQ#2</t>
        </is>
      </c>
      <c r="G546" s="36" t="n">
        <v>1</v>
      </c>
      <c r="H546" s="36" t="inlineStr">
        <is>
          <t>IONIC_LIQ#2</t>
        </is>
      </c>
      <c r="I546" s="36" t="n">
        <v>-248987.4737885821</v>
      </c>
      <c r="J546" s="37" t="inlineStr"/>
    </row>
    <row r="547">
      <c r="A547" s="38" t="inlineStr">
        <is>
          <t>Cu-Mn-O</t>
        </is>
      </c>
      <c r="B547" s="39" t="n">
        <v>1800</v>
      </c>
      <c r="C547" s="39" t="n">
        <v>0.216316</v>
      </c>
      <c r="D547" s="39" t="n">
        <v>0.265263</v>
      </c>
      <c r="E547" s="39" t="n">
        <v>0.518421</v>
      </c>
      <c r="F547" s="39" t="inlineStr">
        <is>
          <t>GAS#1; IONIC_LIQ#2</t>
        </is>
      </c>
      <c r="G547" s="39" t="n">
        <v>2</v>
      </c>
      <c r="H547" s="39" t="inlineStr">
        <is>
          <t>GAS#1</t>
        </is>
      </c>
      <c r="I547" s="39" t="n">
        <v>-242965.9193847928</v>
      </c>
      <c r="J547" s="40" t="inlineStr"/>
    </row>
    <row r="548">
      <c r="A548" s="35" t="inlineStr">
        <is>
          <t>Cu-Mn-O</t>
        </is>
      </c>
      <c r="B548" s="36" t="n">
        <v>1800</v>
      </c>
      <c r="C548" s="36" t="n">
        <v>0.216316</v>
      </c>
      <c r="D548" s="36" t="n">
        <v>0.228947</v>
      </c>
      <c r="E548" s="36" t="n">
        <v>0.554737</v>
      </c>
      <c r="F548" s="36" t="inlineStr">
        <is>
          <t>GAS#1; IONIC_LIQ#2</t>
        </is>
      </c>
      <c r="G548" s="36" t="n">
        <v>2</v>
      </c>
      <c r="H548" s="36" t="inlineStr">
        <is>
          <t>GAS#1</t>
        </is>
      </c>
      <c r="I548" s="36" t="n">
        <v>-236732.3685363345</v>
      </c>
      <c r="J548" s="37" t="inlineStr"/>
    </row>
    <row r="549">
      <c r="A549" s="38" t="inlineStr">
        <is>
          <t>Cu-Mn-O</t>
        </is>
      </c>
      <c r="B549" s="39" t="n">
        <v>1800</v>
      </c>
      <c r="C549" s="39" t="n">
        <v>0.216316</v>
      </c>
      <c r="D549" s="39" t="n">
        <v>0.192632</v>
      </c>
      <c r="E549" s="39" t="n">
        <v>0.5910530000000001</v>
      </c>
      <c r="F549" s="39" t="inlineStr">
        <is>
          <t>GAS#1; IONIC_LIQ#2</t>
        </is>
      </c>
      <c r="G549" s="39" t="n">
        <v>2</v>
      </c>
      <c r="H549" s="39" t="inlineStr">
        <is>
          <t>GAS#1</t>
        </is>
      </c>
      <c r="I549" s="39" t="n">
        <v>-230463.3475031775</v>
      </c>
      <c r="J549" s="40" t="inlineStr"/>
    </row>
    <row r="550">
      <c r="A550" s="35" t="inlineStr">
        <is>
          <t>Cu-Mn-O</t>
        </is>
      </c>
      <c r="B550" s="36" t="n">
        <v>1800</v>
      </c>
      <c r="C550" s="36" t="n">
        <v>0.216316</v>
      </c>
      <c r="D550" s="36" t="n">
        <v>0.156316</v>
      </c>
      <c r="E550" s="36" t="n">
        <v>0.627368</v>
      </c>
      <c r="F550" s="36" t="inlineStr">
        <is>
          <t>GAS#1; IONIC_LIQ#2</t>
        </is>
      </c>
      <c r="G550" s="36" t="n">
        <v>2</v>
      </c>
      <c r="H550" s="36" t="inlineStr">
        <is>
          <t>GAS#1</t>
        </is>
      </c>
      <c r="I550" s="36" t="n">
        <v>-224148.6327333679</v>
      </c>
      <c r="J550" s="37" t="inlineStr"/>
    </row>
    <row r="551">
      <c r="A551" s="38" t="inlineStr">
        <is>
          <t>Cu-Mn-O</t>
        </is>
      </c>
      <c r="B551" s="39" t="n">
        <v>1800</v>
      </c>
      <c r="C551" s="39" t="n">
        <v>0.216316</v>
      </c>
      <c r="D551" s="39" t="n">
        <v>0.12</v>
      </c>
      <c r="E551" s="39" t="n">
        <v>0.6636840000000001</v>
      </c>
      <c r="F551" s="39" t="inlineStr">
        <is>
          <t>GAS#1; IONIC_LIQ#2</t>
        </is>
      </c>
      <c r="G551" s="39" t="n">
        <v>2</v>
      </c>
      <c r="H551" s="39" t="inlineStr">
        <is>
          <t>GAS#1</t>
        </is>
      </c>
      <c r="I551" s="39" t="n">
        <v>-217772.1852193781</v>
      </c>
      <c r="J551" s="40" t="inlineStr"/>
    </row>
    <row r="552">
      <c r="A552" s="35" t="inlineStr">
        <is>
          <t>Cu-Mn-O</t>
        </is>
      </c>
      <c r="B552" s="36" t="n">
        <v>1800</v>
      </c>
      <c r="C552" s="36" t="n">
        <v>0.216316</v>
      </c>
      <c r="D552" s="36" t="n">
        <v>0.08368399999999999</v>
      </c>
      <c r="E552" s="36" t="n">
        <v>0.7</v>
      </c>
      <c r="F552" s="36" t="inlineStr">
        <is>
          <t>GAS#1; IONIC_LIQ#2</t>
        </is>
      </c>
      <c r="G552" s="36" t="n">
        <v>2</v>
      </c>
      <c r="H552" s="36" t="inlineStr">
        <is>
          <t>GAS#1</t>
        </is>
      </c>
      <c r="I552" s="36" t="n">
        <v>-211306.0258023178</v>
      </c>
      <c r="J552" s="37" t="inlineStr"/>
    </row>
    <row r="553">
      <c r="A553" s="38" t="inlineStr">
        <is>
          <t>Cu-Mn-O</t>
        </is>
      </c>
      <c r="B553" s="39" t="n">
        <v>1800</v>
      </c>
      <c r="C553" s="39" t="n">
        <v>0.242105</v>
      </c>
      <c r="D553" s="39" t="n">
        <v>0.747895</v>
      </c>
      <c r="E553" s="39" t="n">
        <v>0.01</v>
      </c>
      <c r="F553" s="39" t="inlineStr">
        <is>
          <t>HALITE#1; IONIC_LIQ#1</t>
        </is>
      </c>
      <c r="G553" s="39" t="n">
        <v>2</v>
      </c>
      <c r="H553" s="39" t="inlineStr">
        <is>
          <t>HALITE#1</t>
        </is>
      </c>
      <c r="I553" s="39" t="n">
        <v>-129441.2982524393</v>
      </c>
      <c r="J553" s="40" t="inlineStr"/>
    </row>
    <row r="554">
      <c r="A554" s="35" t="inlineStr">
        <is>
          <t>Cu-Mn-O</t>
        </is>
      </c>
      <c r="B554" s="36" t="n">
        <v>1800</v>
      </c>
      <c r="C554" s="36" t="n">
        <v>0.242105</v>
      </c>
      <c r="D554" s="36" t="n">
        <v>0.711579</v>
      </c>
      <c r="E554" s="36" t="n">
        <v>0.046316</v>
      </c>
      <c r="F554" s="36" t="inlineStr">
        <is>
          <t>HALITE#1; IONIC_LIQ#1</t>
        </is>
      </c>
      <c r="G554" s="36" t="n">
        <v>2</v>
      </c>
      <c r="H554" s="36" t="inlineStr">
        <is>
          <t>HALITE#1</t>
        </is>
      </c>
      <c r="I554" s="36" t="n">
        <v>-141568.7983019149</v>
      </c>
      <c r="J554" s="37" t="inlineStr"/>
    </row>
    <row r="555">
      <c r="A555" s="38" t="inlineStr">
        <is>
          <t>Cu-Mn-O</t>
        </is>
      </c>
      <c r="B555" s="39" t="n">
        <v>1800</v>
      </c>
      <c r="C555" s="39" t="n">
        <v>0.242105</v>
      </c>
      <c r="D555" s="39" t="n">
        <v>0.6752629999999999</v>
      </c>
      <c r="E555" s="39" t="n">
        <v>0.082632</v>
      </c>
      <c r="F555" s="39" t="inlineStr">
        <is>
          <t>HALITE#1; IONIC_LIQ#1</t>
        </is>
      </c>
      <c r="G555" s="39" t="n">
        <v>2</v>
      </c>
      <c r="H555" s="39" t="inlineStr">
        <is>
          <t>HALITE#1</t>
        </is>
      </c>
      <c r="I555" s="39" t="n">
        <v>-153669.7639956921</v>
      </c>
      <c r="J555" s="40" t="inlineStr"/>
    </row>
    <row r="556">
      <c r="A556" s="35" t="inlineStr">
        <is>
          <t>Cu-Mn-O</t>
        </is>
      </c>
      <c r="B556" s="36" t="n">
        <v>1800</v>
      </c>
      <c r="C556" s="36" t="n">
        <v>0.242105</v>
      </c>
      <c r="D556" s="36" t="n">
        <v>0.638947</v>
      </c>
      <c r="E556" s="36" t="n">
        <v>0.118947</v>
      </c>
      <c r="F556" s="36" t="inlineStr">
        <is>
          <t>HALITE#1; IONIC_LIQ#1</t>
        </is>
      </c>
      <c r="G556" s="36" t="n">
        <v>2</v>
      </c>
      <c r="H556" s="36" t="inlineStr">
        <is>
          <t>HALITE#1</t>
        </is>
      </c>
      <c r="I556" s="36" t="n">
        <v>-165736.9989768479</v>
      </c>
      <c r="J556" s="37" t="inlineStr"/>
    </row>
    <row r="557">
      <c r="A557" s="38" t="inlineStr">
        <is>
          <t>Cu-Mn-O</t>
        </is>
      </c>
      <c r="B557" s="39" t="n">
        <v>1800</v>
      </c>
      <c r="C557" s="39" t="n">
        <v>0.242105</v>
      </c>
      <c r="D557" s="39" t="n">
        <v>0.6026319999999999</v>
      </c>
      <c r="E557" s="39" t="n">
        <v>0.155263</v>
      </c>
      <c r="F557" s="39" t="inlineStr">
        <is>
          <t>HALITE#1; IONIC_LIQ#1</t>
        </is>
      </c>
      <c r="G557" s="39" t="n">
        <v>2</v>
      </c>
      <c r="H557" s="39" t="inlineStr">
        <is>
          <t>HALITE#1</t>
        </is>
      </c>
      <c r="I557" s="39" t="n">
        <v>-177759.7968412111</v>
      </c>
      <c r="J557" s="40" t="inlineStr"/>
    </row>
    <row r="558">
      <c r="A558" s="35" t="inlineStr">
        <is>
          <t>Cu-Mn-O</t>
        </is>
      </c>
      <c r="B558" s="36" t="n">
        <v>1800</v>
      </c>
      <c r="C558" s="36" t="n">
        <v>0.242105</v>
      </c>
      <c r="D558" s="36" t="n">
        <v>0.566316</v>
      </c>
      <c r="E558" s="36" t="n">
        <v>0.191579</v>
      </c>
      <c r="F558" s="36" t="inlineStr">
        <is>
          <t>HALITE#1; IONIC_LIQ#1</t>
        </is>
      </c>
      <c r="G558" s="36" t="n">
        <v>2</v>
      </c>
      <c r="H558" s="36" t="inlineStr">
        <is>
          <t>HALITE#1</t>
        </is>
      </c>
      <c r="I558" s="36" t="n">
        <v>-189721.3628946644</v>
      </c>
      <c r="J558" s="37" t="inlineStr"/>
    </row>
    <row r="559">
      <c r="A559" s="38" t="inlineStr">
        <is>
          <t>Cu-Mn-O</t>
        </is>
      </c>
      <c r="B559" s="39" t="n">
        <v>1800</v>
      </c>
      <c r="C559" s="39" t="n">
        <v>0.242105</v>
      </c>
      <c r="D559" s="39" t="n">
        <v>0.53</v>
      </c>
      <c r="E559" s="39" t="n">
        <v>0.227895</v>
      </c>
      <c r="F559" s="39" t="inlineStr">
        <is>
          <t>HALITE#1; IONIC_LIQ#1</t>
        </is>
      </c>
      <c r="G559" s="39" t="n">
        <v>2</v>
      </c>
      <c r="H559" s="39" t="inlineStr">
        <is>
          <t>HALITE#1</t>
        </is>
      </c>
      <c r="I559" s="39" t="n">
        <v>-201593.5763112347</v>
      </c>
      <c r="J559" s="40" t="inlineStr"/>
    </row>
    <row r="560">
      <c r="A560" s="35" t="inlineStr">
        <is>
          <t>Cu-Mn-O</t>
        </is>
      </c>
      <c r="B560" s="36" t="n">
        <v>1800</v>
      </c>
      <c r="C560" s="36" t="n">
        <v>0.242105</v>
      </c>
      <c r="D560" s="36" t="n">
        <v>0.493684</v>
      </c>
      <c r="E560" s="36" t="n">
        <v>0.264211</v>
      </c>
      <c r="F560" s="36" t="inlineStr">
        <is>
          <t>HALITE#1; IONIC_LIQ#1</t>
        </is>
      </c>
      <c r="G560" s="36" t="n">
        <v>2</v>
      </c>
      <c r="H560" s="36" t="inlineStr">
        <is>
          <t>HALITE#1</t>
        </is>
      </c>
      <c r="I560" s="36" t="n">
        <v>-213325.291423669</v>
      </c>
      <c r="J560" s="37" t="inlineStr"/>
    </row>
    <row r="561">
      <c r="A561" s="38" t="inlineStr">
        <is>
          <t>Cu-Mn-O</t>
        </is>
      </c>
      <c r="B561" s="39" t="n">
        <v>1800</v>
      </c>
      <c r="C561" s="39" t="n">
        <v>0.242105</v>
      </c>
      <c r="D561" s="39" t="n">
        <v>0.457368</v>
      </c>
      <c r="E561" s="39" t="n">
        <v>0.300526</v>
      </c>
      <c r="F561" s="39" t="inlineStr">
        <is>
          <t>HALITE#1; IONIC_LIQ#1</t>
        </is>
      </c>
      <c r="G561" s="39" t="n">
        <v>2</v>
      </c>
      <c r="H561" s="39" t="inlineStr">
        <is>
          <t>HALITE#1</t>
        </is>
      </c>
      <c r="I561" s="39" t="n">
        <v>-224812.6214986293</v>
      </c>
      <c r="J561" s="40" t="inlineStr"/>
    </row>
    <row r="562">
      <c r="A562" s="35" t="inlineStr">
        <is>
          <t>Cu-Mn-O</t>
        </is>
      </c>
      <c r="B562" s="36" t="n">
        <v>1800</v>
      </c>
      <c r="C562" s="36" t="n">
        <v>0.242105</v>
      </c>
      <c r="D562" s="36" t="n">
        <v>0.421053</v>
      </c>
      <c r="E562" s="36" t="n">
        <v>0.336842</v>
      </c>
      <c r="F562" s="36" t="inlineStr">
        <is>
          <t>HALITE#1; IONIC_LIQ#1</t>
        </is>
      </c>
      <c r="G562" s="36" t="n">
        <v>2</v>
      </c>
      <c r="H562" s="36" t="inlineStr">
        <is>
          <t>HALITE#1</t>
        </is>
      </c>
      <c r="I562" s="36" t="n">
        <v>-235806.741807611</v>
      </c>
      <c r="J562" s="37" t="inlineStr"/>
    </row>
    <row r="563">
      <c r="A563" s="38" t="inlineStr">
        <is>
          <t>Cu-Mn-O</t>
        </is>
      </c>
      <c r="B563" s="39" t="n">
        <v>1800</v>
      </c>
      <c r="C563" s="39" t="n">
        <v>0.242105</v>
      </c>
      <c r="D563" s="39" t="n">
        <v>0.384737</v>
      </c>
      <c r="E563" s="39" t="n">
        <v>0.373158</v>
      </c>
      <c r="F563" s="39" t="inlineStr">
        <is>
          <t>HALITE#1; IONIC_LIQ#1</t>
        </is>
      </c>
      <c r="G563" s="39" t="n">
        <v>2</v>
      </c>
      <c r="H563" s="39" t="inlineStr">
        <is>
          <t>HALITE#1</t>
        </is>
      </c>
      <c r="I563" s="39" t="n">
        <v>-245441.6442003058</v>
      </c>
      <c r="J563" s="40" t="inlineStr"/>
    </row>
    <row r="564">
      <c r="A564" s="35" t="inlineStr">
        <is>
          <t>Cu-Mn-O</t>
        </is>
      </c>
      <c r="B564" s="36" t="n">
        <v>1800</v>
      </c>
      <c r="C564" s="36" t="n">
        <v>0.242105</v>
      </c>
      <c r="D564" s="36" t="n">
        <v>0.348421</v>
      </c>
      <c r="E564" s="36" t="n">
        <v>0.409474</v>
      </c>
      <c r="F564" s="36" t="inlineStr">
        <is>
          <t>HALITE#1; IONIC_LIQ#1; IONIC_LIQ#2</t>
        </is>
      </c>
      <c r="G564" s="36" t="n">
        <v>3</v>
      </c>
      <c r="H564" s="36" t="inlineStr">
        <is>
          <t>HALITE#1</t>
        </is>
      </c>
      <c r="I564" s="36" t="n">
        <v>-246725.0629564319</v>
      </c>
      <c r="J564" s="37" t="inlineStr"/>
    </row>
    <row r="565">
      <c r="A565" s="38" t="inlineStr">
        <is>
          <t>Cu-Mn-O</t>
        </is>
      </c>
      <c r="B565" s="39" t="n">
        <v>1800</v>
      </c>
      <c r="C565" s="39" t="n">
        <v>0.242105</v>
      </c>
      <c r="D565" s="39" t="n">
        <v>0.312105</v>
      </c>
      <c r="E565" s="39" t="n">
        <v>0.445789</v>
      </c>
      <c r="F565" s="39" t="inlineStr">
        <is>
          <t>IONIC_LIQ#1; IONIC_LIQ#2</t>
        </is>
      </c>
      <c r="G565" s="39" t="n">
        <v>2</v>
      </c>
      <c r="H565" s="39" t="inlineStr">
        <is>
          <t>IONIC_LIQ#1</t>
        </is>
      </c>
      <c r="I565" s="39" t="n">
        <v>-246326.8079024396</v>
      </c>
      <c r="J565" s="40" t="inlineStr"/>
    </row>
    <row r="566">
      <c r="A566" s="35" t="inlineStr">
        <is>
          <t>Cu-Mn-O</t>
        </is>
      </c>
      <c r="B566" s="36" t="n">
        <v>1800</v>
      </c>
      <c r="C566" s="36" t="n">
        <v>0.242105</v>
      </c>
      <c r="D566" s="36" t="n">
        <v>0.275789</v>
      </c>
      <c r="E566" s="36" t="n">
        <v>0.482105</v>
      </c>
      <c r="F566" s="36" t="inlineStr">
        <is>
          <t>IONIC_LIQ#2</t>
        </is>
      </c>
      <c r="G566" s="36" t="n">
        <v>1</v>
      </c>
      <c r="H566" s="36" t="inlineStr">
        <is>
          <t>IONIC_LIQ#2</t>
        </is>
      </c>
      <c r="I566" s="36" t="n">
        <v>-242979.4714972799</v>
      </c>
      <c r="J566" s="37" t="inlineStr"/>
    </row>
    <row r="567">
      <c r="A567" s="38" t="inlineStr">
        <is>
          <t>Cu-Mn-O</t>
        </is>
      </c>
      <c r="B567" s="39" t="n">
        <v>1800</v>
      </c>
      <c r="C567" s="39" t="n">
        <v>0.242105</v>
      </c>
      <c r="D567" s="39" t="n">
        <v>0.239474</v>
      </c>
      <c r="E567" s="39" t="n">
        <v>0.518421</v>
      </c>
      <c r="F567" s="39" t="inlineStr">
        <is>
          <t>GAS#1; IONIC_LIQ#2</t>
        </is>
      </c>
      <c r="G567" s="39" t="n">
        <v>2</v>
      </c>
      <c r="H567" s="39" t="inlineStr">
        <is>
          <t>GAS#1</t>
        </is>
      </c>
      <c r="I567" s="39" t="n">
        <v>-236745.4998491001</v>
      </c>
      <c r="J567" s="40" t="inlineStr"/>
    </row>
    <row r="568">
      <c r="A568" s="35" t="inlineStr">
        <is>
          <t>Cu-Mn-O</t>
        </is>
      </c>
      <c r="B568" s="36" t="n">
        <v>1800</v>
      </c>
      <c r="C568" s="36" t="n">
        <v>0.242105</v>
      </c>
      <c r="D568" s="36" t="n">
        <v>0.203158</v>
      </c>
      <c r="E568" s="36" t="n">
        <v>0.554737</v>
      </c>
      <c r="F568" s="36" t="inlineStr">
        <is>
          <t>GAS#1; IONIC_LIQ#2</t>
        </is>
      </c>
      <c r="G568" s="36" t="n">
        <v>2</v>
      </c>
      <c r="H568" s="36" t="inlineStr">
        <is>
          <t>GAS#1</t>
        </is>
      </c>
      <c r="I568" s="36" t="n">
        <v>-230461.5582082394</v>
      </c>
      <c r="J568" s="37" t="inlineStr"/>
    </row>
    <row r="569">
      <c r="A569" s="38" t="inlineStr">
        <is>
          <t>Cu-Mn-O</t>
        </is>
      </c>
      <c r="B569" s="39" t="n">
        <v>1800</v>
      </c>
      <c r="C569" s="39" t="n">
        <v>0.242105</v>
      </c>
      <c r="D569" s="39" t="n">
        <v>0.166842</v>
      </c>
      <c r="E569" s="39" t="n">
        <v>0.5910530000000001</v>
      </c>
      <c r="F569" s="39" t="inlineStr">
        <is>
          <t>GAS#1; IONIC_LIQ#2</t>
        </is>
      </c>
      <c r="G569" s="39" t="n">
        <v>2</v>
      </c>
      <c r="H569" s="39" t="inlineStr">
        <is>
          <t>GAS#1</t>
        </is>
      </c>
      <c r="I569" s="39" t="n">
        <v>-224133.2166821769</v>
      </c>
      <c r="J569" s="40" t="inlineStr"/>
    </row>
    <row r="570">
      <c r="A570" s="35" t="inlineStr">
        <is>
          <t>Cu-Mn-O</t>
        </is>
      </c>
      <c r="B570" s="36" t="n">
        <v>1800</v>
      </c>
      <c r="C570" s="36" t="n">
        <v>0.242105</v>
      </c>
      <c r="D570" s="36" t="n">
        <v>0.130526</v>
      </c>
      <c r="E570" s="36" t="n">
        <v>0.627368</v>
      </c>
      <c r="F570" s="36" t="inlineStr">
        <is>
          <t>GAS#1; IONIC_LIQ#2</t>
        </is>
      </c>
      <c r="G570" s="36" t="n">
        <v>2</v>
      </c>
      <c r="H570" s="36" t="inlineStr">
        <is>
          <t>GAS#1</t>
        </is>
      </c>
      <c r="I570" s="36" t="n">
        <v>-217746.0511882376</v>
      </c>
      <c r="J570" s="37" t="inlineStr"/>
    </row>
    <row r="571">
      <c r="A571" s="38" t="inlineStr">
        <is>
          <t>Cu-Mn-O</t>
        </is>
      </c>
      <c r="B571" s="39" t="n">
        <v>1800</v>
      </c>
      <c r="C571" s="39" t="n">
        <v>0.242105</v>
      </c>
      <c r="D571" s="39" t="n">
        <v>0.094211</v>
      </c>
      <c r="E571" s="39" t="n">
        <v>0.6636840000000001</v>
      </c>
      <c r="F571" s="39" t="inlineStr">
        <is>
          <t>GAS#1; IONIC_LIQ#2</t>
        </is>
      </c>
      <c r="G571" s="39" t="n">
        <v>2</v>
      </c>
      <c r="H571" s="39" t="inlineStr">
        <is>
          <t>GAS#1</t>
        </is>
      </c>
      <c r="I571" s="39" t="n">
        <v>-211275.891432405</v>
      </c>
      <c r="J571" s="40" t="inlineStr"/>
    </row>
    <row r="572">
      <c r="A572" s="35" t="inlineStr">
        <is>
          <t>Cu-Mn-O</t>
        </is>
      </c>
      <c r="B572" s="36" t="n">
        <v>1800</v>
      </c>
      <c r="C572" s="36" t="n">
        <v>0.242105</v>
      </c>
      <c r="D572" s="36" t="n">
        <v>0.057895</v>
      </c>
      <c r="E572" s="36" t="n">
        <v>0.7</v>
      </c>
      <c r="F572" s="36" t="inlineStr">
        <is>
          <t>GAS#1; IONIC_LIQ#2</t>
        </is>
      </c>
      <c r="G572" s="36" t="n">
        <v>2</v>
      </c>
      <c r="H572" s="36" t="inlineStr">
        <is>
          <t>GAS#1</t>
        </is>
      </c>
      <c r="I572" s="36" t="n">
        <v>-204675.7578949089</v>
      </c>
      <c r="J572" s="37" t="inlineStr"/>
    </row>
    <row r="573">
      <c r="A573" s="38" t="inlineStr">
        <is>
          <t>Cu-Mn-O</t>
        </is>
      </c>
      <c r="B573" s="39" t="n">
        <v>1800</v>
      </c>
      <c r="C573" s="39" t="n">
        <v>0.267895</v>
      </c>
      <c r="D573" s="39" t="n">
        <v>0.722105</v>
      </c>
      <c r="E573" s="39" t="n">
        <v>0.01</v>
      </c>
      <c r="F573" s="39" t="inlineStr">
        <is>
          <t>HALITE#1; IONIC_LIQ#1</t>
        </is>
      </c>
      <c r="G573" s="39" t="n">
        <v>2</v>
      </c>
      <c r="H573" s="39" t="inlineStr">
        <is>
          <t>HALITE#1</t>
        </is>
      </c>
      <c r="I573" s="39" t="n">
        <v>-129768.5586576241</v>
      </c>
      <c r="J573" s="40" t="inlineStr"/>
    </row>
    <row r="574">
      <c r="A574" s="35" t="inlineStr">
        <is>
          <t>Cu-Mn-O</t>
        </is>
      </c>
      <c r="B574" s="36" t="n">
        <v>1800</v>
      </c>
      <c r="C574" s="36" t="n">
        <v>0.267895</v>
      </c>
      <c r="D574" s="36" t="n">
        <v>0.685789</v>
      </c>
      <c r="E574" s="36" t="n">
        <v>0.046316</v>
      </c>
      <c r="F574" s="36" t="inlineStr">
        <is>
          <t>HALITE#1; IONIC_LIQ#1</t>
        </is>
      </c>
      <c r="G574" s="36" t="n">
        <v>2</v>
      </c>
      <c r="H574" s="36" t="inlineStr">
        <is>
          <t>HALITE#1</t>
        </is>
      </c>
      <c r="I574" s="36" t="n">
        <v>-141861.9019506439</v>
      </c>
      <c r="J574" s="37" t="inlineStr"/>
    </row>
    <row r="575">
      <c r="A575" s="38" t="inlineStr">
        <is>
          <t>Cu-Mn-O</t>
        </is>
      </c>
      <c r="B575" s="39" t="n">
        <v>1800</v>
      </c>
      <c r="C575" s="39" t="n">
        <v>0.267895</v>
      </c>
      <c r="D575" s="39" t="n">
        <v>0.649474</v>
      </c>
      <c r="E575" s="39" t="n">
        <v>0.082632</v>
      </c>
      <c r="F575" s="39" t="inlineStr">
        <is>
          <t>HALITE#1; IONIC_LIQ#1</t>
        </is>
      </c>
      <c r="G575" s="39" t="n">
        <v>2</v>
      </c>
      <c r="H575" s="39" t="inlineStr">
        <is>
          <t>HALITE#1</t>
        </is>
      </c>
      <c r="I575" s="39" t="n">
        <v>-153923.1617850414</v>
      </c>
      <c r="J575" s="40" t="inlineStr"/>
    </row>
    <row r="576">
      <c r="A576" s="35" t="inlineStr">
        <is>
          <t>Cu-Mn-O</t>
        </is>
      </c>
      <c r="B576" s="36" t="n">
        <v>1800</v>
      </c>
      <c r="C576" s="36" t="n">
        <v>0.267895</v>
      </c>
      <c r="D576" s="36" t="n">
        <v>0.613158</v>
      </c>
      <c r="E576" s="36" t="n">
        <v>0.118947</v>
      </c>
      <c r="F576" s="36" t="inlineStr">
        <is>
          <t>HALITE#1; IONIC_LIQ#1</t>
        </is>
      </c>
      <c r="G576" s="36" t="n">
        <v>2</v>
      </c>
      <c r="H576" s="36" t="inlineStr">
        <is>
          <t>HALITE#1</t>
        </is>
      </c>
      <c r="I576" s="36" t="n">
        <v>-165943.0484245794</v>
      </c>
      <c r="J576" s="37" t="inlineStr"/>
    </row>
    <row r="577">
      <c r="A577" s="38" t="inlineStr">
        <is>
          <t>Cu-Mn-O</t>
        </is>
      </c>
      <c r="B577" s="39" t="n">
        <v>1800</v>
      </c>
      <c r="C577" s="39" t="n">
        <v>0.267895</v>
      </c>
      <c r="D577" s="39" t="n">
        <v>0.576842</v>
      </c>
      <c r="E577" s="39" t="n">
        <v>0.155263</v>
      </c>
      <c r="F577" s="39" t="inlineStr">
        <is>
          <t>HALITE#1; IONIC_LIQ#1</t>
        </is>
      </c>
      <c r="G577" s="39" t="n">
        <v>2</v>
      </c>
      <c r="H577" s="39" t="inlineStr">
        <is>
          <t>HALITE#1</t>
        </is>
      </c>
      <c r="I577" s="39" t="n">
        <v>-177907.5480767927</v>
      </c>
      <c r="J577" s="40" t="inlineStr"/>
    </row>
    <row r="578">
      <c r="A578" s="35" t="inlineStr">
        <is>
          <t>Cu-Mn-O</t>
        </is>
      </c>
      <c r="B578" s="36" t="n">
        <v>1800</v>
      </c>
      <c r="C578" s="36" t="n">
        <v>0.267895</v>
      </c>
      <c r="D578" s="36" t="n">
        <v>0.540526</v>
      </c>
      <c r="E578" s="36" t="n">
        <v>0.191579</v>
      </c>
      <c r="F578" s="36" t="inlineStr">
        <is>
          <t>HALITE#1; IONIC_LIQ#1</t>
        </is>
      </c>
      <c r="G578" s="36" t="n">
        <v>2</v>
      </c>
      <c r="H578" s="36" t="inlineStr">
        <is>
          <t>HALITE#1</t>
        </is>
      </c>
      <c r="I578" s="36" t="n">
        <v>-189794.3610198209</v>
      </c>
      <c r="J578" s="37" t="inlineStr"/>
    </row>
    <row r="579">
      <c r="A579" s="38" t="inlineStr">
        <is>
          <t>Cu-Mn-O</t>
        </is>
      </c>
      <c r="B579" s="39" t="n">
        <v>1800</v>
      </c>
      <c r="C579" s="39" t="n">
        <v>0.267895</v>
      </c>
      <c r="D579" s="39" t="n">
        <v>0.504211</v>
      </c>
      <c r="E579" s="39" t="n">
        <v>0.227895</v>
      </c>
      <c r="F579" s="39" t="inlineStr">
        <is>
          <t>HALITE#1; IONIC_LIQ#1</t>
        </is>
      </c>
      <c r="G579" s="39" t="n">
        <v>2</v>
      </c>
      <c r="H579" s="39" t="inlineStr">
        <is>
          <t>HALITE#1</t>
        </is>
      </c>
      <c r="I579" s="39" t="n">
        <v>-201565.5818594813</v>
      </c>
      <c r="J579" s="40" t="inlineStr"/>
    </row>
    <row r="580">
      <c r="A580" s="35" t="inlineStr">
        <is>
          <t>Cu-Mn-O</t>
        </is>
      </c>
      <c r="B580" s="36" t="n">
        <v>1800</v>
      </c>
      <c r="C580" s="36" t="n">
        <v>0.267895</v>
      </c>
      <c r="D580" s="36" t="n">
        <v>0.467895</v>
      </c>
      <c r="E580" s="36" t="n">
        <v>0.264211</v>
      </c>
      <c r="F580" s="36" t="inlineStr">
        <is>
          <t>HALITE#1; IONIC_LIQ#1</t>
        </is>
      </c>
      <c r="G580" s="36" t="n">
        <v>2</v>
      </c>
      <c r="H580" s="36" t="inlineStr">
        <is>
          <t>HALITE#1</t>
        </is>
      </c>
      <c r="I580" s="36" t="n">
        <v>-213151.0827769053</v>
      </c>
      <c r="J580" s="37" t="inlineStr"/>
    </row>
    <row r="581">
      <c r="A581" s="38" t="inlineStr">
        <is>
          <t>Cu-Mn-O</t>
        </is>
      </c>
      <c r="B581" s="39" t="n">
        <v>1800</v>
      </c>
      <c r="C581" s="39" t="n">
        <v>0.267895</v>
      </c>
      <c r="D581" s="39" t="n">
        <v>0.431579</v>
      </c>
      <c r="E581" s="39" t="n">
        <v>0.300526</v>
      </c>
      <c r="F581" s="39" t="inlineStr">
        <is>
          <t>HALITE#1; IONIC_LIQ#1</t>
        </is>
      </c>
      <c r="G581" s="39" t="n">
        <v>2</v>
      </c>
      <c r="H581" s="39" t="inlineStr">
        <is>
          <t>HALITE#1</t>
        </is>
      </c>
      <c r="I581" s="39" t="n">
        <v>-224405.0524570924</v>
      </c>
      <c r="J581" s="40" t="inlineStr"/>
    </row>
    <row r="582">
      <c r="A582" s="35" t="inlineStr">
        <is>
          <t>Cu-Mn-O</t>
        </is>
      </c>
      <c r="B582" s="36" t="n">
        <v>1800</v>
      </c>
      <c r="C582" s="36" t="n">
        <v>0.267895</v>
      </c>
      <c r="D582" s="36" t="n">
        <v>0.395263</v>
      </c>
      <c r="E582" s="36" t="n">
        <v>0.336842</v>
      </c>
      <c r="F582" s="36" t="inlineStr">
        <is>
          <t>HALITE#1; IONIC_LIQ#1</t>
        </is>
      </c>
      <c r="G582" s="36" t="n">
        <v>2</v>
      </c>
      <c r="H582" s="36" t="inlineStr">
        <is>
          <t>HALITE#1</t>
        </is>
      </c>
      <c r="I582" s="36" t="n">
        <v>-234960.2575911338</v>
      </c>
      <c r="J582" s="37" t="inlineStr"/>
    </row>
    <row r="583">
      <c r="A583" s="38" t="inlineStr">
        <is>
          <t>Cu-Mn-O</t>
        </is>
      </c>
      <c r="B583" s="39" t="n">
        <v>1800</v>
      </c>
      <c r="C583" s="39" t="n">
        <v>0.267895</v>
      </c>
      <c r="D583" s="39" t="n">
        <v>0.358947</v>
      </c>
      <c r="E583" s="39" t="n">
        <v>0.373158</v>
      </c>
      <c r="F583" s="39" t="inlineStr">
        <is>
          <t>HALITE#1; IONIC_LIQ#1; IONIC_LIQ#2</t>
        </is>
      </c>
      <c r="G583" s="39" t="n">
        <v>3</v>
      </c>
      <c r="H583" s="39" t="inlineStr">
        <is>
          <t>HALITE#1</t>
        </is>
      </c>
      <c r="I583" s="39" t="n">
        <v>-242137.0446248009</v>
      </c>
      <c r="J583" s="40" t="inlineStr"/>
    </row>
    <row r="584">
      <c r="A584" s="35" t="inlineStr">
        <is>
          <t>Cu-Mn-O</t>
        </is>
      </c>
      <c r="B584" s="36" t="n">
        <v>1800</v>
      </c>
      <c r="C584" s="36" t="n">
        <v>0.267895</v>
      </c>
      <c r="D584" s="36" t="n">
        <v>0.322632</v>
      </c>
      <c r="E584" s="36" t="n">
        <v>0.409474</v>
      </c>
      <c r="F584" s="36" t="inlineStr">
        <is>
          <t>IONIC_LIQ#1; IONIC_LIQ#2</t>
        </is>
      </c>
      <c r="G584" s="36" t="n">
        <v>2</v>
      </c>
      <c r="H584" s="36" t="inlineStr">
        <is>
          <t>IONIC_LIQ#1</t>
        </is>
      </c>
      <c r="I584" s="36" t="n">
        <v>-242063.9278515246</v>
      </c>
      <c r="J584" s="37" t="inlineStr"/>
    </row>
    <row r="585">
      <c r="A585" s="38" t="inlineStr">
        <is>
          <t>Cu-Mn-O</t>
        </is>
      </c>
      <c r="B585" s="39" t="n">
        <v>1800</v>
      </c>
      <c r="C585" s="39" t="n">
        <v>0.267895</v>
      </c>
      <c r="D585" s="39" t="n">
        <v>0.286316</v>
      </c>
      <c r="E585" s="39" t="n">
        <v>0.445789</v>
      </c>
      <c r="F585" s="39" t="inlineStr">
        <is>
          <t>IONIC_LIQ#1; IONIC_LIQ#2</t>
        </is>
      </c>
      <c r="G585" s="39" t="n">
        <v>2</v>
      </c>
      <c r="H585" s="39" t="inlineStr">
        <is>
          <t>IONIC_LIQ#1</t>
        </is>
      </c>
      <c r="I585" s="39" t="n">
        <v>-241193.4829200603</v>
      </c>
      <c r="J585" s="40" t="inlineStr"/>
    </row>
    <row r="586">
      <c r="A586" s="35" t="inlineStr">
        <is>
          <t>Cu-Mn-O</t>
        </is>
      </c>
      <c r="B586" s="36" t="n">
        <v>1800</v>
      </c>
      <c r="C586" s="36" t="n">
        <v>0.267895</v>
      </c>
      <c r="D586" s="36" t="n">
        <v>0.25</v>
      </c>
      <c r="E586" s="36" t="n">
        <v>0.482105</v>
      </c>
      <c r="F586" s="36" t="inlineStr">
        <is>
          <t>GAS#1; IONIC_LIQ#2</t>
        </is>
      </c>
      <c r="G586" s="36" t="n">
        <v>2</v>
      </c>
      <c r="H586" s="36" t="inlineStr">
        <is>
          <t>GAS#1</t>
        </is>
      </c>
      <c r="I586" s="36" t="n">
        <v>-236752.6808472639</v>
      </c>
      <c r="J586" s="37" t="inlineStr"/>
    </row>
    <row r="587">
      <c r="A587" s="38" t="inlineStr">
        <is>
          <t>Cu-Mn-O</t>
        </is>
      </c>
      <c r="B587" s="39" t="n">
        <v>1800</v>
      </c>
      <c r="C587" s="39" t="n">
        <v>0.267895</v>
      </c>
      <c r="D587" s="39" t="n">
        <v>0.213684</v>
      </c>
      <c r="E587" s="39" t="n">
        <v>0.518421</v>
      </c>
      <c r="F587" s="39" t="inlineStr">
        <is>
          <t>GAS#1; IONIC_LIQ#2</t>
        </is>
      </c>
      <c r="G587" s="39" t="n">
        <v>2</v>
      </c>
      <c r="H587" s="39" t="inlineStr">
        <is>
          <t>GAS#1</t>
        </is>
      </c>
      <c r="I587" s="39" t="n">
        <v>-230455.6168133738</v>
      </c>
      <c r="J587" s="40" t="inlineStr"/>
    </row>
    <row r="588">
      <c r="A588" s="35" t="inlineStr">
        <is>
          <t>Cu-Mn-O</t>
        </is>
      </c>
      <c r="B588" s="36" t="n">
        <v>1800</v>
      </c>
      <c r="C588" s="36" t="n">
        <v>0.267895</v>
      </c>
      <c r="D588" s="36" t="n">
        <v>0.177368</v>
      </c>
      <c r="E588" s="36" t="n">
        <v>0.554737</v>
      </c>
      <c r="F588" s="36" t="inlineStr">
        <is>
          <t>GAS#1; IONIC_LIQ#2</t>
        </is>
      </c>
      <c r="G588" s="36" t="n">
        <v>2</v>
      </c>
      <c r="H588" s="36" t="inlineStr">
        <is>
          <t>GAS#1</t>
        </is>
      </c>
      <c r="I588" s="36" t="n">
        <v>-224115.4689003066</v>
      </c>
      <c r="J588" s="37" t="inlineStr"/>
    </row>
    <row r="589">
      <c r="A589" s="38" t="inlineStr">
        <is>
          <t>Cu-Mn-O</t>
        </is>
      </c>
      <c r="B589" s="39" t="n">
        <v>1800</v>
      </c>
      <c r="C589" s="39" t="n">
        <v>0.267895</v>
      </c>
      <c r="D589" s="39" t="n">
        <v>0.141053</v>
      </c>
      <c r="E589" s="39" t="n">
        <v>0.5910530000000001</v>
      </c>
      <c r="F589" s="39" t="inlineStr">
        <is>
          <t>GAS#1; IONIC_LIQ#2</t>
        </is>
      </c>
      <c r="G589" s="39" t="n">
        <v>2</v>
      </c>
      <c r="H589" s="39" t="inlineStr">
        <is>
          <t>GAS#1</t>
        </is>
      </c>
      <c r="I589" s="39" t="n">
        <v>-217719.2060023934</v>
      </c>
      <c r="J589" s="40" t="inlineStr"/>
    </row>
    <row r="590">
      <c r="A590" s="35" t="inlineStr">
        <is>
          <t>Cu-Mn-O</t>
        </is>
      </c>
      <c r="B590" s="36" t="n">
        <v>1800</v>
      </c>
      <c r="C590" s="36" t="n">
        <v>0.267895</v>
      </c>
      <c r="D590" s="36" t="n">
        <v>0.104737</v>
      </c>
      <c r="E590" s="36" t="n">
        <v>0.627368</v>
      </c>
      <c r="F590" s="36" t="inlineStr">
        <is>
          <t>GAS#1; IONIC_LIQ#2</t>
        </is>
      </c>
      <c r="G590" s="36" t="n">
        <v>2</v>
      </c>
      <c r="H590" s="36" t="inlineStr">
        <is>
          <t>GAS#1</t>
        </is>
      </c>
      <c r="I590" s="36" t="n">
        <v>-211245.7340695321</v>
      </c>
      <c r="J590" s="37" t="inlineStr"/>
    </row>
    <row r="591">
      <c r="A591" s="38" t="inlineStr">
        <is>
          <t>Cu-Mn-O</t>
        </is>
      </c>
      <c r="B591" s="39" t="n">
        <v>1800</v>
      </c>
      <c r="C591" s="39" t="n">
        <v>0.267895</v>
      </c>
      <c r="D591" s="39" t="n">
        <v>0.068421</v>
      </c>
      <c r="E591" s="39" t="n">
        <v>0.6636840000000001</v>
      </c>
      <c r="F591" s="39" t="inlineStr">
        <is>
          <t>GAS#1; IONIC_LIQ#2</t>
        </is>
      </c>
      <c r="G591" s="39" t="n">
        <v>2</v>
      </c>
      <c r="H591" s="39" t="inlineStr">
        <is>
          <t>GAS#1</t>
        </is>
      </c>
      <c r="I591" s="39" t="n">
        <v>-204656.3463601513</v>
      </c>
      <c r="J591" s="40" t="inlineStr"/>
    </row>
    <row r="592">
      <c r="A592" s="35" t="inlineStr">
        <is>
          <t>Cu-Mn-O</t>
        </is>
      </c>
      <c r="B592" s="36" t="n">
        <v>1800</v>
      </c>
      <c r="C592" s="36" t="n">
        <v>0.267895</v>
      </c>
      <c r="D592" s="36" t="n">
        <v>0.032105</v>
      </c>
      <c r="E592" s="36" t="n">
        <v>0.7</v>
      </c>
      <c r="F592" s="36" t="inlineStr">
        <is>
          <t>GAS#1; IONIC_LIQ#2</t>
        </is>
      </c>
      <c r="G592" s="36" t="n">
        <v>2</v>
      </c>
      <c r="H592" s="36" t="inlineStr">
        <is>
          <t>GAS#1</t>
        </is>
      </c>
      <c r="I592" s="36" t="n">
        <v>-197861.5317065496</v>
      </c>
      <c r="J592" s="37" t="inlineStr"/>
    </row>
    <row r="593">
      <c r="A593" s="38" t="inlineStr">
        <is>
          <t>Cu-Mn-O</t>
        </is>
      </c>
      <c r="B593" s="39" t="n">
        <v>1800</v>
      </c>
      <c r="C593" s="39" t="n">
        <v>0.293684</v>
      </c>
      <c r="D593" s="39" t="n">
        <v>0.696316</v>
      </c>
      <c r="E593" s="39" t="n">
        <v>0.01</v>
      </c>
      <c r="F593" s="39" t="inlineStr">
        <is>
          <t>HALITE#1; IONIC_LIQ#1</t>
        </is>
      </c>
      <c r="G593" s="39" t="n">
        <v>2</v>
      </c>
      <c r="H593" s="39" t="inlineStr">
        <is>
          <t>HALITE#1</t>
        </is>
      </c>
      <c r="I593" s="39" t="n">
        <v>-130052.7205914428</v>
      </c>
      <c r="J593" s="40" t="inlineStr"/>
    </row>
    <row r="594">
      <c r="A594" s="35" t="inlineStr">
        <is>
          <t>Cu-Mn-O</t>
        </is>
      </c>
      <c r="B594" s="36" t="n">
        <v>1800</v>
      </c>
      <c r="C594" s="36" t="n">
        <v>0.293684</v>
      </c>
      <c r="D594" s="36" t="n">
        <v>0.66</v>
      </c>
      <c r="E594" s="36" t="n">
        <v>0.046316</v>
      </c>
      <c r="F594" s="36" t="inlineStr">
        <is>
          <t>HALITE#1; IONIC_LIQ#1</t>
        </is>
      </c>
      <c r="G594" s="36" t="n">
        <v>2</v>
      </c>
      <c r="H594" s="36" t="inlineStr">
        <is>
          <t>HALITE#1</t>
        </is>
      </c>
      <c r="I594" s="36" t="n">
        <v>-142108.855309632</v>
      </c>
      <c r="J594" s="37" t="inlineStr"/>
    </row>
    <row r="595">
      <c r="A595" s="38" t="inlineStr">
        <is>
          <t>Cu-Mn-O</t>
        </is>
      </c>
      <c r="B595" s="39" t="n">
        <v>1800</v>
      </c>
      <c r="C595" s="39" t="n">
        <v>0.293684</v>
      </c>
      <c r="D595" s="39" t="n">
        <v>0.623684</v>
      </c>
      <c r="E595" s="39" t="n">
        <v>0.082632</v>
      </c>
      <c r="F595" s="39" t="inlineStr">
        <is>
          <t>HALITE#1; IONIC_LIQ#1</t>
        </is>
      </c>
      <c r="G595" s="39" t="n">
        <v>2</v>
      </c>
      <c r="H595" s="39" t="inlineStr">
        <is>
          <t>HALITE#1</t>
        </is>
      </c>
      <c r="I595" s="39" t="n">
        <v>-154126.2941223233</v>
      </c>
      <c r="J595" s="40" t="inlineStr"/>
    </row>
    <row r="596">
      <c r="A596" s="35" t="inlineStr">
        <is>
          <t>Cu-Mn-O</t>
        </is>
      </c>
      <c r="B596" s="36" t="n">
        <v>1800</v>
      </c>
      <c r="C596" s="36" t="n">
        <v>0.293684</v>
      </c>
      <c r="D596" s="36" t="n">
        <v>0.587368</v>
      </c>
      <c r="E596" s="36" t="n">
        <v>0.118947</v>
      </c>
      <c r="F596" s="36" t="inlineStr">
        <is>
          <t>HALITE#1; IONIC_LIQ#1</t>
        </is>
      </c>
      <c r="G596" s="36" t="n">
        <v>2</v>
      </c>
      <c r="H596" s="36" t="inlineStr">
        <is>
          <t>HALITE#1</t>
        </is>
      </c>
      <c r="I596" s="36" t="n">
        <v>-166093.1619468318</v>
      </c>
      <c r="J596" s="37" t="inlineStr"/>
    </row>
    <row r="597">
      <c r="A597" s="38" t="inlineStr">
        <is>
          <t>Cu-Mn-O</t>
        </is>
      </c>
      <c r="B597" s="39" t="n">
        <v>1800</v>
      </c>
      <c r="C597" s="39" t="n">
        <v>0.293684</v>
      </c>
      <c r="D597" s="39" t="n">
        <v>0.551053</v>
      </c>
      <c r="E597" s="39" t="n">
        <v>0.155263</v>
      </c>
      <c r="F597" s="39" t="inlineStr">
        <is>
          <t>HALITE#1; IONIC_LIQ#1</t>
        </is>
      </c>
      <c r="G597" s="39" t="n">
        <v>2</v>
      </c>
      <c r="H597" s="39" t="inlineStr">
        <is>
          <t>HALITE#1</t>
        </is>
      </c>
      <c r="I597" s="39" t="n">
        <v>-177991.3326715399</v>
      </c>
      <c r="J597" s="40" t="inlineStr"/>
    </row>
    <row r="598">
      <c r="A598" s="35" t="inlineStr">
        <is>
          <t>Cu-Mn-O</t>
        </is>
      </c>
      <c r="B598" s="36" t="n">
        <v>1800</v>
      </c>
      <c r="C598" s="36" t="n">
        <v>0.293684</v>
      </c>
      <c r="D598" s="36" t="n">
        <v>0.514737</v>
      </c>
      <c r="E598" s="36" t="n">
        <v>0.191579</v>
      </c>
      <c r="F598" s="36" t="inlineStr">
        <is>
          <t>HALITE#1; IONIC_LIQ#1</t>
        </is>
      </c>
      <c r="G598" s="36" t="n">
        <v>2</v>
      </c>
      <c r="H598" s="36" t="inlineStr">
        <is>
          <t>HALITE#1</t>
        </is>
      </c>
      <c r="I598" s="36" t="n">
        <v>-189791.6054180337</v>
      </c>
      <c r="J598" s="37" t="inlineStr"/>
    </row>
    <row r="599">
      <c r="A599" s="38" t="inlineStr">
        <is>
          <t>Cu-Mn-O</t>
        </is>
      </c>
      <c r="B599" s="39" t="n">
        <v>1800</v>
      </c>
      <c r="C599" s="39" t="n">
        <v>0.293684</v>
      </c>
      <c r="D599" s="39" t="n">
        <v>0.478421</v>
      </c>
      <c r="E599" s="39" t="n">
        <v>0.227895</v>
      </c>
      <c r="F599" s="39" t="inlineStr">
        <is>
          <t>HALITE#1; IONIC_LIQ#1</t>
        </is>
      </c>
      <c r="G599" s="39" t="n">
        <v>2</v>
      </c>
      <c r="H599" s="39" t="inlineStr">
        <is>
          <t>HALITE#1</t>
        </is>
      </c>
      <c r="I599" s="39" t="n">
        <v>-201443.6660742897</v>
      </c>
      <c r="J599" s="40" t="inlineStr"/>
    </row>
    <row r="600">
      <c r="A600" s="35" t="inlineStr">
        <is>
          <t>Cu-Mn-O</t>
        </is>
      </c>
      <c r="B600" s="36" t="n">
        <v>1800</v>
      </c>
      <c r="C600" s="36" t="n">
        <v>0.293684</v>
      </c>
      <c r="D600" s="36" t="n">
        <v>0.442105</v>
      </c>
      <c r="E600" s="36" t="n">
        <v>0.264211</v>
      </c>
      <c r="F600" s="36" t="inlineStr">
        <is>
          <t>HALITE#1; IONIC_LIQ#1</t>
        </is>
      </c>
      <c r="G600" s="36" t="n">
        <v>2</v>
      </c>
      <c r="H600" s="36" t="inlineStr">
        <is>
          <t>HALITE#1</t>
        </is>
      </c>
      <c r="I600" s="36" t="n">
        <v>-212852.8322478787</v>
      </c>
      <c r="J600" s="37" t="inlineStr"/>
    </row>
    <row r="601">
      <c r="A601" s="38" t="inlineStr">
        <is>
          <t>Cu-Mn-O</t>
        </is>
      </c>
      <c r="B601" s="39" t="n">
        <v>1800</v>
      </c>
      <c r="C601" s="39" t="n">
        <v>0.293684</v>
      </c>
      <c r="D601" s="39" t="n">
        <v>0.405789</v>
      </c>
      <c r="E601" s="39" t="n">
        <v>0.300526</v>
      </c>
      <c r="F601" s="39" t="inlineStr">
        <is>
          <t>HALITE#1; IONIC_LIQ#1</t>
        </is>
      </c>
      <c r="G601" s="39" t="n">
        <v>2</v>
      </c>
      <c r="H601" s="39" t="inlineStr">
        <is>
          <t>HALITE#1</t>
        </is>
      </c>
      <c r="I601" s="39" t="n">
        <v>-223816.6078504072</v>
      </c>
      <c r="J601" s="40" t="inlineStr"/>
    </row>
    <row r="602">
      <c r="A602" s="35" t="inlineStr">
        <is>
          <t>Cu-Mn-O</t>
        </is>
      </c>
      <c r="B602" s="36" t="n">
        <v>1800</v>
      </c>
      <c r="C602" s="36" t="n">
        <v>0.293684</v>
      </c>
      <c r="D602" s="36" t="n">
        <v>0.369474</v>
      </c>
      <c r="E602" s="36" t="n">
        <v>0.336842</v>
      </c>
      <c r="F602" s="36" t="inlineStr">
        <is>
          <t>HALITE#1; IONIC_LIQ#1</t>
        </is>
      </c>
      <c r="G602" s="36" t="n">
        <v>2</v>
      </c>
      <c r="H602" s="36" t="inlineStr">
        <is>
          <t>HALITE#1</t>
        </is>
      </c>
      <c r="I602" s="36" t="n">
        <v>-233779.2891990448</v>
      </c>
      <c r="J602" s="37" t="inlineStr"/>
    </row>
    <row r="603">
      <c r="A603" s="38" t="inlineStr">
        <is>
          <t>Cu-Mn-O</t>
        </is>
      </c>
      <c r="B603" s="39" t="n">
        <v>1800</v>
      </c>
      <c r="C603" s="39" t="n">
        <v>0.293684</v>
      </c>
      <c r="D603" s="39" t="n">
        <v>0.333158</v>
      </c>
      <c r="E603" s="39" t="n">
        <v>0.373158</v>
      </c>
      <c r="F603" s="39" t="inlineStr">
        <is>
          <t>HALITE#1; IONIC_LIQ#1; IONIC_LIQ#2</t>
        </is>
      </c>
      <c r="G603" s="39" t="n">
        <v>3</v>
      </c>
      <c r="H603" s="39" t="inlineStr">
        <is>
          <t>HALITE#1</t>
        </is>
      </c>
      <c r="I603" s="39" t="n">
        <v>-237476.5505657899</v>
      </c>
      <c r="J603" s="40" t="inlineStr"/>
    </row>
    <row r="604">
      <c r="A604" s="35" t="inlineStr">
        <is>
          <t>Cu-Mn-O</t>
        </is>
      </c>
      <c r="B604" s="36" t="n">
        <v>1800</v>
      </c>
      <c r="C604" s="36" t="n">
        <v>0.293684</v>
      </c>
      <c r="D604" s="36" t="n">
        <v>0.296842</v>
      </c>
      <c r="E604" s="36" t="n">
        <v>0.409474</v>
      </c>
      <c r="F604" s="36" t="inlineStr">
        <is>
          <t>IONIC_LIQ#1; IONIC_LIQ#2</t>
        </is>
      </c>
      <c r="G604" s="36" t="n">
        <v>2</v>
      </c>
      <c r="H604" s="36" t="inlineStr">
        <is>
          <t>IONIC_LIQ#1</t>
        </is>
      </c>
      <c r="I604" s="36" t="n">
        <v>-237246.9275863506</v>
      </c>
      <c r="J604" s="37" t="inlineStr"/>
    </row>
    <row r="605">
      <c r="A605" s="38" t="inlineStr">
        <is>
          <t>Cu-Mn-O</t>
        </is>
      </c>
      <c r="B605" s="39" t="n">
        <v>1800</v>
      </c>
      <c r="C605" s="39" t="n">
        <v>0.293684</v>
      </c>
      <c r="D605" s="39" t="n">
        <v>0.260526</v>
      </c>
      <c r="E605" s="39" t="n">
        <v>0.445789</v>
      </c>
      <c r="F605" s="39" t="inlineStr">
        <is>
          <t>IONIC_LIQ#2</t>
        </is>
      </c>
      <c r="G605" s="39" t="n">
        <v>1</v>
      </c>
      <c r="H605" s="39" t="inlineStr">
        <is>
          <t>IONIC_LIQ#2</t>
        </is>
      </c>
      <c r="I605" s="39" t="n">
        <v>-235776.8224206938</v>
      </c>
      <c r="J605" s="40" t="inlineStr"/>
    </row>
    <row r="606">
      <c r="A606" s="35" t="inlineStr">
        <is>
          <t>Cu-Mn-O</t>
        </is>
      </c>
      <c r="B606" s="36" t="n">
        <v>1800</v>
      </c>
      <c r="C606" s="36" t="n">
        <v>0.293684</v>
      </c>
      <c r="D606" s="36" t="n">
        <v>0.224211</v>
      </c>
      <c r="E606" s="36" t="n">
        <v>0.482105</v>
      </c>
      <c r="F606" s="36" t="inlineStr">
        <is>
          <t>GAS#1; IONIC_LIQ#2</t>
        </is>
      </c>
      <c r="G606" s="36" t="n">
        <v>2</v>
      </c>
      <c r="H606" s="36" t="inlineStr">
        <is>
          <t>GAS#1</t>
        </is>
      </c>
      <c r="I606" s="36" t="n">
        <v>-230446.3852040258</v>
      </c>
      <c r="J606" s="37" t="inlineStr"/>
    </row>
    <row r="607">
      <c r="A607" s="38" t="inlineStr">
        <is>
          <t>Cu-Mn-O</t>
        </is>
      </c>
      <c r="B607" s="39" t="n">
        <v>1800</v>
      </c>
      <c r="C607" s="39" t="n">
        <v>0.293684</v>
      </c>
      <c r="D607" s="39" t="n">
        <v>0.187895</v>
      </c>
      <c r="E607" s="39" t="n">
        <v>0.518421</v>
      </c>
      <c r="F607" s="39" t="inlineStr">
        <is>
          <t>GAS#1; IONIC_LIQ#2</t>
        </is>
      </c>
      <c r="G607" s="39" t="n">
        <v>2</v>
      </c>
      <c r="H607" s="39" t="inlineStr">
        <is>
          <t>GAS#1</t>
        </is>
      </c>
      <c r="I607" s="39" t="n">
        <v>-224095.9038238828</v>
      </c>
      <c r="J607" s="40" t="inlineStr"/>
    </row>
    <row r="608">
      <c r="A608" s="35" t="inlineStr">
        <is>
          <t>Cu-Mn-O</t>
        </is>
      </c>
      <c r="B608" s="36" t="n">
        <v>1800</v>
      </c>
      <c r="C608" s="36" t="n">
        <v>0.293684</v>
      </c>
      <c r="D608" s="36" t="n">
        <v>0.151579</v>
      </c>
      <c r="E608" s="36" t="n">
        <v>0.554737</v>
      </c>
      <c r="F608" s="36" t="inlineStr">
        <is>
          <t>GAS#1; IONIC_LIQ#2</t>
        </is>
      </c>
      <c r="G608" s="36" t="n">
        <v>2</v>
      </c>
      <c r="H608" s="36" t="inlineStr">
        <is>
          <t>GAS#1</t>
        </is>
      </c>
      <c r="I608" s="36" t="n">
        <v>-217691.8196928591</v>
      </c>
      <c r="J608" s="37" t="inlineStr"/>
    </row>
    <row r="609">
      <c r="A609" s="38" t="inlineStr">
        <is>
          <t>Cu-Mn-O</t>
        </is>
      </c>
      <c r="B609" s="39" t="n">
        <v>1800</v>
      </c>
      <c r="C609" s="39" t="n">
        <v>0.293684</v>
      </c>
      <c r="D609" s="39" t="n">
        <v>0.115263</v>
      </c>
      <c r="E609" s="39" t="n">
        <v>0.5910530000000001</v>
      </c>
      <c r="F609" s="39" t="inlineStr">
        <is>
          <t>GAS#1; IONIC_LIQ#2</t>
        </is>
      </c>
      <c r="G609" s="39" t="n">
        <v>2</v>
      </c>
      <c r="H609" s="39" t="inlineStr">
        <is>
          <t>GAS#1</t>
        </is>
      </c>
      <c r="I609" s="39" t="n">
        <v>-211215.5598764594</v>
      </c>
      <c r="J609" s="40" t="inlineStr"/>
    </row>
    <row r="610">
      <c r="A610" s="35" t="inlineStr">
        <is>
          <t>Cu-Mn-O</t>
        </is>
      </c>
      <c r="B610" s="36" t="n">
        <v>1800</v>
      </c>
      <c r="C610" s="36" t="n">
        <v>0.293684</v>
      </c>
      <c r="D610" s="36" t="n">
        <v>0.078947</v>
      </c>
      <c r="E610" s="36" t="n">
        <v>0.627368</v>
      </c>
      <c r="F610" s="36" t="inlineStr">
        <is>
          <t>GAS#1; IONIC_LIQ#2</t>
        </is>
      </c>
      <c r="G610" s="36" t="n">
        <v>2</v>
      </c>
      <c r="H610" s="36" t="inlineStr">
        <is>
          <t>GAS#1</t>
        </is>
      </c>
      <c r="I610" s="36" t="n">
        <v>-204634.6377750773</v>
      </c>
      <c r="J610" s="37" t="inlineStr"/>
    </row>
    <row r="611">
      <c r="A611" s="38" t="inlineStr">
        <is>
          <t>Cu-Mn-O</t>
        </is>
      </c>
      <c r="B611" s="39" t="n">
        <v>1800</v>
      </c>
      <c r="C611" s="39" t="n">
        <v>0.293684</v>
      </c>
      <c r="D611" s="39" t="n">
        <v>0.042632</v>
      </c>
      <c r="E611" s="39" t="n">
        <v>0.6636840000000001</v>
      </c>
      <c r="F611" s="39" t="inlineStr">
        <is>
          <t>GAS#1; IONIC_LIQ#2</t>
        </is>
      </c>
      <c r="G611" s="39" t="n">
        <v>2</v>
      </c>
      <c r="H611" s="39" t="inlineStr">
        <is>
          <t>GAS#1</t>
        </is>
      </c>
      <c r="I611" s="39" t="n">
        <v>-197880.6619611409</v>
      </c>
      <c r="J611" s="40" t="inlineStr"/>
    </row>
    <row r="612">
      <c r="A612" s="35" t="inlineStr">
        <is>
          <t>Cu-Mn-O</t>
        </is>
      </c>
      <c r="B612" s="36" t="n">
        <v>1800</v>
      </c>
      <c r="C612" s="36" t="n">
        <v>0.319474</v>
      </c>
      <c r="D612" s="36" t="n">
        <v>0.670526</v>
      </c>
      <c r="E612" s="36" t="n">
        <v>0.01</v>
      </c>
      <c r="F612" s="36" t="inlineStr">
        <is>
          <t>HALITE#1; IONIC_LIQ#1</t>
        </is>
      </c>
      <c r="G612" s="36" t="n">
        <v>2</v>
      </c>
      <c r="H612" s="36" t="inlineStr">
        <is>
          <t>HALITE#1</t>
        </is>
      </c>
      <c r="I612" s="36" t="n">
        <v>-130294.1835495416</v>
      </c>
      <c r="J612" s="37" t="inlineStr"/>
    </row>
    <row r="613">
      <c r="A613" s="38" t="inlineStr">
        <is>
          <t>Cu-Mn-O</t>
        </is>
      </c>
      <c r="B613" s="39" t="n">
        <v>1800</v>
      </c>
      <c r="C613" s="39" t="n">
        <v>0.319474</v>
      </c>
      <c r="D613" s="39" t="n">
        <v>0.634211</v>
      </c>
      <c r="E613" s="39" t="n">
        <v>0.046316</v>
      </c>
      <c r="F613" s="39" t="inlineStr">
        <is>
          <t>HALITE#1; IONIC_LIQ#1</t>
        </is>
      </c>
      <c r="G613" s="39" t="n">
        <v>2</v>
      </c>
      <c r="H613" s="39" t="inlineStr">
        <is>
          <t>HALITE#1</t>
        </is>
      </c>
      <c r="I613" s="39" t="n">
        <v>-142309.5353464745</v>
      </c>
      <c r="J613" s="40" t="inlineStr"/>
    </row>
    <row r="614">
      <c r="A614" s="35" t="inlineStr">
        <is>
          <t>Cu-Mn-O</t>
        </is>
      </c>
      <c r="B614" s="36" t="n">
        <v>1800</v>
      </c>
      <c r="C614" s="36" t="n">
        <v>0.319474</v>
      </c>
      <c r="D614" s="36" t="n">
        <v>0.597895</v>
      </c>
      <c r="E614" s="36" t="n">
        <v>0.082632</v>
      </c>
      <c r="F614" s="36" t="inlineStr">
        <is>
          <t>HALITE#1; IONIC_LIQ#1</t>
        </is>
      </c>
      <c r="G614" s="36" t="n">
        <v>2</v>
      </c>
      <c r="H614" s="36" t="inlineStr">
        <is>
          <t>HALITE#1</t>
        </is>
      </c>
      <c r="I614" s="36" t="n">
        <v>-154278.3550872664</v>
      </c>
      <c r="J614" s="37" t="inlineStr"/>
    </row>
    <row r="615">
      <c r="A615" s="38" t="inlineStr">
        <is>
          <t>Cu-Mn-O</t>
        </is>
      </c>
      <c r="B615" s="39" t="n">
        <v>1800</v>
      </c>
      <c r="C615" s="39" t="n">
        <v>0.319474</v>
      </c>
      <c r="D615" s="39" t="n">
        <v>0.5615790000000001</v>
      </c>
      <c r="E615" s="39" t="n">
        <v>0.118947</v>
      </c>
      <c r="F615" s="39" t="inlineStr">
        <is>
          <t>HALITE#1; IONIC_LIQ#1</t>
        </is>
      </c>
      <c r="G615" s="39" t="n">
        <v>2</v>
      </c>
      <c r="H615" s="39" t="inlineStr">
        <is>
          <t>HALITE#1</t>
        </is>
      </c>
      <c r="I615" s="39" t="n">
        <v>-166185.6133910616</v>
      </c>
      <c r="J615" s="40" t="inlineStr"/>
    </row>
    <row r="616">
      <c r="A616" s="35" t="inlineStr">
        <is>
          <t>Cu-Mn-O</t>
        </is>
      </c>
      <c r="B616" s="36" t="n">
        <v>1800</v>
      </c>
      <c r="C616" s="36" t="n">
        <v>0.319474</v>
      </c>
      <c r="D616" s="36" t="n">
        <v>0.525263</v>
      </c>
      <c r="E616" s="36" t="n">
        <v>0.155263</v>
      </c>
      <c r="F616" s="36" t="inlineStr">
        <is>
          <t>HALITE#1; IONIC_LIQ#1</t>
        </is>
      </c>
      <c r="G616" s="36" t="n">
        <v>2</v>
      </c>
      <c r="H616" s="36" t="inlineStr">
        <is>
          <t>HALITE#1</t>
        </is>
      </c>
      <c r="I616" s="36" t="n">
        <v>-178008.1329097906</v>
      </c>
      <c r="J616" s="37" t="inlineStr"/>
    </row>
    <row r="617">
      <c r="A617" s="38" t="inlineStr">
        <is>
          <t>Cu-Mn-O</t>
        </is>
      </c>
      <c r="B617" s="39" t="n">
        <v>1800</v>
      </c>
      <c r="C617" s="39" t="n">
        <v>0.319474</v>
      </c>
      <c r="D617" s="39" t="n">
        <v>0.488947</v>
      </c>
      <c r="E617" s="39" t="n">
        <v>0.191579</v>
      </c>
      <c r="F617" s="39" t="inlineStr">
        <is>
          <t>HALITE#1; IONIC_LIQ#1</t>
        </is>
      </c>
      <c r="G617" s="39" t="n">
        <v>2</v>
      </c>
      <c r="H617" s="39" t="inlineStr">
        <is>
          <t>HALITE#1</t>
        </is>
      </c>
      <c r="I617" s="39" t="n">
        <v>-189708.1585180608</v>
      </c>
      <c r="J617" s="40" t="inlineStr"/>
    </row>
    <row r="618">
      <c r="A618" s="35" t="inlineStr">
        <is>
          <t>Cu-Mn-O</t>
        </is>
      </c>
      <c r="B618" s="36" t="n">
        <v>1800</v>
      </c>
      <c r="C618" s="36" t="n">
        <v>0.319474</v>
      </c>
      <c r="D618" s="36" t="n">
        <v>0.452632</v>
      </c>
      <c r="E618" s="36" t="n">
        <v>0.227895</v>
      </c>
      <c r="F618" s="36" t="inlineStr">
        <is>
          <t>HALITE#1; IONIC_LIQ#1</t>
        </is>
      </c>
      <c r="G618" s="36" t="n">
        <v>2</v>
      </c>
      <c r="H618" s="36" t="inlineStr">
        <is>
          <t>HALITE#1</t>
        </is>
      </c>
      <c r="I618" s="36" t="n">
        <v>-201219.7736028131</v>
      </c>
      <c r="J618" s="37" t="inlineStr"/>
    </row>
    <row r="619">
      <c r="A619" s="38" t="inlineStr">
        <is>
          <t>Cu-Mn-O</t>
        </is>
      </c>
      <c r="B619" s="39" t="n">
        <v>1800</v>
      </c>
      <c r="C619" s="39" t="n">
        <v>0.319474</v>
      </c>
      <c r="D619" s="39" t="n">
        <v>0.416316</v>
      </c>
      <c r="E619" s="39" t="n">
        <v>0.264211</v>
      </c>
      <c r="F619" s="39" t="inlineStr">
        <is>
          <t>HALITE#1; IONIC_LIQ#1</t>
        </is>
      </c>
      <c r="G619" s="39" t="n">
        <v>2</v>
      </c>
      <c r="H619" s="39" t="inlineStr">
        <is>
          <t>HALITE#1</t>
        </is>
      </c>
      <c r="I619" s="39" t="n">
        <v>-212416.5668344852</v>
      </c>
      <c r="J619" s="40" t="inlineStr"/>
    </row>
    <row r="620">
      <c r="A620" s="35" t="inlineStr">
        <is>
          <t>Cu-Mn-O</t>
        </is>
      </c>
      <c r="B620" s="36" t="n">
        <v>1800</v>
      </c>
      <c r="C620" s="36" t="n">
        <v>0.319474</v>
      </c>
      <c r="D620" s="36" t="n">
        <v>0.38</v>
      </c>
      <c r="E620" s="36" t="n">
        <v>0.300526</v>
      </c>
      <c r="F620" s="36" t="inlineStr">
        <is>
          <t>HALITE#1; IONIC_LIQ#1</t>
        </is>
      </c>
      <c r="G620" s="36" t="n">
        <v>2</v>
      </c>
      <c r="H620" s="36" t="inlineStr">
        <is>
          <t>HALITE#1</t>
        </is>
      </c>
      <c r="I620" s="36" t="n">
        <v>-223017.4923166437</v>
      </c>
      <c r="J620" s="37" t="inlineStr"/>
    </row>
    <row r="621">
      <c r="A621" s="38" t="inlineStr">
        <is>
          <t>Cu-Mn-O</t>
        </is>
      </c>
      <c r="B621" s="39" t="n">
        <v>1800</v>
      </c>
      <c r="C621" s="39" t="n">
        <v>0.319474</v>
      </c>
      <c r="D621" s="39" t="n">
        <v>0.343684</v>
      </c>
      <c r="E621" s="39" t="n">
        <v>0.336842</v>
      </c>
      <c r="F621" s="39" t="inlineStr">
        <is>
          <t>HALITE#1; IONIC_LIQ#1</t>
        </is>
      </c>
      <c r="G621" s="39" t="n">
        <v>2</v>
      </c>
      <c r="H621" s="39" t="inlineStr">
        <is>
          <t>HALITE#1</t>
        </is>
      </c>
      <c r="I621" s="39" t="n">
        <v>-232079.695364062</v>
      </c>
      <c r="J621" s="40" t="inlineStr"/>
    </row>
    <row r="622">
      <c r="A622" s="35" t="inlineStr">
        <is>
          <t>Cu-Mn-O</t>
        </is>
      </c>
      <c r="B622" s="36" t="n">
        <v>1800</v>
      </c>
      <c r="C622" s="36" t="n">
        <v>0.319474</v>
      </c>
      <c r="D622" s="36" t="n">
        <v>0.307368</v>
      </c>
      <c r="E622" s="36" t="n">
        <v>0.373158</v>
      </c>
      <c r="F622" s="36" t="inlineStr">
        <is>
          <t>HALITE#1; IONIC_LIQ#1; IONIC_LIQ#2</t>
        </is>
      </c>
      <c r="G622" s="36" t="n">
        <v>3</v>
      </c>
      <c r="H622" s="36" t="inlineStr">
        <is>
          <t>HALITE#1</t>
        </is>
      </c>
      <c r="I622" s="36" t="n">
        <v>-232816.0565067788</v>
      </c>
      <c r="J622" s="37" t="inlineStr"/>
    </row>
    <row r="623">
      <c r="A623" s="38" t="inlineStr">
        <is>
          <t>Cu-Mn-O</t>
        </is>
      </c>
      <c r="B623" s="39" t="n">
        <v>1800</v>
      </c>
      <c r="C623" s="39" t="n">
        <v>0.319474</v>
      </c>
      <c r="D623" s="39" t="n">
        <v>0.271053</v>
      </c>
      <c r="E623" s="39" t="n">
        <v>0.409474</v>
      </c>
      <c r="F623" s="39" t="inlineStr">
        <is>
          <t>IONIC_LIQ#1; IONIC_LIQ#2</t>
        </is>
      </c>
      <c r="G623" s="39" t="n">
        <v>2</v>
      </c>
      <c r="H623" s="39" t="inlineStr">
        <is>
          <t>IONIC_LIQ#1</t>
        </is>
      </c>
      <c r="I623" s="39" t="n">
        <v>-232196.3622148592</v>
      </c>
      <c r="J623" s="40" t="inlineStr"/>
    </row>
    <row r="624">
      <c r="A624" s="35" t="inlineStr">
        <is>
          <t>Cu-Mn-O</t>
        </is>
      </c>
      <c r="B624" s="36" t="n">
        <v>1800</v>
      </c>
      <c r="C624" s="36" t="n">
        <v>0.319474</v>
      </c>
      <c r="D624" s="36" t="n">
        <v>0.234737</v>
      </c>
      <c r="E624" s="36" t="n">
        <v>0.445789</v>
      </c>
      <c r="F624" s="36" t="inlineStr">
        <is>
          <t>IONIC_LIQ#2</t>
        </is>
      </c>
      <c r="G624" s="36" t="n">
        <v>1</v>
      </c>
      <c r="H624" s="36" t="inlineStr">
        <is>
          <t>IONIC_LIQ#2</t>
        </is>
      </c>
      <c r="I624" s="36" t="n">
        <v>-230006.0420115761</v>
      </c>
      <c r="J624" s="37" t="inlineStr"/>
    </row>
    <row r="625">
      <c r="A625" s="38" t="inlineStr">
        <is>
          <t>Cu-Mn-O</t>
        </is>
      </c>
      <c r="B625" s="39" t="n">
        <v>1800</v>
      </c>
      <c r="C625" s="39" t="n">
        <v>0.319474</v>
      </c>
      <c r="D625" s="39" t="n">
        <v>0.198421</v>
      </c>
      <c r="E625" s="39" t="n">
        <v>0.482105</v>
      </c>
      <c r="F625" s="39" t="inlineStr">
        <is>
          <t>GAS#1; IONIC_LIQ#2</t>
        </is>
      </c>
      <c r="G625" s="39" t="n">
        <v>2</v>
      </c>
      <c r="H625" s="39" t="inlineStr">
        <is>
          <t>GAS#1</t>
        </is>
      </c>
      <c r="I625" s="39" t="n">
        <v>-224074.8938222934</v>
      </c>
      <c r="J625" s="40" t="inlineStr"/>
    </row>
    <row r="626">
      <c r="A626" s="35" t="inlineStr">
        <is>
          <t>Cu-Mn-O</t>
        </is>
      </c>
      <c r="B626" s="36" t="n">
        <v>1800</v>
      </c>
      <c r="C626" s="36" t="n">
        <v>0.319474</v>
      </c>
      <c r="D626" s="36" t="n">
        <v>0.162105</v>
      </c>
      <c r="E626" s="36" t="n">
        <v>0.518421</v>
      </c>
      <c r="F626" s="36" t="inlineStr">
        <is>
          <t>GAS#1; IONIC_LIQ#2</t>
        </is>
      </c>
      <c r="G626" s="36" t="n">
        <v>2</v>
      </c>
      <c r="H626" s="36" t="inlineStr">
        <is>
          <t>GAS#1</t>
        </is>
      </c>
      <c r="I626" s="36" t="n">
        <v>-217664.0119780149</v>
      </c>
      <c r="J626" s="37" t="inlineStr"/>
    </row>
    <row r="627">
      <c r="A627" s="38" t="inlineStr">
        <is>
          <t>Cu-Mn-O</t>
        </is>
      </c>
      <c r="B627" s="39" t="n">
        <v>1800</v>
      </c>
      <c r="C627" s="39" t="n">
        <v>0.319474</v>
      </c>
      <c r="D627" s="39" t="n">
        <v>0.125789</v>
      </c>
      <c r="E627" s="39" t="n">
        <v>0.554737</v>
      </c>
      <c r="F627" s="39" t="inlineStr">
        <is>
          <t>GAS#1; IONIC_LIQ#2</t>
        </is>
      </c>
      <c r="G627" s="39" t="n">
        <v>2</v>
      </c>
      <c r="H627" s="39" t="inlineStr">
        <is>
          <t>GAS#1</t>
        </is>
      </c>
      <c r="I627" s="39" t="n">
        <v>-211185.3729940621</v>
      </c>
      <c r="J627" s="40" t="inlineStr"/>
    </row>
    <row r="628">
      <c r="A628" s="35" t="inlineStr">
        <is>
          <t>Cu-Mn-O</t>
        </is>
      </c>
      <c r="B628" s="36" t="n">
        <v>1800</v>
      </c>
      <c r="C628" s="36" t="n">
        <v>0.319474</v>
      </c>
      <c r="D628" s="36" t="n">
        <v>0.089474</v>
      </c>
      <c r="E628" s="36" t="n">
        <v>0.5910530000000001</v>
      </c>
      <c r="F628" s="36" t="inlineStr">
        <is>
          <t>GAS#1; IONIC_LIQ#2</t>
        </is>
      </c>
      <c r="G628" s="36" t="n">
        <v>2</v>
      </c>
      <c r="H628" s="36" t="inlineStr">
        <is>
          <t>GAS#1</t>
        </is>
      </c>
      <c r="I628" s="36" t="n">
        <v>-204611.2967538795</v>
      </c>
      <c r="J628" s="37" t="inlineStr"/>
    </row>
    <row r="629">
      <c r="A629" s="38" t="inlineStr">
        <is>
          <t>Cu-Mn-O</t>
        </is>
      </c>
      <c r="B629" s="39" t="n">
        <v>1800</v>
      </c>
      <c r="C629" s="39" t="n">
        <v>0.319474</v>
      </c>
      <c r="D629" s="39" t="n">
        <v>0.053158</v>
      </c>
      <c r="E629" s="39" t="n">
        <v>0.627368</v>
      </c>
      <c r="F629" s="39" t="inlineStr">
        <is>
          <t>GAS#1; IONIC_LIQ#2</t>
        </is>
      </c>
      <c r="G629" s="39" t="n">
        <v>2</v>
      </c>
      <c r="H629" s="39" t="inlineStr">
        <is>
          <t>GAS#1</t>
        </is>
      </c>
      <c r="I629" s="39" t="n">
        <v>-197887.6215151821</v>
      </c>
      <c r="J629" s="40" t="inlineStr"/>
    </row>
    <row r="630">
      <c r="A630" s="35" t="inlineStr">
        <is>
          <t>Cu-Mn-O</t>
        </is>
      </c>
      <c r="B630" s="36" t="n">
        <v>1800</v>
      </c>
      <c r="C630" s="36" t="n">
        <v>0.319474</v>
      </c>
      <c r="D630" s="36" t="n">
        <v>0.016842</v>
      </c>
      <c r="E630" s="36" t="n">
        <v>0.6636840000000001</v>
      </c>
      <c r="F630" s="36" t="inlineStr">
        <is>
          <t>GAS#1; IONIC_LIQ#2</t>
        </is>
      </c>
      <c r="G630" s="36" t="n">
        <v>2</v>
      </c>
      <c r="H630" s="36" t="inlineStr">
        <is>
          <t>GAS#1</t>
        </is>
      </c>
      <c r="I630" s="36" t="n">
        <v>-190864.8425889972</v>
      </c>
      <c r="J630" s="37" t="inlineStr"/>
    </row>
    <row r="631">
      <c r="A631" s="38" t="inlineStr">
        <is>
          <t>Cu-Mn-O</t>
        </is>
      </c>
      <c r="B631" s="39" t="n">
        <v>1800</v>
      </c>
      <c r="C631" s="39" t="n">
        <v>0.345263</v>
      </c>
      <c r="D631" s="39" t="n">
        <v>0.644737</v>
      </c>
      <c r="E631" s="39" t="n">
        <v>0.01</v>
      </c>
      <c r="F631" s="39" t="inlineStr">
        <is>
          <t>HALITE#1; IONIC_LIQ#1</t>
        </is>
      </c>
      <c r="G631" s="39" t="n">
        <v>2</v>
      </c>
      <c r="H631" s="39" t="inlineStr">
        <is>
          <t>HALITE#1</t>
        </is>
      </c>
      <c r="I631" s="39" t="n">
        <v>-130492.7730908234</v>
      </c>
      <c r="J631" s="40" t="inlineStr"/>
    </row>
    <row r="632">
      <c r="A632" s="35" t="inlineStr">
        <is>
          <t>Cu-Mn-O</t>
        </is>
      </c>
      <c r="B632" s="36" t="n">
        <v>1800</v>
      </c>
      <c r="C632" s="36" t="n">
        <v>0.345263</v>
      </c>
      <c r="D632" s="36" t="n">
        <v>0.608421</v>
      </c>
      <c r="E632" s="36" t="n">
        <v>0.046316</v>
      </c>
      <c r="F632" s="36" t="inlineStr">
        <is>
          <t>HALITE#1; IONIC_LIQ#1</t>
        </is>
      </c>
      <c r="G632" s="36" t="n">
        <v>2</v>
      </c>
      <c r="H632" s="36" t="inlineStr">
        <is>
          <t>HALITE#1</t>
        </is>
      </c>
      <c r="I632" s="36" t="n">
        <v>-142463.2294142401</v>
      </c>
      <c r="J632" s="37" t="inlineStr"/>
    </row>
    <row r="633">
      <c r="A633" s="38" t="inlineStr">
        <is>
          <t>Cu-Mn-O</t>
        </is>
      </c>
      <c r="B633" s="39" t="n">
        <v>1800</v>
      </c>
      <c r="C633" s="39" t="n">
        <v>0.345263</v>
      </c>
      <c r="D633" s="39" t="n">
        <v>0.572105</v>
      </c>
      <c r="E633" s="39" t="n">
        <v>0.082632</v>
      </c>
      <c r="F633" s="39" t="inlineStr">
        <is>
          <t>HALITE#1; IONIC_LIQ#1</t>
        </is>
      </c>
      <c r="G633" s="39" t="n">
        <v>2</v>
      </c>
      <c r="H633" s="39" t="inlineStr">
        <is>
          <t>HALITE#1</t>
        </is>
      </c>
      <c r="I633" s="39" t="n">
        <v>-154377.9237858812</v>
      </c>
      <c r="J633" s="40" t="inlineStr"/>
    </row>
    <row r="634">
      <c r="A634" s="35" t="inlineStr">
        <is>
          <t>Cu-Mn-O</t>
        </is>
      </c>
      <c r="B634" s="36" t="n">
        <v>1800</v>
      </c>
      <c r="C634" s="36" t="n">
        <v>0.345263</v>
      </c>
      <c r="D634" s="36" t="n">
        <v>0.535789</v>
      </c>
      <c r="E634" s="36" t="n">
        <v>0.118947</v>
      </c>
      <c r="F634" s="36" t="inlineStr">
        <is>
          <t>HALITE#1; IONIC_LIQ#1</t>
        </is>
      </c>
      <c r="G634" s="36" t="n">
        <v>2</v>
      </c>
      <c r="H634" s="36" t="inlineStr">
        <is>
          <t>HALITE#1</t>
        </is>
      </c>
      <c r="I634" s="36" t="n">
        <v>-166218.0175908093</v>
      </c>
      <c r="J634" s="37" t="inlineStr"/>
    </row>
    <row r="635">
      <c r="A635" s="38" t="inlineStr">
        <is>
          <t>Cu-Mn-O</t>
        </is>
      </c>
      <c r="B635" s="39" t="n">
        <v>1800</v>
      </c>
      <c r="C635" s="39" t="n">
        <v>0.345263</v>
      </c>
      <c r="D635" s="39" t="n">
        <v>0.499474</v>
      </c>
      <c r="E635" s="39" t="n">
        <v>0.155263</v>
      </c>
      <c r="F635" s="39" t="inlineStr">
        <is>
          <t>HALITE#1; IONIC_LIQ#1</t>
        </is>
      </c>
      <c r="G635" s="39" t="n">
        <v>2</v>
      </c>
      <c r="H635" s="39" t="inlineStr">
        <is>
          <t>HALITE#1</t>
        </is>
      </c>
      <c r="I635" s="39" t="n">
        <v>-177954.1883857001</v>
      </c>
      <c r="J635" s="40" t="inlineStr"/>
    </row>
    <row r="636">
      <c r="A636" s="35" t="inlineStr">
        <is>
          <t>Cu-Mn-O</t>
        </is>
      </c>
      <c r="B636" s="36" t="n">
        <v>1800</v>
      </c>
      <c r="C636" s="36" t="n">
        <v>0.345263</v>
      </c>
      <c r="D636" s="36" t="n">
        <v>0.463158</v>
      </c>
      <c r="E636" s="36" t="n">
        <v>0.191579</v>
      </c>
      <c r="F636" s="36" t="inlineStr">
        <is>
          <t>HALITE#1; IONIC_LIQ#1</t>
        </is>
      </c>
      <c r="G636" s="36" t="n">
        <v>2</v>
      </c>
      <c r="H636" s="36" t="inlineStr">
        <is>
          <t>HALITE#1</t>
        </is>
      </c>
      <c r="I636" s="36" t="n">
        <v>-189538.1606988196</v>
      </c>
      <c r="J636" s="37" t="inlineStr"/>
    </row>
    <row r="637">
      <c r="A637" s="38" t="inlineStr">
        <is>
          <t>Cu-Mn-O</t>
        </is>
      </c>
      <c r="B637" s="39" t="n">
        <v>1800</v>
      </c>
      <c r="C637" s="39" t="n">
        <v>0.345263</v>
      </c>
      <c r="D637" s="39" t="n">
        <v>0.426842</v>
      </c>
      <c r="E637" s="39" t="n">
        <v>0.227895</v>
      </c>
      <c r="F637" s="39" t="inlineStr">
        <is>
          <t>HALITE#1; IONIC_LIQ#1</t>
        </is>
      </c>
      <c r="G637" s="39" t="n">
        <v>2</v>
      </c>
      <c r="H637" s="39" t="inlineStr">
        <is>
          <t>HALITE#1</t>
        </is>
      </c>
      <c r="I637" s="39" t="n">
        <v>-200884.4680363465</v>
      </c>
      <c r="J637" s="40" t="inlineStr"/>
    </row>
    <row r="638">
      <c r="A638" s="35" t="inlineStr">
        <is>
          <t>Cu-Mn-O</t>
        </is>
      </c>
      <c r="B638" s="36" t="n">
        <v>1800</v>
      </c>
      <c r="C638" s="36" t="n">
        <v>0.345263</v>
      </c>
      <c r="D638" s="36" t="n">
        <v>0.390526</v>
      </c>
      <c r="E638" s="36" t="n">
        <v>0.264211</v>
      </c>
      <c r="F638" s="36" t="inlineStr">
        <is>
          <t>HALITE#1; IONIC_LIQ#1</t>
        </is>
      </c>
      <c r="G638" s="36" t="n">
        <v>2</v>
      </c>
      <c r="H638" s="36" t="inlineStr">
        <is>
          <t>HALITE#1</t>
        </is>
      </c>
      <c r="I638" s="36" t="n">
        <v>-211825.3499298944</v>
      </c>
      <c r="J638" s="37" t="inlineStr"/>
    </row>
    <row r="639">
      <c r="A639" s="38" t="inlineStr">
        <is>
          <t>Cu-Mn-O</t>
        </is>
      </c>
      <c r="B639" s="39" t="n">
        <v>1800</v>
      </c>
      <c r="C639" s="39" t="n">
        <v>0.345263</v>
      </c>
      <c r="D639" s="39" t="n">
        <v>0.354211</v>
      </c>
      <c r="E639" s="39" t="n">
        <v>0.300526</v>
      </c>
      <c r="F639" s="39" t="inlineStr">
        <is>
          <t>HALITE#1; IONIC_LIQ#1</t>
        </is>
      </c>
      <c r="G639" s="39" t="n">
        <v>2</v>
      </c>
      <c r="H639" s="39" t="inlineStr">
        <is>
          <t>HALITE#1</t>
        </is>
      </c>
      <c r="I639" s="39" t="n">
        <v>-221964.6297323013</v>
      </c>
      <c r="J639" s="40" t="inlineStr"/>
    </row>
    <row r="640">
      <c r="A640" s="35" t="inlineStr">
        <is>
          <t>Cu-Mn-O</t>
        </is>
      </c>
      <c r="B640" s="36" t="n">
        <v>1800</v>
      </c>
      <c r="C640" s="36" t="n">
        <v>0.345263</v>
      </c>
      <c r="D640" s="36" t="n">
        <v>0.317895</v>
      </c>
      <c r="E640" s="36" t="n">
        <v>0.336842</v>
      </c>
      <c r="F640" s="36" t="inlineStr">
        <is>
          <t>HALITE#1; IONIC_LIQ#1; IONIC_LIQ#2</t>
        </is>
      </c>
      <c r="G640" s="36" t="n">
        <v>3</v>
      </c>
      <c r="H640" s="36" t="inlineStr">
        <is>
          <t>HALITE#1</t>
        </is>
      </c>
      <c r="I640" s="36" t="n">
        <v>-228228.0381751479</v>
      </c>
      <c r="J640" s="37" t="inlineStr"/>
    </row>
    <row r="641">
      <c r="A641" s="38" t="inlineStr">
        <is>
          <t>Cu-Mn-O</t>
        </is>
      </c>
      <c r="B641" s="39" t="n">
        <v>1800</v>
      </c>
      <c r="C641" s="39" t="n">
        <v>0.345263</v>
      </c>
      <c r="D641" s="39" t="n">
        <v>0.281579</v>
      </c>
      <c r="E641" s="39" t="n">
        <v>0.373158</v>
      </c>
      <c r="F641" s="39" t="inlineStr">
        <is>
          <t>IONIC_LIQ#1; IONIC_LIQ#2</t>
        </is>
      </c>
      <c r="G641" s="39" t="n">
        <v>2</v>
      </c>
      <c r="H641" s="39" t="inlineStr">
        <is>
          <t>IONIC_LIQ#1</t>
        </is>
      </c>
      <c r="I641" s="39" t="n">
        <v>-228114.2698997878</v>
      </c>
      <c r="J641" s="40" t="inlineStr"/>
    </row>
    <row r="642">
      <c r="A642" s="35" t="inlineStr">
        <is>
          <t>Cu-Mn-O</t>
        </is>
      </c>
      <c r="B642" s="36" t="n">
        <v>1800</v>
      </c>
      <c r="C642" s="36" t="n">
        <v>0.345263</v>
      </c>
      <c r="D642" s="36" t="n">
        <v>0.245263</v>
      </c>
      <c r="E642" s="36" t="n">
        <v>0.409474</v>
      </c>
      <c r="F642" s="36" t="inlineStr">
        <is>
          <t>IONIC_LIQ#1; IONIC_LIQ#2</t>
        </is>
      </c>
      <c r="G642" s="36" t="n">
        <v>2</v>
      </c>
      <c r="H642" s="36" t="inlineStr">
        <is>
          <t>IONIC_LIQ#1</t>
        </is>
      </c>
      <c r="I642" s="36" t="n">
        <v>-226954.6958471133</v>
      </c>
      <c r="J642" s="37" t="inlineStr"/>
    </row>
    <row r="643">
      <c r="A643" s="38" t="inlineStr">
        <is>
          <t>Cu-Mn-O</t>
        </is>
      </c>
      <c r="B643" s="39" t="n">
        <v>1800</v>
      </c>
      <c r="C643" s="39" t="n">
        <v>0.345263</v>
      </c>
      <c r="D643" s="39" t="n">
        <v>0.208947</v>
      </c>
      <c r="E643" s="39" t="n">
        <v>0.445789</v>
      </c>
      <c r="F643" s="39" t="inlineStr">
        <is>
          <t>IONIC_LIQ#2</t>
        </is>
      </c>
      <c r="G643" s="39" t="n">
        <v>1</v>
      </c>
      <c r="H643" s="39" t="inlineStr">
        <is>
          <t>IONIC_LIQ#2</t>
        </is>
      </c>
      <c r="I643" s="39" t="n">
        <v>-223935.2668600765</v>
      </c>
      <c r="J643" s="40" t="inlineStr"/>
    </row>
    <row r="644">
      <c r="A644" s="35" t="inlineStr">
        <is>
          <t>Cu-Mn-O</t>
        </is>
      </c>
      <c r="B644" s="36" t="n">
        <v>1800</v>
      </c>
      <c r="C644" s="36" t="n">
        <v>0.345263</v>
      </c>
      <c r="D644" s="36" t="n">
        <v>0.172632</v>
      </c>
      <c r="E644" s="36" t="n">
        <v>0.482105</v>
      </c>
      <c r="F644" s="36" t="inlineStr">
        <is>
          <t>GAS#1; IONIC_LIQ#2</t>
        </is>
      </c>
      <c r="G644" s="36" t="n">
        <v>2</v>
      </c>
      <c r="H644" s="36" t="inlineStr">
        <is>
          <t>GAS#1</t>
        </is>
      </c>
      <c r="I644" s="36" t="n">
        <v>-217635.8696237296</v>
      </c>
      <c r="J644" s="37" t="inlineStr"/>
    </row>
    <row r="645">
      <c r="A645" s="38" t="inlineStr">
        <is>
          <t>Cu-Mn-O</t>
        </is>
      </c>
      <c r="B645" s="39" t="n">
        <v>1800</v>
      </c>
      <c r="C645" s="39" t="n">
        <v>0.345263</v>
      </c>
      <c r="D645" s="39" t="n">
        <v>0.136316</v>
      </c>
      <c r="E645" s="39" t="n">
        <v>0.518421</v>
      </c>
      <c r="F645" s="39" t="inlineStr">
        <is>
          <t>GAS#1; IONIC_LIQ#2</t>
        </is>
      </c>
      <c r="G645" s="39" t="n">
        <v>2</v>
      </c>
      <c r="H645" s="39" t="inlineStr">
        <is>
          <t>GAS#1</t>
        </is>
      </c>
      <c r="I645" s="39" t="n">
        <v>-211155.1763076946</v>
      </c>
      <c r="J645" s="40" t="inlineStr"/>
    </row>
    <row r="646">
      <c r="A646" s="35" t="inlineStr">
        <is>
          <t>Cu-Mn-O</t>
        </is>
      </c>
      <c r="B646" s="36" t="n">
        <v>1800</v>
      </c>
      <c r="C646" s="36" t="n">
        <v>0.345263</v>
      </c>
      <c r="D646" s="36" t="n">
        <v>0.1</v>
      </c>
      <c r="E646" s="36" t="n">
        <v>0.554737</v>
      </c>
      <c r="F646" s="36" t="inlineStr">
        <is>
          <t>GAS#1; IONIC_LIQ#2</t>
        </is>
      </c>
      <c r="G646" s="36" t="n">
        <v>2</v>
      </c>
      <c r="H646" s="36" t="inlineStr">
        <is>
          <t>GAS#1</t>
        </is>
      </c>
      <c r="I646" s="36" t="n">
        <v>-204586.752759926</v>
      </c>
      <c r="J646" s="37" t="inlineStr"/>
    </row>
    <row r="647">
      <c r="A647" s="38" t="inlineStr">
        <is>
          <t>Cu-Mn-O</t>
        </is>
      </c>
      <c r="B647" s="39" t="n">
        <v>1800</v>
      </c>
      <c r="C647" s="39" t="n">
        <v>0.345263</v>
      </c>
      <c r="D647" s="39" t="n">
        <v>0.063684</v>
      </c>
      <c r="E647" s="39" t="n">
        <v>0.5910530000000001</v>
      </c>
      <c r="F647" s="39" t="inlineStr">
        <is>
          <t>GAS#1; IONIC_LIQ#2</t>
        </is>
      </c>
      <c r="G647" s="39" t="n">
        <v>2</v>
      </c>
      <c r="H647" s="39" t="inlineStr">
        <is>
          <t>GAS#1</t>
        </is>
      </c>
      <c r="I647" s="39" t="n">
        <v>-197886.5479710765</v>
      </c>
      <c r="J647" s="40" t="inlineStr"/>
    </row>
    <row r="648">
      <c r="A648" s="35" t="inlineStr">
        <is>
          <t>Cu-Mn-O</t>
        </is>
      </c>
      <c r="B648" s="36" t="n">
        <v>1800</v>
      </c>
      <c r="C648" s="36" t="n">
        <v>0.345263</v>
      </c>
      <c r="D648" s="36" t="n">
        <v>0.027368</v>
      </c>
      <c r="E648" s="36" t="n">
        <v>0.627368</v>
      </c>
      <c r="F648" s="36" t="inlineStr">
        <is>
          <t>GAS#1; IONIC_LIQ#2</t>
        </is>
      </c>
      <c r="G648" s="36" t="n">
        <v>2</v>
      </c>
      <c r="H648" s="36" t="inlineStr">
        <is>
          <t>GAS#1</t>
        </is>
      </c>
      <c r="I648" s="36" t="n">
        <v>-190949.6871744906</v>
      </c>
      <c r="J648" s="37" t="inlineStr"/>
    </row>
    <row r="649">
      <c r="A649" s="38" t="inlineStr">
        <is>
          <t>Cu-Mn-O</t>
        </is>
      </c>
      <c r="B649" s="39" t="n">
        <v>1800</v>
      </c>
      <c r="C649" s="39" t="n">
        <v>0.371053</v>
      </c>
      <c r="D649" s="39" t="n">
        <v>0.618947</v>
      </c>
      <c r="E649" s="39" t="n">
        <v>0.01</v>
      </c>
      <c r="F649" s="39" t="inlineStr">
        <is>
          <t>HALITE#1; IONIC_LIQ#1</t>
        </is>
      </c>
      <c r="G649" s="39" t="n">
        <v>2</v>
      </c>
      <c r="H649" s="39" t="inlineStr">
        <is>
          <t>HALITE#1</t>
        </is>
      </c>
      <c r="I649" s="39" t="n">
        <v>-130647.8563745308</v>
      </c>
      <c r="J649" s="40" t="inlineStr"/>
    </row>
    <row r="650">
      <c r="A650" s="35" t="inlineStr">
        <is>
          <t>Cu-Mn-O</t>
        </is>
      </c>
      <c r="B650" s="36" t="n">
        <v>1800</v>
      </c>
      <c r="C650" s="36" t="n">
        <v>0.371053</v>
      </c>
      <c r="D650" s="36" t="n">
        <v>0.582632</v>
      </c>
      <c r="E650" s="36" t="n">
        <v>0.046316</v>
      </c>
      <c r="F650" s="36" t="inlineStr">
        <is>
          <t>HALITE#1; IONIC_LIQ#1</t>
        </is>
      </c>
      <c r="G650" s="36" t="n">
        <v>2</v>
      </c>
      <c r="H650" s="36" t="inlineStr">
        <is>
          <t>HALITE#1</t>
        </is>
      </c>
      <c r="I650" s="36" t="n">
        <v>-142568.7479511519</v>
      </c>
      <c r="J650" s="37" t="inlineStr"/>
    </row>
    <row r="651">
      <c r="A651" s="38" t="inlineStr">
        <is>
          <t>Cu-Mn-O</t>
        </is>
      </c>
      <c r="B651" s="39" t="n">
        <v>1800</v>
      </c>
      <c r="C651" s="39" t="n">
        <v>0.371053</v>
      </c>
      <c r="D651" s="39" t="n">
        <v>0.546316</v>
      </c>
      <c r="E651" s="39" t="n">
        <v>0.082632</v>
      </c>
      <c r="F651" s="39" t="inlineStr">
        <is>
          <t>HALITE#1; IONIC_LIQ#1</t>
        </is>
      </c>
      <c r="G651" s="39" t="n">
        <v>2</v>
      </c>
      <c r="H651" s="39" t="inlineStr">
        <is>
          <t>HALITE#1</t>
        </is>
      </c>
      <c r="I651" s="39" t="n">
        <v>-154423.0716654384</v>
      </c>
      <c r="J651" s="40" t="inlineStr"/>
    </row>
    <row r="652">
      <c r="A652" s="35" t="inlineStr">
        <is>
          <t>Cu-Mn-O</t>
        </is>
      </c>
      <c r="B652" s="36" t="n">
        <v>1800</v>
      </c>
      <c r="C652" s="36" t="n">
        <v>0.371053</v>
      </c>
      <c r="D652" s="36" t="n">
        <v>0.51</v>
      </c>
      <c r="E652" s="36" t="n">
        <v>0.118947</v>
      </c>
      <c r="F652" s="36" t="inlineStr">
        <is>
          <t>HALITE#1; IONIC_LIQ#1</t>
        </is>
      </c>
      <c r="G652" s="36" t="n">
        <v>2</v>
      </c>
      <c r="H652" s="36" t="inlineStr">
        <is>
          <t>HALITE#1</t>
        </is>
      </c>
      <c r="I652" s="36" t="n">
        <v>-166187.4267062139</v>
      </c>
      <c r="J652" s="37" t="inlineStr"/>
    </row>
    <row r="653">
      <c r="A653" s="38" t="inlineStr">
        <is>
          <t>Cu-Mn-O</t>
        </is>
      </c>
      <c r="B653" s="39" t="n">
        <v>1800</v>
      </c>
      <c r="C653" s="39" t="n">
        <v>0.371053</v>
      </c>
      <c r="D653" s="39" t="n">
        <v>0.473684</v>
      </c>
      <c r="E653" s="39" t="n">
        <v>0.155263</v>
      </c>
      <c r="F653" s="39" t="inlineStr">
        <is>
          <t>HALITE#1; IONIC_LIQ#1</t>
        </is>
      </c>
      <c r="G653" s="39" t="n">
        <v>2</v>
      </c>
      <c r="H653" s="39" t="inlineStr">
        <is>
          <t>HALITE#1</t>
        </is>
      </c>
      <c r="I653" s="39" t="n">
        <v>-177825.0675260306</v>
      </c>
      <c r="J653" s="40" t="inlineStr"/>
    </row>
    <row r="654">
      <c r="A654" s="35" t="inlineStr">
        <is>
          <t>Cu-Mn-O</t>
        </is>
      </c>
      <c r="B654" s="36" t="n">
        <v>1800</v>
      </c>
      <c r="C654" s="36" t="n">
        <v>0.371053</v>
      </c>
      <c r="D654" s="36" t="n">
        <v>0.437368</v>
      </c>
      <c r="E654" s="36" t="n">
        <v>0.191579</v>
      </c>
      <c r="F654" s="36" t="inlineStr">
        <is>
          <t>HALITE#1; IONIC_LIQ#1</t>
        </is>
      </c>
      <c r="G654" s="36" t="n">
        <v>2</v>
      </c>
      <c r="H654" s="36" t="inlineStr">
        <is>
          <t>HALITE#1</t>
        </is>
      </c>
      <c r="I654" s="36" t="n">
        <v>-189274.8361214256</v>
      </c>
      <c r="J654" s="37" t="inlineStr"/>
    </row>
    <row r="655">
      <c r="A655" s="38" t="inlineStr">
        <is>
          <t>Cu-Mn-O</t>
        </is>
      </c>
      <c r="B655" s="39" t="n">
        <v>1800</v>
      </c>
      <c r="C655" s="39" t="n">
        <v>0.371053</v>
      </c>
      <c r="D655" s="39" t="n">
        <v>0.401053</v>
      </c>
      <c r="E655" s="39" t="n">
        <v>0.227895</v>
      </c>
      <c r="F655" s="39" t="inlineStr">
        <is>
          <t>HALITE#1; IONIC_LIQ#1</t>
        </is>
      </c>
      <c r="G655" s="39" t="n">
        <v>2</v>
      </c>
      <c r="H655" s="39" t="inlineStr">
        <is>
          <t>HALITE#1</t>
        </is>
      </c>
      <c r="I655" s="39" t="n">
        <v>-200426.7142480851</v>
      </c>
      <c r="J655" s="40" t="inlineStr"/>
    </row>
    <row r="656">
      <c r="A656" s="35" t="inlineStr">
        <is>
          <t>Cu-Mn-O</t>
        </is>
      </c>
      <c r="B656" s="36" t="n">
        <v>1800</v>
      </c>
      <c r="C656" s="36" t="n">
        <v>0.371053</v>
      </c>
      <c r="D656" s="36" t="n">
        <v>0.364737</v>
      </c>
      <c r="E656" s="36" t="n">
        <v>0.264211</v>
      </c>
      <c r="F656" s="36" t="inlineStr">
        <is>
          <t>HALITE#1; IONIC_LIQ#1</t>
        </is>
      </c>
      <c r="G656" s="36" t="n">
        <v>2</v>
      </c>
      <c r="H656" s="36" t="inlineStr">
        <is>
          <t>HALITE#1</t>
        </is>
      </c>
      <c r="I656" s="36" t="n">
        <v>-211057.8754782923</v>
      </c>
      <c r="J656" s="37" t="inlineStr"/>
    </row>
    <row r="657">
      <c r="A657" s="38" t="inlineStr">
        <is>
          <t>Cu-Mn-O</t>
        </is>
      </c>
      <c r="B657" s="39" t="n">
        <v>1800</v>
      </c>
      <c r="C657" s="39" t="n">
        <v>0.371053</v>
      </c>
      <c r="D657" s="39" t="n">
        <v>0.328421</v>
      </c>
      <c r="E657" s="39" t="n">
        <v>0.300526</v>
      </c>
      <c r="F657" s="39" t="inlineStr">
        <is>
          <t>HALITE#1; IONIC_LIQ#1</t>
        </is>
      </c>
      <c r="G657" s="39" t="n">
        <v>2</v>
      </c>
      <c r="H657" s="39" t="inlineStr">
        <is>
          <t>HALITE#1</t>
        </is>
      </c>
      <c r="I657" s="39" t="n">
        <v>-220581.5100564092</v>
      </c>
      <c r="J657" s="40" t="inlineStr"/>
    </row>
    <row r="658">
      <c r="A658" s="35" t="inlineStr">
        <is>
          <t>Cu-Mn-O</t>
        </is>
      </c>
      <c r="B658" s="36" t="n">
        <v>1800</v>
      </c>
      <c r="C658" s="36" t="n">
        <v>0.371053</v>
      </c>
      <c r="D658" s="36" t="n">
        <v>0.292105</v>
      </c>
      <c r="E658" s="36" t="n">
        <v>0.336842</v>
      </c>
      <c r="F658" s="36" t="inlineStr">
        <is>
          <t>HALITE#1; IONIC_LIQ#1; IONIC_LIQ#2</t>
        </is>
      </c>
      <c r="G658" s="36" t="n">
        <v>3</v>
      </c>
      <c r="H658" s="36" t="inlineStr">
        <is>
          <t>HALITE#1</t>
        </is>
      </c>
      <c r="I658" s="36" t="n">
        <v>-223567.5441161369</v>
      </c>
      <c r="J658" s="37" t="inlineStr"/>
    </row>
    <row r="659">
      <c r="A659" s="38" t="inlineStr">
        <is>
          <t>Cu-Mn-O</t>
        </is>
      </c>
      <c r="B659" s="39" t="n">
        <v>1800</v>
      </c>
      <c r="C659" s="39" t="n">
        <v>0.371053</v>
      </c>
      <c r="D659" s="39" t="n">
        <v>0.255789</v>
      </c>
      <c r="E659" s="39" t="n">
        <v>0.373158</v>
      </c>
      <c r="F659" s="39" t="inlineStr">
        <is>
          <t>IONIC_LIQ#1; IONIC_LIQ#2</t>
        </is>
      </c>
      <c r="G659" s="39" t="n">
        <v>2</v>
      </c>
      <c r="H659" s="39" t="inlineStr">
        <is>
          <t>IONIC_LIQ#1</t>
        </is>
      </c>
      <c r="I659" s="39" t="n">
        <v>-223167.8760287678</v>
      </c>
      <c r="J659" s="40" t="inlineStr"/>
    </row>
    <row r="660">
      <c r="A660" s="35" t="inlineStr">
        <is>
          <t>Cu-Mn-O</t>
        </is>
      </c>
      <c r="B660" s="36" t="n">
        <v>1800</v>
      </c>
      <c r="C660" s="36" t="n">
        <v>0.371053</v>
      </c>
      <c r="D660" s="36" t="n">
        <v>0.219474</v>
      </c>
      <c r="E660" s="36" t="n">
        <v>0.409474</v>
      </c>
      <c r="F660" s="36" t="inlineStr">
        <is>
          <t>IONIC_LIQ#1; IONIC_LIQ#2</t>
        </is>
      </c>
      <c r="G660" s="36" t="n">
        <v>2</v>
      </c>
      <c r="H660" s="36" t="inlineStr">
        <is>
          <t>IONIC_LIQ#1</t>
        </is>
      </c>
      <c r="I660" s="36" t="n">
        <v>-221548.7937957075</v>
      </c>
      <c r="J660" s="37" t="inlineStr"/>
    </row>
    <row r="661">
      <c r="A661" s="38" t="inlineStr">
        <is>
          <t>Cu-Mn-O</t>
        </is>
      </c>
      <c r="B661" s="39" t="n">
        <v>1800</v>
      </c>
      <c r="C661" s="39" t="n">
        <v>0.371053</v>
      </c>
      <c r="D661" s="39" t="n">
        <v>0.183158</v>
      </c>
      <c r="E661" s="39" t="n">
        <v>0.445789</v>
      </c>
      <c r="F661" s="39" t="inlineStr">
        <is>
          <t>IONIC_LIQ#2</t>
        </is>
      </c>
      <c r="G661" s="39" t="n">
        <v>1</v>
      </c>
      <c r="H661" s="39" t="inlineStr">
        <is>
          <t>IONIC_LIQ#2</t>
        </is>
      </c>
      <c r="I661" s="39" t="n">
        <v>-217604.9010004624</v>
      </c>
      <c r="J661" s="40" t="inlineStr"/>
    </row>
    <row r="662">
      <c r="A662" s="35" t="inlineStr">
        <is>
          <t>Cu-Mn-O</t>
        </is>
      </c>
      <c r="B662" s="36" t="n">
        <v>1800</v>
      </c>
      <c r="C662" s="36" t="n">
        <v>0.371053</v>
      </c>
      <c r="D662" s="36" t="n">
        <v>0.146842</v>
      </c>
      <c r="E662" s="36" t="n">
        <v>0.482105</v>
      </c>
      <c r="F662" s="36" t="inlineStr">
        <is>
          <t>GAS#1; IONIC_LIQ#2</t>
        </is>
      </c>
      <c r="G662" s="36" t="n">
        <v>2</v>
      </c>
      <c r="H662" s="36" t="inlineStr">
        <is>
          <t>GAS#1</t>
        </is>
      </c>
      <c r="I662" s="36" t="n">
        <v>-211124.9718895252</v>
      </c>
      <c r="J662" s="37" t="inlineStr"/>
    </row>
    <row r="663">
      <c r="A663" s="38" t="inlineStr">
        <is>
          <t>Cu-Mn-O</t>
        </is>
      </c>
      <c r="B663" s="39" t="n">
        <v>1800</v>
      </c>
      <c r="C663" s="39" t="n">
        <v>0.371053</v>
      </c>
      <c r="D663" s="39" t="n">
        <v>0.110526</v>
      </c>
      <c r="E663" s="39" t="n">
        <v>0.518421</v>
      </c>
      <c r="F663" s="39" t="inlineStr">
        <is>
          <t>GAS#1; IONIC_LIQ#2</t>
        </is>
      </c>
      <c r="G663" s="39" t="n">
        <v>2</v>
      </c>
      <c r="H663" s="39" t="inlineStr">
        <is>
          <t>GAS#1</t>
        </is>
      </c>
      <c r="I663" s="39" t="n">
        <v>-204561.2961058244</v>
      </c>
      <c r="J663" s="40" t="inlineStr"/>
    </row>
    <row r="664">
      <c r="A664" s="35" t="inlineStr">
        <is>
          <t>Cu-Mn-O</t>
        </is>
      </c>
      <c r="B664" s="36" t="n">
        <v>1800</v>
      </c>
      <c r="C664" s="36" t="n">
        <v>0.371053</v>
      </c>
      <c r="D664" s="36" t="n">
        <v>0.074211</v>
      </c>
      <c r="E664" s="36" t="n">
        <v>0.554737</v>
      </c>
      <c r="F664" s="36" t="inlineStr">
        <is>
          <t>GAS#1; IONIC_LIQ#2</t>
        </is>
      </c>
      <c r="G664" s="36" t="n">
        <v>2</v>
      </c>
      <c r="H664" s="36" t="inlineStr">
        <is>
          <t>GAS#1</t>
        </is>
      </c>
      <c r="I664" s="36" t="n">
        <v>-197879.8494847521</v>
      </c>
      <c r="J664" s="37" t="inlineStr"/>
    </row>
    <row r="665">
      <c r="A665" s="38" t="inlineStr">
        <is>
          <t>Cu-Mn-O</t>
        </is>
      </c>
      <c r="B665" s="39" t="n">
        <v>1800</v>
      </c>
      <c r="C665" s="39" t="n">
        <v>0.371053</v>
      </c>
      <c r="D665" s="39" t="n">
        <v>0.037895</v>
      </c>
      <c r="E665" s="39" t="n">
        <v>0.5910530000000001</v>
      </c>
      <c r="F665" s="39" t="inlineStr">
        <is>
          <t>GAS#1; IONIC_LIQ#2</t>
        </is>
      </c>
      <c r="G665" s="39" t="n">
        <v>2</v>
      </c>
      <c r="H665" s="39" t="inlineStr">
        <is>
          <t>GAS#1</t>
        </is>
      </c>
      <c r="I665" s="39" t="n">
        <v>-191002.1375740081</v>
      </c>
      <c r="J665" s="40" t="inlineStr"/>
    </row>
    <row r="666">
      <c r="A666" s="35" t="inlineStr">
        <is>
          <t>Cu-Mn-O</t>
        </is>
      </c>
      <c r="B666" s="36" t="n">
        <v>1800</v>
      </c>
      <c r="C666" s="36" t="n">
        <v>0.396842</v>
      </c>
      <c r="D666" s="36" t="n">
        <v>0.593158</v>
      </c>
      <c r="E666" s="36" t="n">
        <v>0.01</v>
      </c>
      <c r="F666" s="36" t="inlineStr">
        <is>
          <t>HALITE#1; IONIC_LIQ#1</t>
        </is>
      </c>
      <c r="G666" s="36" t="n">
        <v>2</v>
      </c>
      <c r="H666" s="36" t="inlineStr">
        <is>
          <t>HALITE#1</t>
        </is>
      </c>
      <c r="I666" s="36" t="n">
        <v>-130758.4232290072</v>
      </c>
      <c r="J666" s="37" t="inlineStr"/>
    </row>
    <row r="667">
      <c r="A667" s="38" t="inlineStr">
        <is>
          <t>Cu-Mn-O</t>
        </is>
      </c>
      <c r="B667" s="39" t="n">
        <v>1800</v>
      </c>
      <c r="C667" s="39" t="n">
        <v>0.396842</v>
      </c>
      <c r="D667" s="39" t="n">
        <v>0.5568419999999999</v>
      </c>
      <c r="E667" s="39" t="n">
        <v>0.046316</v>
      </c>
      <c r="F667" s="39" t="inlineStr">
        <is>
          <t>HALITE#1; IONIC_LIQ#1</t>
        </is>
      </c>
      <c r="G667" s="39" t="n">
        <v>2</v>
      </c>
      <c r="H667" s="39" t="inlineStr">
        <is>
          <t>HALITE#1</t>
        </is>
      </c>
      <c r="I667" s="39" t="n">
        <v>-142624.5019499246</v>
      </c>
      <c r="J667" s="40" t="inlineStr"/>
    </row>
    <row r="668">
      <c r="A668" s="35" t="inlineStr">
        <is>
          <t>Cu-Mn-O</t>
        </is>
      </c>
      <c r="B668" s="36" t="n">
        <v>1800</v>
      </c>
      <c r="C668" s="36" t="n">
        <v>0.396842</v>
      </c>
      <c r="D668" s="36" t="n">
        <v>0.520526</v>
      </c>
      <c r="E668" s="36" t="n">
        <v>0.082632</v>
      </c>
      <c r="F668" s="36" t="inlineStr">
        <is>
          <t>HALITE#1; IONIC_LIQ#1</t>
        </is>
      </c>
      <c r="G668" s="36" t="n">
        <v>2</v>
      </c>
      <c r="H668" s="36" t="inlineStr">
        <is>
          <t>HALITE#1</t>
        </is>
      </c>
      <c r="I668" s="36" t="n">
        <v>-154411.4330696056</v>
      </c>
      <c r="J668" s="37" t="inlineStr"/>
    </row>
    <row r="669">
      <c r="A669" s="38" t="inlineStr">
        <is>
          <t>Cu-Mn-O</t>
        </is>
      </c>
      <c r="B669" s="39" t="n">
        <v>1800</v>
      </c>
      <c r="C669" s="39" t="n">
        <v>0.396842</v>
      </c>
      <c r="D669" s="39" t="n">
        <v>0.484211</v>
      </c>
      <c r="E669" s="39" t="n">
        <v>0.118947</v>
      </c>
      <c r="F669" s="39" t="inlineStr">
        <is>
          <t>HALITE#1; IONIC_LIQ#1</t>
        </is>
      </c>
      <c r="G669" s="39" t="n">
        <v>2</v>
      </c>
      <c r="H669" s="39" t="inlineStr">
        <is>
          <t>HALITE#1</t>
        </is>
      </c>
      <c r="I669" s="39" t="n">
        <v>-166090.3863183729</v>
      </c>
      <c r="J669" s="40" t="inlineStr"/>
    </row>
    <row r="670">
      <c r="A670" s="35" t="inlineStr">
        <is>
          <t>Cu-Mn-O</t>
        </is>
      </c>
      <c r="B670" s="36" t="n">
        <v>1800</v>
      </c>
      <c r="C670" s="36" t="n">
        <v>0.396842</v>
      </c>
      <c r="D670" s="36" t="n">
        <v>0.447895</v>
      </c>
      <c r="E670" s="36" t="n">
        <v>0.155263</v>
      </c>
      <c r="F670" s="36" t="inlineStr">
        <is>
          <t>HALITE#1; IONIC_LIQ#1</t>
        </is>
      </c>
      <c r="G670" s="36" t="n">
        <v>2</v>
      </c>
      <c r="H670" s="36" t="inlineStr">
        <is>
          <t>HALITE#1</t>
        </is>
      </c>
      <c r="I670" s="36" t="n">
        <v>-177615.689453022</v>
      </c>
      <c r="J670" s="37" t="inlineStr"/>
    </row>
    <row r="671">
      <c r="A671" s="38" t="inlineStr">
        <is>
          <t>Cu-Mn-O</t>
        </is>
      </c>
      <c r="B671" s="39" t="n">
        <v>1800</v>
      </c>
      <c r="C671" s="39" t="n">
        <v>0.396842</v>
      </c>
      <c r="D671" s="39" t="n">
        <v>0.411579</v>
      </c>
      <c r="E671" s="39" t="n">
        <v>0.191579</v>
      </c>
      <c r="F671" s="39" t="inlineStr">
        <is>
          <t>HALITE#1; IONIC_LIQ#1</t>
        </is>
      </c>
      <c r="G671" s="39" t="n">
        <v>2</v>
      </c>
      <c r="H671" s="39" t="inlineStr">
        <is>
          <t>HALITE#1</t>
        </is>
      </c>
      <c r="I671" s="39" t="n">
        <v>-188910.4168648428</v>
      </c>
      <c r="J671" s="40" t="inlineStr"/>
    </row>
    <row r="672">
      <c r="A672" s="35" t="inlineStr">
        <is>
          <t>Cu-Mn-O</t>
        </is>
      </c>
      <c r="B672" s="36" t="n">
        <v>1800</v>
      </c>
      <c r="C672" s="36" t="n">
        <v>0.396842</v>
      </c>
      <c r="D672" s="36" t="n">
        <v>0.375263</v>
      </c>
      <c r="E672" s="36" t="n">
        <v>0.227895</v>
      </c>
      <c r="F672" s="36" t="inlineStr">
        <is>
          <t>HALITE#1; IONIC_LIQ#1</t>
        </is>
      </c>
      <c r="G672" s="36" t="n">
        <v>2</v>
      </c>
      <c r="H672" s="36" t="inlineStr">
        <is>
          <t>HALITE#1</t>
        </is>
      </c>
      <c r="I672" s="36" t="n">
        <v>-199833.4245744059</v>
      </c>
      <c r="J672" s="37" t="inlineStr"/>
    </row>
    <row r="673">
      <c r="A673" s="38" t="inlineStr">
        <is>
          <t>Cu-Mn-O</t>
        </is>
      </c>
      <c r="B673" s="39" t="n">
        <v>1800</v>
      </c>
      <c r="C673" s="39" t="n">
        <v>0.396842</v>
      </c>
      <c r="D673" s="39" t="n">
        <v>0.338947</v>
      </c>
      <c r="E673" s="39" t="n">
        <v>0.264211</v>
      </c>
      <c r="F673" s="39" t="inlineStr">
        <is>
          <t>HALITE#1; IONIC_LIQ#1</t>
        </is>
      </c>
      <c r="G673" s="39" t="n">
        <v>2</v>
      </c>
      <c r="H673" s="39" t="inlineStr">
        <is>
          <t>HALITE#1</t>
        </is>
      </c>
      <c r="I673" s="39" t="n">
        <v>-210085.4104157537</v>
      </c>
      <c r="J673" s="40" t="inlineStr"/>
    </row>
    <row r="674">
      <c r="A674" s="35" t="inlineStr">
        <is>
          <t>Cu-Mn-O</t>
        </is>
      </c>
      <c r="B674" s="36" t="n">
        <v>1800</v>
      </c>
      <c r="C674" s="36" t="n">
        <v>0.396842</v>
      </c>
      <c r="D674" s="36" t="n">
        <v>0.302632</v>
      </c>
      <c r="E674" s="36" t="n">
        <v>0.300526</v>
      </c>
      <c r="F674" s="36" t="inlineStr">
        <is>
          <t>HALITE#1; IONIC_LIQ#1</t>
        </is>
      </c>
      <c r="G674" s="36" t="n">
        <v>2</v>
      </c>
      <c r="H674" s="36" t="inlineStr">
        <is>
          <t>HALITE#1</t>
        </is>
      </c>
      <c r="I674" s="36" t="n">
        <v>-218619.9394398172</v>
      </c>
      <c r="J674" s="37" t="inlineStr"/>
    </row>
    <row r="675">
      <c r="A675" s="38" t="inlineStr">
        <is>
          <t>Cu-Mn-O</t>
        </is>
      </c>
      <c r="B675" s="39" t="n">
        <v>1800</v>
      </c>
      <c r="C675" s="39" t="n">
        <v>0.396842</v>
      </c>
      <c r="D675" s="39" t="n">
        <v>0.266316</v>
      </c>
      <c r="E675" s="39" t="n">
        <v>0.336842</v>
      </c>
      <c r="F675" s="39" t="inlineStr">
        <is>
          <t>HALITE#1; IONIC_LIQ#1; IONIC_LIQ#2</t>
        </is>
      </c>
      <c r="G675" s="39" t="n">
        <v>3</v>
      </c>
      <c r="H675" s="39" t="inlineStr">
        <is>
          <t>HALITE#1</t>
        </is>
      </c>
      <c r="I675" s="39" t="n">
        <v>-218907.0500571263</v>
      </c>
      <c r="J675" s="40" t="inlineStr"/>
    </row>
    <row r="676">
      <c r="A676" s="35" t="inlineStr">
        <is>
          <t>Cu-Mn-O</t>
        </is>
      </c>
      <c r="B676" s="36" t="n">
        <v>1800</v>
      </c>
      <c r="C676" s="36" t="n">
        <v>0.396842</v>
      </c>
      <c r="D676" s="36" t="n">
        <v>0.23</v>
      </c>
      <c r="E676" s="36" t="n">
        <v>0.373158</v>
      </c>
      <c r="F676" s="36" t="inlineStr">
        <is>
          <t>IONIC_LIQ#1; IONIC_LIQ#2</t>
        </is>
      </c>
      <c r="G676" s="36" t="n">
        <v>2</v>
      </c>
      <c r="H676" s="36" t="inlineStr">
        <is>
          <t>IONIC_LIQ#1</t>
        </is>
      </c>
      <c r="I676" s="36" t="n">
        <v>-217998.4425045939</v>
      </c>
      <c r="J676" s="37" t="inlineStr"/>
    </row>
    <row r="677">
      <c r="A677" s="38" t="inlineStr">
        <is>
          <t>Cu-Mn-O</t>
        </is>
      </c>
      <c r="B677" s="39" t="n">
        <v>1800</v>
      </c>
      <c r="C677" s="39" t="n">
        <v>0.396842</v>
      </c>
      <c r="D677" s="39" t="n">
        <v>0.193684</v>
      </c>
      <c r="E677" s="39" t="n">
        <v>0.409474</v>
      </c>
      <c r="F677" s="39" t="inlineStr">
        <is>
          <t>IONIC_LIQ#1; IONIC_LIQ#2</t>
        </is>
      </c>
      <c r="G677" s="39" t="n">
        <v>2</v>
      </c>
      <c r="H677" s="39" t="inlineStr">
        <is>
          <t>IONIC_LIQ#1</t>
        </is>
      </c>
      <c r="I677" s="39" t="n">
        <v>-215995.7563587005</v>
      </c>
      <c r="J677" s="40" t="inlineStr"/>
    </row>
    <row r="678">
      <c r="A678" s="35" t="inlineStr">
        <is>
          <t>Cu-Mn-O</t>
        </is>
      </c>
      <c r="B678" s="36" t="n">
        <v>1800</v>
      </c>
      <c r="C678" s="36" t="n">
        <v>0.396842</v>
      </c>
      <c r="D678" s="36" t="n">
        <v>0.157368</v>
      </c>
      <c r="E678" s="36" t="n">
        <v>0.445789</v>
      </c>
      <c r="F678" s="36" t="inlineStr">
        <is>
          <t>GAS#1; IONIC_LIQ#2</t>
        </is>
      </c>
      <c r="G678" s="36" t="n">
        <v>2</v>
      </c>
      <c r="H678" s="36" t="inlineStr">
        <is>
          <t>GAS#1</t>
        </is>
      </c>
      <c r="I678" s="36" t="n">
        <v>-211094.7612661743</v>
      </c>
      <c r="J678" s="37" t="inlineStr"/>
    </row>
    <row r="679">
      <c r="A679" s="38" t="inlineStr">
        <is>
          <t>Cu-Mn-O</t>
        </is>
      </c>
      <c r="B679" s="39" t="n">
        <v>1800</v>
      </c>
      <c r="C679" s="39" t="n">
        <v>0.396842</v>
      </c>
      <c r="D679" s="39" t="n">
        <v>0.121053</v>
      </c>
      <c r="E679" s="39" t="n">
        <v>0.482105</v>
      </c>
      <c r="F679" s="39" t="inlineStr">
        <is>
          <t>GAS#1; IONIC_LIQ#2</t>
        </is>
      </c>
      <c r="G679" s="39" t="n">
        <v>2</v>
      </c>
      <c r="H679" s="39" t="inlineStr">
        <is>
          <t>GAS#1</t>
        </is>
      </c>
      <c r="I679" s="39" t="n">
        <v>-204535.1302981487</v>
      </c>
      <c r="J679" s="40" t="inlineStr"/>
    </row>
    <row r="680">
      <c r="A680" s="35" t="inlineStr">
        <is>
          <t>Cu-Mn-O</t>
        </is>
      </c>
      <c r="B680" s="36" t="n">
        <v>1800</v>
      </c>
      <c r="C680" s="36" t="n">
        <v>0.396842</v>
      </c>
      <c r="D680" s="36" t="n">
        <v>0.08473700000000001</v>
      </c>
      <c r="E680" s="36" t="n">
        <v>0.518421</v>
      </c>
      <c r="F680" s="36" t="inlineStr">
        <is>
          <t>GAS#1; IONIC_LIQ#2</t>
        </is>
      </c>
      <c r="G680" s="36" t="n">
        <v>2</v>
      </c>
      <c r="H680" s="36" t="inlineStr">
        <is>
          <t>GAS#1</t>
        </is>
      </c>
      <c r="I680" s="36" t="n">
        <v>-197869.0403764644</v>
      </c>
      <c r="J680" s="37" t="inlineStr"/>
    </row>
    <row r="681">
      <c r="A681" s="38" t="inlineStr">
        <is>
          <t>Cu-Mn-O</t>
        </is>
      </c>
      <c r="B681" s="39" t="n">
        <v>1800</v>
      </c>
      <c r="C681" s="39" t="n">
        <v>0.396842</v>
      </c>
      <c r="D681" s="39" t="n">
        <v>0.048421</v>
      </c>
      <c r="E681" s="39" t="n">
        <v>0.554737</v>
      </c>
      <c r="F681" s="39" t="inlineStr">
        <is>
          <t>GAS#1; IONIC_LIQ#2</t>
        </is>
      </c>
      <c r="G681" s="39" t="n">
        <v>2</v>
      </c>
      <c r="H681" s="39" t="inlineStr">
        <is>
          <t>GAS#1</t>
        </is>
      </c>
      <c r="I681" s="39" t="n">
        <v>-191035.2291020488</v>
      </c>
      <c r="J681" s="40" t="inlineStr"/>
    </row>
    <row r="682">
      <c r="A682" s="35" t="inlineStr">
        <is>
          <t>Cu-Mn-O</t>
        </is>
      </c>
      <c r="B682" s="36" t="n">
        <v>1800</v>
      </c>
      <c r="C682" s="36" t="n">
        <v>0.396842</v>
      </c>
      <c r="D682" s="36" t="n">
        <v>0.012105</v>
      </c>
      <c r="E682" s="36" t="n">
        <v>0.5910530000000001</v>
      </c>
      <c r="F682" s="36" t="inlineStr">
        <is>
          <t>GAS#1; IONIC_LIQ#2</t>
        </is>
      </c>
      <c r="G682" s="36" t="n">
        <v>2</v>
      </c>
      <c r="H682" s="36" t="inlineStr">
        <is>
          <t>GAS#1</t>
        </is>
      </c>
      <c r="I682" s="36" t="n">
        <v>-183849.6014085716</v>
      </c>
      <c r="J682" s="37" t="inlineStr"/>
    </row>
    <row r="683">
      <c r="A683" s="38" t="inlineStr">
        <is>
          <t>Cu-Mn-O</t>
        </is>
      </c>
      <c r="B683" s="39" t="n">
        <v>1800</v>
      </c>
      <c r="C683" s="39" t="n">
        <v>0.422632</v>
      </c>
      <c r="D683" s="39" t="n">
        <v>0.567368</v>
      </c>
      <c r="E683" s="39" t="n">
        <v>0.01</v>
      </c>
      <c r="F683" s="39" t="inlineStr">
        <is>
          <t>HALITE#1; IONIC_LIQ#1</t>
        </is>
      </c>
      <c r="G683" s="39" t="n">
        <v>2</v>
      </c>
      <c r="H683" s="39" t="inlineStr">
        <is>
          <t>HALITE#1</t>
        </is>
      </c>
      <c r="I683" s="39" t="n">
        <v>-130823.1434834055</v>
      </c>
      <c r="J683" s="40" t="inlineStr"/>
    </row>
    <row r="684">
      <c r="A684" s="35" t="inlineStr">
        <is>
          <t>Cu-Mn-O</t>
        </is>
      </c>
      <c r="B684" s="36" t="n">
        <v>1800</v>
      </c>
      <c r="C684" s="36" t="n">
        <v>0.422632</v>
      </c>
      <c r="D684" s="36" t="n">
        <v>0.531053</v>
      </c>
      <c r="E684" s="36" t="n">
        <v>0.046316</v>
      </c>
      <c r="F684" s="36" t="inlineStr">
        <is>
          <t>HALITE#1; IONIC_LIQ#1</t>
        </is>
      </c>
      <c r="G684" s="36" t="n">
        <v>2</v>
      </c>
      <c r="H684" s="36" t="inlineStr">
        <is>
          <t>HALITE#1</t>
        </is>
      </c>
      <c r="I684" s="36" t="n">
        <v>-142628.5557575099</v>
      </c>
      <c r="J684" s="37" t="inlineStr"/>
    </row>
    <row r="685">
      <c r="A685" s="38" t="inlineStr">
        <is>
          <t>Cu-Mn-O</t>
        </is>
      </c>
      <c r="B685" s="39" t="n">
        <v>1800</v>
      </c>
      <c r="C685" s="39" t="n">
        <v>0.422632</v>
      </c>
      <c r="D685" s="39" t="n">
        <v>0.494737</v>
      </c>
      <c r="E685" s="39" t="n">
        <v>0.082632</v>
      </c>
      <c r="F685" s="39" t="inlineStr">
        <is>
          <t>HALITE#1; IONIC_LIQ#1</t>
        </is>
      </c>
      <c r="G685" s="39" t="n">
        <v>2</v>
      </c>
      <c r="H685" s="39" t="inlineStr">
        <is>
          <t>HALITE#1</t>
        </is>
      </c>
      <c r="I685" s="39" t="n">
        <v>-154340.2491486008</v>
      </c>
      <c r="J685" s="40" t="inlineStr"/>
    </row>
    <row r="686">
      <c r="A686" s="35" t="inlineStr">
        <is>
          <t>Cu-Mn-O</t>
        </is>
      </c>
      <c r="B686" s="36" t="n">
        <v>1800</v>
      </c>
      <c r="C686" s="36" t="n">
        <v>0.422632</v>
      </c>
      <c r="D686" s="36" t="n">
        <v>0.458421</v>
      </c>
      <c r="E686" s="36" t="n">
        <v>0.118947</v>
      </c>
      <c r="F686" s="36" t="inlineStr">
        <is>
          <t>HALITE#1; IONIC_LIQ#1</t>
        </is>
      </c>
      <c r="G686" s="36" t="n">
        <v>2</v>
      </c>
      <c r="H686" s="36" t="inlineStr">
        <is>
          <t>HALITE#1</t>
        </is>
      </c>
      <c r="I686" s="36" t="n">
        <v>-165922.9600682587</v>
      </c>
      <c r="J686" s="37" t="inlineStr"/>
    </row>
    <row r="687">
      <c r="A687" s="38" t="inlineStr">
        <is>
          <t>Cu-Mn-O</t>
        </is>
      </c>
      <c r="B687" s="39" t="n">
        <v>1800</v>
      </c>
      <c r="C687" s="39" t="n">
        <v>0.422632</v>
      </c>
      <c r="D687" s="39" t="n">
        <v>0.422105</v>
      </c>
      <c r="E687" s="39" t="n">
        <v>0.155263</v>
      </c>
      <c r="F687" s="39" t="inlineStr">
        <is>
          <t>HALITE#1; IONIC_LIQ#1</t>
        </is>
      </c>
      <c r="G687" s="39" t="n">
        <v>2</v>
      </c>
      <c r="H687" s="39" t="inlineStr">
        <is>
          <t>HALITE#1</t>
        </is>
      </c>
      <c r="I687" s="39" t="n">
        <v>-177320.3003141537</v>
      </c>
      <c r="J687" s="40" t="inlineStr"/>
    </row>
    <row r="688">
      <c r="A688" s="35" t="inlineStr">
        <is>
          <t>Cu-Mn-O</t>
        </is>
      </c>
      <c r="B688" s="36" t="n">
        <v>1800</v>
      </c>
      <c r="C688" s="36" t="n">
        <v>0.422632</v>
      </c>
      <c r="D688" s="36" t="n">
        <v>0.385789</v>
      </c>
      <c r="E688" s="36" t="n">
        <v>0.191579</v>
      </c>
      <c r="F688" s="36" t="inlineStr">
        <is>
          <t>HALITE#1; IONIC_LIQ#1</t>
        </is>
      </c>
      <c r="G688" s="36" t="n">
        <v>2</v>
      </c>
      <c r="H688" s="36" t="inlineStr">
        <is>
          <t>HALITE#1</t>
        </is>
      </c>
      <c r="I688" s="36" t="n">
        <v>-188435.96816453</v>
      </c>
      <c r="J688" s="37" t="inlineStr"/>
    </row>
    <row r="689">
      <c r="A689" s="38" t="inlineStr">
        <is>
          <t>Cu-Mn-O</t>
        </is>
      </c>
      <c r="B689" s="39" t="n">
        <v>1800</v>
      </c>
      <c r="C689" s="39" t="n">
        <v>0.422632</v>
      </c>
      <c r="D689" s="39" t="n">
        <v>0.349474</v>
      </c>
      <c r="E689" s="39" t="n">
        <v>0.227895</v>
      </c>
      <c r="F689" s="39" t="inlineStr">
        <is>
          <t>HALITE#1; IONIC_LIQ#1</t>
        </is>
      </c>
      <c r="G689" s="39" t="n">
        <v>2</v>
      </c>
      <c r="H689" s="39" t="inlineStr">
        <is>
          <t>HALITE#1</t>
        </is>
      </c>
      <c r="I689" s="39" t="n">
        <v>-199088.599022494</v>
      </c>
      <c r="J689" s="40" t="inlineStr"/>
    </row>
    <row r="690">
      <c r="A690" s="35" t="inlineStr">
        <is>
          <t>Cu-Mn-O</t>
        </is>
      </c>
      <c r="B690" s="36" t="n">
        <v>1800</v>
      </c>
      <c r="C690" s="36" t="n">
        <v>0.422632</v>
      </c>
      <c r="D690" s="36" t="n">
        <v>0.313158</v>
      </c>
      <c r="E690" s="36" t="n">
        <v>0.264211</v>
      </c>
      <c r="F690" s="36" t="inlineStr">
        <is>
          <t>HALITE#1; IONIC_LIQ#1</t>
        </is>
      </c>
      <c r="G690" s="36" t="n">
        <v>2</v>
      </c>
      <c r="H690" s="36" t="inlineStr">
        <is>
          <t>HALITE#1</t>
        </is>
      </c>
      <c r="I690" s="36" t="n">
        <v>-208864.1075114825</v>
      </c>
      <c r="J690" s="37" t="inlineStr"/>
    </row>
    <row r="691">
      <c r="A691" s="38" t="inlineStr">
        <is>
          <t>Cu-Mn-O</t>
        </is>
      </c>
      <c r="B691" s="39" t="n">
        <v>1800</v>
      </c>
      <c r="C691" s="39" t="n">
        <v>0.422632</v>
      </c>
      <c r="D691" s="39" t="n">
        <v>0.276842</v>
      </c>
      <c r="E691" s="39" t="n">
        <v>0.300526</v>
      </c>
      <c r="F691" s="39" t="inlineStr">
        <is>
          <t>HALITE#1; IONIC_LIQ#1; IONIC_LIQ#2</t>
        </is>
      </c>
      <c r="G691" s="39" t="n">
        <v>3</v>
      </c>
      <c r="H691" s="39" t="inlineStr">
        <is>
          <t>HALITE#1</t>
        </is>
      </c>
      <c r="I691" s="39" t="n">
        <v>-214319.031725495</v>
      </c>
      <c r="J691" s="40" t="inlineStr"/>
    </row>
    <row r="692">
      <c r="A692" s="35" t="inlineStr">
        <is>
          <t>Cu-Mn-O</t>
        </is>
      </c>
      <c r="B692" s="36" t="n">
        <v>1800</v>
      </c>
      <c r="C692" s="36" t="n">
        <v>0.422632</v>
      </c>
      <c r="D692" s="36" t="n">
        <v>0.240526</v>
      </c>
      <c r="E692" s="36" t="n">
        <v>0.336842</v>
      </c>
      <c r="F692" s="36" t="inlineStr">
        <is>
          <t>IONIC_LIQ#1; IONIC_LIQ#2</t>
        </is>
      </c>
      <c r="G692" s="36" t="n">
        <v>2</v>
      </c>
      <c r="H692" s="36" t="inlineStr">
        <is>
          <t>IONIC_LIQ#1</t>
        </is>
      </c>
      <c r="I692" s="36" t="n">
        <v>-214097.0534187902</v>
      </c>
      <c r="J692" s="37" t="inlineStr"/>
    </row>
    <row r="693">
      <c r="A693" s="38" t="inlineStr">
        <is>
          <t>Cu-Mn-O</t>
        </is>
      </c>
      <c r="B693" s="39" t="n">
        <v>1800</v>
      </c>
      <c r="C693" s="39" t="n">
        <v>0.422632</v>
      </c>
      <c r="D693" s="39" t="n">
        <v>0.204211</v>
      </c>
      <c r="E693" s="39" t="n">
        <v>0.373158</v>
      </c>
      <c r="F693" s="39" t="inlineStr">
        <is>
          <t>IONIC_LIQ#1; IONIC_LIQ#3</t>
        </is>
      </c>
      <c r="G693" s="39" t="n">
        <v>2</v>
      </c>
      <c r="H693" s="39" t="inlineStr">
        <is>
          <t>IONIC_LIQ#1</t>
        </is>
      </c>
      <c r="I693" s="39" t="n">
        <v>-212643.2711229037</v>
      </c>
      <c r="J693" s="40" t="inlineStr"/>
    </row>
    <row r="694">
      <c r="A694" s="35" t="inlineStr">
        <is>
          <t>Cu-Mn-O</t>
        </is>
      </c>
      <c r="B694" s="36" t="n">
        <v>1800</v>
      </c>
      <c r="C694" s="36" t="n">
        <v>0.422632</v>
      </c>
      <c r="D694" s="36" t="n">
        <v>0.167895</v>
      </c>
      <c r="E694" s="36" t="n">
        <v>0.409474</v>
      </c>
      <c r="F694" s="36" t="inlineStr">
        <is>
          <t>IONIC_LIQ#2</t>
        </is>
      </c>
      <c r="G694" s="36" t="n">
        <v>1</v>
      </c>
      <c r="H694" s="36" t="inlineStr">
        <is>
          <t>IONIC_LIQ#2</t>
        </is>
      </c>
      <c r="I694" s="36" t="n">
        <v>-210252.9617038761</v>
      </c>
      <c r="J694" s="37" t="inlineStr"/>
    </row>
    <row r="695">
      <c r="A695" s="38" t="inlineStr">
        <is>
          <t>Cu-Mn-O</t>
        </is>
      </c>
      <c r="B695" s="39" t="n">
        <v>1800</v>
      </c>
      <c r="C695" s="39" t="n">
        <v>0.422632</v>
      </c>
      <c r="D695" s="39" t="n">
        <v>0.131579</v>
      </c>
      <c r="E695" s="39" t="n">
        <v>0.445789</v>
      </c>
      <c r="F695" s="39" t="inlineStr">
        <is>
          <t>GAS#1; IONIC_LIQ#2</t>
        </is>
      </c>
      <c r="G695" s="39" t="n">
        <v>2</v>
      </c>
      <c r="H695" s="39" t="inlineStr">
        <is>
          <t>GAS#1</t>
        </is>
      </c>
      <c r="I695" s="39" t="n">
        <v>-204508.4023303368</v>
      </c>
      <c r="J695" s="40" t="inlineStr"/>
    </row>
    <row r="696">
      <c r="A696" s="35" t="inlineStr">
        <is>
          <t>Cu-Mn-O</t>
        </is>
      </c>
      <c r="B696" s="36" t="n">
        <v>1800</v>
      </c>
      <c r="C696" s="36" t="n">
        <v>0.422632</v>
      </c>
      <c r="D696" s="36" t="n">
        <v>0.095263</v>
      </c>
      <c r="E696" s="36" t="n">
        <v>0.482105</v>
      </c>
      <c r="F696" s="36" t="inlineStr">
        <is>
          <t>GAS#1; IONIC_LIQ#2</t>
        </is>
      </c>
      <c r="G696" s="36" t="n">
        <v>2</v>
      </c>
      <c r="H696" s="36" t="inlineStr">
        <is>
          <t>GAS#1</t>
        </is>
      </c>
      <c r="I696" s="36" t="n">
        <v>-197855.1273689771</v>
      </c>
      <c r="J696" s="37" t="inlineStr"/>
    </row>
    <row r="697">
      <c r="A697" s="38" t="inlineStr">
        <is>
          <t>Cu-Mn-O</t>
        </is>
      </c>
      <c r="B697" s="39" t="n">
        <v>1800</v>
      </c>
      <c r="C697" s="39" t="n">
        <v>0.422632</v>
      </c>
      <c r="D697" s="39" t="n">
        <v>0.058947</v>
      </c>
      <c r="E697" s="39" t="n">
        <v>0.518421</v>
      </c>
      <c r="F697" s="39" t="inlineStr">
        <is>
          <t>GAS#1; IONIC_LIQ#2</t>
        </is>
      </c>
      <c r="G697" s="39" t="n">
        <v>2</v>
      </c>
      <c r="H697" s="39" t="inlineStr">
        <is>
          <t>GAS#1</t>
        </is>
      </c>
      <c r="I697" s="39" t="n">
        <v>-191055.4465137096</v>
      </c>
      <c r="J697" s="40" t="inlineStr"/>
    </row>
    <row r="698">
      <c r="A698" s="35" t="inlineStr">
        <is>
          <t>Cu-Mn-O</t>
        </is>
      </c>
      <c r="B698" s="36" t="n">
        <v>1800</v>
      </c>
      <c r="C698" s="36" t="n">
        <v>0.422632</v>
      </c>
      <c r="D698" s="36" t="n">
        <v>0.022632</v>
      </c>
      <c r="E698" s="36" t="n">
        <v>0.554737</v>
      </c>
      <c r="F698" s="36" t="inlineStr">
        <is>
          <t>GAS#1; IONIC_LIQ#2</t>
        </is>
      </c>
      <c r="G698" s="36" t="n">
        <v>2</v>
      </c>
      <c r="H698" s="36" t="inlineStr">
        <is>
          <t>GAS#1</t>
        </is>
      </c>
      <c r="I698" s="36" t="n">
        <v>-183986.0797743526</v>
      </c>
      <c r="J698" s="37" t="inlineStr"/>
    </row>
    <row r="699">
      <c r="A699" s="38" t="inlineStr">
        <is>
          <t>Cu-Mn-O</t>
        </is>
      </c>
      <c r="B699" s="39" t="n">
        <v>1800</v>
      </c>
      <c r="C699" s="39" t="n">
        <v>0.448421</v>
      </c>
      <c r="D699" s="39" t="n">
        <v>0.541579</v>
      </c>
      <c r="E699" s="39" t="n">
        <v>0.01</v>
      </c>
      <c r="F699" s="39" t="inlineStr">
        <is>
          <t>HALITE#1; IONIC_LIQ#1</t>
        </is>
      </c>
      <c r="G699" s="39" t="n">
        <v>2</v>
      </c>
      <c r="H699" s="39" t="inlineStr">
        <is>
          <t>HALITE#1</t>
        </is>
      </c>
      <c r="I699" s="39" t="n">
        <v>-130840.4072386807</v>
      </c>
      <c r="J699" s="40" t="inlineStr"/>
    </row>
    <row r="700">
      <c r="A700" s="35" t="inlineStr">
        <is>
          <t>Cu-Mn-O</t>
        </is>
      </c>
      <c r="B700" s="36" t="n">
        <v>1800</v>
      </c>
      <c r="C700" s="36" t="n">
        <v>0.448421</v>
      </c>
      <c r="D700" s="36" t="n">
        <v>0.505263</v>
      </c>
      <c r="E700" s="36" t="n">
        <v>0.046316</v>
      </c>
      <c r="F700" s="36" t="inlineStr">
        <is>
          <t>HALITE#1; IONIC_LIQ#1</t>
        </is>
      </c>
      <c r="G700" s="36" t="n">
        <v>2</v>
      </c>
      <c r="H700" s="36" t="inlineStr">
        <is>
          <t>HALITE#1</t>
        </is>
      </c>
      <c r="I700" s="36" t="n">
        <v>-142578.6616370135</v>
      </c>
      <c r="J700" s="37" t="inlineStr"/>
    </row>
    <row r="701">
      <c r="A701" s="38" t="inlineStr">
        <is>
          <t>Cu-Mn-O</t>
        </is>
      </c>
      <c r="B701" s="39" t="n">
        <v>1800</v>
      </c>
      <c r="C701" s="39" t="n">
        <v>0.448421</v>
      </c>
      <c r="D701" s="39" t="n">
        <v>0.468947</v>
      </c>
      <c r="E701" s="39" t="n">
        <v>0.082632</v>
      </c>
      <c r="F701" s="39" t="inlineStr">
        <is>
          <t>HALITE#1; IONIC_LIQ#1</t>
        </is>
      </c>
      <c r="G701" s="39" t="n">
        <v>2</v>
      </c>
      <c r="H701" s="39" t="inlineStr">
        <is>
          <t>HALITE#1</t>
        </is>
      </c>
      <c r="I701" s="39" t="n">
        <v>-154206.390895371</v>
      </c>
      <c r="J701" s="40" t="inlineStr"/>
    </row>
    <row r="702">
      <c r="A702" s="35" t="inlineStr">
        <is>
          <t>Cu-Mn-O</t>
        </is>
      </c>
      <c r="B702" s="36" t="n">
        <v>1800</v>
      </c>
      <c r="C702" s="36" t="n">
        <v>0.448421</v>
      </c>
      <c r="D702" s="36" t="n">
        <v>0.432632</v>
      </c>
      <c r="E702" s="36" t="n">
        <v>0.118947</v>
      </c>
      <c r="F702" s="36" t="inlineStr">
        <is>
          <t>HALITE#1; IONIC_LIQ#1</t>
        </is>
      </c>
      <c r="G702" s="36" t="n">
        <v>2</v>
      </c>
      <c r="H702" s="36" t="inlineStr">
        <is>
          <t>HALITE#1</t>
        </is>
      </c>
      <c r="I702" s="36" t="n">
        <v>-165680.726563085</v>
      </c>
      <c r="J702" s="37" t="inlineStr"/>
    </row>
    <row r="703">
      <c r="A703" s="38" t="inlineStr">
        <is>
          <t>Cu-Mn-O</t>
        </is>
      </c>
      <c r="B703" s="39" t="n">
        <v>1800</v>
      </c>
      <c r="C703" s="39" t="n">
        <v>0.448421</v>
      </c>
      <c r="D703" s="39" t="n">
        <v>0.396316</v>
      </c>
      <c r="E703" s="39" t="n">
        <v>0.155263</v>
      </c>
      <c r="F703" s="39" t="inlineStr">
        <is>
          <t>HALITE#1; IONIC_LIQ#1</t>
        </is>
      </c>
      <c r="G703" s="39" t="n">
        <v>2</v>
      </c>
      <c r="H703" s="39" t="inlineStr">
        <is>
          <t>HALITE#1</t>
        </is>
      </c>
      <c r="I703" s="39" t="n">
        <v>-176932.4000549706</v>
      </c>
      <c r="J703" s="40" t="inlineStr"/>
    </row>
    <row r="704">
      <c r="A704" s="35" t="inlineStr">
        <is>
          <t>Cu-Mn-O</t>
        </is>
      </c>
      <c r="B704" s="36" t="n">
        <v>1800</v>
      </c>
      <c r="C704" s="36" t="n">
        <v>0.448421</v>
      </c>
      <c r="D704" s="36" t="n">
        <v>0.36</v>
      </c>
      <c r="E704" s="36" t="n">
        <v>0.191579</v>
      </c>
      <c r="F704" s="36" t="inlineStr">
        <is>
          <t>HALITE#1; IONIC_LIQ#1</t>
        </is>
      </c>
      <c r="G704" s="36" t="n">
        <v>2</v>
      </c>
      <c r="H704" s="36" t="inlineStr">
        <is>
          <t>HALITE#1</t>
        </is>
      </c>
      <c r="I704" s="36" t="n">
        <v>-187841.0705366751</v>
      </c>
      <c r="J704" s="37" t="inlineStr"/>
    </row>
    <row r="705">
      <c r="A705" s="38" t="inlineStr">
        <is>
          <t>Cu-Mn-O</t>
        </is>
      </c>
      <c r="B705" s="39" t="n">
        <v>1800</v>
      </c>
      <c r="C705" s="39" t="n">
        <v>0.448421</v>
      </c>
      <c r="D705" s="39" t="n">
        <v>0.323684</v>
      </c>
      <c r="E705" s="39" t="n">
        <v>0.227895</v>
      </c>
      <c r="F705" s="39" t="inlineStr">
        <is>
          <t>HALITE#1; IONIC_LIQ#1</t>
        </is>
      </c>
      <c r="G705" s="39" t="n">
        <v>2</v>
      </c>
      <c r="H705" s="39" t="inlineStr">
        <is>
          <t>HALITE#1</t>
        </is>
      </c>
      <c r="I705" s="39" t="n">
        <v>-198171.6478897306</v>
      </c>
      <c r="J705" s="40" t="inlineStr"/>
    </row>
    <row r="706">
      <c r="A706" s="35" t="inlineStr">
        <is>
          <t>Cu-Mn-O</t>
        </is>
      </c>
      <c r="B706" s="36" t="n">
        <v>1800</v>
      </c>
      <c r="C706" s="36" t="n">
        <v>0.448421</v>
      </c>
      <c r="D706" s="36" t="n">
        <v>0.287368</v>
      </c>
      <c r="E706" s="36" t="n">
        <v>0.264211</v>
      </c>
      <c r="F706" s="36" t="inlineStr">
        <is>
          <t>HALITE#1; IONIC_LIQ#1</t>
        </is>
      </c>
      <c r="G706" s="36" t="n">
        <v>2</v>
      </c>
      <c r="H706" s="36" t="inlineStr">
        <is>
          <t>HALITE#1</t>
        </is>
      </c>
      <c r="I706" s="36" t="n">
        <v>-207308.6308870395</v>
      </c>
      <c r="J706" s="37" t="inlineStr"/>
    </row>
    <row r="707">
      <c r="A707" s="38" t="inlineStr">
        <is>
          <t>Cu-Mn-O</t>
        </is>
      </c>
      <c r="B707" s="39" t="n">
        <v>1800</v>
      </c>
      <c r="C707" s="39" t="n">
        <v>0.448421</v>
      </c>
      <c r="D707" s="39" t="n">
        <v>0.251053</v>
      </c>
      <c r="E707" s="39" t="n">
        <v>0.300526</v>
      </c>
      <c r="F707" s="39" t="inlineStr">
        <is>
          <t>HALITE#1; IONIC_LIQ#1; IONIC_LIQ#2</t>
        </is>
      </c>
      <c r="G707" s="39" t="n">
        <v>3</v>
      </c>
      <c r="H707" s="39" t="inlineStr">
        <is>
          <t>HALITE#1</t>
        </is>
      </c>
      <c r="I707" s="39" t="n">
        <v>-209658.5376664841</v>
      </c>
      <c r="J707" s="40" t="inlineStr"/>
    </row>
    <row r="708">
      <c r="A708" s="35" t="inlineStr">
        <is>
          <t>Cu-Mn-O</t>
        </is>
      </c>
      <c r="B708" s="36" t="n">
        <v>1800</v>
      </c>
      <c r="C708" s="36" t="n">
        <v>0.448421</v>
      </c>
      <c r="D708" s="36" t="n">
        <v>0.214737</v>
      </c>
      <c r="E708" s="36" t="n">
        <v>0.336842</v>
      </c>
      <c r="F708" s="36" t="inlineStr">
        <is>
          <t>IONIC_LIQ#1; IONIC_LIQ#2</t>
        </is>
      </c>
      <c r="G708" s="36" t="n">
        <v>2</v>
      </c>
      <c r="H708" s="36" t="inlineStr">
        <is>
          <t>IONIC_LIQ#1</t>
        </is>
      </c>
      <c r="I708" s="36" t="n">
        <v>-209018.0767907814</v>
      </c>
      <c r="J708" s="37" t="inlineStr"/>
    </row>
    <row r="709">
      <c r="A709" s="38" t="inlineStr">
        <is>
          <t>Cu-Mn-O</t>
        </is>
      </c>
      <c r="B709" s="39" t="n">
        <v>1800</v>
      </c>
      <c r="C709" s="39" t="n">
        <v>0.448421</v>
      </c>
      <c r="D709" s="39" t="n">
        <v>0.178421</v>
      </c>
      <c r="E709" s="39" t="n">
        <v>0.373158</v>
      </c>
      <c r="F709" s="39" t="inlineStr">
        <is>
          <t>IONIC_LIQ#1; IONIC_LIQ#2</t>
        </is>
      </c>
      <c r="G709" s="39" t="n">
        <v>2</v>
      </c>
      <c r="H709" s="39" t="inlineStr">
        <is>
          <t>IONIC_LIQ#1</t>
        </is>
      </c>
      <c r="I709" s="39" t="n">
        <v>-207125.1481268683</v>
      </c>
      <c r="J709" s="40" t="inlineStr"/>
    </row>
    <row r="710">
      <c r="A710" s="35" t="inlineStr">
        <is>
          <t>Cu-Mn-O</t>
        </is>
      </c>
      <c r="B710" s="36" t="n">
        <v>1800</v>
      </c>
      <c r="C710" s="36" t="n">
        <v>0.448421</v>
      </c>
      <c r="D710" s="36" t="n">
        <v>0.142105</v>
      </c>
      <c r="E710" s="36" t="n">
        <v>0.409474</v>
      </c>
      <c r="F710" s="36" t="inlineStr">
        <is>
          <t>IONIC_LIQ#2</t>
        </is>
      </c>
      <c r="G710" s="36" t="n">
        <v>1</v>
      </c>
      <c r="H710" s="36" t="inlineStr">
        <is>
          <t>IONIC_LIQ#2</t>
        </is>
      </c>
      <c r="I710" s="36" t="n">
        <v>-204157.1702923869</v>
      </c>
      <c r="J710" s="37" t="inlineStr"/>
    </row>
    <row r="711">
      <c r="A711" s="38" t="inlineStr">
        <is>
          <t>Cu-Mn-O</t>
        </is>
      </c>
      <c r="B711" s="39" t="n">
        <v>1800</v>
      </c>
      <c r="C711" s="39" t="n">
        <v>0.448421</v>
      </c>
      <c r="D711" s="39" t="n">
        <v>0.105789</v>
      </c>
      <c r="E711" s="39" t="n">
        <v>0.445789</v>
      </c>
      <c r="F711" s="39" t="inlineStr">
        <is>
          <t>GAS#1; IONIC_LIQ#2</t>
        </is>
      </c>
      <c r="G711" s="39" t="n">
        <v>2</v>
      </c>
      <c r="H711" s="39" t="inlineStr">
        <is>
          <t>GAS#1</t>
        </is>
      </c>
      <c r="I711" s="39" t="n">
        <v>-197838.8087605874</v>
      </c>
      <c r="J711" s="40" t="inlineStr"/>
    </row>
    <row r="712">
      <c r="A712" s="35" t="inlineStr">
        <is>
          <t>Cu-Mn-O</t>
        </is>
      </c>
      <c r="B712" s="36" t="n">
        <v>1800</v>
      </c>
      <c r="C712" s="36" t="n">
        <v>0.448421</v>
      </c>
      <c r="D712" s="36" t="n">
        <v>0.06947399999999999</v>
      </c>
      <c r="E712" s="36" t="n">
        <v>0.482105</v>
      </c>
      <c r="F712" s="36" t="inlineStr">
        <is>
          <t>GAS#1; IONIC_LIQ#2</t>
        </is>
      </c>
      <c r="G712" s="36" t="n">
        <v>2</v>
      </c>
      <c r="H712" s="36" t="inlineStr">
        <is>
          <t>GAS#1</t>
        </is>
      </c>
      <c r="I712" s="36" t="n">
        <v>-191066.534888231</v>
      </c>
      <c r="J712" s="37" t="inlineStr"/>
    </row>
    <row r="713">
      <c r="A713" s="38" t="inlineStr">
        <is>
          <t>Cu-Mn-O</t>
        </is>
      </c>
      <c r="B713" s="39" t="n">
        <v>1800</v>
      </c>
      <c r="C713" s="39" t="n">
        <v>0.448421</v>
      </c>
      <c r="D713" s="39" t="n">
        <v>0.033158</v>
      </c>
      <c r="E713" s="39" t="n">
        <v>0.518421</v>
      </c>
      <c r="F713" s="39" t="inlineStr">
        <is>
          <t>GAS#1; IONIC_LIQ#2</t>
        </is>
      </c>
      <c r="G713" s="39" t="n">
        <v>2</v>
      </c>
      <c r="H713" s="39" t="inlineStr">
        <is>
          <t>GAS#1</t>
        </is>
      </c>
      <c r="I713" s="39" t="n">
        <v>-184074.4948806081</v>
      </c>
      <c r="J713" s="40" t="inlineStr"/>
    </row>
    <row r="714">
      <c r="A714" s="35" t="inlineStr">
        <is>
          <t>Cu-Mn-O</t>
        </is>
      </c>
      <c r="B714" s="36" t="n">
        <v>1800</v>
      </c>
      <c r="C714" s="36" t="n">
        <v>0.474211</v>
      </c>
      <c r="D714" s="36" t="n">
        <v>0.5157890000000001</v>
      </c>
      <c r="E714" s="36" t="n">
        <v>0.01</v>
      </c>
      <c r="F714" s="36" t="inlineStr">
        <is>
          <t>HALITE#1; IONIC_LIQ#1</t>
        </is>
      </c>
      <c r="G714" s="36" t="n">
        <v>2</v>
      </c>
      <c r="H714" s="36" t="inlineStr">
        <is>
          <t>HALITE#1</t>
        </is>
      </c>
      <c r="I714" s="36" t="n">
        <v>-130808.3523004956</v>
      </c>
      <c r="J714" s="37" t="inlineStr"/>
    </row>
    <row r="715">
      <c r="A715" s="38" t="inlineStr">
        <is>
          <t>Cu-Mn-O</t>
        </is>
      </c>
      <c r="B715" s="39" t="n">
        <v>1800</v>
      </c>
      <c r="C715" s="39" t="n">
        <v>0.474211</v>
      </c>
      <c r="D715" s="39" t="n">
        <v>0.479474</v>
      </c>
      <c r="E715" s="39" t="n">
        <v>0.046316</v>
      </c>
      <c r="F715" s="39" t="inlineStr">
        <is>
          <t>HALITE#1; IONIC_LIQ#1</t>
        </is>
      </c>
      <c r="G715" s="39" t="n">
        <v>2</v>
      </c>
      <c r="H715" s="39" t="inlineStr">
        <is>
          <t>HALITE#1</t>
        </is>
      </c>
      <c r="I715" s="39" t="n">
        <v>-142472.2799629995</v>
      </c>
      <c r="J715" s="40" t="inlineStr"/>
    </row>
    <row r="716">
      <c r="A716" s="35" t="inlineStr">
        <is>
          <t>Cu-Mn-O</t>
        </is>
      </c>
      <c r="B716" s="36" t="n">
        <v>1800</v>
      </c>
      <c r="C716" s="36" t="n">
        <v>0.474211</v>
      </c>
      <c r="D716" s="36" t="n">
        <v>0.443158</v>
      </c>
      <c r="E716" s="36" t="n">
        <v>0.082632</v>
      </c>
      <c r="F716" s="36" t="inlineStr">
        <is>
          <t>HALITE#1; IONIC_LIQ#1</t>
        </is>
      </c>
      <c r="G716" s="36" t="n">
        <v>2</v>
      </c>
      <c r="H716" s="36" t="inlineStr">
        <is>
          <t>HALITE#1</t>
        </is>
      </c>
      <c r="I716" s="36" t="n">
        <v>-154006.3641965397</v>
      </c>
      <c r="J716" s="37" t="inlineStr"/>
    </row>
    <row r="717">
      <c r="A717" s="38" t="inlineStr">
        <is>
          <t>Cu-Mn-O</t>
        </is>
      </c>
      <c r="B717" s="39" t="n">
        <v>1800</v>
      </c>
      <c r="C717" s="39" t="n">
        <v>0.474211</v>
      </c>
      <c r="D717" s="39" t="n">
        <v>0.406842</v>
      </c>
      <c r="E717" s="39" t="n">
        <v>0.118947</v>
      </c>
      <c r="F717" s="39" t="inlineStr">
        <is>
          <t>HALITE#1; IONIC_LIQ#1</t>
        </is>
      </c>
      <c r="G717" s="39" t="n">
        <v>2</v>
      </c>
      <c r="H717" s="39" t="inlineStr">
        <is>
          <t>HALITE#1</t>
        </is>
      </c>
      <c r="I717" s="39" t="n">
        <v>-165358.748224809</v>
      </c>
      <c r="J717" s="40" t="inlineStr"/>
    </row>
    <row r="718">
      <c r="A718" s="35" t="inlineStr">
        <is>
          <t>Cu-Mn-O</t>
        </is>
      </c>
      <c r="B718" s="36" t="n">
        <v>1800</v>
      </c>
      <c r="C718" s="36" t="n">
        <v>0.474211</v>
      </c>
      <c r="D718" s="36" t="n">
        <v>0.370526</v>
      </c>
      <c r="E718" s="36" t="n">
        <v>0.155263</v>
      </c>
      <c r="F718" s="36" t="inlineStr">
        <is>
          <t>HALITE#1; IONIC_LIQ#1</t>
        </is>
      </c>
      <c r="G718" s="36" t="n">
        <v>2</v>
      </c>
      <c r="H718" s="36" t="inlineStr">
        <is>
          <t>HALITE#1</t>
        </is>
      </c>
      <c r="I718" s="36" t="n">
        <v>-176444.6059993115</v>
      </c>
      <c r="J718" s="37" t="inlineStr"/>
    </row>
    <row r="719">
      <c r="A719" s="38" t="inlineStr">
        <is>
          <t>Cu-Mn-O</t>
        </is>
      </c>
      <c r="B719" s="39" t="n">
        <v>1800</v>
      </c>
      <c r="C719" s="39" t="n">
        <v>0.474211</v>
      </c>
      <c r="D719" s="39" t="n">
        <v>0.334211</v>
      </c>
      <c r="E719" s="39" t="n">
        <v>0.191579</v>
      </c>
      <c r="F719" s="39" t="inlineStr">
        <is>
          <t>HALITE#1; IONIC_LIQ#1</t>
        </is>
      </c>
      <c r="G719" s="39" t="n">
        <v>2</v>
      </c>
      <c r="H719" s="39" t="inlineStr">
        <is>
          <t>HALITE#1</t>
        </is>
      </c>
      <c r="I719" s="39" t="n">
        <v>-187113.264169721</v>
      </c>
      <c r="J719" s="40" t="inlineStr"/>
    </row>
    <row r="720">
      <c r="A720" s="35" t="inlineStr">
        <is>
          <t>Cu-Mn-O</t>
        </is>
      </c>
      <c r="B720" s="36" t="n">
        <v>1800</v>
      </c>
      <c r="C720" s="36" t="n">
        <v>0.474211</v>
      </c>
      <c r="D720" s="36" t="n">
        <v>0.297895</v>
      </c>
      <c r="E720" s="36" t="n">
        <v>0.227895</v>
      </c>
      <c r="F720" s="36" t="inlineStr">
        <is>
          <t>HALITE#1; IONIC_LIQ#1</t>
        </is>
      </c>
      <c r="G720" s="36" t="n">
        <v>2</v>
      </c>
      <c r="H720" s="36" t="inlineStr">
        <is>
          <t>HALITE#1</t>
        </is>
      </c>
      <c r="I720" s="36" t="n">
        <v>-197053.773135775</v>
      </c>
      <c r="J720" s="37" t="inlineStr"/>
    </row>
    <row r="721">
      <c r="A721" s="38" t="inlineStr">
        <is>
          <t>Cu-Mn-O</t>
        </is>
      </c>
      <c r="B721" s="39" t="n">
        <v>1800</v>
      </c>
      <c r="C721" s="39" t="n">
        <v>0.474211</v>
      </c>
      <c r="D721" s="39" t="n">
        <v>0.261579</v>
      </c>
      <c r="E721" s="39" t="n">
        <v>0.264211</v>
      </c>
      <c r="F721" s="39" t="inlineStr">
        <is>
          <t>HALITE#1; IONIC_LIQ#1</t>
        </is>
      </c>
      <c r="G721" s="39" t="n">
        <v>2</v>
      </c>
      <c r="H721" s="39" t="inlineStr">
        <is>
          <t>HALITE#1</t>
        </is>
      </c>
      <c r="I721" s="39" t="n">
        <v>-204992.2500805783</v>
      </c>
      <c r="J721" s="40" t="inlineStr"/>
    </row>
    <row r="722">
      <c r="A722" s="35" t="inlineStr">
        <is>
          <t>Cu-Mn-O</t>
        </is>
      </c>
      <c r="B722" s="36" t="n">
        <v>1800</v>
      </c>
      <c r="C722" s="36" t="n">
        <v>0.474211</v>
      </c>
      <c r="D722" s="36" t="n">
        <v>0.225263</v>
      </c>
      <c r="E722" s="36" t="n">
        <v>0.300526</v>
      </c>
      <c r="F722" s="36" t="inlineStr">
        <is>
          <t>IONIC_LIQ#1; IONIC_LIQ#2</t>
        </is>
      </c>
      <c r="G722" s="36" t="n">
        <v>2</v>
      </c>
      <c r="H722" s="36" t="inlineStr">
        <is>
          <t>IONIC_LIQ#1</t>
        </is>
      </c>
      <c r="I722" s="36" t="n">
        <v>-204966.4159564543</v>
      </c>
      <c r="J722" s="37" t="inlineStr"/>
    </row>
    <row r="723">
      <c r="A723" s="38" t="inlineStr">
        <is>
          <t>Cu-Mn-O</t>
        </is>
      </c>
      <c r="B723" s="39" t="n">
        <v>1800</v>
      </c>
      <c r="C723" s="39" t="n">
        <v>0.474211</v>
      </c>
      <c r="D723" s="39" t="n">
        <v>0.188947</v>
      </c>
      <c r="E723" s="39" t="n">
        <v>0.336842</v>
      </c>
      <c r="F723" s="39" t="inlineStr">
        <is>
          <t>IONIC_LIQ#1; IONIC_LIQ#3</t>
        </is>
      </c>
      <c r="G723" s="39" t="n">
        <v>2</v>
      </c>
      <c r="H723" s="39" t="inlineStr">
        <is>
          <t>IONIC_LIQ#1</t>
        </is>
      </c>
      <c r="I723" s="39" t="n">
        <v>-203724.5964448824</v>
      </c>
      <c r="J723" s="40" t="inlineStr"/>
    </row>
    <row r="724">
      <c r="A724" s="35" t="inlineStr">
        <is>
          <t>Cu-Mn-O</t>
        </is>
      </c>
      <c r="B724" s="36" t="n">
        <v>1800</v>
      </c>
      <c r="C724" s="36" t="n">
        <v>0.474211</v>
      </c>
      <c r="D724" s="36" t="n">
        <v>0.152632</v>
      </c>
      <c r="E724" s="36" t="n">
        <v>0.373158</v>
      </c>
      <c r="F724" s="36" t="inlineStr">
        <is>
          <t>IONIC_LIQ#1; IONIC_LIQ#2</t>
        </is>
      </c>
      <c r="G724" s="36" t="n">
        <v>2</v>
      </c>
      <c r="H724" s="36" t="inlineStr">
        <is>
          <t>IONIC_LIQ#1</t>
        </is>
      </c>
      <c r="I724" s="36" t="n">
        <v>-201457.5692741827</v>
      </c>
      <c r="J724" s="37" t="inlineStr"/>
    </row>
    <row r="725">
      <c r="A725" s="38" t="inlineStr">
        <is>
          <t>Cu-Mn-O</t>
        </is>
      </c>
      <c r="B725" s="39" t="n">
        <v>1800</v>
      </c>
      <c r="C725" s="39" t="n">
        <v>0.474211</v>
      </c>
      <c r="D725" s="39" t="n">
        <v>0.116316</v>
      </c>
      <c r="E725" s="39" t="n">
        <v>0.409474</v>
      </c>
      <c r="F725" s="39" t="inlineStr">
        <is>
          <t>IONIC_LIQ#2</t>
        </is>
      </c>
      <c r="G725" s="39" t="n">
        <v>1</v>
      </c>
      <c r="H725" s="39" t="inlineStr">
        <is>
          <t>IONIC_LIQ#2</t>
        </is>
      </c>
      <c r="I725" s="39" t="n">
        <v>-197751.1232842788</v>
      </c>
      <c r="J725" s="40" t="inlineStr"/>
    </row>
    <row r="726">
      <c r="A726" s="35" t="inlineStr">
        <is>
          <t>Cu-Mn-O</t>
        </is>
      </c>
      <c r="B726" s="36" t="n">
        <v>1800</v>
      </c>
      <c r="C726" s="36" t="n">
        <v>0.474211</v>
      </c>
      <c r="D726" s="36" t="n">
        <v>0.08</v>
      </c>
      <c r="E726" s="36" t="n">
        <v>0.445789</v>
      </c>
      <c r="F726" s="36" t="inlineStr">
        <is>
          <t>GAS#1; IONIC_LIQ#2</t>
        </is>
      </c>
      <c r="G726" s="36" t="n">
        <v>2</v>
      </c>
      <c r="H726" s="36" t="inlineStr">
        <is>
          <t>GAS#1</t>
        </is>
      </c>
      <c r="I726" s="36" t="n">
        <v>-191070.8591107546</v>
      </c>
      <c r="J726" s="37" t="inlineStr"/>
    </row>
    <row r="727">
      <c r="A727" s="38" t="inlineStr">
        <is>
          <t>Cu-Mn-O</t>
        </is>
      </c>
      <c r="B727" s="39" t="n">
        <v>1800</v>
      </c>
      <c r="C727" s="39" t="n">
        <v>0.474211</v>
      </c>
      <c r="D727" s="39" t="n">
        <v>0.043684</v>
      </c>
      <c r="E727" s="39" t="n">
        <v>0.482105</v>
      </c>
      <c r="F727" s="39" t="inlineStr">
        <is>
          <t>GAS#1; IONIC_LIQ#2</t>
        </is>
      </c>
      <c r="G727" s="39" t="n">
        <v>2</v>
      </c>
      <c r="H727" s="39" t="inlineStr">
        <is>
          <t>GAS#1</t>
        </is>
      </c>
      <c r="I727" s="39" t="n">
        <v>-184135.5115758683</v>
      </c>
      <c r="J727" s="40" t="inlineStr"/>
    </row>
    <row r="728">
      <c r="A728" s="35" t="inlineStr">
        <is>
          <t>Cu-Mn-O</t>
        </is>
      </c>
      <c r="B728" s="36" t="n">
        <v>1800</v>
      </c>
      <c r="C728" s="36" t="n">
        <v>0.5</v>
      </c>
      <c r="D728" s="36" t="n">
        <v>0.49</v>
      </c>
      <c r="E728" s="36" t="n">
        <v>0.01</v>
      </c>
      <c r="F728" s="36" t="inlineStr">
        <is>
          <t>HALITE#1; IONIC_LIQ#1</t>
        </is>
      </c>
      <c r="G728" s="36" t="n">
        <v>2</v>
      </c>
      <c r="H728" s="36" t="inlineStr">
        <is>
          <t>HALITE#1</t>
        </is>
      </c>
      <c r="I728" s="36" t="n">
        <v>-130724.8814273134</v>
      </c>
      <c r="J728" s="37" t="inlineStr"/>
    </row>
    <row r="729">
      <c r="A729" s="38" t="inlineStr">
        <is>
          <t>Cu-Mn-O</t>
        </is>
      </c>
      <c r="B729" s="39" t="n">
        <v>1800</v>
      </c>
      <c r="C729" s="39" t="n">
        <v>0.5</v>
      </c>
      <c r="D729" s="39" t="n">
        <v>0.453684</v>
      </c>
      <c r="E729" s="39" t="n">
        <v>0.046316</v>
      </c>
      <c r="F729" s="39" t="inlineStr">
        <is>
          <t>HALITE#1; IONIC_LIQ#1</t>
        </is>
      </c>
      <c r="G729" s="39" t="n">
        <v>2</v>
      </c>
      <c r="H729" s="39" t="inlineStr">
        <is>
          <t>HALITE#1</t>
        </is>
      </c>
      <c r="I729" s="39" t="n">
        <v>-142306.587197614</v>
      </c>
      <c r="J729" s="40" t="inlineStr"/>
    </row>
    <row r="730">
      <c r="A730" s="35" t="inlineStr">
        <is>
          <t>Cu-Mn-O</t>
        </is>
      </c>
      <c r="B730" s="36" t="n">
        <v>1800</v>
      </c>
      <c r="C730" s="36" t="n">
        <v>0.5</v>
      </c>
      <c r="D730" s="36" t="n">
        <v>0.417368</v>
      </c>
      <c r="E730" s="36" t="n">
        <v>0.082632</v>
      </c>
      <c r="F730" s="36" t="inlineStr">
        <is>
          <t>HALITE#1; IONIC_LIQ#1</t>
        </is>
      </c>
      <c r="G730" s="36" t="n">
        <v>2</v>
      </c>
      <c r="H730" s="36" t="inlineStr">
        <is>
          <t>HALITE#1</t>
        </is>
      </c>
      <c r="I730" s="36" t="n">
        <v>-153736.2975705609</v>
      </c>
      <c r="J730" s="37" t="inlineStr"/>
    </row>
    <row r="731">
      <c r="A731" s="38" t="inlineStr">
        <is>
          <t>Cu-Mn-O</t>
        </is>
      </c>
      <c r="B731" s="39" t="n">
        <v>1800</v>
      </c>
      <c r="C731" s="39" t="n">
        <v>0.5</v>
      </c>
      <c r="D731" s="39" t="n">
        <v>0.381053</v>
      </c>
      <c r="E731" s="39" t="n">
        <v>0.118947</v>
      </c>
      <c r="F731" s="39" t="inlineStr">
        <is>
          <t>HALITE#1; IONIC_LIQ#1</t>
        </is>
      </c>
      <c r="G731" s="39" t="n">
        <v>2</v>
      </c>
      <c r="H731" s="39" t="inlineStr">
        <is>
          <t>HALITE#1</t>
        </is>
      </c>
      <c r="I731" s="39" t="n">
        <v>-164951.5075891196</v>
      </c>
      <c r="J731" s="40" t="inlineStr"/>
    </row>
    <row r="732">
      <c r="A732" s="35" t="inlineStr">
        <is>
          <t>Cu-Mn-O</t>
        </is>
      </c>
      <c r="B732" s="36" t="n">
        <v>1800</v>
      </c>
      <c r="C732" s="36" t="n">
        <v>0.5</v>
      </c>
      <c r="D732" s="36" t="n">
        <v>0.344737</v>
      </c>
      <c r="E732" s="36" t="n">
        <v>0.155263</v>
      </c>
      <c r="F732" s="36" t="inlineStr">
        <is>
          <t>HALITE#1; IONIC_LIQ#1</t>
        </is>
      </c>
      <c r="G732" s="36" t="n">
        <v>2</v>
      </c>
      <c r="H732" s="36" t="inlineStr">
        <is>
          <t>HALITE#1</t>
        </is>
      </c>
      <c r="I732" s="36" t="n">
        <v>-175848.4248206392</v>
      </c>
      <c r="J732" s="37" t="inlineStr"/>
    </row>
    <row r="733">
      <c r="A733" s="38" t="inlineStr">
        <is>
          <t>Cu-Mn-O</t>
        </is>
      </c>
      <c r="B733" s="39" t="n">
        <v>1800</v>
      </c>
      <c r="C733" s="39" t="n">
        <v>0.5</v>
      </c>
      <c r="D733" s="39" t="n">
        <v>0.308421</v>
      </c>
      <c r="E733" s="39" t="n">
        <v>0.191579</v>
      </c>
      <c r="F733" s="39" t="inlineStr">
        <is>
          <t>HALITE#1; IONIC_LIQ#1</t>
        </is>
      </c>
      <c r="G733" s="39" t="n">
        <v>2</v>
      </c>
      <c r="H733" s="39" t="inlineStr">
        <is>
          <t>HALITE#1</t>
        </is>
      </c>
      <c r="I733" s="39" t="n">
        <v>-186237.0492115243</v>
      </c>
      <c r="J733" s="40" t="inlineStr"/>
    </row>
    <row r="734">
      <c r="A734" s="35" t="inlineStr">
        <is>
          <t>Cu-Mn-O</t>
        </is>
      </c>
      <c r="B734" s="36" t="n">
        <v>1800</v>
      </c>
      <c r="C734" s="36" t="n">
        <v>0.5</v>
      </c>
      <c r="D734" s="36" t="n">
        <v>0.272105</v>
      </c>
      <c r="E734" s="36" t="n">
        <v>0.227895</v>
      </c>
      <c r="F734" s="36" t="inlineStr">
        <is>
          <t>HALITE#1; IONIC_LIQ#1</t>
        </is>
      </c>
      <c r="G734" s="36" t="n">
        <v>2</v>
      </c>
      <c r="H734" s="36" t="inlineStr">
        <is>
          <t>HALITE#1</t>
        </is>
      </c>
      <c r="I734" s="36" t="n">
        <v>-195688.570741364</v>
      </c>
      <c r="J734" s="37" t="inlineStr"/>
    </row>
    <row r="735">
      <c r="A735" s="38" t="inlineStr">
        <is>
          <t>Cu-Mn-O</t>
        </is>
      </c>
      <c r="B735" s="39" t="n">
        <v>1800</v>
      </c>
      <c r="C735" s="39" t="n">
        <v>0.5</v>
      </c>
      <c r="D735" s="39" t="n">
        <v>0.235789</v>
      </c>
      <c r="E735" s="39" t="n">
        <v>0.264211</v>
      </c>
      <c r="F735" s="39" t="inlineStr">
        <is>
          <t>HALITE#1; IONIC_LIQ#1; IONIC_LIQ#2</t>
        </is>
      </c>
      <c r="G735" s="39" t="n">
        <v>3</v>
      </c>
      <c r="H735" s="39" t="inlineStr">
        <is>
          <t>HALITE#1</t>
        </is>
      </c>
      <c r="I735" s="39" t="n">
        <v>-200410.0252758421</v>
      </c>
      <c r="J735" s="40" t="inlineStr"/>
    </row>
    <row r="736">
      <c r="A736" s="35" t="inlineStr">
        <is>
          <t>Cu-Mn-O</t>
        </is>
      </c>
      <c r="B736" s="36" t="n">
        <v>1800</v>
      </c>
      <c r="C736" s="36" t="n">
        <v>0.5</v>
      </c>
      <c r="D736" s="36" t="n">
        <v>0.199474</v>
      </c>
      <c r="E736" s="36" t="n">
        <v>0.300526</v>
      </c>
      <c r="F736" s="36" t="inlineStr">
        <is>
          <t>IONIC_LIQ#1; IONIC_LIQ#2</t>
        </is>
      </c>
      <c r="G736" s="36" t="n">
        <v>2</v>
      </c>
      <c r="H736" s="36" t="inlineStr">
        <is>
          <t>IONIC_LIQ#1</t>
        </is>
      </c>
      <c r="I736" s="36" t="n">
        <v>-200005.1300142719</v>
      </c>
      <c r="J736" s="37" t="inlineStr"/>
    </row>
    <row r="737">
      <c r="A737" s="38" t="inlineStr">
        <is>
          <t>Cu-Mn-O</t>
        </is>
      </c>
      <c r="B737" s="39" t="n">
        <v>1800</v>
      </c>
      <c r="C737" s="39" t="n">
        <v>0.5</v>
      </c>
      <c r="D737" s="39" t="n">
        <v>0.163158</v>
      </c>
      <c r="E737" s="39" t="n">
        <v>0.336842</v>
      </c>
      <c r="F737" s="39" t="inlineStr">
        <is>
          <t>IONIC_LIQ#1; IONIC_LIQ#2</t>
        </is>
      </c>
      <c r="G737" s="39" t="n">
        <v>2</v>
      </c>
      <c r="H737" s="39" t="inlineStr">
        <is>
          <t>IONIC_LIQ#1</t>
        </is>
      </c>
      <c r="I737" s="39" t="n">
        <v>-198248.2043883226</v>
      </c>
      <c r="J737" s="40" t="inlineStr"/>
    </row>
    <row r="738">
      <c r="A738" s="35" t="inlineStr">
        <is>
          <t>Cu-Mn-O</t>
        </is>
      </c>
      <c r="B738" s="36" t="n">
        <v>1800</v>
      </c>
      <c r="C738" s="36" t="n">
        <v>0.5</v>
      </c>
      <c r="D738" s="36" t="n">
        <v>0.126842</v>
      </c>
      <c r="E738" s="36" t="n">
        <v>0.373158</v>
      </c>
      <c r="F738" s="36" t="inlineStr">
        <is>
          <t>IONIC_LIQ#1; IONIC_LIQ#2</t>
        </is>
      </c>
      <c r="G738" s="36" t="n">
        <v>2</v>
      </c>
      <c r="H738" s="36" t="inlineStr">
        <is>
          <t>IONIC_LIQ#1</t>
        </is>
      </c>
      <c r="I738" s="36" t="n">
        <v>-195647.3967544554</v>
      </c>
      <c r="J738" s="37" t="inlineStr"/>
    </row>
    <row r="739">
      <c r="A739" s="38" t="inlineStr">
        <is>
          <t>Cu-Mn-O</t>
        </is>
      </c>
      <c r="B739" s="39" t="n">
        <v>1800</v>
      </c>
      <c r="C739" s="39" t="n">
        <v>0.5</v>
      </c>
      <c r="D739" s="39" t="n">
        <v>0.090526</v>
      </c>
      <c r="E739" s="39" t="n">
        <v>0.409474</v>
      </c>
      <c r="F739" s="39" t="inlineStr">
        <is>
          <t>GAS#1; IONIC_LIQ#2</t>
        </is>
      </c>
      <c r="G739" s="39" t="n">
        <v>2</v>
      </c>
      <c r="H739" s="39" t="inlineStr">
        <is>
          <t>GAS#1</t>
        </is>
      </c>
      <c r="I739" s="39" t="n">
        <v>-191070.0057937217</v>
      </c>
      <c r="J739" s="40" t="inlineStr"/>
    </row>
    <row r="740">
      <c r="A740" s="35" t="inlineStr">
        <is>
          <t>Cu-Mn-O</t>
        </is>
      </c>
      <c r="B740" s="36" t="n">
        <v>1800</v>
      </c>
      <c r="C740" s="36" t="n">
        <v>0.5</v>
      </c>
      <c r="D740" s="36" t="n">
        <v>0.054211</v>
      </c>
      <c r="E740" s="36" t="n">
        <v>0.445789</v>
      </c>
      <c r="F740" s="36" t="inlineStr">
        <is>
          <t>GAS#1; IONIC_LIQ#2</t>
        </is>
      </c>
      <c r="G740" s="36" t="n">
        <v>2</v>
      </c>
      <c r="H740" s="36" t="inlineStr">
        <is>
          <t>GAS#1</t>
        </is>
      </c>
      <c r="I740" s="36" t="n">
        <v>-184178.5446765278</v>
      </c>
      <c r="J740" s="37" t="inlineStr"/>
    </row>
    <row r="741">
      <c r="A741" s="38" t="inlineStr">
        <is>
          <t>Cu-Mn-O</t>
        </is>
      </c>
      <c r="B741" s="39" t="n">
        <v>1800</v>
      </c>
      <c r="C741" s="39" t="n">
        <v>0.5</v>
      </c>
      <c r="D741" s="39" t="n">
        <v>0.017895</v>
      </c>
      <c r="E741" s="39" t="n">
        <v>0.482105</v>
      </c>
      <c r="F741" s="39" t="inlineStr">
        <is>
          <t>GAS#1; IONIC_LIQ#2</t>
        </is>
      </c>
      <c r="G741" s="39" t="n">
        <v>2</v>
      </c>
      <c r="H741" s="39" t="inlineStr">
        <is>
          <t>GAS#1</t>
        </is>
      </c>
      <c r="I741" s="39" t="n">
        <v>-176979.2138421168</v>
      </c>
      <c r="J741" s="40" t="inlineStr"/>
    </row>
    <row r="742">
      <c r="A742" s="35" t="inlineStr">
        <is>
          <t>Cu-Fe-O</t>
        </is>
      </c>
      <c r="B742" s="36" t="n">
        <v>1800</v>
      </c>
      <c r="C742" s="36" t="n">
        <v>0.01</v>
      </c>
      <c r="D742" s="36" t="n">
        <v>0.98</v>
      </c>
      <c r="E742" s="36" t="n">
        <v>0.01</v>
      </c>
      <c r="F742" s="36" t="inlineStr">
        <is>
          <t>IONIC_LIQ#1; IONIC_LIQ#2</t>
        </is>
      </c>
      <c r="G742" s="36" t="n">
        <v>2</v>
      </c>
      <c r="H742" s="36" t="inlineStr">
        <is>
          <t>IONIC_LIQ#1</t>
        </is>
      </c>
      <c r="I742" s="36" t="n">
        <v>-110282.5321697398</v>
      </c>
      <c r="J742" s="37" t="inlineStr"/>
    </row>
    <row r="743">
      <c r="A743" s="38" t="inlineStr">
        <is>
          <t>Cu-Fe-O</t>
        </is>
      </c>
      <c r="B743" s="39" t="n">
        <v>1800</v>
      </c>
      <c r="C743" s="39" t="n">
        <v>0.01</v>
      </c>
      <c r="D743" s="39" t="n">
        <v>0.943684</v>
      </c>
      <c r="E743" s="39" t="n">
        <v>0.046316</v>
      </c>
      <c r="F743" s="39" t="inlineStr">
        <is>
          <t>IONIC_LIQ#1; IONIC_LIQ#2</t>
        </is>
      </c>
      <c r="G743" s="39" t="n">
        <v>2</v>
      </c>
      <c r="H743" s="39" t="inlineStr">
        <is>
          <t>IONIC_LIQ#1</t>
        </is>
      </c>
      <c r="I743" s="39" t="n">
        <v>-119565.2484902006</v>
      </c>
      <c r="J743" s="40" t="inlineStr"/>
    </row>
    <row r="744">
      <c r="A744" s="35" t="inlineStr">
        <is>
          <t>Cu-Fe-O</t>
        </is>
      </c>
      <c r="B744" s="36" t="n">
        <v>1800</v>
      </c>
      <c r="C744" s="36" t="n">
        <v>0.01</v>
      </c>
      <c r="D744" s="36" t="n">
        <v>0.907368</v>
      </c>
      <c r="E744" s="36" t="n">
        <v>0.082632</v>
      </c>
      <c r="F744" s="36" t="inlineStr">
        <is>
          <t>IONIC_LIQ#1; IONIC_LIQ#2</t>
        </is>
      </c>
      <c r="G744" s="36" t="n">
        <v>2</v>
      </c>
      <c r="H744" s="36" t="inlineStr">
        <is>
          <t>IONIC_LIQ#1</t>
        </is>
      </c>
      <c r="I744" s="36" t="n">
        <v>-128847.3774638122</v>
      </c>
      <c r="J744" s="37" t="inlineStr"/>
    </row>
    <row r="745">
      <c r="A745" s="38" t="inlineStr">
        <is>
          <t>Cu-Fe-O</t>
        </is>
      </c>
      <c r="B745" s="39" t="n">
        <v>1800</v>
      </c>
      <c r="C745" s="39" t="n">
        <v>0.01</v>
      </c>
      <c r="D745" s="39" t="n">
        <v>0.871053</v>
      </c>
      <c r="E745" s="39" t="n">
        <v>0.118947</v>
      </c>
      <c r="F745" s="39" t="inlineStr">
        <is>
          <t>IONIC_LIQ#1; IONIC_LIQ#2</t>
        </is>
      </c>
      <c r="G745" s="39" t="n">
        <v>2</v>
      </c>
      <c r="H745" s="39" t="inlineStr">
        <is>
          <t>IONIC_LIQ#1</t>
        </is>
      </c>
      <c r="I745" s="39" t="n">
        <v>-138128.8355261331</v>
      </c>
      <c r="J745" s="40" t="inlineStr"/>
    </row>
    <row r="746">
      <c r="A746" s="35" t="inlineStr">
        <is>
          <t>Cu-Fe-O</t>
        </is>
      </c>
      <c r="B746" s="36" t="n">
        <v>1800</v>
      </c>
      <c r="C746" s="36" t="n">
        <v>0.01</v>
      </c>
      <c r="D746" s="36" t="n">
        <v>0.834737</v>
      </c>
      <c r="E746" s="36" t="n">
        <v>0.155263</v>
      </c>
      <c r="F746" s="36" t="inlineStr">
        <is>
          <t>IONIC_LIQ#1; IONIC_LIQ#2</t>
        </is>
      </c>
      <c r="G746" s="36" t="n">
        <v>2</v>
      </c>
      <c r="H746" s="36" t="inlineStr">
        <is>
          <t>IONIC_LIQ#1</t>
        </is>
      </c>
      <c r="I746" s="36" t="n">
        <v>-147409.5194982055</v>
      </c>
      <c r="J746" s="37" t="inlineStr"/>
    </row>
    <row r="747">
      <c r="A747" s="38" t="inlineStr">
        <is>
          <t>Cu-Fe-O</t>
        </is>
      </c>
      <c r="B747" s="39" t="n">
        <v>1800</v>
      </c>
      <c r="C747" s="39" t="n">
        <v>0.01</v>
      </c>
      <c r="D747" s="39" t="n">
        <v>0.798421</v>
      </c>
      <c r="E747" s="39" t="n">
        <v>0.191579</v>
      </c>
      <c r="F747" s="39" t="inlineStr">
        <is>
          <t>IONIC_LIQ#1; IONIC_LIQ#2</t>
        </is>
      </c>
      <c r="G747" s="39" t="n">
        <v>2</v>
      </c>
      <c r="H747" s="39" t="inlineStr">
        <is>
          <t>IONIC_LIQ#1</t>
        </is>
      </c>
      <c r="I747" s="39" t="n">
        <v>-156689.2997709372</v>
      </c>
      <c r="J747" s="40" t="inlineStr"/>
    </row>
    <row r="748">
      <c r="A748" s="35" t="inlineStr">
        <is>
          <t>Cu-Fe-O</t>
        </is>
      </c>
      <c r="B748" s="36" t="n">
        <v>1800</v>
      </c>
      <c r="C748" s="36" t="n">
        <v>0.01</v>
      </c>
      <c r="D748" s="36" t="n">
        <v>0.762105</v>
      </c>
      <c r="E748" s="36" t="n">
        <v>0.227895</v>
      </c>
      <c r="F748" s="36" t="inlineStr">
        <is>
          <t>IONIC_LIQ#1; IONIC_LIQ#2</t>
        </is>
      </c>
      <c r="G748" s="36" t="n">
        <v>2</v>
      </c>
      <c r="H748" s="36" t="inlineStr">
        <is>
          <t>IONIC_LIQ#1</t>
        </is>
      </c>
      <c r="I748" s="36" t="n">
        <v>-165968.0101655516</v>
      </c>
      <c r="J748" s="37" t="inlineStr"/>
    </row>
    <row r="749">
      <c r="A749" s="38" t="inlineStr">
        <is>
          <t>Cu-Fe-O</t>
        </is>
      </c>
      <c r="B749" s="39" t="n">
        <v>1800</v>
      </c>
      <c r="C749" s="39" t="n">
        <v>0.01</v>
      </c>
      <c r="D749" s="39" t="n">
        <v>0.725789</v>
      </c>
      <c r="E749" s="39" t="n">
        <v>0.264211</v>
      </c>
      <c r="F749" s="39" t="inlineStr">
        <is>
          <t>IONIC_LIQ#1; IONIC_LIQ#2</t>
        </is>
      </c>
      <c r="G749" s="39" t="n">
        <v>2</v>
      </c>
      <c r="H749" s="39" t="inlineStr">
        <is>
          <t>IONIC_LIQ#1</t>
        </is>
      </c>
      <c r="I749" s="39" t="n">
        <v>-175245.4322556461</v>
      </c>
      <c r="J749" s="40" t="inlineStr"/>
    </row>
    <row r="750">
      <c r="A750" s="35" t="inlineStr">
        <is>
          <t>Cu-Fe-O</t>
        </is>
      </c>
      <c r="B750" s="36" t="n">
        <v>1800</v>
      </c>
      <c r="C750" s="36" t="n">
        <v>0.01</v>
      </c>
      <c r="D750" s="36" t="n">
        <v>0.689474</v>
      </c>
      <c r="E750" s="36" t="n">
        <v>0.300526</v>
      </c>
      <c r="F750" s="36" t="inlineStr">
        <is>
          <t>IONIC_LIQ#1; IONIC_LIQ#2</t>
        </is>
      </c>
      <c r="G750" s="36" t="n">
        <v>2</v>
      </c>
      <c r="H750" s="36" t="inlineStr">
        <is>
          <t>IONIC_LIQ#1</t>
        </is>
      </c>
      <c r="I750" s="36" t="n">
        <v>-184521.2699424672</v>
      </c>
      <c r="J750" s="37" t="inlineStr"/>
    </row>
    <row r="751">
      <c r="A751" s="38" t="inlineStr">
        <is>
          <t>Cu-Fe-O</t>
        </is>
      </c>
      <c r="B751" s="39" t="n">
        <v>1800</v>
      </c>
      <c r="C751" s="39" t="n">
        <v>0.01</v>
      </c>
      <c r="D751" s="39" t="n">
        <v>0.653158</v>
      </c>
      <c r="E751" s="39" t="n">
        <v>0.336842</v>
      </c>
      <c r="F751" s="39" t="inlineStr">
        <is>
          <t>IONIC_LIQ#1; IONIC_LIQ#2</t>
        </is>
      </c>
      <c r="G751" s="39" t="n">
        <v>2</v>
      </c>
      <c r="H751" s="39" t="inlineStr">
        <is>
          <t>IONIC_LIQ#1</t>
        </is>
      </c>
      <c r="I751" s="39" t="n">
        <v>-193795.1056481447</v>
      </c>
      <c r="J751" s="40" t="inlineStr"/>
    </row>
    <row r="752">
      <c r="A752" s="35" t="inlineStr">
        <is>
          <t>Cu-Fe-O</t>
        </is>
      </c>
      <c r="B752" s="36" t="n">
        <v>1800</v>
      </c>
      <c r="C752" s="36" t="n">
        <v>0.01</v>
      </c>
      <c r="D752" s="36" t="n">
        <v>0.616842</v>
      </c>
      <c r="E752" s="36" t="n">
        <v>0.373158</v>
      </c>
      <c r="F752" s="36" t="inlineStr">
        <is>
          <t>IONIC_LIQ#1; IONIC_LIQ#2</t>
        </is>
      </c>
      <c r="G752" s="36" t="n">
        <v>2</v>
      </c>
      <c r="H752" s="36" t="inlineStr">
        <is>
          <t>IONIC_LIQ#1</t>
        </is>
      </c>
      <c r="I752" s="36" t="n">
        <v>-203066.3185398913</v>
      </c>
      <c r="J752" s="37" t="inlineStr"/>
    </row>
    <row r="753">
      <c r="A753" s="38" t="inlineStr">
        <is>
          <t>Cu-Fe-O</t>
        </is>
      </c>
      <c r="B753" s="39" t="n">
        <v>1800</v>
      </c>
      <c r="C753" s="39" t="n">
        <v>0.01</v>
      </c>
      <c r="D753" s="39" t="n">
        <v>0.580526</v>
      </c>
      <c r="E753" s="39" t="n">
        <v>0.409474</v>
      </c>
      <c r="F753" s="39" t="inlineStr">
        <is>
          <t>IONIC_LIQ#1; IONIC_LIQ#2</t>
        </is>
      </c>
      <c r="G753" s="39" t="n">
        <v>2</v>
      </c>
      <c r="H753" s="39" t="inlineStr">
        <is>
          <t>IONIC_LIQ#1</t>
        </is>
      </c>
      <c r="I753" s="39" t="n">
        <v>-212333.9137784278</v>
      </c>
      <c r="J753" s="40" t="inlineStr"/>
    </row>
    <row r="754">
      <c r="A754" s="35" t="inlineStr">
        <is>
          <t>Cu-Fe-O</t>
        </is>
      </c>
      <c r="B754" s="36" t="n">
        <v>1800</v>
      </c>
      <c r="C754" s="36" t="n">
        <v>0.01</v>
      </c>
      <c r="D754" s="36" t="n">
        <v>0.544211</v>
      </c>
      <c r="E754" s="36" t="n">
        <v>0.445789</v>
      </c>
      <c r="F754" s="36" t="inlineStr">
        <is>
          <t>IONIC_LIQ#1; IONIC_LIQ#2</t>
        </is>
      </c>
      <c r="G754" s="36" t="n">
        <v>2</v>
      </c>
      <c r="H754" s="36" t="inlineStr">
        <is>
          <t>IONIC_LIQ#1</t>
        </is>
      </c>
      <c r="I754" s="36" t="n">
        <v>-221596.0994349202</v>
      </c>
      <c r="J754" s="37" t="inlineStr"/>
    </row>
    <row r="755">
      <c r="A755" s="38" t="inlineStr">
        <is>
          <t>Cu-Fe-O</t>
        </is>
      </c>
      <c r="B755" s="39" t="n">
        <v>1800</v>
      </c>
      <c r="C755" s="39" t="n">
        <v>0.01</v>
      </c>
      <c r="D755" s="39" t="n">
        <v>0.507895</v>
      </c>
      <c r="E755" s="39" t="n">
        <v>0.482105</v>
      </c>
      <c r="F755" s="39" t="inlineStr">
        <is>
          <t>IONIC_LIQ#1; IONIC_LIQ#2</t>
        </is>
      </c>
      <c r="G755" s="39" t="n">
        <v>2</v>
      </c>
      <c r="H755" s="39" t="inlineStr">
        <is>
          <t>IONIC_LIQ#1</t>
        </is>
      </c>
      <c r="I755" s="39" t="n">
        <v>-230848.8567441073</v>
      </c>
      <c r="J755" s="40" t="inlineStr"/>
    </row>
    <row r="756">
      <c r="A756" s="35" t="inlineStr">
        <is>
          <t>Cu-Fe-O</t>
        </is>
      </c>
      <c r="B756" s="36" t="n">
        <v>1800</v>
      </c>
      <c r="C756" s="36" t="n">
        <v>0.01</v>
      </c>
      <c r="D756" s="36" t="n">
        <v>0.471579</v>
      </c>
      <c r="E756" s="36" t="n">
        <v>0.518421</v>
      </c>
      <c r="F756" s="36" t="inlineStr">
        <is>
          <t>IONIC_LIQ#2</t>
        </is>
      </c>
      <c r="G756" s="36" t="n">
        <v>1</v>
      </c>
      <c r="H756" s="36" t="inlineStr">
        <is>
          <t>IONIC_LIQ#2</t>
        </is>
      </c>
      <c r="I756" s="36" t="n">
        <v>-239568.9838705585</v>
      </c>
      <c r="J756" s="37" t="inlineStr"/>
    </row>
    <row r="757">
      <c r="A757" s="38" t="inlineStr">
        <is>
          <t>Cu-Fe-O</t>
        </is>
      </c>
      <c r="B757" s="39" t="n">
        <v>1800</v>
      </c>
      <c r="C757" s="39" t="n">
        <v>0.01</v>
      </c>
      <c r="D757" s="39" t="n">
        <v>0.435263</v>
      </c>
      <c r="E757" s="39" t="n">
        <v>0.554737</v>
      </c>
      <c r="F757" s="39" t="inlineStr">
        <is>
          <t>IONIC_LIQ#2; SPINEL#1</t>
        </is>
      </c>
      <c r="G757" s="39" t="n">
        <v>2</v>
      </c>
      <c r="H757" s="39" t="inlineStr">
        <is>
          <t>IONIC_LIQ#2</t>
        </is>
      </c>
      <c r="I757" s="39" t="n">
        <v>-244169.8727967519</v>
      </c>
      <c r="J757" s="40" t="inlineStr"/>
    </row>
    <row r="758">
      <c r="A758" s="35" t="inlineStr">
        <is>
          <t>Cu-Fe-O</t>
        </is>
      </c>
      <c r="B758" s="36" t="n">
        <v>1800</v>
      </c>
      <c r="C758" s="36" t="n">
        <v>0.01</v>
      </c>
      <c r="D758" s="36" t="n">
        <v>0.398947</v>
      </c>
      <c r="E758" s="36" t="n">
        <v>0.5910530000000001</v>
      </c>
      <c r="F758" s="36" t="inlineStr">
        <is>
          <t>GAS#1; SPINEL#1</t>
        </is>
      </c>
      <c r="G758" s="36" t="n">
        <v>2</v>
      </c>
      <c r="H758" s="36" t="inlineStr">
        <is>
          <t>GAS#1</t>
        </is>
      </c>
      <c r="I758" s="36" t="n">
        <v>-243592.1497428557</v>
      </c>
      <c r="J758" s="37" t="inlineStr"/>
    </row>
    <row r="759">
      <c r="A759" s="38" t="inlineStr">
        <is>
          <t>Cu-Fe-O</t>
        </is>
      </c>
      <c r="B759" s="39" t="n">
        <v>1800</v>
      </c>
      <c r="C759" s="39" t="n">
        <v>0.01</v>
      </c>
      <c r="D759" s="39" t="n">
        <v>0.362632</v>
      </c>
      <c r="E759" s="39" t="n">
        <v>0.627368</v>
      </c>
      <c r="F759" s="39" t="inlineStr">
        <is>
          <t>GAS#1; SPINEL#1</t>
        </is>
      </c>
      <c r="G759" s="39" t="n">
        <v>2</v>
      </c>
      <c r="H759" s="39" t="inlineStr">
        <is>
          <t>GAS#1</t>
        </is>
      </c>
      <c r="I759" s="39" t="n">
        <v>-240721.7749159563</v>
      </c>
      <c r="J759" s="40" t="inlineStr"/>
    </row>
    <row r="760">
      <c r="A760" s="35" t="inlineStr">
        <is>
          <t>Cu-Fe-O</t>
        </is>
      </c>
      <c r="B760" s="36" t="n">
        <v>1800</v>
      </c>
      <c r="C760" s="36" t="n">
        <v>0.01</v>
      </c>
      <c r="D760" s="36" t="n">
        <v>0.326316</v>
      </c>
      <c r="E760" s="36" t="n">
        <v>0.6636840000000001</v>
      </c>
      <c r="F760" s="36" t="inlineStr">
        <is>
          <t>GAS#1; SPINEL#1</t>
        </is>
      </c>
      <c r="G760" s="36" t="n">
        <v>2</v>
      </c>
      <c r="H760" s="36" t="inlineStr">
        <is>
          <t>GAS#1</t>
        </is>
      </c>
      <c r="I760" s="36" t="n">
        <v>-237849.6953965149</v>
      </c>
      <c r="J760" s="37" t="inlineStr"/>
    </row>
    <row r="761">
      <c r="A761" s="38" t="inlineStr">
        <is>
          <t>Cu-Fe-O</t>
        </is>
      </c>
      <c r="B761" s="39" t="n">
        <v>1800</v>
      </c>
      <c r="C761" s="39" t="n">
        <v>0.01</v>
      </c>
      <c r="D761" s="39" t="n">
        <v>0.29</v>
      </c>
      <c r="E761" s="39" t="n">
        <v>0.7</v>
      </c>
      <c r="F761" s="39" t="inlineStr">
        <is>
          <t>GAS#1; SPINEL#1</t>
        </is>
      </c>
      <c r="G761" s="39" t="n">
        <v>2</v>
      </c>
      <c r="H761" s="39" t="inlineStr">
        <is>
          <t>GAS#1</t>
        </is>
      </c>
      <c r="I761" s="39" t="n">
        <v>-234975.4791491166</v>
      </c>
      <c r="J761" s="40" t="inlineStr"/>
    </row>
    <row r="762">
      <c r="A762" s="35" t="inlineStr">
        <is>
          <t>Cu-Fe-O</t>
        </is>
      </c>
      <c r="B762" s="36" t="n">
        <v>1800</v>
      </c>
      <c r="C762" s="36" t="n">
        <v>0.035789</v>
      </c>
      <c r="D762" s="36" t="n">
        <v>0.954211</v>
      </c>
      <c r="E762" s="36" t="n">
        <v>0.01</v>
      </c>
      <c r="F762" s="36" t="inlineStr">
        <is>
          <t>IONIC_LIQ#1; IONIC_LIQ#2</t>
        </is>
      </c>
      <c r="G762" s="36" t="n">
        <v>2</v>
      </c>
      <c r="H762" s="36" t="inlineStr">
        <is>
          <t>IONIC_LIQ#1</t>
        </is>
      </c>
      <c r="I762" s="36" t="n">
        <v>-110984.0530231732</v>
      </c>
      <c r="J762" s="37" t="inlineStr"/>
    </row>
    <row r="763">
      <c r="A763" s="38" t="inlineStr">
        <is>
          <t>Cu-Fe-O</t>
        </is>
      </c>
      <c r="B763" s="39" t="n">
        <v>1800</v>
      </c>
      <c r="C763" s="39" t="n">
        <v>0.035789</v>
      </c>
      <c r="D763" s="39" t="n">
        <v>0.917895</v>
      </c>
      <c r="E763" s="39" t="n">
        <v>0.046316</v>
      </c>
      <c r="F763" s="39" t="inlineStr">
        <is>
          <t>IONIC_LIQ#1; IONIC_LIQ#2</t>
        </is>
      </c>
      <c r="G763" s="39" t="n">
        <v>2</v>
      </c>
      <c r="H763" s="39" t="inlineStr">
        <is>
          <t>IONIC_LIQ#1</t>
        </is>
      </c>
      <c r="I763" s="39" t="n">
        <v>-120245.356276654</v>
      </c>
      <c r="J763" s="40" t="inlineStr"/>
    </row>
    <row r="764">
      <c r="A764" s="35" t="inlineStr">
        <is>
          <t>Cu-Fe-O</t>
        </is>
      </c>
      <c r="B764" s="36" t="n">
        <v>1800</v>
      </c>
      <c r="C764" s="36" t="n">
        <v>0.035789</v>
      </c>
      <c r="D764" s="36" t="n">
        <v>0.881579</v>
      </c>
      <c r="E764" s="36" t="n">
        <v>0.082632</v>
      </c>
      <c r="F764" s="36" t="inlineStr">
        <is>
          <t>IONIC_LIQ#1; IONIC_LIQ#2</t>
        </is>
      </c>
      <c r="G764" s="36" t="n">
        <v>2</v>
      </c>
      <c r="H764" s="36" t="inlineStr">
        <is>
          <t>IONIC_LIQ#1</t>
        </is>
      </c>
      <c r="I764" s="36" t="n">
        <v>-129504.7356218076</v>
      </c>
      <c r="J764" s="37" t="inlineStr"/>
    </row>
    <row r="765">
      <c r="A765" s="38" t="inlineStr">
        <is>
          <t>Cu-Fe-O</t>
        </is>
      </c>
      <c r="B765" s="39" t="n">
        <v>1800</v>
      </c>
      <c r="C765" s="39" t="n">
        <v>0.035789</v>
      </c>
      <c r="D765" s="39" t="n">
        <v>0.845263</v>
      </c>
      <c r="E765" s="39" t="n">
        <v>0.118947</v>
      </c>
      <c r="F765" s="39" t="inlineStr">
        <is>
          <t>IONIC_LIQ#1; IONIC_LIQ#2</t>
        </is>
      </c>
      <c r="G765" s="39" t="n">
        <v>2</v>
      </c>
      <c r="H765" s="39" t="inlineStr">
        <is>
          <t>IONIC_LIQ#1</t>
        </is>
      </c>
      <c r="I765" s="39" t="n">
        <v>-138761.9186950769</v>
      </c>
      <c r="J765" s="40" t="inlineStr"/>
    </row>
    <row r="766">
      <c r="A766" s="35" t="inlineStr">
        <is>
          <t>Cu-Fe-O</t>
        </is>
      </c>
      <c r="B766" s="36" t="n">
        <v>1800</v>
      </c>
      <c r="C766" s="36" t="n">
        <v>0.035789</v>
      </c>
      <c r="D766" s="36" t="n">
        <v>0.808947</v>
      </c>
      <c r="E766" s="36" t="n">
        <v>0.155263</v>
      </c>
      <c r="F766" s="36" t="inlineStr">
        <is>
          <t>IONIC_LIQ#1; IONIC_LIQ#2</t>
        </is>
      </c>
      <c r="G766" s="36" t="n">
        <v>2</v>
      </c>
      <c r="H766" s="36" t="inlineStr">
        <is>
          <t>IONIC_LIQ#1</t>
        </is>
      </c>
      <c r="I766" s="36" t="n">
        <v>-148016.5680919887</v>
      </c>
      <c r="J766" s="37" t="inlineStr"/>
    </row>
    <row r="767">
      <c r="A767" s="38" t="inlineStr">
        <is>
          <t>Cu-Fe-O</t>
        </is>
      </c>
      <c r="B767" s="39" t="n">
        <v>1800</v>
      </c>
      <c r="C767" s="39" t="n">
        <v>0.035789</v>
      </c>
      <c r="D767" s="39" t="n">
        <v>0.772632</v>
      </c>
      <c r="E767" s="39" t="n">
        <v>0.191579</v>
      </c>
      <c r="F767" s="39" t="inlineStr">
        <is>
          <t>IONIC_LIQ#1; IONIC_LIQ#2</t>
        </is>
      </c>
      <c r="G767" s="39" t="n">
        <v>2</v>
      </c>
      <c r="H767" s="39" t="inlineStr">
        <is>
          <t>IONIC_LIQ#1</t>
        </is>
      </c>
      <c r="I767" s="39" t="n">
        <v>-157268.2579550502</v>
      </c>
      <c r="J767" s="40" t="inlineStr"/>
    </row>
    <row r="768">
      <c r="A768" s="35" t="inlineStr">
        <is>
          <t>Cu-Fe-O</t>
        </is>
      </c>
      <c r="B768" s="36" t="n">
        <v>1800</v>
      </c>
      <c r="C768" s="36" t="n">
        <v>0.035789</v>
      </c>
      <c r="D768" s="36" t="n">
        <v>0.736316</v>
      </c>
      <c r="E768" s="36" t="n">
        <v>0.227895</v>
      </c>
      <c r="F768" s="36" t="inlineStr">
        <is>
          <t>IONIC_LIQ#1; IONIC_LIQ#2</t>
        </is>
      </c>
      <c r="G768" s="36" t="n">
        <v>2</v>
      </c>
      <c r="H768" s="36" t="inlineStr">
        <is>
          <t>IONIC_LIQ#1</t>
        </is>
      </c>
      <c r="I768" s="36" t="n">
        <v>-166516.4385707768</v>
      </c>
      <c r="J768" s="37" t="inlineStr"/>
    </row>
    <row r="769">
      <c r="A769" s="38" t="inlineStr">
        <is>
          <t>Cu-Fe-O</t>
        </is>
      </c>
      <c r="B769" s="39" t="n">
        <v>1800</v>
      </c>
      <c r="C769" s="39" t="n">
        <v>0.035789</v>
      </c>
      <c r="D769" s="39" t="n">
        <v>0.7</v>
      </c>
      <c r="E769" s="39" t="n">
        <v>0.264211</v>
      </c>
      <c r="F769" s="39" t="inlineStr">
        <is>
          <t>IONIC_LIQ#1; IONIC_LIQ#2</t>
        </is>
      </c>
      <c r="G769" s="39" t="n">
        <v>2</v>
      </c>
      <c r="H769" s="39" t="inlineStr">
        <is>
          <t>IONIC_LIQ#1</t>
        </is>
      </c>
      <c r="I769" s="39" t="n">
        <v>-175760.3805081638</v>
      </c>
      <c r="J769" s="40" t="inlineStr"/>
    </row>
    <row r="770">
      <c r="A770" s="35" t="inlineStr">
        <is>
          <t>Cu-Fe-O</t>
        </is>
      </c>
      <c r="B770" s="36" t="n">
        <v>1800</v>
      </c>
      <c r="C770" s="36" t="n">
        <v>0.035789</v>
      </c>
      <c r="D770" s="36" t="n">
        <v>0.6636840000000001</v>
      </c>
      <c r="E770" s="36" t="n">
        <v>0.300526</v>
      </c>
      <c r="F770" s="36" t="inlineStr">
        <is>
          <t>IONIC_LIQ#1; IONIC_LIQ#2</t>
        </is>
      </c>
      <c r="G770" s="36" t="n">
        <v>2</v>
      </c>
      <c r="H770" s="36" t="inlineStr">
        <is>
          <t>IONIC_LIQ#1</t>
        </is>
      </c>
      <c r="I770" s="36" t="n">
        <v>-184999.0817105446</v>
      </c>
      <c r="J770" s="37" t="inlineStr"/>
    </row>
    <row r="771">
      <c r="A771" s="38" t="inlineStr">
        <is>
          <t>Cu-Fe-O</t>
        </is>
      </c>
      <c r="B771" s="39" t="n">
        <v>1800</v>
      </c>
      <c r="C771" s="39" t="n">
        <v>0.035789</v>
      </c>
      <c r="D771" s="39" t="n">
        <v>0.627368</v>
      </c>
      <c r="E771" s="39" t="n">
        <v>0.336842</v>
      </c>
      <c r="F771" s="39" t="inlineStr">
        <is>
          <t>IONIC_LIQ#1; IONIC_LIQ#2</t>
        </is>
      </c>
      <c r="G771" s="39" t="n">
        <v>2</v>
      </c>
      <c r="H771" s="39" t="inlineStr">
        <is>
          <t>IONIC_LIQ#1</t>
        </is>
      </c>
      <c r="I771" s="39" t="n">
        <v>-194231.1022883039</v>
      </c>
      <c r="J771" s="40" t="inlineStr"/>
    </row>
    <row r="772">
      <c r="A772" s="35" t="inlineStr">
        <is>
          <t>Cu-Fe-O</t>
        </is>
      </c>
      <c r="B772" s="36" t="n">
        <v>1800</v>
      </c>
      <c r="C772" s="36" t="n">
        <v>0.035789</v>
      </c>
      <c r="D772" s="36" t="n">
        <v>0.5910530000000001</v>
      </c>
      <c r="E772" s="36" t="n">
        <v>0.373158</v>
      </c>
      <c r="F772" s="36" t="inlineStr">
        <is>
          <t>IONIC_LIQ#1; IONIC_LIQ#3</t>
        </is>
      </c>
      <c r="G772" s="36" t="n">
        <v>2</v>
      </c>
      <c r="H772" s="36" t="inlineStr">
        <is>
          <t>IONIC_LIQ#1</t>
        </is>
      </c>
      <c r="I772" s="36" t="n">
        <v>-203454.2438655187</v>
      </c>
      <c r="J772" s="37" t="inlineStr"/>
    </row>
    <row r="773">
      <c r="A773" s="38" t="inlineStr">
        <is>
          <t>Cu-Fe-O</t>
        </is>
      </c>
      <c r="B773" s="39" t="n">
        <v>1800</v>
      </c>
      <c r="C773" s="39" t="n">
        <v>0.035789</v>
      </c>
      <c r="D773" s="39" t="n">
        <v>0.554737</v>
      </c>
      <c r="E773" s="39" t="n">
        <v>0.409474</v>
      </c>
      <c r="F773" s="39" t="inlineStr">
        <is>
          <t>IONIC_LIQ#1; IONIC_LIQ#2</t>
        </is>
      </c>
      <c r="G773" s="39" t="n">
        <v>2</v>
      </c>
      <c r="H773" s="39" t="inlineStr">
        <is>
          <t>IONIC_LIQ#1</t>
        </is>
      </c>
      <c r="I773" s="39" t="n">
        <v>-212664.8485050688</v>
      </c>
      <c r="J773" s="40" t="inlineStr"/>
    </row>
    <row r="774">
      <c r="A774" s="35" t="inlineStr">
        <is>
          <t>Cu-Fe-O</t>
        </is>
      </c>
      <c r="B774" s="36" t="n">
        <v>1800</v>
      </c>
      <c r="C774" s="36" t="n">
        <v>0.035789</v>
      </c>
      <c r="D774" s="36" t="n">
        <v>0.518421</v>
      </c>
      <c r="E774" s="36" t="n">
        <v>0.445789</v>
      </c>
      <c r="F774" s="36" t="inlineStr">
        <is>
          <t>IONIC_LIQ#1; IONIC_LIQ#3</t>
        </is>
      </c>
      <c r="G774" s="36" t="n">
        <v>2</v>
      </c>
      <c r="H774" s="36" t="inlineStr">
        <is>
          <t>IONIC_LIQ#1</t>
        </is>
      </c>
      <c r="I774" s="36" t="n">
        <v>-221855.9829784055</v>
      </c>
      <c r="J774" s="37" t="inlineStr"/>
    </row>
    <row r="775">
      <c r="A775" s="38" t="inlineStr">
        <is>
          <t>Cu-Fe-O</t>
        </is>
      </c>
      <c r="B775" s="39" t="n">
        <v>1800</v>
      </c>
      <c r="C775" s="39" t="n">
        <v>0.035789</v>
      </c>
      <c r="D775" s="39" t="n">
        <v>0.482105</v>
      </c>
      <c r="E775" s="39" t="n">
        <v>0.482105</v>
      </c>
      <c r="F775" s="39" t="inlineStr">
        <is>
          <t>IONIC_LIQ#1; IONIC_LIQ#2</t>
        </is>
      </c>
      <c r="G775" s="39" t="n">
        <v>2</v>
      </c>
      <c r="H775" s="39" t="inlineStr">
        <is>
          <t>IONIC_LIQ#1</t>
        </is>
      </c>
      <c r="I775" s="39" t="n">
        <v>-231010.6586594537</v>
      </c>
      <c r="J775" s="40" t="inlineStr"/>
    </row>
    <row r="776">
      <c r="A776" s="35" t="inlineStr">
        <is>
          <t>Cu-Fe-O</t>
        </is>
      </c>
      <c r="B776" s="36" t="n">
        <v>1800</v>
      </c>
      <c r="C776" s="36" t="n">
        <v>0.035789</v>
      </c>
      <c r="D776" s="36" t="n">
        <v>0.445789</v>
      </c>
      <c r="E776" s="36" t="n">
        <v>0.518421</v>
      </c>
      <c r="F776" s="36" t="inlineStr">
        <is>
          <t>IONIC_LIQ#2</t>
        </is>
      </c>
      <c r="G776" s="36" t="n">
        <v>1</v>
      </c>
      <c r="H776" s="36" t="inlineStr">
        <is>
          <t>IONIC_LIQ#2</t>
        </is>
      </c>
      <c r="I776" s="36" t="n">
        <v>-238890.2049877981</v>
      </c>
      <c r="J776" s="37" t="inlineStr"/>
    </row>
    <row r="777">
      <c r="A777" s="38" t="inlineStr">
        <is>
          <t>Cu-Fe-O</t>
        </is>
      </c>
      <c r="B777" s="39" t="n">
        <v>1800</v>
      </c>
      <c r="C777" s="39" t="n">
        <v>0.035789</v>
      </c>
      <c r="D777" s="39" t="n">
        <v>0.409474</v>
      </c>
      <c r="E777" s="39" t="n">
        <v>0.554737</v>
      </c>
      <c r="F777" s="39" t="inlineStr">
        <is>
          <t>IONIC_LIQ#2; SPINEL#1</t>
        </is>
      </c>
      <c r="G777" s="39" t="n">
        <v>2</v>
      </c>
      <c r="H777" s="39" t="inlineStr">
        <is>
          <t>IONIC_LIQ#2</t>
        </is>
      </c>
      <c r="I777" s="39" t="n">
        <v>-242238.1563567866</v>
      </c>
      <c r="J777" s="40" t="inlineStr"/>
    </row>
    <row r="778">
      <c r="A778" s="35" t="inlineStr">
        <is>
          <t>Cu-Fe-O</t>
        </is>
      </c>
      <c r="B778" s="36" t="n">
        <v>1800</v>
      </c>
      <c r="C778" s="36" t="n">
        <v>0.035789</v>
      </c>
      <c r="D778" s="36" t="n">
        <v>0.373158</v>
      </c>
      <c r="E778" s="36" t="n">
        <v>0.5910530000000001</v>
      </c>
      <c r="F778" s="36" t="inlineStr">
        <is>
          <t>GAS#1; IONIC_LIQ#2; SPINEL#1</t>
        </is>
      </c>
      <c r="G778" s="36" t="n">
        <v>3</v>
      </c>
      <c r="H778" s="36" t="inlineStr">
        <is>
          <t>GAS#1</t>
        </is>
      </c>
      <c r="I778" s="36" t="n">
        <v>-240342.178703058</v>
      </c>
      <c r="J778" s="37" t="inlineStr"/>
    </row>
    <row r="779">
      <c r="A779" s="38" t="inlineStr">
        <is>
          <t>Cu-Fe-O</t>
        </is>
      </c>
      <c r="B779" s="39" t="n">
        <v>1800</v>
      </c>
      <c r="C779" s="39" t="n">
        <v>0.035789</v>
      </c>
      <c r="D779" s="39" t="n">
        <v>0.336842</v>
      </c>
      <c r="E779" s="39" t="n">
        <v>0.627368</v>
      </c>
      <c r="F779" s="39" t="inlineStr">
        <is>
          <t>GAS#1; IONIC_LIQ#2; SPINEL#1</t>
        </is>
      </c>
      <c r="G779" s="39" t="n">
        <v>3</v>
      </c>
      <c r="H779" s="39" t="inlineStr">
        <is>
          <t>GAS#1</t>
        </is>
      </c>
      <c r="I779" s="39" t="n">
        <v>-237425.7138853669</v>
      </c>
      <c r="J779" s="40" t="inlineStr"/>
    </row>
    <row r="780">
      <c r="A780" s="35" t="inlineStr">
        <is>
          <t>Cu-Fe-O</t>
        </is>
      </c>
      <c r="B780" s="36" t="n">
        <v>1800</v>
      </c>
      <c r="C780" s="36" t="n">
        <v>0.035789</v>
      </c>
      <c r="D780" s="36" t="n">
        <v>0.300526</v>
      </c>
      <c r="E780" s="36" t="n">
        <v>0.6636840000000001</v>
      </c>
      <c r="F780" s="36" t="inlineStr">
        <is>
          <t>GAS#1; IONIC_LIQ#2; SPINEL#1</t>
        </is>
      </c>
      <c r="G780" s="36" t="n">
        <v>3</v>
      </c>
      <c r="H780" s="36" t="inlineStr">
        <is>
          <t>GAS#1</t>
        </is>
      </c>
      <c r="I780" s="36" t="n">
        <v>-234509.2490676755</v>
      </c>
      <c r="J780" s="37" t="inlineStr"/>
    </row>
    <row r="781">
      <c r="A781" s="38" t="inlineStr">
        <is>
          <t>Cu-Fe-O</t>
        </is>
      </c>
      <c r="B781" s="39" t="n">
        <v>1800</v>
      </c>
      <c r="C781" s="39" t="n">
        <v>0.035789</v>
      </c>
      <c r="D781" s="39" t="n">
        <v>0.264211</v>
      </c>
      <c r="E781" s="39" t="n">
        <v>0.7</v>
      </c>
      <c r="F781" s="39" t="inlineStr">
        <is>
          <t>GAS#1; IONIC_LIQ#2; SPINEL#1</t>
        </is>
      </c>
      <c r="G781" s="39" t="n">
        <v>3</v>
      </c>
      <c r="H781" s="39" t="inlineStr">
        <is>
          <t>GAS#1</t>
        </is>
      </c>
      <c r="I781" s="39" t="n">
        <v>-231592.7842499845</v>
      </c>
      <c r="J781" s="40" t="inlineStr"/>
    </row>
    <row r="782">
      <c r="A782" s="35" t="inlineStr">
        <is>
          <t>Cu-Fe-O</t>
        </is>
      </c>
      <c r="B782" s="36" t="n">
        <v>1800</v>
      </c>
      <c r="C782" s="36" t="n">
        <v>0.061579</v>
      </c>
      <c r="D782" s="36" t="n">
        <v>0.9284210000000001</v>
      </c>
      <c r="E782" s="36" t="n">
        <v>0.01</v>
      </c>
      <c r="F782" s="36" t="inlineStr">
        <is>
          <t>IONIC_LIQ#1; IONIC_LIQ#2</t>
        </is>
      </c>
      <c r="G782" s="36" t="n">
        <v>2</v>
      </c>
      <c r="H782" s="36" t="inlineStr">
        <is>
          <t>IONIC_LIQ#1</t>
        </is>
      </c>
      <c r="I782" s="36" t="n">
        <v>-111429.0927148114</v>
      </c>
      <c r="J782" s="37" t="inlineStr"/>
    </row>
    <row r="783">
      <c r="A783" s="38" t="inlineStr">
        <is>
          <t>Cu-Fe-O</t>
        </is>
      </c>
      <c r="B783" s="39" t="n">
        <v>1800</v>
      </c>
      <c r="C783" s="39" t="n">
        <v>0.061579</v>
      </c>
      <c r="D783" s="39" t="n">
        <v>0.892105</v>
      </c>
      <c r="E783" s="39" t="n">
        <v>0.046316</v>
      </c>
      <c r="F783" s="39" t="inlineStr">
        <is>
          <t>IONIC_LIQ#1; IONIC_LIQ#2</t>
        </is>
      </c>
      <c r="G783" s="39" t="n">
        <v>2</v>
      </c>
      <c r="H783" s="39" t="inlineStr">
        <is>
          <t>IONIC_LIQ#1</t>
        </is>
      </c>
      <c r="I783" s="39" t="n">
        <v>-120671.5595323745</v>
      </c>
      <c r="J783" s="40" t="inlineStr"/>
    </row>
    <row r="784">
      <c r="A784" s="35" t="inlineStr">
        <is>
          <t>Cu-Fe-O</t>
        </is>
      </c>
      <c r="B784" s="36" t="n">
        <v>1800</v>
      </c>
      <c r="C784" s="36" t="n">
        <v>0.061579</v>
      </c>
      <c r="D784" s="36" t="n">
        <v>0.855789</v>
      </c>
      <c r="E784" s="36" t="n">
        <v>0.082632</v>
      </c>
      <c r="F784" s="36" t="inlineStr">
        <is>
          <t>IONIC_LIQ#1; IONIC_LIQ#2</t>
        </is>
      </c>
      <c r="G784" s="36" t="n">
        <v>2</v>
      </c>
      <c r="H784" s="36" t="inlineStr">
        <is>
          <t>IONIC_LIQ#1</t>
        </is>
      </c>
      <c r="I784" s="36" t="n">
        <v>-129911.0611113476</v>
      </c>
      <c r="J784" s="37" t="inlineStr"/>
    </row>
    <row r="785">
      <c r="A785" s="38" t="inlineStr">
        <is>
          <t>Cu-Fe-O</t>
        </is>
      </c>
      <c r="B785" s="39" t="n">
        <v>1800</v>
      </c>
      <c r="C785" s="39" t="n">
        <v>0.061579</v>
      </c>
      <c r="D785" s="39" t="n">
        <v>0.819474</v>
      </c>
      <c r="E785" s="39" t="n">
        <v>0.118947</v>
      </c>
      <c r="F785" s="39" t="inlineStr">
        <is>
          <t>IONIC_LIQ#1; IONIC_LIQ#2</t>
        </is>
      </c>
      <c r="G785" s="39" t="n">
        <v>2</v>
      </c>
      <c r="H785" s="39" t="inlineStr">
        <is>
          <t>IONIC_LIQ#1</t>
        </is>
      </c>
      <c r="I785" s="39" t="n">
        <v>-139147.197087961</v>
      </c>
      <c r="J785" s="40" t="inlineStr"/>
    </row>
    <row r="786">
      <c r="A786" s="35" t="inlineStr">
        <is>
          <t>Cu-Fe-O</t>
        </is>
      </c>
      <c r="B786" s="36" t="n">
        <v>1800</v>
      </c>
      <c r="C786" s="36" t="n">
        <v>0.061579</v>
      </c>
      <c r="D786" s="36" t="n">
        <v>0.783158</v>
      </c>
      <c r="E786" s="36" t="n">
        <v>0.155263</v>
      </c>
      <c r="F786" s="36" t="inlineStr">
        <is>
          <t>IONIC_LIQ#1; IONIC_LIQ#2</t>
        </is>
      </c>
      <c r="G786" s="36" t="n">
        <v>2</v>
      </c>
      <c r="H786" s="36" t="inlineStr">
        <is>
          <t>IONIC_LIQ#1</t>
        </is>
      </c>
      <c r="I786" s="36" t="n">
        <v>-148379.4767183168</v>
      </c>
      <c r="J786" s="37" t="inlineStr"/>
    </row>
    <row r="787">
      <c r="A787" s="38" t="inlineStr">
        <is>
          <t>Cu-Fe-O</t>
        </is>
      </c>
      <c r="B787" s="39" t="n">
        <v>1800</v>
      </c>
      <c r="C787" s="39" t="n">
        <v>0.061579</v>
      </c>
      <c r="D787" s="39" t="n">
        <v>0.746842</v>
      </c>
      <c r="E787" s="39" t="n">
        <v>0.191579</v>
      </c>
      <c r="F787" s="39" t="inlineStr">
        <is>
          <t>IONIC_LIQ#1; IONIC_LIQ#2</t>
        </is>
      </c>
      <c r="G787" s="39" t="n">
        <v>2</v>
      </c>
      <c r="H787" s="39" t="inlineStr">
        <is>
          <t>IONIC_LIQ#1</t>
        </is>
      </c>
      <c r="I787" s="39" t="n">
        <v>-157607.2887602343</v>
      </c>
      <c r="J787" s="40" t="inlineStr"/>
    </row>
    <row r="788">
      <c r="A788" s="35" t="inlineStr">
        <is>
          <t>Cu-Fe-O</t>
        </is>
      </c>
      <c r="B788" s="36" t="n">
        <v>1800</v>
      </c>
      <c r="C788" s="36" t="n">
        <v>0.061579</v>
      </c>
      <c r="D788" s="36" t="n">
        <v>0.710526</v>
      </c>
      <c r="E788" s="36" t="n">
        <v>0.227895</v>
      </c>
      <c r="F788" s="36" t="inlineStr">
        <is>
          <t>IONIC_LIQ#1; IONIC_LIQ#2</t>
        </is>
      </c>
      <c r="G788" s="36" t="n">
        <v>2</v>
      </c>
      <c r="H788" s="36" t="inlineStr">
        <is>
          <t>IONIC_LIQ#1</t>
        </is>
      </c>
      <c r="I788" s="36" t="n">
        <v>-166829.8575754848</v>
      </c>
      <c r="J788" s="37" t="inlineStr"/>
    </row>
    <row r="789">
      <c r="A789" s="38" t="inlineStr">
        <is>
          <t>Cu-Fe-O</t>
        </is>
      </c>
      <c r="B789" s="39" t="n">
        <v>1800</v>
      </c>
      <c r="C789" s="39" t="n">
        <v>0.061579</v>
      </c>
      <c r="D789" s="39" t="n">
        <v>0.674211</v>
      </c>
      <c r="E789" s="39" t="n">
        <v>0.264211</v>
      </c>
      <c r="F789" s="39" t="inlineStr">
        <is>
          <t>IONIC_LIQ#1; IONIC_LIQ#3</t>
        </is>
      </c>
      <c r="G789" s="39" t="n">
        <v>2</v>
      </c>
      <c r="H789" s="39" t="inlineStr">
        <is>
          <t>IONIC_LIQ#1</t>
        </is>
      </c>
      <c r="I789" s="39" t="n">
        <v>-176046.177241018</v>
      </c>
      <c r="J789" s="40" t="inlineStr"/>
    </row>
    <row r="790">
      <c r="A790" s="35" t="inlineStr">
        <is>
          <t>Cu-Fe-O</t>
        </is>
      </c>
      <c r="B790" s="36" t="n">
        <v>1800</v>
      </c>
      <c r="C790" s="36" t="n">
        <v>0.061579</v>
      </c>
      <c r="D790" s="36" t="n">
        <v>0.637895</v>
      </c>
      <c r="E790" s="36" t="n">
        <v>0.300526</v>
      </c>
      <c r="F790" s="36" t="inlineStr">
        <is>
          <t>IONIC_LIQ#1; IONIC_LIQ#3</t>
        </is>
      </c>
      <c r="G790" s="36" t="n">
        <v>2</v>
      </c>
      <c r="H790" s="36" t="inlineStr">
        <is>
          <t>IONIC_LIQ#1</t>
        </is>
      </c>
      <c r="I790" s="36" t="n">
        <v>-185254.9093909469</v>
      </c>
      <c r="J790" s="37" t="inlineStr"/>
    </row>
    <row r="791">
      <c r="A791" s="38" t="inlineStr">
        <is>
          <t>Cu-Fe-O</t>
        </is>
      </c>
      <c r="B791" s="39" t="n">
        <v>1800</v>
      </c>
      <c r="C791" s="39" t="n">
        <v>0.061579</v>
      </c>
      <c r="D791" s="39" t="n">
        <v>0.601579</v>
      </c>
      <c r="E791" s="39" t="n">
        <v>0.336842</v>
      </c>
      <c r="F791" s="39" t="inlineStr">
        <is>
          <t>IONIC_LIQ#1; IONIC_LIQ#2</t>
        </is>
      </c>
      <c r="G791" s="39" t="n">
        <v>2</v>
      </c>
      <c r="H791" s="39" t="inlineStr">
        <is>
          <t>IONIC_LIQ#1</t>
        </is>
      </c>
      <c r="I791" s="39" t="n">
        <v>-194454.219159736</v>
      </c>
      <c r="J791" s="40" t="inlineStr"/>
    </row>
    <row r="792">
      <c r="A792" s="35" t="inlineStr">
        <is>
          <t>Cu-Fe-O</t>
        </is>
      </c>
      <c r="B792" s="36" t="n">
        <v>1800</v>
      </c>
      <c r="C792" s="36" t="n">
        <v>0.061579</v>
      </c>
      <c r="D792" s="36" t="n">
        <v>0.565263</v>
      </c>
      <c r="E792" s="36" t="n">
        <v>0.373158</v>
      </c>
      <c r="F792" s="36" t="inlineStr">
        <is>
          <t>IONIC_LIQ#1; IONIC_LIQ#2</t>
        </is>
      </c>
      <c r="G792" s="36" t="n">
        <v>2</v>
      </c>
      <c r="H792" s="36" t="inlineStr">
        <is>
          <t>IONIC_LIQ#1</t>
        </is>
      </c>
      <c r="I792" s="36" t="n">
        <v>-203641.5009615685</v>
      </c>
      <c r="J792" s="37" t="inlineStr"/>
    </row>
    <row r="793">
      <c r="A793" s="38" t="inlineStr">
        <is>
          <t>Cu-Fe-O</t>
        </is>
      </c>
      <c r="B793" s="39" t="n">
        <v>1800</v>
      </c>
      <c r="C793" s="39" t="n">
        <v>0.061579</v>
      </c>
      <c r="D793" s="39" t="n">
        <v>0.5289469999999999</v>
      </c>
      <c r="E793" s="39" t="n">
        <v>0.409474</v>
      </c>
      <c r="F793" s="39" t="inlineStr">
        <is>
          <t>IONIC_LIQ#1; IONIC_LIQ#2</t>
        </is>
      </c>
      <c r="G793" s="39" t="n">
        <v>2</v>
      </c>
      <c r="H793" s="39" t="inlineStr">
        <is>
          <t>IONIC_LIQ#1</t>
        </is>
      </c>
      <c r="I793" s="39" t="n">
        <v>-212812.8803766341</v>
      </c>
      <c r="J793" s="40" t="inlineStr"/>
    </row>
    <row r="794">
      <c r="A794" s="35" t="inlineStr">
        <is>
          <t>Cu-Fe-O</t>
        </is>
      </c>
      <c r="B794" s="36" t="n">
        <v>1800</v>
      </c>
      <c r="C794" s="36" t="n">
        <v>0.061579</v>
      </c>
      <c r="D794" s="36" t="n">
        <v>0.492632</v>
      </c>
      <c r="E794" s="36" t="n">
        <v>0.445789</v>
      </c>
      <c r="F794" s="36" t="inlineStr">
        <is>
          <t>IONIC_LIQ#1; IONIC_LIQ#2</t>
        </is>
      </c>
      <c r="G794" s="36" t="n">
        <v>2</v>
      </c>
      <c r="H794" s="36" t="inlineStr">
        <is>
          <t>IONIC_LIQ#1</t>
        </is>
      </c>
      <c r="I794" s="36" t="n">
        <v>-221961.7838916092</v>
      </c>
      <c r="J794" s="37" t="inlineStr"/>
    </row>
    <row r="795">
      <c r="A795" s="38" t="inlineStr">
        <is>
          <t>Cu-Fe-O</t>
        </is>
      </c>
      <c r="B795" s="39" t="n">
        <v>1800</v>
      </c>
      <c r="C795" s="39" t="n">
        <v>0.061579</v>
      </c>
      <c r="D795" s="39" t="n">
        <v>0.456316</v>
      </c>
      <c r="E795" s="39" t="n">
        <v>0.482105</v>
      </c>
      <c r="F795" s="39" t="inlineStr">
        <is>
          <t>IONIC_LIQ#1; IONIC_LIQ#2</t>
        </is>
      </c>
      <c r="G795" s="39" t="n">
        <v>2</v>
      </c>
      <c r="H795" s="39" t="inlineStr">
        <is>
          <t>IONIC_LIQ#1</t>
        </is>
      </c>
      <c r="I795" s="39" t="n">
        <v>-231004.6234901091</v>
      </c>
      <c r="J795" s="40" t="inlineStr"/>
    </row>
    <row r="796">
      <c r="A796" s="35" t="inlineStr">
        <is>
          <t>Cu-Fe-O</t>
        </is>
      </c>
      <c r="B796" s="36" t="n">
        <v>1800</v>
      </c>
      <c r="C796" s="36" t="n">
        <v>0.061579</v>
      </c>
      <c r="D796" s="36" t="n">
        <v>0.42</v>
      </c>
      <c r="E796" s="36" t="n">
        <v>0.518421</v>
      </c>
      <c r="F796" s="36" t="inlineStr">
        <is>
          <t>IONIC_LIQ#2</t>
        </is>
      </c>
      <c r="G796" s="36" t="n">
        <v>1</v>
      </c>
      <c r="H796" s="36" t="inlineStr">
        <is>
          <t>IONIC_LIQ#2</t>
        </is>
      </c>
      <c r="I796" s="36" t="n">
        <v>-237613.0234539383</v>
      </c>
      <c r="J796" s="37" t="inlineStr"/>
    </row>
    <row r="797">
      <c r="A797" s="38" t="inlineStr">
        <is>
          <t>Cu-Fe-O</t>
        </is>
      </c>
      <c r="B797" s="39" t="n">
        <v>1800</v>
      </c>
      <c r="C797" s="39" t="n">
        <v>0.061579</v>
      </c>
      <c r="D797" s="39" t="n">
        <v>0.383684</v>
      </c>
      <c r="E797" s="39" t="n">
        <v>0.554737</v>
      </c>
      <c r="F797" s="39" t="inlineStr">
        <is>
          <t>IONIC_LIQ#2</t>
        </is>
      </c>
      <c r="G797" s="39" t="n">
        <v>1</v>
      </c>
      <c r="H797" s="39" t="inlineStr">
        <is>
          <t>IONIC_LIQ#2</t>
        </is>
      </c>
      <c r="I797" s="39" t="n">
        <v>-239518.6199415621</v>
      </c>
      <c r="J797" s="40" t="inlineStr"/>
    </row>
    <row r="798">
      <c r="A798" s="35" t="inlineStr">
        <is>
          <t>Cu-Fe-O</t>
        </is>
      </c>
      <c r="B798" s="36" t="n">
        <v>1800</v>
      </c>
      <c r="C798" s="36" t="n">
        <v>0.061579</v>
      </c>
      <c r="D798" s="36" t="n">
        <v>0.347368</v>
      </c>
      <c r="E798" s="36" t="n">
        <v>0.5910530000000001</v>
      </c>
      <c r="F798" s="36" t="inlineStr">
        <is>
          <t>GAS#1; IONIC_LIQ#2; SPINEL#1</t>
        </is>
      </c>
      <c r="G798" s="36" t="n">
        <v>3</v>
      </c>
      <c r="H798" s="36" t="inlineStr">
        <is>
          <t>GAS#1</t>
        </is>
      </c>
      <c r="I798" s="36" t="n">
        <v>-236821.3871684753</v>
      </c>
      <c r="J798" s="37" t="inlineStr"/>
    </row>
    <row r="799">
      <c r="A799" s="38" t="inlineStr">
        <is>
          <t>Cu-Fe-O</t>
        </is>
      </c>
      <c r="B799" s="39" t="n">
        <v>1800</v>
      </c>
      <c r="C799" s="39" t="n">
        <v>0.061579</v>
      </c>
      <c r="D799" s="39" t="n">
        <v>0.311053</v>
      </c>
      <c r="E799" s="39" t="n">
        <v>0.627368</v>
      </c>
      <c r="F799" s="39" t="inlineStr">
        <is>
          <t>GAS#1; IONIC_LIQ#2</t>
        </is>
      </c>
      <c r="G799" s="39" t="n">
        <v>2</v>
      </c>
      <c r="H799" s="39" t="inlineStr">
        <is>
          <t>GAS#1</t>
        </is>
      </c>
      <c r="I799" s="39" t="n">
        <v>-233904.8462565758</v>
      </c>
      <c r="J799" s="40" t="inlineStr"/>
    </row>
    <row r="800">
      <c r="A800" s="35" t="inlineStr">
        <is>
          <t>Cu-Fe-O</t>
        </is>
      </c>
      <c r="B800" s="36" t="n">
        <v>1800</v>
      </c>
      <c r="C800" s="36" t="n">
        <v>0.061579</v>
      </c>
      <c r="D800" s="36" t="n">
        <v>0.274737</v>
      </c>
      <c r="E800" s="36" t="n">
        <v>0.6636840000000001</v>
      </c>
      <c r="F800" s="36" t="inlineStr">
        <is>
          <t>GAS#1; IONIC_LIQ#2</t>
        </is>
      </c>
      <c r="G800" s="36" t="n">
        <v>2</v>
      </c>
      <c r="H800" s="36" t="inlineStr">
        <is>
          <t>GAS#1</t>
        </is>
      </c>
      <c r="I800" s="36" t="n">
        <v>-230982.0426904116</v>
      </c>
      <c r="J800" s="37" t="inlineStr"/>
    </row>
    <row r="801">
      <c r="A801" s="38" t="inlineStr">
        <is>
          <t>Cu-Fe-O</t>
        </is>
      </c>
      <c r="B801" s="39" t="n">
        <v>1800</v>
      </c>
      <c r="C801" s="39" t="n">
        <v>0.061579</v>
      </c>
      <c r="D801" s="39" t="n">
        <v>0.238421</v>
      </c>
      <c r="E801" s="39" t="n">
        <v>0.7</v>
      </c>
      <c r="F801" s="39" t="inlineStr">
        <is>
          <t>GAS#1; IONIC_LIQ#2</t>
        </is>
      </c>
      <c r="G801" s="39" t="n">
        <v>2</v>
      </c>
      <c r="H801" s="39" t="inlineStr">
        <is>
          <t>GAS#1</t>
        </is>
      </c>
      <c r="I801" s="39" t="n">
        <v>-228047.3022033191</v>
      </c>
      <c r="J801" s="40" t="inlineStr"/>
    </row>
    <row r="802">
      <c r="A802" s="35" t="inlineStr">
        <is>
          <t>Cu-Fe-O</t>
        </is>
      </c>
      <c r="B802" s="36" t="n">
        <v>1800</v>
      </c>
      <c r="C802" s="36" t="n">
        <v>0.087368</v>
      </c>
      <c r="D802" s="36" t="n">
        <v>0.902632</v>
      </c>
      <c r="E802" s="36" t="n">
        <v>0.01</v>
      </c>
      <c r="F802" s="36" t="inlineStr">
        <is>
          <t>IONIC_LIQ#1; IONIC_LIQ#2</t>
        </is>
      </c>
      <c r="G802" s="36" t="n">
        <v>2</v>
      </c>
      <c r="H802" s="36" t="inlineStr">
        <is>
          <t>IONIC_LIQ#1</t>
        </is>
      </c>
      <c r="I802" s="36" t="n">
        <v>-111756.8651851732</v>
      </c>
      <c r="J802" s="37" t="inlineStr"/>
    </row>
    <row r="803">
      <c r="A803" s="38" t="inlineStr">
        <is>
          <t>Cu-Fe-O</t>
        </is>
      </c>
      <c r="B803" s="39" t="n">
        <v>1800</v>
      </c>
      <c r="C803" s="39" t="n">
        <v>0.087368</v>
      </c>
      <c r="D803" s="39" t="n">
        <v>0.866316</v>
      </c>
      <c r="E803" s="39" t="n">
        <v>0.046316</v>
      </c>
      <c r="F803" s="39" t="inlineStr">
        <is>
          <t>IONIC_LIQ#1; IONIC_LIQ#2</t>
        </is>
      </c>
      <c r="G803" s="39" t="n">
        <v>2</v>
      </c>
      <c r="H803" s="39" t="inlineStr">
        <is>
          <t>IONIC_LIQ#1</t>
        </is>
      </c>
      <c r="I803" s="39" t="n">
        <v>-120982.9155527864</v>
      </c>
      <c r="J803" s="40" t="inlineStr"/>
    </row>
    <row r="804">
      <c r="A804" s="35" t="inlineStr">
        <is>
          <t>Cu-Fe-O</t>
        </is>
      </c>
      <c r="B804" s="36" t="n">
        <v>1800</v>
      </c>
      <c r="C804" s="36" t="n">
        <v>0.087368</v>
      </c>
      <c r="D804" s="36" t="n">
        <v>0.83</v>
      </c>
      <c r="E804" s="36" t="n">
        <v>0.082632</v>
      </c>
      <c r="F804" s="36" t="inlineStr">
        <is>
          <t>IONIC_LIQ#1; IONIC_LIQ#2</t>
        </is>
      </c>
      <c r="G804" s="36" t="n">
        <v>2</v>
      </c>
      <c r="H804" s="36" t="inlineStr">
        <is>
          <t>IONIC_LIQ#1</t>
        </is>
      </c>
      <c r="I804" s="36" t="n">
        <v>-130205.252112633</v>
      </c>
      <c r="J804" s="37" t="inlineStr"/>
    </row>
    <row r="805">
      <c r="A805" s="38" t="inlineStr">
        <is>
          <t>Cu-Fe-O</t>
        </is>
      </c>
      <c r="B805" s="39" t="n">
        <v>1800</v>
      </c>
      <c r="C805" s="39" t="n">
        <v>0.087368</v>
      </c>
      <c r="D805" s="39" t="n">
        <v>0.7936839999999999</v>
      </c>
      <c r="E805" s="39" t="n">
        <v>0.118947</v>
      </c>
      <c r="F805" s="39" t="inlineStr">
        <is>
          <t>IONIC_LIQ#1; IONIC_LIQ#2</t>
        </is>
      </c>
      <c r="G805" s="39" t="n">
        <v>2</v>
      </c>
      <c r="H805" s="39" t="inlineStr">
        <is>
          <t>IONIC_LIQ#1</t>
        </is>
      </c>
      <c r="I805" s="39" t="n">
        <v>-139423.4105062351</v>
      </c>
      <c r="J805" s="40" t="inlineStr"/>
    </row>
    <row r="806">
      <c r="A806" s="35" t="inlineStr">
        <is>
          <t>Cu-Fe-O</t>
        </is>
      </c>
      <c r="B806" s="36" t="n">
        <v>1800</v>
      </c>
      <c r="C806" s="36" t="n">
        <v>0.087368</v>
      </c>
      <c r="D806" s="36" t="n">
        <v>0.757368</v>
      </c>
      <c r="E806" s="36" t="n">
        <v>0.155263</v>
      </c>
      <c r="F806" s="36" t="inlineStr">
        <is>
          <t>IONIC_LIQ#1; IONIC_LIQ#2</t>
        </is>
      </c>
      <c r="G806" s="36" t="n">
        <v>2</v>
      </c>
      <c r="H806" s="36" t="inlineStr">
        <is>
          <t>IONIC_LIQ#1</t>
        </is>
      </c>
      <c r="I806" s="36" t="n">
        <v>-148636.8321676959</v>
      </c>
      <c r="J806" s="37" t="inlineStr"/>
    </row>
    <row r="807">
      <c r="A807" s="38" t="inlineStr">
        <is>
          <t>Cu-Fe-O</t>
        </is>
      </c>
      <c r="B807" s="39" t="n">
        <v>1800</v>
      </c>
      <c r="C807" s="39" t="n">
        <v>0.087368</v>
      </c>
      <c r="D807" s="39" t="n">
        <v>0.7210530000000001</v>
      </c>
      <c r="E807" s="39" t="n">
        <v>0.191579</v>
      </c>
      <c r="F807" s="39" t="inlineStr">
        <is>
          <t>IONIC_LIQ#1; IONIC_LIQ#2</t>
        </is>
      </c>
      <c r="G807" s="39" t="n">
        <v>2</v>
      </c>
      <c r="H807" s="39" t="inlineStr">
        <is>
          <t>IONIC_LIQ#1</t>
        </is>
      </c>
      <c r="I807" s="39" t="n">
        <v>-157844.8374740293</v>
      </c>
      <c r="J807" s="40" t="inlineStr"/>
    </row>
    <row r="808">
      <c r="A808" s="35" t="inlineStr">
        <is>
          <t>Cu-Fe-O</t>
        </is>
      </c>
      <c r="B808" s="36" t="n">
        <v>1800</v>
      </c>
      <c r="C808" s="36" t="n">
        <v>0.087368</v>
      </c>
      <c r="D808" s="36" t="n">
        <v>0.684737</v>
      </c>
      <c r="E808" s="36" t="n">
        <v>0.227895</v>
      </c>
      <c r="F808" s="36" t="inlineStr">
        <is>
          <t>IONIC_LIQ#1; IONIC_LIQ#3</t>
        </is>
      </c>
      <c r="G808" s="36" t="n">
        <v>2</v>
      </c>
      <c r="H808" s="36" t="inlineStr">
        <is>
          <t>IONIC_LIQ#1</t>
        </is>
      </c>
      <c r="I808" s="36" t="n">
        <v>-167046.5891554465</v>
      </c>
      <c r="J808" s="37" t="inlineStr"/>
    </row>
    <row r="809">
      <c r="A809" s="38" t="inlineStr">
        <is>
          <t>Cu-Fe-O</t>
        </is>
      </c>
      <c r="B809" s="39" t="n">
        <v>1800</v>
      </c>
      <c r="C809" s="39" t="n">
        <v>0.087368</v>
      </c>
      <c r="D809" s="39" t="n">
        <v>0.648421</v>
      </c>
      <c r="E809" s="39" t="n">
        <v>0.264211</v>
      </c>
      <c r="F809" s="39" t="inlineStr">
        <is>
          <t>IONIC_LIQ#1; IONIC_LIQ#2</t>
        </is>
      </c>
      <c r="G809" s="39" t="n">
        <v>2</v>
      </c>
      <c r="H809" s="39" t="inlineStr">
        <is>
          <t>IONIC_LIQ#1</t>
        </is>
      </c>
      <c r="I809" s="39" t="n">
        <v>-176241.041760997</v>
      </c>
      <c r="J809" s="40" t="inlineStr"/>
    </row>
    <row r="810">
      <c r="A810" s="35" t="inlineStr">
        <is>
          <t>Cu-Fe-O</t>
        </is>
      </c>
      <c r="B810" s="36" t="n">
        <v>1800</v>
      </c>
      <c r="C810" s="36" t="n">
        <v>0.087368</v>
      </c>
      <c r="D810" s="36" t="n">
        <v>0.612105</v>
      </c>
      <c r="E810" s="36" t="n">
        <v>0.300526</v>
      </c>
      <c r="F810" s="36" t="inlineStr">
        <is>
          <t>IONIC_LIQ#1; IONIC_LIQ#2</t>
        </is>
      </c>
      <c r="G810" s="36" t="n">
        <v>2</v>
      </c>
      <c r="H810" s="36" t="inlineStr">
        <is>
          <t>IONIC_LIQ#1</t>
        </is>
      </c>
      <c r="I810" s="36" t="n">
        <v>-185426.8703869286</v>
      </c>
      <c r="J810" s="37" t="inlineStr"/>
    </row>
    <row r="811">
      <c r="A811" s="38" t="inlineStr">
        <is>
          <t>Cu-Fe-O</t>
        </is>
      </c>
      <c r="B811" s="39" t="n">
        <v>1800</v>
      </c>
      <c r="C811" s="39" t="n">
        <v>0.087368</v>
      </c>
      <c r="D811" s="39" t="n">
        <v>0.575789</v>
      </c>
      <c r="E811" s="39" t="n">
        <v>0.336842</v>
      </c>
      <c r="F811" s="39" t="inlineStr">
        <is>
          <t>IONIC_LIQ#1; IONIC_LIQ#3</t>
        </is>
      </c>
      <c r="G811" s="39" t="n">
        <v>2</v>
      </c>
      <c r="H811" s="39" t="inlineStr">
        <is>
          <t>IONIC_LIQ#1</t>
        </is>
      </c>
      <c r="I811" s="39" t="n">
        <v>-194602.3638168391</v>
      </c>
      <c r="J811" s="40" t="inlineStr"/>
    </row>
    <row r="812">
      <c r="A812" s="35" t="inlineStr">
        <is>
          <t>Cu-Fe-O</t>
        </is>
      </c>
      <c r="B812" s="36" t="n">
        <v>1800</v>
      </c>
      <c r="C812" s="36" t="n">
        <v>0.087368</v>
      </c>
      <c r="D812" s="36" t="n">
        <v>0.539474</v>
      </c>
      <c r="E812" s="36" t="n">
        <v>0.373158</v>
      </c>
      <c r="F812" s="36" t="inlineStr">
        <is>
          <t>IONIC_LIQ#1; IONIC_LIQ#2</t>
        </is>
      </c>
      <c r="G812" s="36" t="n">
        <v>2</v>
      </c>
      <c r="H812" s="36" t="inlineStr">
        <is>
          <t>IONIC_LIQ#1</t>
        </is>
      </c>
      <c r="I812" s="36" t="n">
        <v>-203765.2248692113</v>
      </c>
      <c r="J812" s="37" t="inlineStr"/>
    </row>
    <row r="813">
      <c r="A813" s="38" t="inlineStr">
        <is>
          <t>Cu-Fe-O</t>
        </is>
      </c>
      <c r="B813" s="39" t="n">
        <v>1800</v>
      </c>
      <c r="C813" s="39" t="n">
        <v>0.087368</v>
      </c>
      <c r="D813" s="39" t="n">
        <v>0.503158</v>
      </c>
      <c r="E813" s="39" t="n">
        <v>0.409474</v>
      </c>
      <c r="F813" s="39" t="inlineStr">
        <is>
          <t>IONIC_LIQ#1; IONIC_LIQ#2</t>
        </is>
      </c>
      <c r="G813" s="39" t="n">
        <v>2</v>
      </c>
      <c r="H813" s="39" t="inlineStr">
        <is>
          <t>IONIC_LIQ#1</t>
        </is>
      </c>
      <c r="I813" s="39" t="n">
        <v>-212911.9296246391</v>
      </c>
      <c r="J813" s="40" t="inlineStr"/>
    </row>
    <row r="814">
      <c r="A814" s="35" t="inlineStr">
        <is>
          <t>Cu-Fe-O</t>
        </is>
      </c>
      <c r="B814" s="36" t="n">
        <v>1800</v>
      </c>
      <c r="C814" s="36" t="n">
        <v>0.087368</v>
      </c>
      <c r="D814" s="36" t="n">
        <v>0.466842</v>
      </c>
      <c r="E814" s="36" t="n">
        <v>0.445789</v>
      </c>
      <c r="F814" s="36" t="inlineStr">
        <is>
          <t>IONIC_LIQ#1; IONIC_LIQ#3</t>
        </is>
      </c>
      <c r="G814" s="36" t="n">
        <v>2</v>
      </c>
      <c r="H814" s="36" t="inlineStr">
        <is>
          <t>IONIC_LIQ#1</t>
        </is>
      </c>
      <c r="I814" s="36" t="n">
        <v>-222033.6852855717</v>
      </c>
      <c r="J814" s="37" t="inlineStr"/>
    </row>
    <row r="815">
      <c r="A815" s="38" t="inlineStr">
        <is>
          <t>Cu-Fe-O</t>
        </is>
      </c>
      <c r="B815" s="39" t="n">
        <v>1800</v>
      </c>
      <c r="C815" s="39" t="n">
        <v>0.087368</v>
      </c>
      <c r="D815" s="39" t="n">
        <v>0.430526</v>
      </c>
      <c r="E815" s="39" t="n">
        <v>0.482105</v>
      </c>
      <c r="F815" s="39" t="inlineStr">
        <is>
          <t>IONIC_LIQ#1; IONIC_LIQ#2</t>
        </is>
      </c>
      <c r="G815" s="39" t="n">
        <v>2</v>
      </c>
      <c r="H815" s="39" t="inlineStr">
        <is>
          <t>IONIC_LIQ#1</t>
        </is>
      </c>
      <c r="I815" s="39" t="n">
        <v>-230533.5503169731</v>
      </c>
      <c r="J815" s="40" t="inlineStr"/>
    </row>
    <row r="816">
      <c r="A816" s="35" t="inlineStr">
        <is>
          <t>Cu-Fe-O</t>
        </is>
      </c>
      <c r="B816" s="36" t="n">
        <v>1800</v>
      </c>
      <c r="C816" s="36" t="n">
        <v>0.087368</v>
      </c>
      <c r="D816" s="36" t="n">
        <v>0.394211</v>
      </c>
      <c r="E816" s="36" t="n">
        <v>0.518421</v>
      </c>
      <c r="F816" s="36" t="inlineStr">
        <is>
          <t>IONIC_LIQ#2</t>
        </is>
      </c>
      <c r="G816" s="36" t="n">
        <v>1</v>
      </c>
      <c r="H816" s="36" t="inlineStr">
        <is>
          <t>IONIC_LIQ#2</t>
        </is>
      </c>
      <c r="I816" s="36" t="n">
        <v>-235853.3163227928</v>
      </c>
      <c r="J816" s="37" t="inlineStr"/>
    </row>
    <row r="817">
      <c r="A817" s="38" t="inlineStr">
        <is>
          <t>Cu-Fe-O</t>
        </is>
      </c>
      <c r="B817" s="39" t="n">
        <v>1800</v>
      </c>
      <c r="C817" s="39" t="n">
        <v>0.087368</v>
      </c>
      <c r="D817" s="39" t="n">
        <v>0.357895</v>
      </c>
      <c r="E817" s="39" t="n">
        <v>0.554737</v>
      </c>
      <c r="F817" s="39" t="inlineStr">
        <is>
          <t>IONIC_LIQ#2</t>
        </is>
      </c>
      <c r="G817" s="39" t="n">
        <v>1</v>
      </c>
      <c r="H817" s="39" t="inlineStr">
        <is>
          <t>IONIC_LIQ#2</t>
        </is>
      </c>
      <c r="I817" s="39" t="n">
        <v>-236194.128428575</v>
      </c>
      <c r="J817" s="40" t="inlineStr"/>
    </row>
    <row r="818">
      <c r="A818" s="35" t="inlineStr">
        <is>
          <t>Cu-Fe-O</t>
        </is>
      </c>
      <c r="B818" s="36" t="n">
        <v>1800</v>
      </c>
      <c r="C818" s="36" t="n">
        <v>0.087368</v>
      </c>
      <c r="D818" s="36" t="n">
        <v>0.321579</v>
      </c>
      <c r="E818" s="36" t="n">
        <v>0.5910530000000001</v>
      </c>
      <c r="F818" s="36" t="inlineStr">
        <is>
          <t>GAS#1; IONIC_LIQ#2</t>
        </is>
      </c>
      <c r="G818" s="36" t="n">
        <v>2</v>
      </c>
      <c r="H818" s="36" t="inlineStr">
        <is>
          <t>GAS#1</t>
        </is>
      </c>
      <c r="I818" s="36" t="n">
        <v>-233252.7872309733</v>
      </c>
      <c r="J818" s="37" t="inlineStr"/>
    </row>
    <row r="819">
      <c r="A819" s="38" t="inlineStr">
        <is>
          <t>Cu-Fe-O</t>
        </is>
      </c>
      <c r="B819" s="39" t="n">
        <v>1800</v>
      </c>
      <c r="C819" s="39" t="n">
        <v>0.087368</v>
      </c>
      <c r="D819" s="39" t="n">
        <v>0.285263</v>
      </c>
      <c r="E819" s="39" t="n">
        <v>0.627368</v>
      </c>
      <c r="F819" s="39" t="inlineStr">
        <is>
          <t>GAS#1; IONIC_LIQ#2</t>
        </is>
      </c>
      <c r="G819" s="39" t="n">
        <v>2</v>
      </c>
      <c r="H819" s="39" t="inlineStr">
        <is>
          <t>GAS#1</t>
        </is>
      </c>
      <c r="I819" s="39" t="n">
        <v>-230299.7989074601</v>
      </c>
      <c r="J819" s="40" t="inlineStr"/>
    </row>
    <row r="820">
      <c r="A820" s="35" t="inlineStr">
        <is>
          <t>Cu-Fe-O</t>
        </is>
      </c>
      <c r="B820" s="36" t="n">
        <v>1800</v>
      </c>
      <c r="C820" s="36" t="n">
        <v>0.087368</v>
      </c>
      <c r="D820" s="36" t="n">
        <v>0.248947</v>
      </c>
      <c r="E820" s="36" t="n">
        <v>0.6636840000000001</v>
      </c>
      <c r="F820" s="36" t="inlineStr">
        <is>
          <t>GAS#1; IONIC_LIQ#2</t>
        </is>
      </c>
      <c r="G820" s="36" t="n">
        <v>2</v>
      </c>
      <c r="H820" s="36" t="inlineStr">
        <is>
          <t>GAS#1</t>
        </is>
      </c>
      <c r="I820" s="36" t="n">
        <v>-227332.6025479464</v>
      </c>
      <c r="J820" s="37" t="inlineStr"/>
    </row>
    <row r="821">
      <c r="A821" s="38" t="inlineStr">
        <is>
          <t>Cu-Fe-O</t>
        </is>
      </c>
      <c r="B821" s="39" t="n">
        <v>1800</v>
      </c>
      <c r="C821" s="39" t="n">
        <v>0.087368</v>
      </c>
      <c r="D821" s="39" t="n">
        <v>0.212632</v>
      </c>
      <c r="E821" s="39" t="n">
        <v>0.7</v>
      </c>
      <c r="F821" s="39" t="inlineStr">
        <is>
          <t>GAS#1; IONIC_LIQ#2</t>
        </is>
      </c>
      <c r="G821" s="39" t="n">
        <v>2</v>
      </c>
      <c r="H821" s="39" t="inlineStr">
        <is>
          <t>GAS#1</t>
        </is>
      </c>
      <c r="I821" s="39" t="n">
        <v>-224347.6303831257</v>
      </c>
      <c r="J821" s="40" t="inlineStr"/>
    </row>
    <row r="822">
      <c r="A822" s="35" t="inlineStr">
        <is>
          <t>Cu-Fe-O</t>
        </is>
      </c>
      <c r="B822" s="36" t="n">
        <v>1800</v>
      </c>
      <c r="C822" s="36" t="n">
        <v>0.113158</v>
      </c>
      <c r="D822" s="36" t="n">
        <v>0.876842</v>
      </c>
      <c r="E822" s="36" t="n">
        <v>0.01</v>
      </c>
      <c r="F822" s="36" t="inlineStr">
        <is>
          <t>IONIC_LIQ#1; IONIC_LIQ#2</t>
        </is>
      </c>
      <c r="G822" s="36" t="n">
        <v>2</v>
      </c>
      <c r="H822" s="36" t="inlineStr">
        <is>
          <t>IONIC_LIQ#1</t>
        </is>
      </c>
      <c r="I822" s="36" t="n">
        <v>-112015.2834171506</v>
      </c>
      <c r="J822" s="37" t="inlineStr"/>
    </row>
    <row r="823">
      <c r="A823" s="38" t="inlineStr">
        <is>
          <t>Cu-Fe-O</t>
        </is>
      </c>
      <c r="B823" s="39" t="n">
        <v>1800</v>
      </c>
      <c r="C823" s="39" t="n">
        <v>0.113158</v>
      </c>
      <c r="D823" s="39" t="n">
        <v>0.840526</v>
      </c>
      <c r="E823" s="39" t="n">
        <v>0.046316</v>
      </c>
      <c r="F823" s="39" t="inlineStr">
        <is>
          <t>IONIC_LIQ#1; IONIC_LIQ#2</t>
        </is>
      </c>
      <c r="G823" s="39" t="n">
        <v>2</v>
      </c>
      <c r="H823" s="39" t="inlineStr">
        <is>
          <t>IONIC_LIQ#1</t>
        </is>
      </c>
      <c r="I823" s="39" t="n">
        <v>-121227.1105839154</v>
      </c>
      <c r="J823" s="40" t="inlineStr"/>
    </row>
    <row r="824">
      <c r="A824" s="35" t="inlineStr">
        <is>
          <t>Cu-Fe-O</t>
        </is>
      </c>
      <c r="B824" s="36" t="n">
        <v>1800</v>
      </c>
      <c r="C824" s="36" t="n">
        <v>0.113158</v>
      </c>
      <c r="D824" s="36" t="n">
        <v>0.804211</v>
      </c>
      <c r="E824" s="36" t="n">
        <v>0.082632</v>
      </c>
      <c r="F824" s="36" t="inlineStr">
        <is>
          <t>IONIC_LIQ#1; IONIC_LIQ#2</t>
        </is>
      </c>
      <c r="G824" s="36" t="n">
        <v>2</v>
      </c>
      <c r="H824" s="36" t="inlineStr">
        <is>
          <t>IONIC_LIQ#1</t>
        </is>
      </c>
      <c r="I824" s="36" t="n">
        <v>-130434.7309188346</v>
      </c>
      <c r="J824" s="37" t="inlineStr"/>
    </row>
    <row r="825">
      <c r="A825" s="38" t="inlineStr">
        <is>
          <t>Cu-Fe-O</t>
        </is>
      </c>
      <c r="B825" s="39" t="n">
        <v>1800</v>
      </c>
      <c r="C825" s="39" t="n">
        <v>0.113158</v>
      </c>
      <c r="D825" s="39" t="n">
        <v>0.767895</v>
      </c>
      <c r="E825" s="39" t="n">
        <v>0.118947</v>
      </c>
      <c r="F825" s="39" t="inlineStr">
        <is>
          <t>IONIC_LIQ#1; IONIC_LIQ#2</t>
        </is>
      </c>
      <c r="G825" s="39" t="n">
        <v>2</v>
      </c>
      <c r="H825" s="39" t="inlineStr">
        <is>
          <t>IONIC_LIQ#1</t>
        </is>
      </c>
      <c r="I825" s="39" t="n">
        <v>-139637.6668486904</v>
      </c>
      <c r="J825" s="40" t="inlineStr"/>
    </row>
    <row r="826">
      <c r="A826" s="35" t="inlineStr">
        <is>
          <t>Cu-Fe-O</t>
        </is>
      </c>
      <c r="B826" s="36" t="n">
        <v>1800</v>
      </c>
      <c r="C826" s="36" t="n">
        <v>0.113158</v>
      </c>
      <c r="D826" s="36" t="n">
        <v>0.731579</v>
      </c>
      <c r="E826" s="36" t="n">
        <v>0.155263</v>
      </c>
      <c r="F826" s="36" t="inlineStr">
        <is>
          <t>IONIC_LIQ#1; IONIC_LIQ#2</t>
        </is>
      </c>
      <c r="G826" s="36" t="n">
        <v>2</v>
      </c>
      <c r="H826" s="36" t="inlineStr">
        <is>
          <t>IONIC_LIQ#1</t>
        </is>
      </c>
      <c r="I826" s="36" t="n">
        <v>-148835.3565342399</v>
      </c>
      <c r="J826" s="37" t="inlineStr"/>
    </row>
    <row r="827">
      <c r="A827" s="38" t="inlineStr">
        <is>
          <t>Cu-Fe-O</t>
        </is>
      </c>
      <c r="B827" s="39" t="n">
        <v>1800</v>
      </c>
      <c r="C827" s="39" t="n">
        <v>0.113158</v>
      </c>
      <c r="D827" s="39" t="n">
        <v>0.695263</v>
      </c>
      <c r="E827" s="39" t="n">
        <v>0.191579</v>
      </c>
      <c r="F827" s="39" t="inlineStr">
        <is>
          <t>IONIC_LIQ#1; IONIC_LIQ#2</t>
        </is>
      </c>
      <c r="G827" s="39" t="n">
        <v>2</v>
      </c>
      <c r="H827" s="39" t="inlineStr">
        <is>
          <t>IONIC_LIQ#1</t>
        </is>
      </c>
      <c r="I827" s="39" t="n">
        <v>-158027.1341234396</v>
      </c>
      <c r="J827" s="40" t="inlineStr"/>
    </row>
    <row r="828">
      <c r="A828" s="35" t="inlineStr">
        <is>
          <t>Cu-Fe-O</t>
        </is>
      </c>
      <c r="B828" s="36" t="n">
        <v>1800</v>
      </c>
      <c r="C828" s="36" t="n">
        <v>0.113158</v>
      </c>
      <c r="D828" s="36" t="n">
        <v>0.6589469999999999</v>
      </c>
      <c r="E828" s="36" t="n">
        <v>0.227895</v>
      </c>
      <c r="F828" s="36" t="inlineStr">
        <is>
          <t>IONIC_LIQ#1; IONIC_LIQ#2</t>
        </is>
      </c>
      <c r="G828" s="36" t="n">
        <v>2</v>
      </c>
      <c r="H828" s="36" t="inlineStr">
        <is>
          <t>IONIC_LIQ#1</t>
        </is>
      </c>
      <c r="I828" s="36" t="n">
        <v>-167212.2040330784</v>
      </c>
      <c r="J828" s="37" t="inlineStr"/>
    </row>
    <row r="829">
      <c r="A829" s="38" t="inlineStr">
        <is>
          <t>Cu-Fe-O</t>
        </is>
      </c>
      <c r="B829" s="39" t="n">
        <v>1800</v>
      </c>
      <c r="C829" s="39" t="n">
        <v>0.113158</v>
      </c>
      <c r="D829" s="39" t="n">
        <v>0.622632</v>
      </c>
      <c r="E829" s="39" t="n">
        <v>0.264211</v>
      </c>
      <c r="F829" s="39" t="inlineStr">
        <is>
          <t>IONIC_LIQ#1; IONIC_LIQ#2</t>
        </is>
      </c>
      <c r="G829" s="39" t="n">
        <v>2</v>
      </c>
      <c r="H829" s="39" t="inlineStr">
        <is>
          <t>IONIC_LIQ#1</t>
        </is>
      </c>
      <c r="I829" s="39" t="n">
        <v>-176389.6055073657</v>
      </c>
      <c r="J829" s="40" t="inlineStr"/>
    </row>
    <row r="830">
      <c r="A830" s="35" t="inlineStr">
        <is>
          <t>Cu-Fe-O</t>
        </is>
      </c>
      <c r="B830" s="36" t="n">
        <v>1800</v>
      </c>
      <c r="C830" s="36" t="n">
        <v>0.113158</v>
      </c>
      <c r="D830" s="36" t="n">
        <v>0.5863159999999999</v>
      </c>
      <c r="E830" s="36" t="n">
        <v>0.300526</v>
      </c>
      <c r="F830" s="36" t="inlineStr">
        <is>
          <t>IONIC_LIQ#1; IONIC_LIQ#3</t>
        </is>
      </c>
      <c r="G830" s="36" t="n">
        <v>2</v>
      </c>
      <c r="H830" s="36" t="inlineStr">
        <is>
          <t>IONIC_LIQ#1</t>
        </is>
      </c>
      <c r="I830" s="36" t="n">
        <v>-185558.1560037411</v>
      </c>
      <c r="J830" s="37" t="inlineStr"/>
    </row>
    <row r="831">
      <c r="A831" s="38" t="inlineStr">
        <is>
          <t>Cu-Fe-O</t>
        </is>
      </c>
      <c r="B831" s="39" t="n">
        <v>1800</v>
      </c>
      <c r="C831" s="39" t="n">
        <v>0.113158</v>
      </c>
      <c r="D831" s="39" t="n">
        <v>0.55</v>
      </c>
      <c r="E831" s="39" t="n">
        <v>0.336842</v>
      </c>
      <c r="F831" s="39" t="inlineStr">
        <is>
          <t>IONIC_LIQ#1; IONIC_LIQ#2</t>
        </is>
      </c>
      <c r="G831" s="39" t="n">
        <v>2</v>
      </c>
      <c r="H831" s="39" t="inlineStr">
        <is>
          <t>IONIC_LIQ#1</t>
        </is>
      </c>
      <c r="I831" s="39" t="n">
        <v>-194716.3299082324</v>
      </c>
      <c r="J831" s="40" t="inlineStr"/>
    </row>
    <row r="832">
      <c r="A832" s="35" t="inlineStr">
        <is>
          <t>Cu-Fe-O</t>
        </is>
      </c>
      <c r="B832" s="36" t="n">
        <v>1800</v>
      </c>
      <c r="C832" s="36" t="n">
        <v>0.113158</v>
      </c>
      <c r="D832" s="36" t="n">
        <v>0.513684</v>
      </c>
      <c r="E832" s="36" t="n">
        <v>0.373158</v>
      </c>
      <c r="F832" s="36" t="inlineStr">
        <is>
          <t>IONIC_LIQ#1; IONIC_LIQ#3</t>
        </is>
      </c>
      <c r="G832" s="36" t="n">
        <v>2</v>
      </c>
      <c r="H832" s="36" t="inlineStr">
        <is>
          <t>IONIC_LIQ#1</t>
        </is>
      </c>
      <c r="I832" s="36" t="n">
        <v>-203861.8878879812</v>
      </c>
      <c r="J832" s="37" t="inlineStr"/>
    </row>
    <row r="833">
      <c r="A833" s="38" t="inlineStr">
        <is>
          <t>Cu-Fe-O</t>
        </is>
      </c>
      <c r="B833" s="39" t="n">
        <v>1800</v>
      </c>
      <c r="C833" s="39" t="n">
        <v>0.113158</v>
      </c>
      <c r="D833" s="39" t="n">
        <v>0.477368</v>
      </c>
      <c r="E833" s="39" t="n">
        <v>0.409474</v>
      </c>
      <c r="F833" s="39" t="inlineStr">
        <is>
          <t>IONIC_LIQ#1; IONIC_LIQ#2</t>
        </is>
      </c>
      <c r="G833" s="39" t="n">
        <v>2</v>
      </c>
      <c r="H833" s="39" t="inlineStr">
        <is>
          <t>IONIC_LIQ#1</t>
        </is>
      </c>
      <c r="I833" s="39" t="n">
        <v>-212990.4028188364</v>
      </c>
      <c r="J833" s="40" t="inlineStr"/>
    </row>
    <row r="834">
      <c r="A834" s="35" t="inlineStr">
        <is>
          <t>Cu-Fe-O</t>
        </is>
      </c>
      <c r="B834" s="36" t="n">
        <v>1800</v>
      </c>
      <c r="C834" s="36" t="n">
        <v>0.113158</v>
      </c>
      <c r="D834" s="36" t="n">
        <v>0.441053</v>
      </c>
      <c r="E834" s="36" t="n">
        <v>0.445789</v>
      </c>
      <c r="F834" s="36" t="inlineStr">
        <is>
          <t>IONIC_LIQ#1; IONIC_LIQ#2</t>
        </is>
      </c>
      <c r="G834" s="36" t="n">
        <v>2</v>
      </c>
      <c r="H834" s="36" t="inlineStr">
        <is>
          <t>IONIC_LIQ#1</t>
        </is>
      </c>
      <c r="I834" s="36" t="n">
        <v>-222067.4636236195</v>
      </c>
      <c r="J834" s="37" t="inlineStr"/>
    </row>
    <row r="835">
      <c r="A835" s="38" t="inlineStr">
        <is>
          <t>Cu-Fe-O</t>
        </is>
      </c>
      <c r="B835" s="39" t="n">
        <v>1800</v>
      </c>
      <c r="C835" s="39" t="n">
        <v>0.113158</v>
      </c>
      <c r="D835" s="39" t="n">
        <v>0.404737</v>
      </c>
      <c r="E835" s="39" t="n">
        <v>0.482105</v>
      </c>
      <c r="F835" s="39" t="inlineStr">
        <is>
          <t>IONIC_LIQ#1; IONIC_LIQ#2</t>
        </is>
      </c>
      <c r="G835" s="39" t="n">
        <v>2</v>
      </c>
      <c r="H835" s="39" t="inlineStr">
        <is>
          <t>IONIC_LIQ#1</t>
        </is>
      </c>
      <c r="I835" s="39" t="n">
        <v>-229525.1492947731</v>
      </c>
      <c r="J835" s="40" t="inlineStr"/>
    </row>
    <row r="836">
      <c r="A836" s="35" t="inlineStr">
        <is>
          <t>Cu-Fe-O</t>
        </is>
      </c>
      <c r="B836" s="36" t="n">
        <v>1800</v>
      </c>
      <c r="C836" s="36" t="n">
        <v>0.113158</v>
      </c>
      <c r="D836" s="36" t="n">
        <v>0.368421</v>
      </c>
      <c r="E836" s="36" t="n">
        <v>0.518421</v>
      </c>
      <c r="F836" s="36" t="inlineStr">
        <is>
          <t>IONIC_LIQ#2</t>
        </is>
      </c>
      <c r="G836" s="36" t="n">
        <v>1</v>
      </c>
      <c r="H836" s="36" t="inlineStr">
        <is>
          <t>IONIC_LIQ#2</t>
        </is>
      </c>
      <c r="I836" s="36" t="n">
        <v>-233623.8892452017</v>
      </c>
      <c r="J836" s="37" t="inlineStr"/>
    </row>
    <row r="837">
      <c r="A837" s="38" t="inlineStr">
        <is>
          <t>Cu-Fe-O</t>
        </is>
      </c>
      <c r="B837" s="39" t="n">
        <v>1800</v>
      </c>
      <c r="C837" s="39" t="n">
        <v>0.113158</v>
      </c>
      <c r="D837" s="39" t="n">
        <v>0.332105</v>
      </c>
      <c r="E837" s="39" t="n">
        <v>0.554737</v>
      </c>
      <c r="F837" s="39" t="inlineStr">
        <is>
          <t>GAS#1; IONIC_LIQ#2</t>
        </is>
      </c>
      <c r="G837" s="39" t="n">
        <v>2</v>
      </c>
      <c r="H837" s="39" t="inlineStr">
        <is>
          <t>GAS#1</t>
        </is>
      </c>
      <c r="I837" s="39" t="n">
        <v>-232536.5270267998</v>
      </c>
      <c r="J837" s="40" t="inlineStr"/>
    </row>
    <row r="838">
      <c r="A838" s="35" t="inlineStr">
        <is>
          <t>Cu-Fe-O</t>
        </is>
      </c>
      <c r="B838" s="36" t="n">
        <v>1800</v>
      </c>
      <c r="C838" s="36" t="n">
        <v>0.113158</v>
      </c>
      <c r="D838" s="36" t="n">
        <v>0.295789</v>
      </c>
      <c r="E838" s="36" t="n">
        <v>0.5910530000000001</v>
      </c>
      <c r="F838" s="36" t="inlineStr">
        <is>
          <t>GAS#1; IONIC_LIQ#2</t>
        </is>
      </c>
      <c r="G838" s="36" t="n">
        <v>2</v>
      </c>
      <c r="H838" s="36" t="inlineStr">
        <is>
          <t>GAS#1</t>
        </is>
      </c>
      <c r="I838" s="36" t="n">
        <v>-229557.7737899677</v>
      </c>
      <c r="J838" s="37" t="inlineStr"/>
    </row>
    <row r="839">
      <c r="A839" s="38" t="inlineStr">
        <is>
          <t>Cu-Fe-O</t>
        </is>
      </c>
      <c r="B839" s="39" t="n">
        <v>1800</v>
      </c>
      <c r="C839" s="39" t="n">
        <v>0.113158</v>
      </c>
      <c r="D839" s="39" t="n">
        <v>0.259474</v>
      </c>
      <c r="E839" s="39" t="n">
        <v>0.627368</v>
      </c>
      <c r="F839" s="39" t="inlineStr">
        <is>
          <t>GAS#1; IONIC_LIQ#2</t>
        </is>
      </c>
      <c r="G839" s="39" t="n">
        <v>2</v>
      </c>
      <c r="H839" s="39" t="inlineStr">
        <is>
          <t>GAS#1</t>
        </is>
      </c>
      <c r="I839" s="39" t="n">
        <v>-226563.2842439935</v>
      </c>
      <c r="J839" s="40" t="inlineStr"/>
    </row>
    <row r="840">
      <c r="A840" s="35" t="inlineStr">
        <is>
          <t>Cu-Fe-O</t>
        </is>
      </c>
      <c r="B840" s="36" t="n">
        <v>1800</v>
      </c>
      <c r="C840" s="36" t="n">
        <v>0.113158</v>
      </c>
      <c r="D840" s="36" t="n">
        <v>0.223158</v>
      </c>
      <c r="E840" s="36" t="n">
        <v>0.6636840000000001</v>
      </c>
      <c r="F840" s="36" t="inlineStr">
        <is>
          <t>GAS#1; IONIC_LIQ#2</t>
        </is>
      </c>
      <c r="G840" s="36" t="n">
        <v>2</v>
      </c>
      <c r="H840" s="36" t="inlineStr">
        <is>
          <t>GAS#1</t>
        </is>
      </c>
      <c r="I840" s="36" t="n">
        <v>-223549.3910235479</v>
      </c>
      <c r="J840" s="37" t="inlineStr"/>
    </row>
    <row r="841">
      <c r="A841" s="38" t="inlineStr">
        <is>
          <t>Cu-Fe-O</t>
        </is>
      </c>
      <c r="B841" s="39" t="n">
        <v>1800</v>
      </c>
      <c r="C841" s="39" t="n">
        <v>0.113158</v>
      </c>
      <c r="D841" s="39" t="n">
        <v>0.186842</v>
      </c>
      <c r="E841" s="39" t="n">
        <v>0.7</v>
      </c>
      <c r="F841" s="39" t="inlineStr">
        <is>
          <t>GAS#1; IONIC_LIQ#2</t>
        </is>
      </c>
      <c r="G841" s="39" t="n">
        <v>2</v>
      </c>
      <c r="H841" s="39" t="inlineStr">
        <is>
          <t>GAS#1</t>
        </is>
      </c>
      <c r="I841" s="39" t="n">
        <v>-220510.8914430857</v>
      </c>
      <c r="J841" s="40" t="inlineStr"/>
    </row>
    <row r="842">
      <c r="A842" s="35" t="inlineStr">
        <is>
          <t>Cu-Fe-O</t>
        </is>
      </c>
      <c r="B842" s="36" t="n">
        <v>1800</v>
      </c>
      <c r="C842" s="36" t="n">
        <v>0.138947</v>
      </c>
      <c r="D842" s="36" t="n">
        <v>0.8510529999999999</v>
      </c>
      <c r="E842" s="36" t="n">
        <v>0.01</v>
      </c>
      <c r="F842" s="36" t="inlineStr">
        <is>
          <t>IONIC_LIQ#1; IONIC_LIQ#2</t>
        </is>
      </c>
      <c r="G842" s="36" t="n">
        <v>2</v>
      </c>
      <c r="H842" s="36" t="inlineStr">
        <is>
          <t>IONIC_LIQ#1</t>
        </is>
      </c>
      <c r="I842" s="36" t="n">
        <v>-112228.2465614738</v>
      </c>
      <c r="J842" s="37" t="inlineStr"/>
    </row>
    <row r="843">
      <c r="A843" s="38" t="inlineStr">
        <is>
          <t>Cu-Fe-O</t>
        </is>
      </c>
      <c r="B843" s="39" t="n">
        <v>1800</v>
      </c>
      <c r="C843" s="39" t="n">
        <v>0.138947</v>
      </c>
      <c r="D843" s="39" t="n">
        <v>0.814737</v>
      </c>
      <c r="E843" s="39" t="n">
        <v>0.046316</v>
      </c>
      <c r="F843" s="39" t="inlineStr">
        <is>
          <t>IONIC_LIQ#1; IONIC_LIQ#2</t>
        </is>
      </c>
      <c r="G843" s="39" t="n">
        <v>2</v>
      </c>
      <c r="H843" s="39" t="inlineStr">
        <is>
          <t>IONIC_LIQ#1</t>
        </is>
      </c>
      <c r="I843" s="39" t="n">
        <v>-121427.7866308725</v>
      </c>
      <c r="J843" s="40" t="inlineStr"/>
    </row>
    <row r="844">
      <c r="A844" s="35" t="inlineStr">
        <is>
          <t>Cu-Fe-O</t>
        </is>
      </c>
      <c r="B844" s="36" t="n">
        <v>1800</v>
      </c>
      <c r="C844" s="36" t="n">
        <v>0.138947</v>
      </c>
      <c r="D844" s="36" t="n">
        <v>0.778421</v>
      </c>
      <c r="E844" s="36" t="n">
        <v>0.082632</v>
      </c>
      <c r="F844" s="36" t="inlineStr">
        <is>
          <t>IONIC_LIQ#1; IONIC_LIQ#2</t>
        </is>
      </c>
      <c r="G844" s="36" t="n">
        <v>2</v>
      </c>
      <c r="H844" s="36" t="inlineStr">
        <is>
          <t>IONIC_LIQ#1</t>
        </is>
      </c>
      <c r="I844" s="36" t="n">
        <v>-130622.8304170136</v>
      </c>
      <c r="J844" s="37" t="inlineStr"/>
    </row>
    <row r="845">
      <c r="A845" s="38" t="inlineStr">
        <is>
          <t>Cu-Fe-O</t>
        </is>
      </c>
      <c r="B845" s="39" t="n">
        <v>1800</v>
      </c>
      <c r="C845" s="39" t="n">
        <v>0.138947</v>
      </c>
      <c r="D845" s="39" t="n">
        <v>0.742105</v>
      </c>
      <c r="E845" s="39" t="n">
        <v>0.118947</v>
      </c>
      <c r="F845" s="39" t="inlineStr">
        <is>
          <t>IONIC_LIQ#1; IONIC_LIQ#2</t>
        </is>
      </c>
      <c r="G845" s="39" t="n">
        <v>2</v>
      </c>
      <c r="H845" s="39" t="inlineStr">
        <is>
          <t>IONIC_LIQ#1</t>
        </is>
      </c>
      <c r="I845" s="39" t="n">
        <v>-139812.9190793631</v>
      </c>
      <c r="J845" s="40" t="inlineStr"/>
    </row>
    <row r="846">
      <c r="A846" s="35" t="inlineStr">
        <is>
          <t>Cu-Fe-O</t>
        </is>
      </c>
      <c r="B846" s="36" t="n">
        <v>1800</v>
      </c>
      <c r="C846" s="36" t="n">
        <v>0.138947</v>
      </c>
      <c r="D846" s="36" t="n">
        <v>0.705789</v>
      </c>
      <c r="E846" s="36" t="n">
        <v>0.155263</v>
      </c>
      <c r="F846" s="36" t="inlineStr">
        <is>
          <t>IONIC_LIQ#1; IONIC_LIQ#2</t>
        </is>
      </c>
      <c r="G846" s="36" t="n">
        <v>2</v>
      </c>
      <c r="H846" s="36" t="inlineStr">
        <is>
          <t>IONIC_LIQ#1</t>
        </is>
      </c>
      <c r="I846" s="36" t="n">
        <v>-148997.5235507619</v>
      </c>
      <c r="J846" s="37" t="inlineStr"/>
    </row>
    <row r="847">
      <c r="A847" s="38" t="inlineStr">
        <is>
          <t>Cu-Fe-O</t>
        </is>
      </c>
      <c r="B847" s="39" t="n">
        <v>1800</v>
      </c>
      <c r="C847" s="39" t="n">
        <v>0.138947</v>
      </c>
      <c r="D847" s="39" t="n">
        <v>0.669474</v>
      </c>
      <c r="E847" s="39" t="n">
        <v>0.191579</v>
      </c>
      <c r="F847" s="39" t="inlineStr">
        <is>
          <t>IONIC_LIQ#1; IONIC_LIQ#2</t>
        </is>
      </c>
      <c r="G847" s="39" t="n">
        <v>2</v>
      </c>
      <c r="H847" s="39" t="inlineStr">
        <is>
          <t>IONIC_LIQ#1</t>
        </is>
      </c>
      <c r="I847" s="39" t="n">
        <v>-158176.0295200364</v>
      </c>
      <c r="J847" s="40" t="inlineStr"/>
    </row>
    <row r="848">
      <c r="A848" s="35" t="inlineStr">
        <is>
          <t>Cu-Fe-O</t>
        </is>
      </c>
      <c r="B848" s="36" t="n">
        <v>1800</v>
      </c>
      <c r="C848" s="36" t="n">
        <v>0.138947</v>
      </c>
      <c r="D848" s="36" t="n">
        <v>0.633158</v>
      </c>
      <c r="E848" s="36" t="n">
        <v>0.227895</v>
      </c>
      <c r="F848" s="36" t="inlineStr">
        <is>
          <t>IONIC_LIQ#1; IONIC_LIQ#2</t>
        </is>
      </c>
      <c r="G848" s="36" t="n">
        <v>2</v>
      </c>
      <c r="H848" s="36" t="inlineStr">
        <is>
          <t>IONIC_LIQ#1</t>
        </is>
      </c>
      <c r="I848" s="36" t="n">
        <v>-167347.715411561</v>
      </c>
      <c r="J848" s="37" t="inlineStr"/>
    </row>
    <row r="849">
      <c r="A849" s="38" t="inlineStr">
        <is>
          <t>Cu-Fe-O</t>
        </is>
      </c>
      <c r="B849" s="39" t="n">
        <v>1800</v>
      </c>
      <c r="C849" s="39" t="n">
        <v>0.138947</v>
      </c>
      <c r="D849" s="39" t="n">
        <v>0.596842</v>
      </c>
      <c r="E849" s="39" t="n">
        <v>0.264211</v>
      </c>
      <c r="F849" s="39" t="inlineStr">
        <is>
          <t>IONIC_LIQ#1; IONIC_LIQ#3</t>
        </is>
      </c>
      <c r="G849" s="39" t="n">
        <v>2</v>
      </c>
      <c r="H849" s="39" t="inlineStr">
        <is>
          <t>IONIC_LIQ#1</t>
        </is>
      </c>
      <c r="I849" s="39" t="n">
        <v>-176511.7134609068</v>
      </c>
      <c r="J849" s="40" t="inlineStr"/>
    </row>
    <row r="850">
      <c r="A850" s="35" t="inlineStr">
        <is>
          <t>Cu-Fe-O</t>
        </is>
      </c>
      <c r="B850" s="36" t="n">
        <v>1800</v>
      </c>
      <c r="C850" s="36" t="n">
        <v>0.138947</v>
      </c>
      <c r="D850" s="36" t="n">
        <v>0.560526</v>
      </c>
      <c r="E850" s="36" t="n">
        <v>0.300526</v>
      </c>
      <c r="F850" s="36" t="inlineStr">
        <is>
          <t>IONIC_LIQ#1; IONIC_LIQ#2</t>
        </is>
      </c>
      <c r="G850" s="36" t="n">
        <v>2</v>
      </c>
      <c r="H850" s="36" t="inlineStr">
        <is>
          <t>IONIC_LIQ#1</t>
        </is>
      </c>
      <c r="I850" s="36" t="n">
        <v>-185666.9231198555</v>
      </c>
      <c r="J850" s="37" t="inlineStr"/>
    </row>
    <row r="851">
      <c r="A851" s="38" t="inlineStr">
        <is>
          <t>Cu-Fe-O</t>
        </is>
      </c>
      <c r="B851" s="39" t="n">
        <v>1800</v>
      </c>
      <c r="C851" s="39" t="n">
        <v>0.138947</v>
      </c>
      <c r="D851" s="39" t="n">
        <v>0.524211</v>
      </c>
      <c r="E851" s="39" t="n">
        <v>0.336842</v>
      </c>
      <c r="F851" s="39" t="inlineStr">
        <is>
          <t>IONIC_LIQ#1; IONIC_LIQ#3</t>
        </is>
      </c>
      <c r="G851" s="39" t="n">
        <v>2</v>
      </c>
      <c r="H851" s="39" t="inlineStr">
        <is>
          <t>IONIC_LIQ#1</t>
        </is>
      </c>
      <c r="I851" s="39" t="n">
        <v>-194811.7774882994</v>
      </c>
      <c r="J851" s="40" t="inlineStr"/>
    </row>
    <row r="852">
      <c r="A852" s="35" t="inlineStr">
        <is>
          <t>Cu-Fe-O</t>
        </is>
      </c>
      <c r="B852" s="36" t="n">
        <v>1800</v>
      </c>
      <c r="C852" s="36" t="n">
        <v>0.138947</v>
      </c>
      <c r="D852" s="36" t="n">
        <v>0.487895</v>
      </c>
      <c r="E852" s="36" t="n">
        <v>0.373158</v>
      </c>
      <c r="F852" s="36" t="inlineStr">
        <is>
          <t>IONIC_LIQ#1; IONIC_LIQ#3</t>
        </is>
      </c>
      <c r="G852" s="36" t="n">
        <v>2</v>
      </c>
      <c r="H852" s="36" t="inlineStr">
        <is>
          <t>IONIC_LIQ#1</t>
        </is>
      </c>
      <c r="I852" s="36" t="n">
        <v>-203943.5301046572</v>
      </c>
      <c r="J852" s="37" t="inlineStr"/>
    </row>
    <row r="853">
      <c r="A853" s="38" t="inlineStr">
        <is>
          <t>Cu-Fe-O</t>
        </is>
      </c>
      <c r="B853" s="39" t="n">
        <v>1800</v>
      </c>
      <c r="C853" s="39" t="n">
        <v>0.138947</v>
      </c>
      <c r="D853" s="39" t="n">
        <v>0.451579</v>
      </c>
      <c r="E853" s="39" t="n">
        <v>0.409474</v>
      </c>
      <c r="F853" s="39" t="inlineStr">
        <is>
          <t>IONIC_LIQ#1; IONIC_LIQ#3</t>
        </is>
      </c>
      <c r="G853" s="39" t="n">
        <v>2</v>
      </c>
      <c r="H853" s="39" t="inlineStr">
        <is>
          <t>IONIC_LIQ#1</t>
        </is>
      </c>
      <c r="I853" s="39" t="n">
        <v>-213054.7424154672</v>
      </c>
      <c r="J853" s="40" t="inlineStr"/>
    </row>
    <row r="854">
      <c r="A854" s="35" t="inlineStr">
        <is>
          <t>Cu-Fe-O</t>
        </is>
      </c>
      <c r="B854" s="36" t="n">
        <v>1800</v>
      </c>
      <c r="C854" s="36" t="n">
        <v>0.138947</v>
      </c>
      <c r="D854" s="36" t="n">
        <v>0.415263</v>
      </c>
      <c r="E854" s="36" t="n">
        <v>0.445789</v>
      </c>
      <c r="F854" s="36" t="inlineStr">
        <is>
          <t>IONIC_LIQ#1; IONIC_LIQ#2</t>
        </is>
      </c>
      <c r="G854" s="36" t="n">
        <v>2</v>
      </c>
      <c r="H854" s="36" t="inlineStr">
        <is>
          <t>IONIC_LIQ#1</t>
        </is>
      </c>
      <c r="I854" s="36" t="n">
        <v>-221887.8805053404</v>
      </c>
      <c r="J854" s="37" t="inlineStr"/>
    </row>
    <row r="855">
      <c r="A855" s="38" t="inlineStr">
        <is>
          <t>Cu-Fe-O</t>
        </is>
      </c>
      <c r="B855" s="39" t="n">
        <v>1800</v>
      </c>
      <c r="C855" s="39" t="n">
        <v>0.138947</v>
      </c>
      <c r="D855" s="39" t="n">
        <v>0.378947</v>
      </c>
      <c r="E855" s="39" t="n">
        <v>0.482105</v>
      </c>
      <c r="F855" s="39" t="inlineStr">
        <is>
          <t>IONIC_LIQ#1; IONIC_LIQ#2</t>
        </is>
      </c>
      <c r="G855" s="39" t="n">
        <v>2</v>
      </c>
      <c r="H855" s="39" t="inlineStr">
        <is>
          <t>IONIC_LIQ#1</t>
        </is>
      </c>
      <c r="I855" s="39" t="n">
        <v>-228041.010396915</v>
      </c>
      <c r="J855" s="40" t="inlineStr"/>
    </row>
    <row r="856">
      <c r="A856" s="35" t="inlineStr">
        <is>
          <t>Cu-Fe-O</t>
        </is>
      </c>
      <c r="B856" s="36" t="n">
        <v>1800</v>
      </c>
      <c r="C856" s="36" t="n">
        <v>0.138947</v>
      </c>
      <c r="D856" s="36" t="n">
        <v>0.342632</v>
      </c>
      <c r="E856" s="36" t="n">
        <v>0.518421</v>
      </c>
      <c r="F856" s="36" t="inlineStr">
        <is>
          <t>IONIC_LIQ#2</t>
        </is>
      </c>
      <c r="G856" s="36" t="n">
        <v>1</v>
      </c>
      <c r="H856" s="36" t="inlineStr">
        <is>
          <t>IONIC_LIQ#2</t>
        </is>
      </c>
      <c r="I856" s="36" t="n">
        <v>-230911.8905283099</v>
      </c>
      <c r="J856" s="37" t="inlineStr"/>
    </row>
    <row r="857">
      <c r="A857" s="38" t="inlineStr">
        <is>
          <t>Cu-Fe-O</t>
        </is>
      </c>
      <c r="B857" s="39" t="n">
        <v>1800</v>
      </c>
      <c r="C857" s="39" t="n">
        <v>0.138947</v>
      </c>
      <c r="D857" s="39" t="n">
        <v>0.306316</v>
      </c>
      <c r="E857" s="39" t="n">
        <v>0.554737</v>
      </c>
      <c r="F857" s="39" t="inlineStr">
        <is>
          <t>GAS#1; IONIC_LIQ#2</t>
        </is>
      </c>
      <c r="G857" s="39" t="n">
        <v>2</v>
      </c>
      <c r="H857" s="39" t="inlineStr">
        <is>
          <t>GAS#1</t>
        </is>
      </c>
      <c r="I857" s="39" t="n">
        <v>-228776.62875488</v>
      </c>
      <c r="J857" s="40" t="inlineStr"/>
    </row>
    <row r="858">
      <c r="A858" s="35" t="inlineStr">
        <is>
          <t>Cu-Fe-O</t>
        </is>
      </c>
      <c r="B858" s="36" t="n">
        <v>1800</v>
      </c>
      <c r="C858" s="36" t="n">
        <v>0.138947</v>
      </c>
      <c r="D858" s="36" t="n">
        <v>0.27</v>
      </c>
      <c r="E858" s="36" t="n">
        <v>0.5910530000000001</v>
      </c>
      <c r="F858" s="36" t="inlineStr">
        <is>
          <t>GAS#1; IONIC_LIQ#2</t>
        </is>
      </c>
      <c r="G858" s="36" t="n">
        <v>2</v>
      </c>
      <c r="H858" s="36" t="inlineStr">
        <is>
          <t>GAS#1</t>
        </is>
      </c>
      <c r="I858" s="36" t="n">
        <v>-225758.7529564178</v>
      </c>
      <c r="J858" s="37" t="inlineStr"/>
    </row>
    <row r="859">
      <c r="A859" s="38" t="inlineStr">
        <is>
          <t>Cu-Fe-O</t>
        </is>
      </c>
      <c r="B859" s="39" t="n">
        <v>1800</v>
      </c>
      <c r="C859" s="39" t="n">
        <v>0.138947</v>
      </c>
      <c r="D859" s="39" t="n">
        <v>0.233684</v>
      </c>
      <c r="E859" s="39" t="n">
        <v>0.627368</v>
      </c>
      <c r="F859" s="39" t="inlineStr">
        <is>
          <t>GAS#1; IONIC_LIQ#2</t>
        </is>
      </c>
      <c r="G859" s="39" t="n">
        <v>2</v>
      </c>
      <c r="H859" s="39" t="inlineStr">
        <is>
          <t>GAS#1</t>
        </is>
      </c>
      <c r="I859" s="39" t="n">
        <v>-222720.4289313641</v>
      </c>
      <c r="J859" s="40" t="inlineStr"/>
    </row>
    <row r="860">
      <c r="A860" s="35" t="inlineStr">
        <is>
          <t>Cu-Fe-O</t>
        </is>
      </c>
      <c r="B860" s="36" t="n">
        <v>1800</v>
      </c>
      <c r="C860" s="36" t="n">
        <v>0.138947</v>
      </c>
      <c r="D860" s="36" t="n">
        <v>0.197368</v>
      </c>
      <c r="E860" s="36" t="n">
        <v>0.6636840000000001</v>
      </c>
      <c r="F860" s="36" t="inlineStr">
        <is>
          <t>GAS#1; IONIC_LIQ#2</t>
        </is>
      </c>
      <c r="G860" s="36" t="n">
        <v>2</v>
      </c>
      <c r="H860" s="36" t="inlineStr">
        <is>
          <t>GAS#1</t>
        </is>
      </c>
      <c r="I860" s="36" t="n">
        <v>-219656.5425799002</v>
      </c>
      <c r="J860" s="37" t="inlineStr"/>
    </row>
    <row r="861">
      <c r="A861" s="38" t="inlineStr">
        <is>
          <t>Cu-Fe-O</t>
        </is>
      </c>
      <c r="B861" s="39" t="n">
        <v>1800</v>
      </c>
      <c r="C861" s="39" t="n">
        <v>0.138947</v>
      </c>
      <c r="D861" s="39" t="n">
        <v>0.161053</v>
      </c>
      <c r="E861" s="39" t="n">
        <v>0.7</v>
      </c>
      <c r="F861" s="39" t="inlineStr">
        <is>
          <t>GAS#1; IONIC_LIQ#2</t>
        </is>
      </c>
      <c r="G861" s="39" t="n">
        <v>2</v>
      </c>
      <c r="H861" s="39" t="inlineStr">
        <is>
          <t>GAS#1</t>
        </is>
      </c>
      <c r="I861" s="39" t="n">
        <v>-216559.5862556809</v>
      </c>
      <c r="J861" s="40" t="inlineStr"/>
    </row>
    <row r="862">
      <c r="A862" s="35" t="inlineStr">
        <is>
          <t>Cu-Fe-O</t>
        </is>
      </c>
      <c r="B862" s="36" t="n">
        <v>1800</v>
      </c>
      <c r="C862" s="36" t="n">
        <v>0.164737</v>
      </c>
      <c r="D862" s="36" t="n">
        <v>0.825263</v>
      </c>
      <c r="E862" s="36" t="n">
        <v>0.01</v>
      </c>
      <c r="F862" s="36" t="inlineStr">
        <is>
          <t>IONIC_LIQ#1; IONIC_LIQ#2</t>
        </is>
      </c>
      <c r="G862" s="36" t="n">
        <v>2</v>
      </c>
      <c r="H862" s="36" t="inlineStr">
        <is>
          <t>IONIC_LIQ#1</t>
        </is>
      </c>
      <c r="I862" s="36" t="n">
        <v>-112409.6194217057</v>
      </c>
      <c r="J862" s="37" t="inlineStr"/>
    </row>
    <row r="863">
      <c r="A863" s="38" t="inlineStr">
        <is>
          <t>Cu-Fe-O</t>
        </is>
      </c>
      <c r="B863" s="39" t="n">
        <v>1800</v>
      </c>
      <c r="C863" s="39" t="n">
        <v>0.164737</v>
      </c>
      <c r="D863" s="39" t="n">
        <v>0.788947</v>
      </c>
      <c r="E863" s="39" t="n">
        <v>0.046316</v>
      </c>
      <c r="F863" s="39" t="inlineStr">
        <is>
          <t>IONIC_LIQ#1; IONIC_LIQ#2</t>
        </is>
      </c>
      <c r="G863" s="39" t="n">
        <v>2</v>
      </c>
      <c r="H863" s="39" t="inlineStr">
        <is>
          <t>IONIC_LIQ#1</t>
        </is>
      </c>
      <c r="I863" s="39" t="n">
        <v>-121598.5460941745</v>
      </c>
      <c r="J863" s="40" t="inlineStr"/>
    </row>
    <row r="864">
      <c r="A864" s="35" t="inlineStr">
        <is>
          <t>Cu-Fe-O</t>
        </is>
      </c>
      <c r="B864" s="36" t="n">
        <v>1800</v>
      </c>
      <c r="C864" s="36" t="n">
        <v>0.164737</v>
      </c>
      <c r="D864" s="36" t="n">
        <v>0.752632</v>
      </c>
      <c r="E864" s="36" t="n">
        <v>0.082632</v>
      </c>
      <c r="F864" s="36" t="inlineStr">
        <is>
          <t>IONIC_LIQ#1; IONIC_LIQ#2</t>
        </is>
      </c>
      <c r="G864" s="36" t="n">
        <v>2</v>
      </c>
      <c r="H864" s="36" t="inlineStr">
        <is>
          <t>IONIC_LIQ#1</t>
        </is>
      </c>
      <c r="I864" s="36" t="n">
        <v>-130782.8360514927</v>
      </c>
      <c r="J864" s="37" t="inlineStr"/>
    </row>
    <row r="865">
      <c r="A865" s="38" t="inlineStr">
        <is>
          <t>Cu-Fe-O</t>
        </is>
      </c>
      <c r="B865" s="39" t="n">
        <v>1800</v>
      </c>
      <c r="C865" s="39" t="n">
        <v>0.164737</v>
      </c>
      <c r="D865" s="39" t="n">
        <v>0.716316</v>
      </c>
      <c r="E865" s="39" t="n">
        <v>0.118947</v>
      </c>
      <c r="F865" s="39" t="inlineStr">
        <is>
          <t>IONIC_LIQ#1; IONIC_LIQ#2</t>
        </is>
      </c>
      <c r="G865" s="39" t="n">
        <v>2</v>
      </c>
      <c r="H865" s="39" t="inlineStr">
        <is>
          <t>IONIC_LIQ#1</t>
        </is>
      </c>
      <c r="I865" s="39" t="n">
        <v>-139962.0629355242</v>
      </c>
      <c r="J865" s="40" t="inlineStr"/>
    </row>
    <row r="866">
      <c r="A866" s="35" t="inlineStr">
        <is>
          <t>Cu-Fe-O</t>
        </is>
      </c>
      <c r="B866" s="36" t="n">
        <v>1800</v>
      </c>
      <c r="C866" s="36" t="n">
        <v>0.164737</v>
      </c>
      <c r="D866" s="36" t="n">
        <v>0.68</v>
      </c>
      <c r="E866" s="36" t="n">
        <v>0.155263</v>
      </c>
      <c r="F866" s="36" t="inlineStr">
        <is>
          <t>IONIC_LIQ#1; IONIC_LIQ#2</t>
        </is>
      </c>
      <c r="G866" s="36" t="n">
        <v>2</v>
      </c>
      <c r="H866" s="36" t="inlineStr">
        <is>
          <t>IONIC_LIQ#1</t>
        </is>
      </c>
      <c r="I866" s="36" t="n">
        <v>-149135.7404764135</v>
      </c>
      <c r="J866" s="37" t="inlineStr"/>
    </row>
    <row r="867">
      <c r="A867" s="38" t="inlineStr">
        <is>
          <t>Cu-Fe-O</t>
        </is>
      </c>
      <c r="B867" s="39" t="n">
        <v>1800</v>
      </c>
      <c r="C867" s="39" t="n">
        <v>0.164737</v>
      </c>
      <c r="D867" s="39" t="n">
        <v>0.643684</v>
      </c>
      <c r="E867" s="39" t="n">
        <v>0.191579</v>
      </c>
      <c r="F867" s="39" t="inlineStr">
        <is>
          <t>IONIC_LIQ#1; IONIC_LIQ#2</t>
        </is>
      </c>
      <c r="G867" s="39" t="n">
        <v>2</v>
      </c>
      <c r="H867" s="39" t="inlineStr">
        <is>
          <t>IONIC_LIQ#1</t>
        </is>
      </c>
      <c r="I867" s="39" t="n">
        <v>-158303.306197894</v>
      </c>
      <c r="J867" s="40" t="inlineStr"/>
    </row>
    <row r="868">
      <c r="A868" s="35" t="inlineStr">
        <is>
          <t>Cu-Fe-O</t>
        </is>
      </c>
      <c r="B868" s="36" t="n">
        <v>1800</v>
      </c>
      <c r="C868" s="36" t="n">
        <v>0.164737</v>
      </c>
      <c r="D868" s="36" t="n">
        <v>0.607368</v>
      </c>
      <c r="E868" s="36" t="n">
        <v>0.227895</v>
      </c>
      <c r="F868" s="36" t="inlineStr">
        <is>
          <t>IONIC_LIQ#1; IONIC_LIQ#2</t>
        </is>
      </c>
      <c r="G868" s="36" t="n">
        <v>2</v>
      </c>
      <c r="H868" s="36" t="inlineStr">
        <is>
          <t>IONIC_LIQ#1</t>
        </is>
      </c>
      <c r="I868" s="36" t="n">
        <v>-167464.0912484869</v>
      </c>
      <c r="J868" s="37" t="inlineStr"/>
    </row>
    <row r="869">
      <c r="A869" s="38" t="inlineStr">
        <is>
          <t>Cu-Fe-O</t>
        </is>
      </c>
      <c r="B869" s="39" t="n">
        <v>1800</v>
      </c>
      <c r="C869" s="39" t="n">
        <v>0.164737</v>
      </c>
      <c r="D869" s="39" t="n">
        <v>0.571053</v>
      </c>
      <c r="E869" s="39" t="n">
        <v>0.264211</v>
      </c>
      <c r="F869" s="39" t="inlineStr">
        <is>
          <t>IONIC_LIQ#1; IONIC_LIQ#2</t>
        </is>
      </c>
      <c r="G869" s="39" t="n">
        <v>2</v>
      </c>
      <c r="H869" s="39" t="inlineStr">
        <is>
          <t>IONIC_LIQ#1</t>
        </is>
      </c>
      <c r="I869" s="39" t="n">
        <v>-176617.2556942016</v>
      </c>
      <c r="J869" s="40" t="inlineStr"/>
    </row>
    <row r="870">
      <c r="A870" s="35" t="inlineStr">
        <is>
          <t>Cu-Fe-O</t>
        </is>
      </c>
      <c r="B870" s="36" t="n">
        <v>1800</v>
      </c>
      <c r="C870" s="36" t="n">
        <v>0.164737</v>
      </c>
      <c r="D870" s="36" t="n">
        <v>0.534737</v>
      </c>
      <c r="E870" s="36" t="n">
        <v>0.300526</v>
      </c>
      <c r="F870" s="36" t="inlineStr">
        <is>
          <t>IONIC_LIQ#1; IONIC_LIQ#3</t>
        </is>
      </c>
      <c r="G870" s="36" t="n">
        <v>2</v>
      </c>
      <c r="H870" s="36" t="inlineStr">
        <is>
          <t>IONIC_LIQ#1</t>
        </is>
      </c>
      <c r="I870" s="36" t="n">
        <v>-185761.6342999044</v>
      </c>
      <c r="J870" s="37" t="inlineStr"/>
    </row>
    <row r="871">
      <c r="A871" s="38" t="inlineStr">
        <is>
          <t>Cu-Fe-O</t>
        </is>
      </c>
      <c r="B871" s="39" t="n">
        <v>1800</v>
      </c>
      <c r="C871" s="39" t="n">
        <v>0.164737</v>
      </c>
      <c r="D871" s="39" t="n">
        <v>0.498421</v>
      </c>
      <c r="E871" s="39" t="n">
        <v>0.336842</v>
      </c>
      <c r="F871" s="39" t="inlineStr">
        <is>
          <t>IONIC_LIQ#1; IONIC_LIQ#2</t>
        </is>
      </c>
      <c r="G871" s="39" t="n">
        <v>2</v>
      </c>
      <c r="H871" s="39" t="inlineStr">
        <is>
          <t>IONIC_LIQ#1</t>
        </is>
      </c>
      <c r="I871" s="39" t="n">
        <v>-194895.3432383015</v>
      </c>
      <c r="J871" s="40" t="inlineStr"/>
    </row>
    <row r="872">
      <c r="A872" s="35" t="inlineStr">
        <is>
          <t>Cu-Fe-O</t>
        </is>
      </c>
      <c r="B872" s="36" t="n">
        <v>1800</v>
      </c>
      <c r="C872" s="36" t="n">
        <v>0.164737</v>
      </c>
      <c r="D872" s="36" t="n">
        <v>0.462105</v>
      </c>
      <c r="E872" s="36" t="n">
        <v>0.373158</v>
      </c>
      <c r="F872" s="36" t="inlineStr">
        <is>
          <t>IONIC_LIQ#1; IONIC_LIQ#2</t>
        </is>
      </c>
      <c r="G872" s="36" t="n">
        <v>2</v>
      </c>
      <c r="H872" s="36" t="inlineStr">
        <is>
          <t>IONIC_LIQ#1</t>
        </is>
      </c>
      <c r="I872" s="36" t="n">
        <v>-204014.5477275809</v>
      </c>
      <c r="J872" s="37" t="inlineStr"/>
    </row>
    <row r="873">
      <c r="A873" s="38" t="inlineStr">
        <is>
          <t>Cu-Fe-O</t>
        </is>
      </c>
      <c r="B873" s="39" t="n">
        <v>1800</v>
      </c>
      <c r="C873" s="39" t="n">
        <v>0.164737</v>
      </c>
      <c r="D873" s="39" t="n">
        <v>0.425789</v>
      </c>
      <c r="E873" s="39" t="n">
        <v>0.409474</v>
      </c>
      <c r="F873" s="39" t="inlineStr">
        <is>
          <t>IONIC_LIQ#1; IONIC_LIQ#2</t>
        </is>
      </c>
      <c r="G873" s="39" t="n">
        <v>2</v>
      </c>
      <c r="H873" s="39" t="inlineStr">
        <is>
          <t>IONIC_LIQ#1</t>
        </is>
      </c>
      <c r="I873" s="39" t="n">
        <v>-213095.7458794051</v>
      </c>
      <c r="J873" s="40" t="inlineStr"/>
    </row>
    <row r="874">
      <c r="A874" s="35" t="inlineStr">
        <is>
          <t>Cu-Fe-O</t>
        </is>
      </c>
      <c r="B874" s="36" t="n">
        <v>1800</v>
      </c>
      <c r="C874" s="36" t="n">
        <v>0.164737</v>
      </c>
      <c r="D874" s="36" t="n">
        <v>0.389474</v>
      </c>
      <c r="E874" s="36" t="n">
        <v>0.445789</v>
      </c>
      <c r="F874" s="36" t="inlineStr">
        <is>
          <t>IONIC_LIQ#1; IONIC_LIQ#2</t>
        </is>
      </c>
      <c r="G874" s="36" t="n">
        <v>2</v>
      </c>
      <c r="H874" s="36" t="inlineStr">
        <is>
          <t>IONIC_LIQ#1</t>
        </is>
      </c>
      <c r="I874" s="36" t="n">
        <v>-221211.8912813557</v>
      </c>
      <c r="J874" s="37" t="inlineStr"/>
    </row>
    <row r="875">
      <c r="A875" s="38" t="inlineStr">
        <is>
          <t>Cu-Fe-O</t>
        </is>
      </c>
      <c r="B875" s="39" t="n">
        <v>1800</v>
      </c>
      <c r="C875" s="39" t="n">
        <v>0.164737</v>
      </c>
      <c r="D875" s="39" t="n">
        <v>0.353158</v>
      </c>
      <c r="E875" s="39" t="n">
        <v>0.482105</v>
      </c>
      <c r="F875" s="39" t="inlineStr">
        <is>
          <t>IONIC_LIQ#1; IONIC_LIQ#2</t>
        </is>
      </c>
      <c r="G875" s="39" t="n">
        <v>2</v>
      </c>
      <c r="H875" s="39" t="inlineStr">
        <is>
          <t>IONIC_LIQ#1</t>
        </is>
      </c>
      <c r="I875" s="39" t="n">
        <v>-226137.5750984333</v>
      </c>
      <c r="J875" s="40" t="inlineStr"/>
    </row>
    <row r="876">
      <c r="A876" s="35" t="inlineStr">
        <is>
          <t>Cu-Fe-O</t>
        </is>
      </c>
      <c r="B876" s="36" t="n">
        <v>1800</v>
      </c>
      <c r="C876" s="36" t="n">
        <v>0.164737</v>
      </c>
      <c r="D876" s="36" t="n">
        <v>0.316842</v>
      </c>
      <c r="E876" s="36" t="n">
        <v>0.518421</v>
      </c>
      <c r="F876" s="36" t="inlineStr">
        <is>
          <t>IONIC_LIQ#2</t>
        </is>
      </c>
      <c r="G876" s="36" t="n">
        <v>1</v>
      </c>
      <c r="H876" s="36" t="inlineStr">
        <is>
          <t>IONIC_LIQ#2</t>
        </is>
      </c>
      <c r="I876" s="36" t="n">
        <v>-227715.7719906431</v>
      </c>
      <c r="J876" s="37" t="inlineStr"/>
    </row>
    <row r="877">
      <c r="A877" s="38" t="inlineStr">
        <is>
          <t>Cu-Fe-O</t>
        </is>
      </c>
      <c r="B877" s="39" t="n">
        <v>1800</v>
      </c>
      <c r="C877" s="39" t="n">
        <v>0.164737</v>
      </c>
      <c r="D877" s="39" t="n">
        <v>0.280526</v>
      </c>
      <c r="E877" s="39" t="n">
        <v>0.554737</v>
      </c>
      <c r="F877" s="39" t="inlineStr">
        <is>
          <t>GAS#1; IONIC_LIQ#2</t>
        </is>
      </c>
      <c r="G877" s="39" t="n">
        <v>2</v>
      </c>
      <c r="H877" s="39" t="inlineStr">
        <is>
          <t>GAS#1</t>
        </is>
      </c>
      <c r="I877" s="39" t="n">
        <v>-224929.7271295854</v>
      </c>
      <c r="J877" s="40" t="inlineStr"/>
    </row>
    <row r="878">
      <c r="A878" s="35" t="inlineStr">
        <is>
          <t>Cu-Fe-O</t>
        </is>
      </c>
      <c r="B878" s="36" t="n">
        <v>1800</v>
      </c>
      <c r="C878" s="36" t="n">
        <v>0.164737</v>
      </c>
      <c r="D878" s="36" t="n">
        <v>0.244211</v>
      </c>
      <c r="E878" s="36" t="n">
        <v>0.5910530000000001</v>
      </c>
      <c r="F878" s="36" t="inlineStr">
        <is>
          <t>GAS#1; IONIC_LIQ#2</t>
        </is>
      </c>
      <c r="G878" s="36" t="n">
        <v>2</v>
      </c>
      <c r="H878" s="36" t="inlineStr">
        <is>
          <t>GAS#1</t>
        </is>
      </c>
      <c r="I878" s="36" t="n">
        <v>-221870.4023982336</v>
      </c>
      <c r="J878" s="37" t="inlineStr"/>
    </row>
    <row r="879">
      <c r="A879" s="38" t="inlineStr">
        <is>
          <t>Cu-Fe-O</t>
        </is>
      </c>
      <c r="B879" s="39" t="n">
        <v>1800</v>
      </c>
      <c r="C879" s="39" t="n">
        <v>0.164737</v>
      </c>
      <c r="D879" s="39" t="n">
        <v>0.207895</v>
      </c>
      <c r="E879" s="39" t="n">
        <v>0.627368</v>
      </c>
      <c r="F879" s="39" t="inlineStr">
        <is>
          <t>GAS#1; IONIC_LIQ#2</t>
        </is>
      </c>
      <c r="G879" s="39" t="n">
        <v>2</v>
      </c>
      <c r="H879" s="39" t="inlineStr">
        <is>
          <t>GAS#1</t>
        </is>
      </c>
      <c r="I879" s="39" t="n">
        <v>-218785.0056876926</v>
      </c>
      <c r="J879" s="40" t="inlineStr"/>
    </row>
    <row r="880">
      <c r="A880" s="35" t="inlineStr">
        <is>
          <t>Cu-Fe-O</t>
        </is>
      </c>
      <c r="B880" s="36" t="n">
        <v>1800</v>
      </c>
      <c r="C880" s="36" t="n">
        <v>0.164737</v>
      </c>
      <c r="D880" s="36" t="n">
        <v>0.171579</v>
      </c>
      <c r="E880" s="36" t="n">
        <v>0.6636840000000001</v>
      </c>
      <c r="F880" s="36" t="inlineStr">
        <is>
          <t>GAS#1; IONIC_LIQ#2</t>
        </is>
      </c>
      <c r="G880" s="36" t="n">
        <v>2</v>
      </c>
      <c r="H880" s="36" t="inlineStr">
        <is>
          <t>GAS#1</t>
        </is>
      </c>
      <c r="I880" s="36" t="n">
        <v>-215666.3873136091</v>
      </c>
      <c r="J880" s="37" t="inlineStr"/>
    </row>
    <row r="881">
      <c r="A881" s="38" t="inlineStr">
        <is>
          <t>Cu-Fe-O</t>
        </is>
      </c>
      <c r="B881" s="39" t="n">
        <v>1800</v>
      </c>
      <c r="C881" s="39" t="n">
        <v>0.164737</v>
      </c>
      <c r="D881" s="39" t="n">
        <v>0.135263</v>
      </c>
      <c r="E881" s="39" t="n">
        <v>0.7</v>
      </c>
      <c r="F881" s="39" t="inlineStr">
        <is>
          <t>GAS#1; IONIC_LIQ#2</t>
        </is>
      </c>
      <c r="G881" s="39" t="n">
        <v>2</v>
      </c>
      <c r="H881" s="39" t="inlineStr">
        <is>
          <t>GAS#1</t>
        </is>
      </c>
      <c r="I881" s="39" t="n">
        <v>-212503.5567086964</v>
      </c>
      <c r="J881" s="40" t="inlineStr"/>
    </row>
    <row r="882">
      <c r="A882" s="35" t="inlineStr">
        <is>
          <t>Cu-Fe-O</t>
        </is>
      </c>
      <c r="B882" s="36" t="n">
        <v>1800</v>
      </c>
      <c r="C882" s="36" t="n">
        <v>0.190526</v>
      </c>
      <c r="D882" s="36" t="n">
        <v>0.799474</v>
      </c>
      <c r="E882" s="36" t="n">
        <v>0.01</v>
      </c>
      <c r="F882" s="36" t="inlineStr">
        <is>
          <t>IONIC_LIQ#1; IONIC_LIQ#2</t>
        </is>
      </c>
      <c r="G882" s="36" t="n">
        <v>2</v>
      </c>
      <c r="H882" s="36" t="inlineStr">
        <is>
          <t>IONIC_LIQ#1</t>
        </is>
      </c>
      <c r="I882" s="36" t="n">
        <v>-112568.1445591744</v>
      </c>
      <c r="J882" s="37" t="inlineStr"/>
    </row>
    <row r="883">
      <c r="A883" s="38" t="inlineStr">
        <is>
          <t>Cu-Fe-O</t>
        </is>
      </c>
      <c r="B883" s="39" t="n">
        <v>1800</v>
      </c>
      <c r="C883" s="39" t="n">
        <v>0.190526</v>
      </c>
      <c r="D883" s="39" t="n">
        <v>0.763158</v>
      </c>
      <c r="E883" s="39" t="n">
        <v>0.046316</v>
      </c>
      <c r="F883" s="39" t="inlineStr">
        <is>
          <t>IONIC_LIQ#1; IONIC_LIQ#2</t>
        </is>
      </c>
      <c r="G883" s="39" t="n">
        <v>2</v>
      </c>
      <c r="H883" s="39" t="inlineStr">
        <is>
          <t>IONIC_LIQ#1</t>
        </is>
      </c>
      <c r="I883" s="39" t="n">
        <v>-121747.8792269387</v>
      </c>
      <c r="J883" s="40" t="inlineStr"/>
    </row>
    <row r="884">
      <c r="A884" s="35" t="inlineStr">
        <is>
          <t>Cu-Fe-O</t>
        </is>
      </c>
      <c r="B884" s="36" t="n">
        <v>1800</v>
      </c>
      <c r="C884" s="36" t="n">
        <v>0.190526</v>
      </c>
      <c r="D884" s="36" t="n">
        <v>0.726842</v>
      </c>
      <c r="E884" s="36" t="n">
        <v>0.082632</v>
      </c>
      <c r="F884" s="36" t="inlineStr">
        <is>
          <t>IONIC_LIQ#1; IONIC_LIQ#2</t>
        </is>
      </c>
      <c r="G884" s="36" t="n">
        <v>2</v>
      </c>
      <c r="H884" s="36" t="inlineStr">
        <is>
          <t>IONIC_LIQ#1</t>
        </is>
      </c>
      <c r="I884" s="36" t="n">
        <v>-130922.9353729788</v>
      </c>
      <c r="J884" s="37" t="inlineStr"/>
    </row>
    <row r="885">
      <c r="A885" s="38" t="inlineStr">
        <is>
          <t>Cu-Fe-O</t>
        </is>
      </c>
      <c r="B885" s="39" t="n">
        <v>1800</v>
      </c>
      <c r="C885" s="39" t="n">
        <v>0.190526</v>
      </c>
      <c r="D885" s="39" t="n">
        <v>0.690526</v>
      </c>
      <c r="E885" s="39" t="n">
        <v>0.118947</v>
      </c>
      <c r="F885" s="39" t="inlineStr">
        <is>
          <t>IONIC_LIQ#1; IONIC_LIQ#2</t>
        </is>
      </c>
      <c r="G885" s="39" t="n">
        <v>2</v>
      </c>
      <c r="H885" s="39" t="inlineStr">
        <is>
          <t>IONIC_LIQ#1</t>
        </is>
      </c>
      <c r="I885" s="39" t="n">
        <v>-140092.9182133398</v>
      </c>
      <c r="J885" s="40" t="inlineStr"/>
    </row>
    <row r="886">
      <c r="A886" s="35" t="inlineStr">
        <is>
          <t>Cu-Fe-O</t>
        </is>
      </c>
      <c r="B886" s="36" t="n">
        <v>1800</v>
      </c>
      <c r="C886" s="36" t="n">
        <v>0.190526</v>
      </c>
      <c r="D886" s="36" t="n">
        <v>0.654211</v>
      </c>
      <c r="E886" s="36" t="n">
        <v>0.155263</v>
      </c>
      <c r="F886" s="36" t="inlineStr">
        <is>
          <t>IONIC_LIQ#1; IONIC_LIQ#2</t>
        </is>
      </c>
      <c r="G886" s="36" t="n">
        <v>2</v>
      </c>
      <c r="H886" s="36" t="inlineStr">
        <is>
          <t>IONIC_LIQ#1</t>
        </is>
      </c>
      <c r="I886" s="36" t="n">
        <v>-149257.3749154988</v>
      </c>
      <c r="J886" s="37" t="inlineStr"/>
    </row>
    <row r="887">
      <c r="A887" s="38" t="inlineStr">
        <is>
          <t>Cu-Fe-O</t>
        </is>
      </c>
      <c r="B887" s="39" t="n">
        <v>1800</v>
      </c>
      <c r="C887" s="39" t="n">
        <v>0.190526</v>
      </c>
      <c r="D887" s="39" t="n">
        <v>0.617895</v>
      </c>
      <c r="E887" s="39" t="n">
        <v>0.191579</v>
      </c>
      <c r="F887" s="39" t="inlineStr">
        <is>
          <t>IONIC_LIQ#1; IONIC_LIQ#2</t>
        </is>
      </c>
      <c r="G887" s="39" t="n">
        <v>2</v>
      </c>
      <c r="H887" s="39" t="inlineStr">
        <is>
          <t>IONIC_LIQ#1</t>
        </is>
      </c>
      <c r="I887" s="39" t="n">
        <v>-158415.7702574071</v>
      </c>
      <c r="J887" s="40" t="inlineStr"/>
    </row>
    <row r="888">
      <c r="A888" s="35" t="inlineStr">
        <is>
          <t>Cu-Fe-O</t>
        </is>
      </c>
      <c r="B888" s="36" t="n">
        <v>1800</v>
      </c>
      <c r="C888" s="36" t="n">
        <v>0.190526</v>
      </c>
      <c r="D888" s="36" t="n">
        <v>0.581579</v>
      </c>
      <c r="E888" s="36" t="n">
        <v>0.227895</v>
      </c>
      <c r="F888" s="36" t="inlineStr">
        <is>
          <t>IONIC_LIQ#1; IONIC_LIQ#2</t>
        </is>
      </c>
      <c r="G888" s="36" t="n">
        <v>2</v>
      </c>
      <c r="H888" s="36" t="inlineStr">
        <is>
          <t>IONIC_LIQ#1</t>
        </is>
      </c>
      <c r="I888" s="36" t="n">
        <v>-167567.4374966904</v>
      </c>
      <c r="J888" s="37" t="inlineStr"/>
    </row>
    <row r="889">
      <c r="A889" s="38" t="inlineStr">
        <is>
          <t>Cu-Fe-O</t>
        </is>
      </c>
      <c r="B889" s="39" t="n">
        <v>1800</v>
      </c>
      <c r="C889" s="39" t="n">
        <v>0.190526</v>
      </c>
      <c r="D889" s="39" t="n">
        <v>0.5452630000000001</v>
      </c>
      <c r="E889" s="39" t="n">
        <v>0.264211</v>
      </c>
      <c r="F889" s="39" t="inlineStr">
        <is>
          <t>IONIC_LIQ#1; IONIC_LIQ#3</t>
        </is>
      </c>
      <c r="G889" s="39" t="n">
        <v>2</v>
      </c>
      <c r="H889" s="39" t="inlineStr">
        <is>
          <t>IONIC_LIQ#1</t>
        </is>
      </c>
      <c r="I889" s="39" t="n">
        <v>-176711.4729033574</v>
      </c>
      <c r="J889" s="40" t="inlineStr"/>
    </row>
    <row r="890">
      <c r="A890" s="35" t="inlineStr">
        <is>
          <t>Cu-Fe-O</t>
        </is>
      </c>
      <c r="B890" s="36" t="n">
        <v>1800</v>
      </c>
      <c r="C890" s="36" t="n">
        <v>0.190526</v>
      </c>
      <c r="D890" s="36" t="n">
        <v>0.508947</v>
      </c>
      <c r="E890" s="36" t="n">
        <v>0.300526</v>
      </c>
      <c r="F890" s="36" t="inlineStr">
        <is>
          <t>IONIC_LIQ#1; IONIC_LIQ#2</t>
        </is>
      </c>
      <c r="G890" s="36" t="n">
        <v>2</v>
      </c>
      <c r="H890" s="36" t="inlineStr">
        <is>
          <t>IONIC_LIQ#1</t>
        </is>
      </c>
      <c r="I890" s="36" t="n">
        <v>-185846.4997675844</v>
      </c>
      <c r="J890" s="37" t="inlineStr"/>
    </row>
    <row r="891">
      <c r="A891" s="38" t="inlineStr">
        <is>
          <t>Cu-Fe-O</t>
        </is>
      </c>
      <c r="B891" s="39" t="n">
        <v>1800</v>
      </c>
      <c r="C891" s="39" t="n">
        <v>0.190526</v>
      </c>
      <c r="D891" s="39" t="n">
        <v>0.472632</v>
      </c>
      <c r="E891" s="39" t="n">
        <v>0.336842</v>
      </c>
      <c r="F891" s="39" t="inlineStr">
        <is>
          <t>IONIC_LIQ#1; IONIC_LIQ#3</t>
        </is>
      </c>
      <c r="G891" s="39" t="n">
        <v>2</v>
      </c>
      <c r="H891" s="39" t="inlineStr">
        <is>
          <t>IONIC_LIQ#1</t>
        </is>
      </c>
      <c r="I891" s="39" t="n">
        <v>-194970.076120036</v>
      </c>
      <c r="J891" s="40" t="inlineStr"/>
    </row>
    <row r="892">
      <c r="A892" s="35" t="inlineStr">
        <is>
          <t>Cu-Fe-O</t>
        </is>
      </c>
      <c r="B892" s="36" t="n">
        <v>1800</v>
      </c>
      <c r="C892" s="36" t="n">
        <v>0.190526</v>
      </c>
      <c r="D892" s="36" t="n">
        <v>0.436316</v>
      </c>
      <c r="E892" s="36" t="n">
        <v>0.373158</v>
      </c>
      <c r="F892" s="36" t="inlineStr">
        <is>
          <t>IONIC_LIQ#1; IONIC_LIQ#3</t>
        </is>
      </c>
      <c r="G892" s="36" t="n">
        <v>2</v>
      </c>
      <c r="H892" s="36" t="inlineStr">
        <is>
          <t>IONIC_LIQ#1</t>
        </is>
      </c>
      <c r="I892" s="36" t="n">
        <v>-204075.3786586735</v>
      </c>
      <c r="J892" s="37" t="inlineStr"/>
    </row>
    <row r="893">
      <c r="A893" s="38" t="inlineStr">
        <is>
          <t>Cu-Fe-O</t>
        </is>
      </c>
      <c r="B893" s="39" t="n">
        <v>1800</v>
      </c>
      <c r="C893" s="39" t="n">
        <v>0.190526</v>
      </c>
      <c r="D893" s="39" t="n">
        <v>0.4</v>
      </c>
      <c r="E893" s="39" t="n">
        <v>0.409474</v>
      </c>
      <c r="F893" s="39" t="inlineStr">
        <is>
          <t>IONIC_LIQ#1; IONIC_LIQ#2</t>
        </is>
      </c>
      <c r="G893" s="39" t="n">
        <v>2</v>
      </c>
      <c r="H893" s="39" t="inlineStr">
        <is>
          <t>IONIC_LIQ#1</t>
        </is>
      </c>
      <c r="I893" s="39" t="n">
        <v>-213046.971015166</v>
      </c>
      <c r="J893" s="40" t="inlineStr"/>
    </row>
    <row r="894">
      <c r="A894" s="35" t="inlineStr">
        <is>
          <t>Cu-Fe-O</t>
        </is>
      </c>
      <c r="B894" s="36" t="n">
        <v>1800</v>
      </c>
      <c r="C894" s="36" t="n">
        <v>0.190526</v>
      </c>
      <c r="D894" s="36" t="n">
        <v>0.363684</v>
      </c>
      <c r="E894" s="36" t="n">
        <v>0.445789</v>
      </c>
      <c r="F894" s="36" t="inlineStr">
        <is>
          <t>IONIC_LIQ#1; IONIC_LIQ#2</t>
        </is>
      </c>
      <c r="G894" s="36" t="n">
        <v>2</v>
      </c>
      <c r="H894" s="36" t="inlineStr">
        <is>
          <t>IONIC_LIQ#1</t>
        </is>
      </c>
      <c r="I894" s="36" t="n">
        <v>-220002.4721686886</v>
      </c>
      <c r="J894" s="37" t="inlineStr"/>
    </row>
    <row r="895">
      <c r="A895" s="38" t="inlineStr">
        <is>
          <t>Cu-Fe-O</t>
        </is>
      </c>
      <c r="B895" s="39" t="n">
        <v>1800</v>
      </c>
      <c r="C895" s="39" t="n">
        <v>0.190526</v>
      </c>
      <c r="D895" s="39" t="n">
        <v>0.327368</v>
      </c>
      <c r="E895" s="39" t="n">
        <v>0.482105</v>
      </c>
      <c r="F895" s="39" t="inlineStr">
        <is>
          <t>IONIC_LIQ#1; IONIC_LIQ#2</t>
        </is>
      </c>
      <c r="G895" s="39" t="n">
        <v>2</v>
      </c>
      <c r="H895" s="39" t="inlineStr">
        <is>
          <t>IONIC_LIQ#1</t>
        </is>
      </c>
      <c r="I895" s="39" t="n">
        <v>-223883.7532746394</v>
      </c>
      <c r="J895" s="40" t="inlineStr"/>
    </row>
    <row r="896">
      <c r="A896" s="35" t="inlineStr">
        <is>
          <t>Cu-Fe-O</t>
        </is>
      </c>
      <c r="B896" s="36" t="n">
        <v>1800</v>
      </c>
      <c r="C896" s="36" t="n">
        <v>0.190526</v>
      </c>
      <c r="D896" s="36" t="n">
        <v>0.291053</v>
      </c>
      <c r="E896" s="36" t="n">
        <v>0.518421</v>
      </c>
      <c r="F896" s="36" t="inlineStr">
        <is>
          <t>IONIC_LIQ#2</t>
        </is>
      </c>
      <c r="G896" s="36" t="n">
        <v>1</v>
      </c>
      <c r="H896" s="36" t="inlineStr">
        <is>
          <t>IONIC_LIQ#2</t>
        </is>
      </c>
      <c r="I896" s="36" t="n">
        <v>-224073.182275122</v>
      </c>
      <c r="J896" s="37" t="inlineStr"/>
    </row>
    <row r="897">
      <c r="A897" s="38" t="inlineStr">
        <is>
          <t>Cu-Fe-O</t>
        </is>
      </c>
      <c r="B897" s="39" t="n">
        <v>1800</v>
      </c>
      <c r="C897" s="39" t="n">
        <v>0.190526</v>
      </c>
      <c r="D897" s="39" t="n">
        <v>0.254737</v>
      </c>
      <c r="E897" s="39" t="n">
        <v>0.554737</v>
      </c>
      <c r="F897" s="39" t="inlineStr">
        <is>
          <t>GAS#1; IONIC_LIQ#2</t>
        </is>
      </c>
      <c r="G897" s="39" t="n">
        <v>2</v>
      </c>
      <c r="H897" s="39" t="inlineStr">
        <is>
          <t>GAS#1</t>
        </is>
      </c>
      <c r="I897" s="39" t="n">
        <v>-221005.1342668953</v>
      </c>
      <c r="J897" s="40" t="inlineStr"/>
    </row>
    <row r="898">
      <c r="A898" s="35" t="inlineStr">
        <is>
          <t>Cu-Fe-O</t>
        </is>
      </c>
      <c r="B898" s="36" t="n">
        <v>1800</v>
      </c>
      <c r="C898" s="36" t="n">
        <v>0.190526</v>
      </c>
      <c r="D898" s="36" t="n">
        <v>0.218421</v>
      </c>
      <c r="E898" s="36" t="n">
        <v>0.5910530000000001</v>
      </c>
      <c r="F898" s="36" t="inlineStr">
        <is>
          <t>GAS#1; IONIC_LIQ#2</t>
        </is>
      </c>
      <c r="G898" s="36" t="n">
        <v>2</v>
      </c>
      <c r="H898" s="36" t="inlineStr">
        <is>
          <t>GAS#1</t>
        </is>
      </c>
      <c r="I898" s="36" t="n">
        <v>-217901.2181703945</v>
      </c>
      <c r="J898" s="37" t="inlineStr"/>
    </row>
    <row r="899">
      <c r="A899" s="38" t="inlineStr">
        <is>
          <t>Cu-Fe-O</t>
        </is>
      </c>
      <c r="B899" s="39" t="n">
        <v>1800</v>
      </c>
      <c r="C899" s="39" t="n">
        <v>0.190526</v>
      </c>
      <c r="D899" s="39" t="n">
        <v>0.182105</v>
      </c>
      <c r="E899" s="39" t="n">
        <v>0.627368</v>
      </c>
      <c r="F899" s="39" t="inlineStr">
        <is>
          <t>GAS#1; IONIC_LIQ#2</t>
        </is>
      </c>
      <c r="G899" s="39" t="n">
        <v>2</v>
      </c>
      <c r="H899" s="39" t="inlineStr">
        <is>
          <t>GAS#1</t>
        </is>
      </c>
      <c r="I899" s="39" t="n">
        <v>-214764.2411784827</v>
      </c>
      <c r="J899" s="40" t="inlineStr"/>
    </row>
    <row r="900">
      <c r="A900" s="35" t="inlineStr">
        <is>
          <t>Cu-Fe-O</t>
        </is>
      </c>
      <c r="B900" s="36" t="n">
        <v>1800</v>
      </c>
      <c r="C900" s="36" t="n">
        <v>0.190526</v>
      </c>
      <c r="D900" s="36" t="n">
        <v>0.145789</v>
      </c>
      <c r="E900" s="36" t="n">
        <v>0.6636840000000001</v>
      </c>
      <c r="F900" s="36" t="inlineStr">
        <is>
          <t>GAS#1; IONIC_LIQ#2</t>
        </is>
      </c>
      <c r="G900" s="36" t="n">
        <v>2</v>
      </c>
      <c r="H900" s="36" t="inlineStr">
        <is>
          <t>GAS#1</t>
        </is>
      </c>
      <c r="I900" s="36" t="n">
        <v>-211584.0290350986</v>
      </c>
      <c r="J900" s="37" t="inlineStr"/>
    </row>
    <row r="901">
      <c r="A901" s="38" t="inlineStr">
        <is>
          <t>Cu-Fe-O</t>
        </is>
      </c>
      <c r="B901" s="39" t="n">
        <v>1800</v>
      </c>
      <c r="C901" s="39" t="n">
        <v>0.190526</v>
      </c>
      <c r="D901" s="39" t="n">
        <v>0.109474</v>
      </c>
      <c r="E901" s="39" t="n">
        <v>0.7</v>
      </c>
      <c r="F901" s="39" t="inlineStr">
        <is>
          <t>GAS#1; IONIC_LIQ#2</t>
        </is>
      </c>
      <c r="G901" s="39" t="n">
        <v>2</v>
      </c>
      <c r="H901" s="39" t="inlineStr">
        <is>
          <t>GAS#1</t>
        </is>
      </c>
      <c r="I901" s="39" t="n">
        <v>-208343.9645661972</v>
      </c>
      <c r="J901" s="40" t="inlineStr"/>
    </row>
    <row r="902">
      <c r="A902" s="35" t="inlineStr">
        <is>
          <t>Cu-Fe-O</t>
        </is>
      </c>
      <c r="B902" s="36" t="n">
        <v>1800</v>
      </c>
      <c r="C902" s="36" t="n">
        <v>0.216316</v>
      </c>
      <c r="D902" s="36" t="n">
        <v>0.773684</v>
      </c>
      <c r="E902" s="36" t="n">
        <v>0.01</v>
      </c>
      <c r="F902" s="36" t="inlineStr">
        <is>
          <t>IONIC_LIQ#1; IONIC_LIQ#2</t>
        </is>
      </c>
      <c r="G902" s="36" t="n">
        <v>2</v>
      </c>
      <c r="H902" s="36" t="inlineStr">
        <is>
          <t>IONIC_LIQ#1</t>
        </is>
      </c>
      <c r="I902" s="36" t="n">
        <v>-112709.629787028</v>
      </c>
      <c r="J902" s="37" t="inlineStr"/>
    </row>
    <row r="903">
      <c r="A903" s="38" t="inlineStr">
        <is>
          <t>Cu-Fe-O</t>
        </is>
      </c>
      <c r="B903" s="39" t="n">
        <v>1800</v>
      </c>
      <c r="C903" s="39" t="n">
        <v>0.216316</v>
      </c>
      <c r="D903" s="39" t="n">
        <v>0.737368</v>
      </c>
      <c r="E903" s="39" t="n">
        <v>0.046316</v>
      </c>
      <c r="F903" s="39" t="inlineStr">
        <is>
          <t>IONIC_LIQ#1; IONIC_LIQ#2</t>
        </is>
      </c>
      <c r="G903" s="39" t="n">
        <v>2</v>
      </c>
      <c r="H903" s="39" t="inlineStr">
        <is>
          <t>IONIC_LIQ#1</t>
        </is>
      </c>
      <c r="I903" s="39" t="n">
        <v>-121881.360465248</v>
      </c>
      <c r="J903" s="40" t="inlineStr"/>
    </row>
    <row r="904">
      <c r="A904" s="35" t="inlineStr">
        <is>
          <t>Cu-Fe-O</t>
        </is>
      </c>
      <c r="B904" s="36" t="n">
        <v>1800</v>
      </c>
      <c r="C904" s="36" t="n">
        <v>0.216316</v>
      </c>
      <c r="D904" s="36" t="n">
        <v>0.701053</v>
      </c>
      <c r="E904" s="36" t="n">
        <v>0.082632</v>
      </c>
      <c r="F904" s="36" t="inlineStr">
        <is>
          <t>IONIC_LIQ#1; IONIC_LIQ#2</t>
        </is>
      </c>
      <c r="G904" s="36" t="n">
        <v>2</v>
      </c>
      <c r="H904" s="36" t="inlineStr">
        <is>
          <t>IONIC_LIQ#1</t>
        </is>
      </c>
      <c r="I904" s="36" t="n">
        <v>-131048.4264777109</v>
      </c>
      <c r="J904" s="37" t="inlineStr"/>
    </row>
    <row r="905">
      <c r="A905" s="38" t="inlineStr">
        <is>
          <t>Cu-Fe-O</t>
        </is>
      </c>
      <c r="B905" s="39" t="n">
        <v>1800</v>
      </c>
      <c r="C905" s="39" t="n">
        <v>0.216316</v>
      </c>
      <c r="D905" s="39" t="n">
        <v>0.664737</v>
      </c>
      <c r="E905" s="39" t="n">
        <v>0.118947</v>
      </c>
      <c r="F905" s="39" t="inlineStr">
        <is>
          <t>IONIC_LIQ#1; IONIC_LIQ#2</t>
        </is>
      </c>
      <c r="G905" s="39" t="n">
        <v>2</v>
      </c>
      <c r="H905" s="39" t="inlineStr">
        <is>
          <t>IONIC_LIQ#1</t>
        </is>
      </c>
      <c r="I905" s="39" t="n">
        <v>-140210.453520173</v>
      </c>
      <c r="J905" s="40" t="inlineStr"/>
    </row>
    <row r="906">
      <c r="A906" s="35" t="inlineStr">
        <is>
          <t>Cu-Fe-O</t>
        </is>
      </c>
      <c r="B906" s="36" t="n">
        <v>1800</v>
      </c>
      <c r="C906" s="36" t="n">
        <v>0.216316</v>
      </c>
      <c r="D906" s="36" t="n">
        <v>0.628421</v>
      </c>
      <c r="E906" s="36" t="n">
        <v>0.155263</v>
      </c>
      <c r="F906" s="36" t="inlineStr">
        <is>
          <t>IONIC_LIQ#1; IONIC_LIQ#2</t>
        </is>
      </c>
      <c r="G906" s="36" t="n">
        <v>2</v>
      </c>
      <c r="H906" s="36" t="inlineStr">
        <is>
          <t>IONIC_LIQ#1</t>
        </is>
      </c>
      <c r="I906" s="36" t="n">
        <v>-149367.0009766227</v>
      </c>
      <c r="J906" s="37" t="inlineStr"/>
    </row>
    <row r="907">
      <c r="A907" s="38" t="inlineStr">
        <is>
          <t>Cu-Fe-O</t>
        </is>
      </c>
      <c r="B907" s="39" t="n">
        <v>1800</v>
      </c>
      <c r="C907" s="39" t="n">
        <v>0.216316</v>
      </c>
      <c r="D907" s="39" t="n">
        <v>0.592105</v>
      </c>
      <c r="E907" s="39" t="n">
        <v>0.191579</v>
      </c>
      <c r="F907" s="39" t="inlineStr">
        <is>
          <t>IONIC_LIQ#1; IONIC_LIQ#2</t>
        </is>
      </c>
      <c r="G907" s="39" t="n">
        <v>2</v>
      </c>
      <c r="H907" s="39" t="inlineStr">
        <is>
          <t>IONIC_LIQ#1</t>
        </is>
      </c>
      <c r="I907" s="39" t="n">
        <v>-158517.5242250129</v>
      </c>
      <c r="J907" s="40" t="inlineStr"/>
    </row>
    <row r="908">
      <c r="A908" s="35" t="inlineStr">
        <is>
          <t>Cu-Fe-O</t>
        </is>
      </c>
      <c r="B908" s="36" t="n">
        <v>1800</v>
      </c>
      <c r="C908" s="36" t="n">
        <v>0.216316</v>
      </c>
      <c r="D908" s="36" t="n">
        <v>0.555789</v>
      </c>
      <c r="E908" s="36" t="n">
        <v>0.227895</v>
      </c>
      <c r="F908" s="36" t="inlineStr">
        <is>
          <t>IONIC_LIQ#1; IONIC_LIQ#2</t>
        </is>
      </c>
      <c r="G908" s="36" t="n">
        <v>2</v>
      </c>
      <c r="H908" s="36" t="inlineStr">
        <is>
          <t>IONIC_LIQ#1</t>
        </is>
      </c>
      <c r="I908" s="36" t="n">
        <v>-167661.3003476829</v>
      </c>
      <c r="J908" s="37" t="inlineStr"/>
    </row>
    <row r="909">
      <c r="A909" s="38" t="inlineStr">
        <is>
          <t>Cu-Fe-O</t>
        </is>
      </c>
      <c r="B909" s="39" t="n">
        <v>1800</v>
      </c>
      <c r="C909" s="39" t="n">
        <v>0.216316</v>
      </c>
      <c r="D909" s="39" t="n">
        <v>0.519474</v>
      </c>
      <c r="E909" s="39" t="n">
        <v>0.264211</v>
      </c>
      <c r="F909" s="39" t="inlineStr">
        <is>
          <t>IONIC_LIQ#1; IONIC_LIQ#2</t>
        </is>
      </c>
      <c r="G909" s="39" t="n">
        <v>2</v>
      </c>
      <c r="H909" s="39" t="inlineStr">
        <is>
          <t>IONIC_LIQ#1</t>
        </is>
      </c>
      <c r="I909" s="39" t="n">
        <v>-176797.2775767838</v>
      </c>
      <c r="J909" s="40" t="inlineStr"/>
    </row>
    <row r="910">
      <c r="A910" s="35" t="inlineStr">
        <is>
          <t>Cu-Fe-O</t>
        </is>
      </c>
      <c r="B910" s="36" t="n">
        <v>1800</v>
      </c>
      <c r="C910" s="36" t="n">
        <v>0.216316</v>
      </c>
      <c r="D910" s="36" t="n">
        <v>0.483158</v>
      </c>
      <c r="E910" s="36" t="n">
        <v>0.300526</v>
      </c>
      <c r="F910" s="36" t="inlineStr">
        <is>
          <t>IONIC_LIQ#1; IONIC_LIQ#3</t>
        </is>
      </c>
      <c r="G910" s="36" t="n">
        <v>2</v>
      </c>
      <c r="H910" s="36" t="inlineStr">
        <is>
          <t>IONIC_LIQ#1</t>
        </is>
      </c>
      <c r="I910" s="36" t="n">
        <v>-185923.7464582497</v>
      </c>
      <c r="J910" s="37" t="inlineStr"/>
    </row>
    <row r="911">
      <c r="A911" s="38" t="inlineStr">
        <is>
          <t>Cu-Fe-O</t>
        </is>
      </c>
      <c r="B911" s="39" t="n">
        <v>1800</v>
      </c>
      <c r="C911" s="39" t="n">
        <v>0.216316</v>
      </c>
      <c r="D911" s="39" t="n">
        <v>0.446842</v>
      </c>
      <c r="E911" s="39" t="n">
        <v>0.336842</v>
      </c>
      <c r="F911" s="39" t="inlineStr">
        <is>
          <t>IONIC_LIQ#1; IONIC_LIQ#2</t>
        </is>
      </c>
      <c r="G911" s="39" t="n">
        <v>2</v>
      </c>
      <c r="H911" s="39" t="inlineStr">
        <is>
          <t>IONIC_LIQ#1</t>
        </is>
      </c>
      <c r="I911" s="39" t="n">
        <v>-195037.2037325522</v>
      </c>
      <c r="J911" s="40" t="inlineStr"/>
    </row>
    <row r="912">
      <c r="A912" s="35" t="inlineStr">
        <is>
          <t>Cu-Fe-O</t>
        </is>
      </c>
      <c r="B912" s="36" t="n">
        <v>1800</v>
      </c>
      <c r="C912" s="36" t="n">
        <v>0.216316</v>
      </c>
      <c r="D912" s="36" t="n">
        <v>0.410526</v>
      </c>
      <c r="E912" s="36" t="n">
        <v>0.373158</v>
      </c>
      <c r="F912" s="36" t="inlineStr">
        <is>
          <t>IONIC_LIQ#1; IONIC_LIQ#3</t>
        </is>
      </c>
      <c r="G912" s="36" t="n">
        <v>2</v>
      </c>
      <c r="H912" s="36" t="inlineStr">
        <is>
          <t>IONIC_LIQ#1</t>
        </is>
      </c>
      <c r="I912" s="36" t="n">
        <v>-204118.8137966998</v>
      </c>
      <c r="J912" s="37" t="inlineStr"/>
    </row>
    <row r="913">
      <c r="A913" s="38" t="inlineStr">
        <is>
          <t>Cu-Fe-O</t>
        </is>
      </c>
      <c r="B913" s="39" t="n">
        <v>1800</v>
      </c>
      <c r="C913" s="39" t="n">
        <v>0.216316</v>
      </c>
      <c r="D913" s="39" t="n">
        <v>0.374211</v>
      </c>
      <c r="E913" s="39" t="n">
        <v>0.409474</v>
      </c>
      <c r="F913" s="39" t="inlineStr">
        <is>
          <t>IONIC_LIQ#1; IONIC_LIQ#3</t>
        </is>
      </c>
      <c r="G913" s="39" t="n">
        <v>2</v>
      </c>
      <c r="H913" s="39" t="inlineStr">
        <is>
          <t>IONIC_LIQ#1</t>
        </is>
      </c>
      <c r="I913" s="39" t="n">
        <v>-212693.8708084712</v>
      </c>
      <c r="J913" s="40" t="inlineStr"/>
    </row>
    <row r="914">
      <c r="A914" s="35" t="inlineStr">
        <is>
          <t>Cu-Fe-O</t>
        </is>
      </c>
      <c r="B914" s="36" t="n">
        <v>1800</v>
      </c>
      <c r="C914" s="36" t="n">
        <v>0.216316</v>
      </c>
      <c r="D914" s="36" t="n">
        <v>0.337895</v>
      </c>
      <c r="E914" s="36" t="n">
        <v>0.445789</v>
      </c>
      <c r="F914" s="36" t="inlineStr">
        <is>
          <t>IONIC_LIQ#1; IONIC_LIQ#2</t>
        </is>
      </c>
      <c r="G914" s="36" t="n">
        <v>2</v>
      </c>
      <c r="H914" s="36" t="inlineStr">
        <is>
          <t>IONIC_LIQ#1</t>
        </is>
      </c>
      <c r="I914" s="36" t="n">
        <v>-218311.1361425357</v>
      </c>
      <c r="J914" s="37" t="inlineStr"/>
    </row>
    <row r="915">
      <c r="A915" s="38" t="inlineStr">
        <is>
          <t>Cu-Fe-O</t>
        </is>
      </c>
      <c r="B915" s="39" t="n">
        <v>1800</v>
      </c>
      <c r="C915" s="39" t="n">
        <v>0.216316</v>
      </c>
      <c r="D915" s="39" t="n">
        <v>0.301579</v>
      </c>
      <c r="E915" s="39" t="n">
        <v>0.482105</v>
      </c>
      <c r="F915" s="39" t="inlineStr">
        <is>
          <t>IONIC_LIQ#2</t>
        </is>
      </c>
      <c r="G915" s="39" t="n">
        <v>1</v>
      </c>
      <c r="H915" s="39" t="inlineStr">
        <is>
          <t>IONIC_LIQ#2</t>
        </is>
      </c>
      <c r="I915" s="39" t="n">
        <v>-221319.617775758</v>
      </c>
      <c r="J915" s="40" t="inlineStr"/>
    </row>
    <row r="916">
      <c r="A916" s="35" t="inlineStr">
        <is>
          <t>Cu-Fe-O</t>
        </is>
      </c>
      <c r="B916" s="36" t="n">
        <v>1800</v>
      </c>
      <c r="C916" s="36" t="n">
        <v>0.216316</v>
      </c>
      <c r="D916" s="36" t="n">
        <v>0.265263</v>
      </c>
      <c r="E916" s="36" t="n">
        <v>0.518421</v>
      </c>
      <c r="F916" s="36" t="inlineStr">
        <is>
          <t>GAS#1; IONIC_LIQ#2</t>
        </is>
      </c>
      <c r="G916" s="36" t="n">
        <v>2</v>
      </c>
      <c r="H916" s="36" t="inlineStr">
        <is>
          <t>GAS#1</t>
        </is>
      </c>
      <c r="I916" s="36" t="n">
        <v>-220128.3968099992</v>
      </c>
      <c r="J916" s="37" t="inlineStr"/>
    </row>
    <row r="917">
      <c r="A917" s="38" t="inlineStr">
        <is>
          <t>Cu-Fe-O</t>
        </is>
      </c>
      <c r="B917" s="39" t="n">
        <v>1800</v>
      </c>
      <c r="C917" s="39" t="n">
        <v>0.216316</v>
      </c>
      <c r="D917" s="39" t="n">
        <v>0.228947</v>
      </c>
      <c r="E917" s="39" t="n">
        <v>0.554737</v>
      </c>
      <c r="F917" s="39" t="inlineStr">
        <is>
          <t>GAS#1; IONIC_LIQ#2</t>
        </is>
      </c>
      <c r="G917" s="39" t="n">
        <v>2</v>
      </c>
      <c r="H917" s="39" t="inlineStr">
        <is>
          <t>GAS#1</t>
        </is>
      </c>
      <c r="I917" s="39" t="n">
        <v>-217008.3307433326</v>
      </c>
      <c r="J917" s="40" t="inlineStr"/>
    </row>
    <row r="918">
      <c r="A918" s="35" t="inlineStr">
        <is>
          <t>Cu-Fe-O</t>
        </is>
      </c>
      <c r="B918" s="36" t="n">
        <v>1800</v>
      </c>
      <c r="C918" s="36" t="n">
        <v>0.216316</v>
      </c>
      <c r="D918" s="36" t="n">
        <v>0.192632</v>
      </c>
      <c r="E918" s="36" t="n">
        <v>0.5910530000000001</v>
      </c>
      <c r="F918" s="36" t="inlineStr">
        <is>
          <t>GAS#1; IONIC_LIQ#2</t>
        </is>
      </c>
      <c r="G918" s="36" t="n">
        <v>2</v>
      </c>
      <c r="H918" s="36" t="inlineStr">
        <is>
          <t>GAS#1</t>
        </is>
      </c>
      <c r="I918" s="36" t="n">
        <v>-213855.5618184318</v>
      </c>
      <c r="J918" s="37" t="inlineStr"/>
    </row>
    <row r="919">
      <c r="A919" s="38" t="inlineStr">
        <is>
          <t>Cu-Fe-O</t>
        </is>
      </c>
      <c r="B919" s="39" t="n">
        <v>1800</v>
      </c>
      <c r="C919" s="39" t="n">
        <v>0.216316</v>
      </c>
      <c r="D919" s="39" t="n">
        <v>0.156316</v>
      </c>
      <c r="E919" s="39" t="n">
        <v>0.627368</v>
      </c>
      <c r="F919" s="39" t="inlineStr">
        <is>
          <t>GAS#1; IONIC_LIQ#2</t>
        </is>
      </c>
      <c r="G919" s="39" t="n">
        <v>2</v>
      </c>
      <c r="H919" s="39" t="inlineStr">
        <is>
          <t>GAS#1</t>
        </is>
      </c>
      <c r="I919" s="39" t="n">
        <v>-210660.6744691881</v>
      </c>
      <c r="J919" s="40" t="inlineStr"/>
    </row>
    <row r="920">
      <c r="A920" s="35" t="inlineStr">
        <is>
          <t>Cu-Fe-O</t>
        </is>
      </c>
      <c r="B920" s="36" t="n">
        <v>1800</v>
      </c>
      <c r="C920" s="36" t="n">
        <v>0.216316</v>
      </c>
      <c r="D920" s="36" t="n">
        <v>0.12</v>
      </c>
      <c r="E920" s="36" t="n">
        <v>0.6636840000000001</v>
      </c>
      <c r="F920" s="36" t="inlineStr">
        <is>
          <t>GAS#1; IONIC_LIQ#2</t>
        </is>
      </c>
      <c r="G920" s="36" t="n">
        <v>2</v>
      </c>
      <c r="H920" s="36" t="inlineStr">
        <is>
          <t>GAS#1</t>
        </is>
      </c>
      <c r="I920" s="36" t="n">
        <v>-207408.7466486619</v>
      </c>
      <c r="J920" s="37" t="inlineStr"/>
    </row>
    <row r="921">
      <c r="A921" s="38" t="inlineStr">
        <is>
          <t>Cu-Fe-O</t>
        </is>
      </c>
      <c r="B921" s="39" t="n">
        <v>1800</v>
      </c>
      <c r="C921" s="39" t="n">
        <v>0.216316</v>
      </c>
      <c r="D921" s="39" t="n">
        <v>0.08368399999999999</v>
      </c>
      <c r="E921" s="39" t="n">
        <v>0.7</v>
      </c>
      <c r="F921" s="39" t="inlineStr">
        <is>
          <t>GAS#1; IONIC_LIQ#2</t>
        </is>
      </c>
      <c r="G921" s="39" t="n">
        <v>2</v>
      </c>
      <c r="H921" s="39" t="inlineStr">
        <is>
          <t>GAS#1</t>
        </is>
      </c>
      <c r="I921" s="39" t="n">
        <v>-204073.3598885411</v>
      </c>
      <c r="J921" s="40" t="inlineStr"/>
    </row>
    <row r="922">
      <c r="A922" s="35" t="inlineStr">
        <is>
          <t>Cu-Fe-O</t>
        </is>
      </c>
      <c r="B922" s="36" t="n">
        <v>1800</v>
      </c>
      <c r="C922" s="36" t="n">
        <v>0.242105</v>
      </c>
      <c r="D922" s="36" t="n">
        <v>0.747895</v>
      </c>
      <c r="E922" s="36" t="n">
        <v>0.01</v>
      </c>
      <c r="F922" s="36" t="inlineStr">
        <is>
          <t>IONIC_LIQ#1; IONIC_LIQ#2</t>
        </is>
      </c>
      <c r="G922" s="36" t="n">
        <v>2</v>
      </c>
      <c r="H922" s="36" t="inlineStr">
        <is>
          <t>IONIC_LIQ#1</t>
        </is>
      </c>
      <c r="I922" s="36" t="n">
        <v>-112838.0714078338</v>
      </c>
      <c r="J922" s="37" t="inlineStr"/>
    </row>
    <row r="923">
      <c r="A923" s="38" t="inlineStr">
        <is>
          <t>Cu-Fe-O</t>
        </is>
      </c>
      <c r="B923" s="39" t="n">
        <v>1800</v>
      </c>
      <c r="C923" s="39" t="n">
        <v>0.242105</v>
      </c>
      <c r="D923" s="39" t="n">
        <v>0.711579</v>
      </c>
      <c r="E923" s="39" t="n">
        <v>0.046316</v>
      </c>
      <c r="F923" s="39" t="inlineStr">
        <is>
          <t>IONIC_LIQ#1; IONIC_LIQ#2</t>
        </is>
      </c>
      <c r="G923" s="39" t="n">
        <v>2</v>
      </c>
      <c r="H923" s="39" t="inlineStr">
        <is>
          <t>IONIC_LIQ#1</t>
        </is>
      </c>
      <c r="I923" s="39" t="n">
        <v>-122002.7762478568</v>
      </c>
      <c r="J923" s="40" t="inlineStr"/>
    </row>
    <row r="924">
      <c r="A924" s="35" t="inlineStr">
        <is>
          <t>Cu-Fe-O</t>
        </is>
      </c>
      <c r="B924" s="36" t="n">
        <v>1800</v>
      </c>
      <c r="C924" s="36" t="n">
        <v>0.242105</v>
      </c>
      <c r="D924" s="36" t="n">
        <v>0.6752629999999999</v>
      </c>
      <c r="E924" s="36" t="n">
        <v>0.082632</v>
      </c>
      <c r="F924" s="36" t="inlineStr">
        <is>
          <t>IONIC_LIQ#1; IONIC_LIQ#2</t>
        </is>
      </c>
      <c r="G924" s="36" t="n">
        <v>2</v>
      </c>
      <c r="H924" s="36" t="inlineStr">
        <is>
          <t>IONIC_LIQ#1</t>
        </is>
      </c>
      <c r="I924" s="36" t="n">
        <v>-131162.8516131991</v>
      </c>
      <c r="J924" s="37" t="inlineStr"/>
    </row>
    <row r="925">
      <c r="A925" s="38" t="inlineStr">
        <is>
          <t>Cu-Fe-O</t>
        </is>
      </c>
      <c r="B925" s="39" t="n">
        <v>1800</v>
      </c>
      <c r="C925" s="39" t="n">
        <v>0.242105</v>
      </c>
      <c r="D925" s="39" t="n">
        <v>0.638947</v>
      </c>
      <c r="E925" s="39" t="n">
        <v>0.118947</v>
      </c>
      <c r="F925" s="39" t="inlineStr">
        <is>
          <t>IONIC_LIQ#1; IONIC_LIQ#2</t>
        </is>
      </c>
      <c r="G925" s="39" t="n">
        <v>2</v>
      </c>
      <c r="H925" s="39" t="inlineStr">
        <is>
          <t>IONIC_LIQ#1</t>
        </is>
      </c>
      <c r="I925" s="39" t="n">
        <v>-140317.9267848973</v>
      </c>
      <c r="J925" s="40" t="inlineStr"/>
    </row>
    <row r="926">
      <c r="A926" s="35" t="inlineStr">
        <is>
          <t>Cu-Fe-O</t>
        </is>
      </c>
      <c r="B926" s="36" t="n">
        <v>1800</v>
      </c>
      <c r="C926" s="36" t="n">
        <v>0.242105</v>
      </c>
      <c r="D926" s="36" t="n">
        <v>0.6026319999999999</v>
      </c>
      <c r="E926" s="36" t="n">
        <v>0.155263</v>
      </c>
      <c r="F926" s="36" t="inlineStr">
        <is>
          <t>IONIC_LIQ#1; IONIC_LIQ#2</t>
        </is>
      </c>
      <c r="G926" s="36" t="n">
        <v>2</v>
      </c>
      <c r="H926" s="36" t="inlineStr">
        <is>
          <t>IONIC_LIQ#1</t>
        </is>
      </c>
      <c r="I926" s="36" t="n">
        <v>-149467.5471389342</v>
      </c>
      <c r="J926" s="37" t="inlineStr"/>
    </row>
    <row r="927">
      <c r="A927" s="38" t="inlineStr">
        <is>
          <t>Cu-Fe-O</t>
        </is>
      </c>
      <c r="B927" s="39" t="n">
        <v>1800</v>
      </c>
      <c r="C927" s="39" t="n">
        <v>0.242105</v>
      </c>
      <c r="D927" s="39" t="n">
        <v>0.566316</v>
      </c>
      <c r="E927" s="39" t="n">
        <v>0.191579</v>
      </c>
      <c r="F927" s="39" t="inlineStr">
        <is>
          <t>IONIC_LIQ#1; IONIC_LIQ#2</t>
        </is>
      </c>
      <c r="G927" s="39" t="n">
        <v>2</v>
      </c>
      <c r="H927" s="39" t="inlineStr">
        <is>
          <t>IONIC_LIQ#1</t>
        </is>
      </c>
      <c r="I927" s="39" t="n">
        <v>-158611.1204583397</v>
      </c>
      <c r="J927" s="40" t="inlineStr"/>
    </row>
    <row r="928">
      <c r="A928" s="35" t="inlineStr">
        <is>
          <t>Cu-Fe-O</t>
        </is>
      </c>
      <c r="B928" s="36" t="n">
        <v>1800</v>
      </c>
      <c r="C928" s="36" t="n">
        <v>0.242105</v>
      </c>
      <c r="D928" s="36" t="n">
        <v>0.53</v>
      </c>
      <c r="E928" s="36" t="n">
        <v>0.227895</v>
      </c>
      <c r="F928" s="36" t="inlineStr">
        <is>
          <t>IONIC_LIQ#1; IONIC_LIQ#2</t>
        </is>
      </c>
      <c r="G928" s="36" t="n">
        <v>2</v>
      </c>
      <c r="H928" s="36" t="inlineStr">
        <is>
          <t>IONIC_LIQ#1</t>
        </is>
      </c>
      <c r="I928" s="36" t="n">
        <v>-167747.8162399226</v>
      </c>
      <c r="J928" s="37" t="inlineStr"/>
    </row>
    <row r="929">
      <c r="A929" s="38" t="inlineStr">
        <is>
          <t>Cu-Fe-O</t>
        </is>
      </c>
      <c r="B929" s="39" t="n">
        <v>1800</v>
      </c>
      <c r="C929" s="39" t="n">
        <v>0.242105</v>
      </c>
      <c r="D929" s="39" t="n">
        <v>0.493684</v>
      </c>
      <c r="E929" s="39" t="n">
        <v>0.264211</v>
      </c>
      <c r="F929" s="39" t="inlineStr">
        <is>
          <t>IONIC_LIQ#1; IONIC_LIQ#2</t>
        </is>
      </c>
      <c r="G929" s="39" t="n">
        <v>2</v>
      </c>
      <c r="H929" s="39" t="inlineStr">
        <is>
          <t>IONIC_LIQ#1</t>
        </is>
      </c>
      <c r="I929" s="39" t="n">
        <v>-176876.3663677723</v>
      </c>
      <c r="J929" s="40" t="inlineStr"/>
    </row>
    <row r="930">
      <c r="A930" s="35" t="inlineStr">
        <is>
          <t>Cu-Fe-O</t>
        </is>
      </c>
      <c r="B930" s="36" t="n">
        <v>1800</v>
      </c>
      <c r="C930" s="36" t="n">
        <v>0.242105</v>
      </c>
      <c r="D930" s="36" t="n">
        <v>0.457368</v>
      </c>
      <c r="E930" s="36" t="n">
        <v>0.300526</v>
      </c>
      <c r="F930" s="36" t="inlineStr">
        <is>
          <t>IONIC_LIQ#1; IONIC_LIQ#2</t>
        </is>
      </c>
      <c r="G930" s="36" t="n">
        <v>2</v>
      </c>
      <c r="H930" s="36" t="inlineStr">
        <is>
          <t>IONIC_LIQ#1</t>
        </is>
      </c>
      <c r="I930" s="36" t="n">
        <v>-185994.5395772675</v>
      </c>
      <c r="J930" s="37" t="inlineStr"/>
    </row>
    <row r="931">
      <c r="A931" s="38" t="inlineStr">
        <is>
          <t>Cu-Fe-O</t>
        </is>
      </c>
      <c r="B931" s="39" t="n">
        <v>1800</v>
      </c>
      <c r="C931" s="39" t="n">
        <v>0.242105</v>
      </c>
      <c r="D931" s="39" t="n">
        <v>0.421053</v>
      </c>
      <c r="E931" s="39" t="n">
        <v>0.336842</v>
      </c>
      <c r="F931" s="39" t="inlineStr">
        <is>
          <t>IONIC_LIQ#1; IONIC_LIQ#2</t>
        </is>
      </c>
      <c r="G931" s="39" t="n">
        <v>2</v>
      </c>
      <c r="H931" s="39" t="inlineStr">
        <is>
          <t>IONIC_LIQ#1</t>
        </is>
      </c>
      <c r="I931" s="39" t="n">
        <v>-195095.8477838649</v>
      </c>
      <c r="J931" s="40" t="inlineStr"/>
    </row>
    <row r="932">
      <c r="A932" s="35" t="inlineStr">
        <is>
          <t>Cu-Fe-O</t>
        </is>
      </c>
      <c r="B932" s="36" t="n">
        <v>1800</v>
      </c>
      <c r="C932" s="36" t="n">
        <v>0.242105</v>
      </c>
      <c r="D932" s="36" t="n">
        <v>0.384737</v>
      </c>
      <c r="E932" s="36" t="n">
        <v>0.373158</v>
      </c>
      <c r="F932" s="36" t="inlineStr">
        <is>
          <t>IONIC_LIQ#1; IONIC_LIQ#2</t>
        </is>
      </c>
      <c r="G932" s="36" t="n">
        <v>2</v>
      </c>
      <c r="H932" s="36" t="inlineStr">
        <is>
          <t>IONIC_LIQ#1</t>
        </is>
      </c>
      <c r="I932" s="36" t="n">
        <v>-204114.1851718071</v>
      </c>
      <c r="J932" s="37" t="inlineStr"/>
    </row>
    <row r="933">
      <c r="A933" s="38" t="inlineStr">
        <is>
          <t>Cu-Fe-O</t>
        </is>
      </c>
      <c r="B933" s="39" t="n">
        <v>1800</v>
      </c>
      <c r="C933" s="39" t="n">
        <v>0.242105</v>
      </c>
      <c r="D933" s="39" t="n">
        <v>0.348421</v>
      </c>
      <c r="E933" s="39" t="n">
        <v>0.409474</v>
      </c>
      <c r="F933" s="39" t="inlineStr">
        <is>
          <t>IONIC_LIQ#1; IONIC_LIQ#2</t>
        </is>
      </c>
      <c r="G933" s="39" t="n">
        <v>2</v>
      </c>
      <c r="H933" s="39" t="inlineStr">
        <is>
          <t>IONIC_LIQ#1</t>
        </is>
      </c>
      <c r="I933" s="39" t="n">
        <v>-211812.5112674848</v>
      </c>
      <c r="J933" s="40" t="inlineStr"/>
    </row>
    <row r="934">
      <c r="A934" s="35" t="inlineStr">
        <is>
          <t>Cu-Fe-O</t>
        </is>
      </c>
      <c r="B934" s="36" t="n">
        <v>1800</v>
      </c>
      <c r="C934" s="36" t="n">
        <v>0.242105</v>
      </c>
      <c r="D934" s="36" t="n">
        <v>0.312105</v>
      </c>
      <c r="E934" s="36" t="n">
        <v>0.445789</v>
      </c>
      <c r="F934" s="36" t="inlineStr">
        <is>
          <t>IONIC_LIQ#1; IONIC_LIQ#2</t>
        </is>
      </c>
      <c r="G934" s="36" t="n">
        <v>2</v>
      </c>
      <c r="H934" s="36" t="inlineStr">
        <is>
          <t>IONIC_LIQ#1</t>
        </is>
      </c>
      <c r="I934" s="36" t="n">
        <v>-216208.0893290311</v>
      </c>
      <c r="J934" s="37" t="inlineStr"/>
    </row>
    <row r="935">
      <c r="A935" s="38" t="inlineStr">
        <is>
          <t>Cu-Fe-O</t>
        </is>
      </c>
      <c r="B935" s="39" t="n">
        <v>1800</v>
      </c>
      <c r="C935" s="39" t="n">
        <v>0.242105</v>
      </c>
      <c r="D935" s="39" t="n">
        <v>0.275789</v>
      </c>
      <c r="E935" s="39" t="n">
        <v>0.482105</v>
      </c>
      <c r="F935" s="39" t="inlineStr">
        <is>
          <t>IONIC_LIQ#2</t>
        </is>
      </c>
      <c r="G935" s="39" t="n">
        <v>1</v>
      </c>
      <c r="H935" s="39" t="inlineStr">
        <is>
          <t>IONIC_LIQ#2</t>
        </is>
      </c>
      <c r="I935" s="39" t="n">
        <v>-218331.2590584013</v>
      </c>
      <c r="J935" s="40" t="inlineStr"/>
    </row>
    <row r="936">
      <c r="A936" s="35" t="inlineStr">
        <is>
          <t>Cu-Fe-O</t>
        </is>
      </c>
      <c r="B936" s="36" t="n">
        <v>1800</v>
      </c>
      <c r="C936" s="36" t="n">
        <v>0.242105</v>
      </c>
      <c r="D936" s="36" t="n">
        <v>0.239474</v>
      </c>
      <c r="E936" s="36" t="n">
        <v>0.518421</v>
      </c>
      <c r="F936" s="36" t="inlineStr">
        <is>
          <t>GAS#1; IONIC_LIQ#2</t>
        </is>
      </c>
      <c r="G936" s="36" t="n">
        <v>2</v>
      </c>
      <c r="H936" s="36" t="inlineStr">
        <is>
          <t>GAS#1</t>
        </is>
      </c>
      <c r="I936" s="36" t="n">
        <v>-216108.4670212375</v>
      </c>
      <c r="J936" s="37" t="inlineStr"/>
    </row>
    <row r="937">
      <c r="A937" s="38" t="inlineStr">
        <is>
          <t>Cu-Fe-O</t>
        </is>
      </c>
      <c r="B937" s="39" t="n">
        <v>1800</v>
      </c>
      <c r="C937" s="39" t="n">
        <v>0.242105</v>
      </c>
      <c r="D937" s="39" t="n">
        <v>0.203158</v>
      </c>
      <c r="E937" s="39" t="n">
        <v>0.554737</v>
      </c>
      <c r="F937" s="39" t="inlineStr">
        <is>
          <t>GAS#1; IONIC_LIQ#2</t>
        </is>
      </c>
      <c r="G937" s="39" t="n">
        <v>2</v>
      </c>
      <c r="H937" s="39" t="inlineStr">
        <is>
          <t>GAS#1</t>
        </is>
      </c>
      <c r="I937" s="39" t="n">
        <v>-212941.9482151733</v>
      </c>
      <c r="J937" s="40" t="inlineStr"/>
    </row>
    <row r="938">
      <c r="A938" s="35" t="inlineStr">
        <is>
          <t>Cu-Fe-O</t>
        </is>
      </c>
      <c r="B938" s="36" t="n">
        <v>1800</v>
      </c>
      <c r="C938" s="36" t="n">
        <v>0.242105</v>
      </c>
      <c r="D938" s="36" t="n">
        <v>0.166842</v>
      </c>
      <c r="E938" s="36" t="n">
        <v>0.5910530000000001</v>
      </c>
      <c r="F938" s="36" t="inlineStr">
        <is>
          <t>GAS#1; IONIC_LIQ#2</t>
        </is>
      </c>
      <c r="G938" s="36" t="n">
        <v>2</v>
      </c>
      <c r="H938" s="36" t="inlineStr">
        <is>
          <t>GAS#1</t>
        </is>
      </c>
      <c r="I938" s="36" t="n">
        <v>-209734.4900629435</v>
      </c>
      <c r="J938" s="37" t="inlineStr"/>
    </row>
    <row r="939">
      <c r="A939" s="38" t="inlineStr">
        <is>
          <t>Cu-Fe-O</t>
        </is>
      </c>
      <c r="B939" s="39" t="n">
        <v>1800</v>
      </c>
      <c r="C939" s="39" t="n">
        <v>0.242105</v>
      </c>
      <c r="D939" s="39" t="n">
        <v>0.130526</v>
      </c>
      <c r="E939" s="39" t="n">
        <v>0.627368</v>
      </c>
      <c r="F939" s="39" t="inlineStr">
        <is>
          <t>GAS#1; IONIC_LIQ#2</t>
        </is>
      </c>
      <c r="G939" s="39" t="n">
        <v>2</v>
      </c>
      <c r="H939" s="39" t="inlineStr">
        <is>
          <t>GAS#1</t>
        </is>
      </c>
      <c r="I939" s="39" t="n">
        <v>-206472.6356765481</v>
      </c>
      <c r="J939" s="40" t="inlineStr"/>
    </row>
    <row r="940">
      <c r="A940" s="35" t="inlineStr">
        <is>
          <t>Cu-Fe-O</t>
        </is>
      </c>
      <c r="B940" s="36" t="n">
        <v>1800</v>
      </c>
      <c r="C940" s="36" t="n">
        <v>0.242105</v>
      </c>
      <c r="D940" s="36" t="n">
        <v>0.094211</v>
      </c>
      <c r="E940" s="36" t="n">
        <v>0.6636840000000001</v>
      </c>
      <c r="F940" s="36" t="inlineStr">
        <is>
          <t>GAS#1; IONIC_LIQ#2</t>
        </is>
      </c>
      <c r="G940" s="36" t="n">
        <v>2</v>
      </c>
      <c r="H940" s="36" t="inlineStr">
        <is>
          <t>GAS#1</t>
        </is>
      </c>
      <c r="I940" s="36" t="n">
        <v>-203133.5194764686</v>
      </c>
      <c r="J940" s="37" t="inlineStr"/>
    </row>
    <row r="941">
      <c r="A941" s="38" t="inlineStr">
        <is>
          <t>Cu-Fe-O</t>
        </is>
      </c>
      <c r="B941" s="39" t="n">
        <v>1800</v>
      </c>
      <c r="C941" s="39" t="n">
        <v>0.242105</v>
      </c>
      <c r="D941" s="39" t="n">
        <v>0.057895</v>
      </c>
      <c r="E941" s="39" t="n">
        <v>0.7</v>
      </c>
      <c r="F941" s="39" t="inlineStr">
        <is>
          <t>GAS#1; IONIC_LIQ#2</t>
        </is>
      </c>
      <c r="G941" s="39" t="n">
        <v>2</v>
      </c>
      <c r="H941" s="39" t="inlineStr">
        <is>
          <t>GAS#1</t>
        </is>
      </c>
      <c r="I941" s="39" t="n">
        <v>-199671.7736752025</v>
      </c>
      <c r="J941" s="40" t="inlineStr"/>
    </row>
    <row r="942">
      <c r="A942" s="35" t="inlineStr">
        <is>
          <t>Cu-Fe-O</t>
        </is>
      </c>
      <c r="B942" s="36" t="n">
        <v>1800</v>
      </c>
      <c r="C942" s="36" t="n">
        <v>0.267895</v>
      </c>
      <c r="D942" s="36" t="n">
        <v>0.722105</v>
      </c>
      <c r="E942" s="36" t="n">
        <v>0.01</v>
      </c>
      <c r="F942" s="36" t="inlineStr">
        <is>
          <t>IONIC_LIQ#1; IONIC_LIQ#2</t>
        </is>
      </c>
      <c r="G942" s="36" t="n">
        <v>2</v>
      </c>
      <c r="H942" s="36" t="inlineStr">
        <is>
          <t>IONIC_LIQ#1</t>
        </is>
      </c>
      <c r="I942" s="36" t="n">
        <v>-112956.2889973851</v>
      </c>
      <c r="J942" s="37" t="inlineStr"/>
    </row>
    <row r="943">
      <c r="A943" s="38" t="inlineStr">
        <is>
          <t>Cu-Fe-O</t>
        </is>
      </c>
      <c r="B943" s="39" t="n">
        <v>1800</v>
      </c>
      <c r="C943" s="39" t="n">
        <v>0.267895</v>
      </c>
      <c r="D943" s="39" t="n">
        <v>0.685789</v>
      </c>
      <c r="E943" s="39" t="n">
        <v>0.046316</v>
      </c>
      <c r="F943" s="39" t="inlineStr">
        <is>
          <t>IONIC_LIQ#1; IONIC_LIQ#2</t>
        </is>
      </c>
      <c r="G943" s="39" t="n">
        <v>2</v>
      </c>
      <c r="H943" s="39" t="inlineStr">
        <is>
          <t>IONIC_LIQ#1</t>
        </is>
      </c>
      <c r="I943" s="39" t="n">
        <v>-122114.7616622401</v>
      </c>
      <c r="J943" s="40" t="inlineStr"/>
    </row>
    <row r="944">
      <c r="A944" s="35" t="inlineStr">
        <is>
          <t>Cu-Fe-O</t>
        </is>
      </c>
      <c r="B944" s="36" t="n">
        <v>1800</v>
      </c>
      <c r="C944" s="36" t="n">
        <v>0.267895</v>
      </c>
      <c r="D944" s="36" t="n">
        <v>0.649474</v>
      </c>
      <c r="E944" s="36" t="n">
        <v>0.082632</v>
      </c>
      <c r="F944" s="36" t="inlineStr">
        <is>
          <t>IONIC_LIQ#1; IONIC_LIQ#2</t>
        </is>
      </c>
      <c r="G944" s="36" t="n">
        <v>2</v>
      </c>
      <c r="H944" s="36" t="inlineStr">
        <is>
          <t>IONIC_LIQ#1</t>
        </is>
      </c>
      <c r="I944" s="36" t="n">
        <v>-131268.6357178015</v>
      </c>
      <c r="J944" s="37" t="inlineStr"/>
    </row>
    <row r="945">
      <c r="A945" s="38" t="inlineStr">
        <is>
          <t>Cu-Fe-O</t>
        </is>
      </c>
      <c r="B945" s="39" t="n">
        <v>1800</v>
      </c>
      <c r="C945" s="39" t="n">
        <v>0.267895</v>
      </c>
      <c r="D945" s="39" t="n">
        <v>0.613158</v>
      </c>
      <c r="E945" s="39" t="n">
        <v>0.118947</v>
      </c>
      <c r="F945" s="39" t="inlineStr">
        <is>
          <t>IONIC_LIQ#1; IONIC_LIQ#2</t>
        </is>
      </c>
      <c r="G945" s="39" t="n">
        <v>2</v>
      </c>
      <c r="H945" s="39" t="inlineStr">
        <is>
          <t>IONIC_LIQ#1</t>
        </is>
      </c>
      <c r="I945" s="39" t="n">
        <v>-140417.5251424656</v>
      </c>
      <c r="J945" s="40" t="inlineStr"/>
    </row>
    <row r="946">
      <c r="A946" s="35" t="inlineStr">
        <is>
          <t>Cu-Fe-O</t>
        </is>
      </c>
      <c r="B946" s="36" t="n">
        <v>1800</v>
      </c>
      <c r="C946" s="36" t="n">
        <v>0.267895</v>
      </c>
      <c r="D946" s="36" t="n">
        <v>0.576842</v>
      </c>
      <c r="E946" s="36" t="n">
        <v>0.155263</v>
      </c>
      <c r="F946" s="36" t="inlineStr">
        <is>
          <t>IONIC_LIQ#1; IONIC_LIQ#2</t>
        </is>
      </c>
      <c r="G946" s="36" t="n">
        <v>2</v>
      </c>
      <c r="H946" s="36" t="inlineStr">
        <is>
          <t>IONIC_LIQ#1</t>
        </is>
      </c>
      <c r="I946" s="36" t="n">
        <v>-149560.9354912243</v>
      </c>
      <c r="J946" s="37" t="inlineStr"/>
    </row>
    <row r="947">
      <c r="A947" s="38" t="inlineStr">
        <is>
          <t>Cu-Fe-O</t>
        </is>
      </c>
      <c r="B947" s="39" t="n">
        <v>1800</v>
      </c>
      <c r="C947" s="39" t="n">
        <v>0.267895</v>
      </c>
      <c r="D947" s="39" t="n">
        <v>0.540526</v>
      </c>
      <c r="E947" s="39" t="n">
        <v>0.191579</v>
      </c>
      <c r="F947" s="39" t="inlineStr">
        <is>
          <t>IONIC_LIQ#1; IONIC_LIQ#3</t>
        </is>
      </c>
      <c r="G947" s="39" t="n">
        <v>2</v>
      </c>
      <c r="H947" s="39" t="inlineStr">
        <is>
          <t>IONIC_LIQ#1</t>
        </is>
      </c>
      <c r="I947" s="39" t="n">
        <v>-158698.1939554004</v>
      </c>
      <c r="J947" s="40" t="inlineStr"/>
    </row>
    <row r="948">
      <c r="A948" s="35" t="inlineStr">
        <is>
          <t>Cu-Fe-O</t>
        </is>
      </c>
      <c r="B948" s="36" t="n">
        <v>1800</v>
      </c>
      <c r="C948" s="36" t="n">
        <v>0.267895</v>
      </c>
      <c r="D948" s="36" t="n">
        <v>0.504211</v>
      </c>
      <c r="E948" s="36" t="n">
        <v>0.227895</v>
      </c>
      <c r="F948" s="36" t="inlineStr">
        <is>
          <t>IONIC_LIQ#1; IONIC_LIQ#2</t>
        </is>
      </c>
      <c r="G948" s="36" t="n">
        <v>2</v>
      </c>
      <c r="H948" s="36" t="inlineStr">
        <is>
          <t>IONIC_LIQ#1</t>
        </is>
      </c>
      <c r="I948" s="36" t="n">
        <v>-167828.3208594664</v>
      </c>
      <c r="J948" s="37" t="inlineStr"/>
    </row>
    <row r="949">
      <c r="A949" s="38" t="inlineStr">
        <is>
          <t>Cu-Fe-O</t>
        </is>
      </c>
      <c r="B949" s="39" t="n">
        <v>1800</v>
      </c>
      <c r="C949" s="39" t="n">
        <v>0.267895</v>
      </c>
      <c r="D949" s="39" t="n">
        <v>0.467895</v>
      </c>
      <c r="E949" s="39" t="n">
        <v>0.264211</v>
      </c>
      <c r="F949" s="39" t="inlineStr">
        <is>
          <t>IONIC_LIQ#1; IONIC_LIQ#3</t>
        </is>
      </c>
      <c r="G949" s="39" t="n">
        <v>2</v>
      </c>
      <c r="H949" s="39" t="inlineStr">
        <is>
          <t>IONIC_LIQ#1</t>
        </is>
      </c>
      <c r="I949" s="39" t="n">
        <v>-176949.7431521156</v>
      </c>
      <c r="J949" s="40" t="inlineStr"/>
    </row>
    <row r="950">
      <c r="A950" s="35" t="inlineStr">
        <is>
          <t>Cu-Fe-O</t>
        </is>
      </c>
      <c r="B950" s="36" t="n">
        <v>1800</v>
      </c>
      <c r="C950" s="36" t="n">
        <v>0.267895</v>
      </c>
      <c r="D950" s="36" t="n">
        <v>0.431579</v>
      </c>
      <c r="E950" s="36" t="n">
        <v>0.300526</v>
      </c>
      <c r="F950" s="36" t="inlineStr">
        <is>
          <t>IONIC_LIQ#1; IONIC_LIQ#2</t>
        </is>
      </c>
      <c r="G950" s="36" t="n">
        <v>2</v>
      </c>
      <c r="H950" s="36" t="inlineStr">
        <is>
          <t>IONIC_LIQ#1</t>
        </is>
      </c>
      <c r="I950" s="36" t="n">
        <v>-186059.1210818248</v>
      </c>
      <c r="J950" s="37" t="inlineStr"/>
    </row>
    <row r="951">
      <c r="A951" s="38" t="inlineStr">
        <is>
          <t>Cu-Fe-O</t>
        </is>
      </c>
      <c r="B951" s="39" t="n">
        <v>1800</v>
      </c>
      <c r="C951" s="39" t="n">
        <v>0.267895</v>
      </c>
      <c r="D951" s="39" t="n">
        <v>0.395263</v>
      </c>
      <c r="E951" s="39" t="n">
        <v>0.336842</v>
      </c>
      <c r="F951" s="39" t="inlineStr">
        <is>
          <t>IONIC_LIQ#1; IONIC_LIQ#3</t>
        </is>
      </c>
      <c r="G951" s="39" t="n">
        <v>2</v>
      </c>
      <c r="H951" s="39" t="inlineStr">
        <is>
          <t>IONIC_LIQ#1</t>
        </is>
      </c>
      <c r="I951" s="39" t="n">
        <v>-195140.4523360725</v>
      </c>
      <c r="J951" s="40" t="inlineStr"/>
    </row>
    <row r="952">
      <c r="A952" s="35" t="inlineStr">
        <is>
          <t>Cu-Fe-O</t>
        </is>
      </c>
      <c r="B952" s="36" t="n">
        <v>1800</v>
      </c>
      <c r="C952" s="36" t="n">
        <v>0.267895</v>
      </c>
      <c r="D952" s="36" t="n">
        <v>0.358947</v>
      </c>
      <c r="E952" s="36" t="n">
        <v>0.373158</v>
      </c>
      <c r="F952" s="36" t="inlineStr">
        <is>
          <t>IONIC_LIQ#1; IONIC_LIQ#3</t>
        </is>
      </c>
      <c r="G952" s="36" t="n">
        <v>2</v>
      </c>
      <c r="H952" s="36" t="inlineStr">
        <is>
          <t>IONIC_LIQ#1</t>
        </is>
      </c>
      <c r="I952" s="36" t="n">
        <v>-203960.6858833357</v>
      </c>
      <c r="J952" s="37" t="inlineStr"/>
    </row>
    <row r="953">
      <c r="A953" s="38" t="inlineStr">
        <is>
          <t>Cu-Fe-O</t>
        </is>
      </c>
      <c r="B953" s="39" t="n">
        <v>1800</v>
      </c>
      <c r="C953" s="39" t="n">
        <v>0.267895</v>
      </c>
      <c r="D953" s="39" t="n">
        <v>0.322632</v>
      </c>
      <c r="E953" s="39" t="n">
        <v>0.409474</v>
      </c>
      <c r="F953" s="39" t="inlineStr">
        <is>
          <t>IONIC_LIQ#1; IONIC_LIQ#2</t>
        </is>
      </c>
      <c r="G953" s="39" t="n">
        <v>2</v>
      </c>
      <c r="H953" s="39" t="inlineStr">
        <is>
          <t>IONIC_LIQ#1</t>
        </is>
      </c>
      <c r="I953" s="39" t="n">
        <v>-210385.121635555</v>
      </c>
      <c r="J953" s="40" t="inlineStr"/>
    </row>
    <row r="954">
      <c r="A954" s="35" t="inlineStr">
        <is>
          <t>Cu-Fe-O</t>
        </is>
      </c>
      <c r="B954" s="36" t="n">
        <v>1800</v>
      </c>
      <c r="C954" s="36" t="n">
        <v>0.267895</v>
      </c>
      <c r="D954" s="36" t="n">
        <v>0.286316</v>
      </c>
      <c r="E954" s="36" t="n">
        <v>0.445789</v>
      </c>
      <c r="F954" s="36" t="inlineStr">
        <is>
          <t>IONIC_LIQ#1; IONIC_LIQ#2</t>
        </is>
      </c>
      <c r="G954" s="36" t="n">
        <v>2</v>
      </c>
      <c r="H954" s="36" t="inlineStr">
        <is>
          <t>IONIC_LIQ#1</t>
        </is>
      </c>
      <c r="I954" s="36" t="n">
        <v>-213776.4348770544</v>
      </c>
      <c r="J954" s="37" t="inlineStr"/>
    </row>
    <row r="955">
      <c r="A955" s="38" t="inlineStr">
        <is>
          <t>Cu-Fe-O</t>
        </is>
      </c>
      <c r="B955" s="39" t="n">
        <v>1800</v>
      </c>
      <c r="C955" s="39" t="n">
        <v>0.267895</v>
      </c>
      <c r="D955" s="39" t="n">
        <v>0.25</v>
      </c>
      <c r="E955" s="39" t="n">
        <v>0.482105</v>
      </c>
      <c r="F955" s="39" t="inlineStr">
        <is>
          <t>IONIC_LIQ#2</t>
        </is>
      </c>
      <c r="G955" s="39" t="n">
        <v>1</v>
      </c>
      <c r="H955" s="39" t="inlineStr">
        <is>
          <t>IONIC_LIQ#2</t>
        </is>
      </c>
      <c r="I955" s="39" t="n">
        <v>-214905.16459199</v>
      </c>
      <c r="J955" s="40" t="inlineStr"/>
    </row>
    <row r="956">
      <c r="A956" s="35" t="inlineStr">
        <is>
          <t>Cu-Fe-O</t>
        </is>
      </c>
      <c r="B956" s="36" t="n">
        <v>1800</v>
      </c>
      <c r="C956" s="36" t="n">
        <v>0.267895</v>
      </c>
      <c r="D956" s="36" t="n">
        <v>0.213684</v>
      </c>
      <c r="E956" s="36" t="n">
        <v>0.518421</v>
      </c>
      <c r="F956" s="36" t="inlineStr">
        <is>
          <t>GAS#1; IONIC_LIQ#2</t>
        </is>
      </c>
      <c r="G956" s="36" t="n">
        <v>2</v>
      </c>
      <c r="H956" s="36" t="inlineStr">
        <is>
          <t>GAS#1</t>
        </is>
      </c>
      <c r="I956" s="36" t="n">
        <v>-212024.5070783845</v>
      </c>
      <c r="J956" s="37" t="inlineStr"/>
    </row>
    <row r="957">
      <c r="A957" s="38" t="inlineStr">
        <is>
          <t>Cu-Fe-O</t>
        </is>
      </c>
      <c r="B957" s="39" t="n">
        <v>1800</v>
      </c>
      <c r="C957" s="39" t="n">
        <v>0.267895</v>
      </c>
      <c r="D957" s="39" t="n">
        <v>0.177368</v>
      </c>
      <c r="E957" s="39" t="n">
        <v>0.554737</v>
      </c>
      <c r="F957" s="39" t="inlineStr">
        <is>
          <t>GAS#1; IONIC_LIQ#2</t>
        </is>
      </c>
      <c r="G957" s="39" t="n">
        <v>2</v>
      </c>
      <c r="H957" s="39" t="inlineStr">
        <is>
          <t>GAS#1</t>
        </is>
      </c>
      <c r="I957" s="39" t="n">
        <v>-208806.150610059</v>
      </c>
      <c r="J957" s="40" t="inlineStr"/>
    </row>
    <row r="958">
      <c r="A958" s="35" t="inlineStr">
        <is>
          <t>Cu-Fe-O</t>
        </is>
      </c>
      <c r="B958" s="36" t="n">
        <v>1800</v>
      </c>
      <c r="C958" s="36" t="n">
        <v>0.267895</v>
      </c>
      <c r="D958" s="36" t="n">
        <v>0.141053</v>
      </c>
      <c r="E958" s="36" t="n">
        <v>0.5910530000000001</v>
      </c>
      <c r="F958" s="36" t="inlineStr">
        <is>
          <t>GAS#1; IONIC_LIQ#2</t>
        </is>
      </c>
      <c r="G958" s="36" t="n">
        <v>2</v>
      </c>
      <c r="H958" s="36" t="inlineStr">
        <is>
          <t>GAS#1</t>
        </is>
      </c>
      <c r="I958" s="36" t="n">
        <v>-205535.8633877675</v>
      </c>
      <c r="J958" s="37" t="inlineStr"/>
    </row>
    <row r="959">
      <c r="A959" s="38" t="inlineStr">
        <is>
          <t>Cu-Fe-O</t>
        </is>
      </c>
      <c r="B959" s="39" t="n">
        <v>1800</v>
      </c>
      <c r="C959" s="39" t="n">
        <v>0.267895</v>
      </c>
      <c r="D959" s="39" t="n">
        <v>0.104737</v>
      </c>
      <c r="E959" s="39" t="n">
        <v>0.627368</v>
      </c>
      <c r="F959" s="39" t="inlineStr">
        <is>
          <t>GAS#1; IONIC_LIQ#2</t>
        </is>
      </c>
      <c r="G959" s="39" t="n">
        <v>2</v>
      </c>
      <c r="H959" s="39" t="inlineStr">
        <is>
          <t>GAS#1</t>
        </is>
      </c>
      <c r="I959" s="39" t="n">
        <v>-202193.6574247234</v>
      </c>
      <c r="J959" s="40" t="inlineStr"/>
    </row>
    <row r="960">
      <c r="A960" s="35" t="inlineStr">
        <is>
          <t>Cu-Fe-O</t>
        </is>
      </c>
      <c r="B960" s="36" t="n">
        <v>1800</v>
      </c>
      <c r="C960" s="36" t="n">
        <v>0.267895</v>
      </c>
      <c r="D960" s="36" t="n">
        <v>0.068421</v>
      </c>
      <c r="E960" s="36" t="n">
        <v>0.6636840000000001</v>
      </c>
      <c r="F960" s="36" t="inlineStr">
        <is>
          <t>GAS#1; IONIC_LIQ#2</t>
        </is>
      </c>
      <c r="G960" s="36" t="n">
        <v>2</v>
      </c>
      <c r="H960" s="36" t="inlineStr">
        <is>
          <t>GAS#1</t>
        </is>
      </c>
      <c r="I960" s="36" t="n">
        <v>-198742.1641453872</v>
      </c>
      <c r="J960" s="37" t="inlineStr"/>
    </row>
    <row r="961">
      <c r="A961" s="38" t="inlineStr">
        <is>
          <t>Cu-Fe-O</t>
        </is>
      </c>
      <c r="B961" s="39" t="n">
        <v>1800</v>
      </c>
      <c r="C961" s="39" t="n">
        <v>0.267895</v>
      </c>
      <c r="D961" s="39" t="n">
        <v>0.032105</v>
      </c>
      <c r="E961" s="39" t="n">
        <v>0.7</v>
      </c>
      <c r="F961" s="39" t="inlineStr">
        <is>
          <t>GAS#1; IONIC_LIQ#2</t>
        </is>
      </c>
      <c r="G961" s="39" t="n">
        <v>2</v>
      </c>
      <c r="H961" s="39" t="inlineStr">
        <is>
          <t>GAS#1</t>
        </is>
      </c>
      <c r="I961" s="39" t="n">
        <v>-195092.0750286237</v>
      </c>
      <c r="J961" s="40" t="inlineStr"/>
    </row>
    <row r="962">
      <c r="A962" s="35" t="inlineStr">
        <is>
          <t>Cu-Fe-O</t>
        </is>
      </c>
      <c r="B962" s="36" t="n">
        <v>1800</v>
      </c>
      <c r="C962" s="36" t="n">
        <v>0.293684</v>
      </c>
      <c r="D962" s="36" t="n">
        <v>0.696316</v>
      </c>
      <c r="E962" s="36" t="n">
        <v>0.01</v>
      </c>
      <c r="F962" s="36" t="inlineStr">
        <is>
          <t>IONIC_LIQ#1; IONIC_LIQ#2</t>
        </is>
      </c>
      <c r="G962" s="36" t="n">
        <v>2</v>
      </c>
      <c r="H962" s="36" t="inlineStr">
        <is>
          <t>IONIC_LIQ#1</t>
        </is>
      </c>
      <c r="I962" s="36" t="n">
        <v>-113066.3096546006</v>
      </c>
      <c r="J962" s="37" t="inlineStr"/>
    </row>
    <row r="963">
      <c r="A963" s="38" t="inlineStr">
        <is>
          <t>Cu-Fe-O</t>
        </is>
      </c>
      <c r="B963" s="39" t="n">
        <v>1800</v>
      </c>
      <c r="C963" s="39" t="n">
        <v>0.293684</v>
      </c>
      <c r="D963" s="39" t="n">
        <v>0.66</v>
      </c>
      <c r="E963" s="39" t="n">
        <v>0.046316</v>
      </c>
      <c r="F963" s="39" t="inlineStr">
        <is>
          <t>IONIC_LIQ#1; IONIC_LIQ#2</t>
        </is>
      </c>
      <c r="G963" s="39" t="n">
        <v>2</v>
      </c>
      <c r="H963" s="39" t="inlineStr">
        <is>
          <t>IONIC_LIQ#1</t>
        </is>
      </c>
      <c r="I963" s="39" t="n">
        <v>-122219.1848455677</v>
      </c>
      <c r="J963" s="40" t="inlineStr"/>
    </row>
    <row r="964">
      <c r="A964" s="35" t="inlineStr">
        <is>
          <t>Cu-Fe-O</t>
        </is>
      </c>
      <c r="B964" s="36" t="n">
        <v>1800</v>
      </c>
      <c r="C964" s="36" t="n">
        <v>0.293684</v>
      </c>
      <c r="D964" s="36" t="n">
        <v>0.623684</v>
      </c>
      <c r="E964" s="36" t="n">
        <v>0.082632</v>
      </c>
      <c r="F964" s="36" t="inlineStr">
        <is>
          <t>IONIC_LIQ#1; IONIC_LIQ#2</t>
        </is>
      </c>
      <c r="G964" s="36" t="n">
        <v>2</v>
      </c>
      <c r="H964" s="36" t="inlineStr">
        <is>
          <t>IONIC_LIQ#1</t>
        </is>
      </c>
      <c r="I964" s="36" t="n">
        <v>-131367.4703413344</v>
      </c>
      <c r="J964" s="37" t="inlineStr"/>
    </row>
    <row r="965">
      <c r="A965" s="38" t="inlineStr">
        <is>
          <t>Cu-Fe-O</t>
        </is>
      </c>
      <c r="B965" s="39" t="n">
        <v>1800</v>
      </c>
      <c r="C965" s="39" t="n">
        <v>0.293684</v>
      </c>
      <c r="D965" s="39" t="n">
        <v>0.587368</v>
      </c>
      <c r="E965" s="39" t="n">
        <v>0.118947</v>
      </c>
      <c r="F965" s="39" t="inlineStr">
        <is>
          <t>IONIC_LIQ#1; IONIC_LIQ#2</t>
        </is>
      </c>
      <c r="G965" s="39" t="n">
        <v>2</v>
      </c>
      <c r="H965" s="39" t="inlineStr">
        <is>
          <t>IONIC_LIQ#1</t>
        </is>
      </c>
      <c r="I965" s="39" t="n">
        <v>-140510.7468628846</v>
      </c>
      <c r="J965" s="40" t="inlineStr"/>
    </row>
    <row r="966">
      <c r="A966" s="35" t="inlineStr">
        <is>
          <t>Cu-Fe-O</t>
        </is>
      </c>
      <c r="B966" s="36" t="n">
        <v>1800</v>
      </c>
      <c r="C966" s="36" t="n">
        <v>0.293684</v>
      </c>
      <c r="D966" s="36" t="n">
        <v>0.551053</v>
      </c>
      <c r="E966" s="36" t="n">
        <v>0.155263</v>
      </c>
      <c r="F966" s="36" t="inlineStr">
        <is>
          <t>IONIC_LIQ#1; IONIC_LIQ#2</t>
        </is>
      </c>
      <c r="G966" s="36" t="n">
        <v>2</v>
      </c>
      <c r="H966" s="36" t="inlineStr">
        <is>
          <t>IONIC_LIQ#1</t>
        </is>
      </c>
      <c r="I966" s="36" t="n">
        <v>-149648.4580625296</v>
      </c>
      <c r="J966" s="37" t="inlineStr"/>
    </row>
    <row r="967">
      <c r="A967" s="38" t="inlineStr">
        <is>
          <t>Cu-Fe-O</t>
        </is>
      </c>
      <c r="B967" s="39" t="n">
        <v>1800</v>
      </c>
      <c r="C967" s="39" t="n">
        <v>0.293684</v>
      </c>
      <c r="D967" s="39" t="n">
        <v>0.514737</v>
      </c>
      <c r="E967" s="39" t="n">
        <v>0.191579</v>
      </c>
      <c r="F967" s="39" t="inlineStr">
        <is>
          <t>IONIC_LIQ#1; IONIC_LIQ#2</t>
        </is>
      </c>
      <c r="G967" s="39" t="n">
        <v>2</v>
      </c>
      <c r="H967" s="39" t="inlineStr">
        <is>
          <t>IONIC_LIQ#1</t>
        </is>
      </c>
      <c r="I967" s="39" t="n">
        <v>-158779.8237216236</v>
      </c>
      <c r="J967" s="40" t="inlineStr"/>
    </row>
    <row r="968">
      <c r="A968" s="35" t="inlineStr">
        <is>
          <t>Cu-Fe-O</t>
        </is>
      </c>
      <c r="B968" s="36" t="n">
        <v>1800</v>
      </c>
      <c r="C968" s="36" t="n">
        <v>0.293684</v>
      </c>
      <c r="D968" s="36" t="n">
        <v>0.478421</v>
      </c>
      <c r="E968" s="36" t="n">
        <v>0.227895</v>
      </c>
      <c r="F968" s="36" t="inlineStr">
        <is>
          <t>IONIC_LIQ#1; IONIC_LIQ#3</t>
        </is>
      </c>
      <c r="G968" s="36" t="n">
        <v>2</v>
      </c>
      <c r="H968" s="36" t="inlineStr">
        <is>
          <t>IONIC_LIQ#1</t>
        </is>
      </c>
      <c r="I968" s="36" t="n">
        <v>-167903.6669907688</v>
      </c>
      <c r="J968" s="37" t="inlineStr"/>
    </row>
    <row r="969">
      <c r="A969" s="38" t="inlineStr">
        <is>
          <t>Cu-Fe-O</t>
        </is>
      </c>
      <c r="B969" s="39" t="n">
        <v>1800</v>
      </c>
      <c r="C969" s="39" t="n">
        <v>0.293684</v>
      </c>
      <c r="D969" s="39" t="n">
        <v>0.442105</v>
      </c>
      <c r="E969" s="39" t="n">
        <v>0.264211</v>
      </c>
      <c r="F969" s="39" t="inlineStr">
        <is>
          <t>IONIC_LIQ#1; IONIC_LIQ#2</t>
        </is>
      </c>
      <c r="G969" s="39" t="n">
        <v>2</v>
      </c>
      <c r="H969" s="39" t="inlineStr">
        <is>
          <t>IONIC_LIQ#1</t>
        </is>
      </c>
      <c r="I969" s="39" t="n">
        <v>-177017.8836473151</v>
      </c>
      <c r="J969" s="40" t="inlineStr"/>
    </row>
    <row r="970">
      <c r="A970" s="35" t="inlineStr">
        <is>
          <t>Cu-Fe-O</t>
        </is>
      </c>
      <c r="B970" s="36" t="n">
        <v>1800</v>
      </c>
      <c r="C970" s="36" t="n">
        <v>0.293684</v>
      </c>
      <c r="D970" s="36" t="n">
        <v>0.405789</v>
      </c>
      <c r="E970" s="36" t="n">
        <v>0.300526</v>
      </c>
      <c r="F970" s="36" t="inlineStr">
        <is>
          <t>IONIC_LIQ#1; IONIC_LIQ#2</t>
        </is>
      </c>
      <c r="G970" s="36" t="n">
        <v>2</v>
      </c>
      <c r="H970" s="36" t="inlineStr">
        <is>
          <t>IONIC_LIQ#1</t>
        </is>
      </c>
      <c r="I970" s="36" t="n">
        <v>-186116.2331104447</v>
      </c>
      <c r="J970" s="37" t="inlineStr"/>
    </row>
    <row r="971">
      <c r="A971" s="38" t="inlineStr">
        <is>
          <t>Cu-Fe-O</t>
        </is>
      </c>
      <c r="B971" s="39" t="n">
        <v>1800</v>
      </c>
      <c r="C971" s="39" t="n">
        <v>0.293684</v>
      </c>
      <c r="D971" s="39" t="n">
        <v>0.369474</v>
      </c>
      <c r="E971" s="39" t="n">
        <v>0.336842</v>
      </c>
      <c r="F971" s="39" t="inlineStr">
        <is>
          <t>IONIC_LIQ#1; IONIC_LIQ#2</t>
        </is>
      </c>
      <c r="G971" s="39" t="n">
        <v>2</v>
      </c>
      <c r="H971" s="39" t="inlineStr">
        <is>
          <t>IONIC_LIQ#1</t>
        </is>
      </c>
      <c r="I971" s="39" t="n">
        <v>-195153.7259656038</v>
      </c>
      <c r="J971" s="40" t="inlineStr"/>
    </row>
    <row r="972">
      <c r="A972" s="35" t="inlineStr">
        <is>
          <t>Cu-Fe-O</t>
        </is>
      </c>
      <c r="B972" s="36" t="n">
        <v>1800</v>
      </c>
      <c r="C972" s="36" t="n">
        <v>0.293684</v>
      </c>
      <c r="D972" s="36" t="n">
        <v>0.333158</v>
      </c>
      <c r="E972" s="36" t="n">
        <v>0.373158</v>
      </c>
      <c r="F972" s="36" t="inlineStr">
        <is>
          <t>IONIC_LIQ#1; IONIC_LIQ#2</t>
        </is>
      </c>
      <c r="G972" s="36" t="n">
        <v>2</v>
      </c>
      <c r="H972" s="36" t="inlineStr">
        <is>
          <t>IONIC_LIQ#1</t>
        </is>
      </c>
      <c r="I972" s="36" t="n">
        <v>-203426.5368340716</v>
      </c>
      <c r="J972" s="37" t="inlineStr"/>
    </row>
    <row r="973">
      <c r="A973" s="38" t="inlineStr">
        <is>
          <t>Cu-Fe-O</t>
        </is>
      </c>
      <c r="B973" s="39" t="n">
        <v>1800</v>
      </c>
      <c r="C973" s="39" t="n">
        <v>0.293684</v>
      </c>
      <c r="D973" s="39" t="n">
        <v>0.296842</v>
      </c>
      <c r="E973" s="39" t="n">
        <v>0.409474</v>
      </c>
      <c r="F973" s="39" t="inlineStr">
        <is>
          <t>IONIC_LIQ#1; IONIC_LIQ#2</t>
        </is>
      </c>
      <c r="G973" s="39" t="n">
        <v>2</v>
      </c>
      <c r="H973" s="39" t="inlineStr">
        <is>
          <t>IONIC_LIQ#1</t>
        </is>
      </c>
      <c r="I973" s="39" t="n">
        <v>-208473.4682190369</v>
      </c>
      <c r="J973" s="40" t="inlineStr"/>
    </row>
    <row r="974">
      <c r="A974" s="35" t="inlineStr">
        <is>
          <t>Cu-Fe-O</t>
        </is>
      </c>
      <c r="B974" s="36" t="n">
        <v>1800</v>
      </c>
      <c r="C974" s="36" t="n">
        <v>0.293684</v>
      </c>
      <c r="D974" s="36" t="n">
        <v>0.260526</v>
      </c>
      <c r="E974" s="36" t="n">
        <v>0.445789</v>
      </c>
      <c r="F974" s="36" t="inlineStr">
        <is>
          <t>IONIC_LIQ#1; IONIC_LIQ#2</t>
        </is>
      </c>
      <c r="G974" s="36" t="n">
        <v>2</v>
      </c>
      <c r="H974" s="36" t="inlineStr">
        <is>
          <t>IONIC_LIQ#1</t>
        </is>
      </c>
      <c r="I974" s="36" t="n">
        <v>-211088.4281168314</v>
      </c>
      <c r="J974" s="37" t="inlineStr"/>
    </row>
    <row r="975">
      <c r="A975" s="38" t="inlineStr">
        <is>
          <t>Cu-Fe-O</t>
        </is>
      </c>
      <c r="B975" s="39" t="n">
        <v>1800</v>
      </c>
      <c r="C975" s="39" t="n">
        <v>0.293684</v>
      </c>
      <c r="D975" s="39" t="n">
        <v>0.224211</v>
      </c>
      <c r="E975" s="39" t="n">
        <v>0.482105</v>
      </c>
      <c r="F975" s="39" t="inlineStr">
        <is>
          <t>IONIC_LIQ#2</t>
        </is>
      </c>
      <c r="G975" s="39" t="n">
        <v>1</v>
      </c>
      <c r="H975" s="39" t="inlineStr">
        <is>
          <t>IONIC_LIQ#2</t>
        </is>
      </c>
      <c r="I975" s="39" t="n">
        <v>-211078.1694544634</v>
      </c>
      <c r="J975" s="40" t="inlineStr"/>
    </row>
    <row r="976">
      <c r="A976" s="35" t="inlineStr">
        <is>
          <t>Cu-Fe-O</t>
        </is>
      </c>
      <c r="B976" s="36" t="n">
        <v>1800</v>
      </c>
      <c r="C976" s="36" t="n">
        <v>0.293684</v>
      </c>
      <c r="D976" s="36" t="n">
        <v>0.187895</v>
      </c>
      <c r="E976" s="36" t="n">
        <v>0.518421</v>
      </c>
      <c r="F976" s="36" t="inlineStr">
        <is>
          <t>GAS#1; IONIC_LIQ#2</t>
        </is>
      </c>
      <c r="G976" s="36" t="n">
        <v>2</v>
      </c>
      <c r="H976" s="36" t="inlineStr">
        <is>
          <t>GAS#1</t>
        </is>
      </c>
      <c r="I976" s="36" t="n">
        <v>-207876.1302102938</v>
      </c>
      <c r="J976" s="37" t="inlineStr"/>
    </row>
    <row r="977">
      <c r="A977" s="38" t="inlineStr">
        <is>
          <t>Cu-Fe-O</t>
        </is>
      </c>
      <c r="B977" s="39" t="n">
        <v>1800</v>
      </c>
      <c r="C977" s="39" t="n">
        <v>0.293684</v>
      </c>
      <c r="D977" s="39" t="n">
        <v>0.151579</v>
      </c>
      <c r="E977" s="39" t="n">
        <v>0.554737</v>
      </c>
      <c r="F977" s="39" t="inlineStr">
        <is>
          <t>GAS#1; IONIC_LIQ#2</t>
        </is>
      </c>
      <c r="G977" s="39" t="n">
        <v>2</v>
      </c>
      <c r="H977" s="39" t="inlineStr">
        <is>
          <t>GAS#1</t>
        </is>
      </c>
      <c r="I977" s="39" t="n">
        <v>-204598.5875230641</v>
      </c>
      <c r="J977" s="40" t="inlineStr"/>
    </row>
    <row r="978">
      <c r="A978" s="35" t="inlineStr">
        <is>
          <t>Cu-Fe-O</t>
        </is>
      </c>
      <c r="B978" s="36" t="n">
        <v>1800</v>
      </c>
      <c r="C978" s="36" t="n">
        <v>0.293684</v>
      </c>
      <c r="D978" s="36" t="n">
        <v>0.115263</v>
      </c>
      <c r="E978" s="36" t="n">
        <v>0.5910530000000001</v>
      </c>
      <c r="F978" s="36" t="inlineStr">
        <is>
          <t>GAS#1; IONIC_LIQ#2</t>
        </is>
      </c>
      <c r="G978" s="36" t="n">
        <v>2</v>
      </c>
      <c r="H978" s="36" t="inlineStr">
        <is>
          <t>GAS#1</t>
        </is>
      </c>
      <c r="I978" s="36" t="n">
        <v>-201253.7795365485</v>
      </c>
      <c r="J978" s="37" t="inlineStr"/>
    </row>
    <row r="979">
      <c r="A979" s="38" t="inlineStr">
        <is>
          <t>Cu-Fe-O</t>
        </is>
      </c>
      <c r="B979" s="39" t="n">
        <v>1800</v>
      </c>
      <c r="C979" s="39" t="n">
        <v>0.293684</v>
      </c>
      <c r="D979" s="39" t="n">
        <v>0.078947</v>
      </c>
      <c r="E979" s="39" t="n">
        <v>0.627368</v>
      </c>
      <c r="F979" s="39" t="inlineStr">
        <is>
          <t>GAS#1; IONIC_LIQ#2</t>
        </is>
      </c>
      <c r="G979" s="39" t="n">
        <v>2</v>
      </c>
      <c r="H979" s="39" t="inlineStr">
        <is>
          <t>GAS#1</t>
        </is>
      </c>
      <c r="I979" s="39" t="n">
        <v>-197810.3469259066</v>
      </c>
      <c r="J979" s="40" t="inlineStr"/>
    </row>
    <row r="980">
      <c r="A980" s="35" t="inlineStr">
        <is>
          <t>Cu-Fe-O</t>
        </is>
      </c>
      <c r="B980" s="36" t="n">
        <v>1800</v>
      </c>
      <c r="C980" s="36" t="n">
        <v>0.293684</v>
      </c>
      <c r="D980" s="36" t="n">
        <v>0.042632</v>
      </c>
      <c r="E980" s="36" t="n">
        <v>0.6636840000000001</v>
      </c>
      <c r="F980" s="36" t="inlineStr">
        <is>
          <t>GAS#1; IONIC_LIQ#2</t>
        </is>
      </c>
      <c r="G980" s="36" t="n">
        <v>2</v>
      </c>
      <c r="H980" s="36" t="inlineStr">
        <is>
          <t>GAS#1</t>
        </is>
      </c>
      <c r="I980" s="36" t="n">
        <v>-194200.379270741</v>
      </c>
      <c r="J980" s="37" t="inlineStr"/>
    </row>
    <row r="981">
      <c r="A981" s="38" t="inlineStr">
        <is>
          <t>Cu-Fe-O</t>
        </is>
      </c>
      <c r="B981" s="39" t="n">
        <v>1800</v>
      </c>
      <c r="C981" s="39" t="n">
        <v>0.319474</v>
      </c>
      <c r="D981" s="39" t="n">
        <v>0.670526</v>
      </c>
      <c r="E981" s="39" t="n">
        <v>0.01</v>
      </c>
      <c r="F981" s="39" t="inlineStr">
        <is>
          <t>IONIC_LIQ#1; IONIC_LIQ#2</t>
        </is>
      </c>
      <c r="G981" s="39" t="n">
        <v>2</v>
      </c>
      <c r="H981" s="39" t="inlineStr">
        <is>
          <t>IONIC_LIQ#1</t>
        </is>
      </c>
      <c r="I981" s="39" t="n">
        <v>-113169.6128009701</v>
      </c>
      <c r="J981" s="40" t="inlineStr"/>
    </row>
    <row r="982">
      <c r="A982" s="35" t="inlineStr">
        <is>
          <t>Cu-Fe-O</t>
        </is>
      </c>
      <c r="B982" s="36" t="n">
        <v>1800</v>
      </c>
      <c r="C982" s="36" t="n">
        <v>0.319474</v>
      </c>
      <c r="D982" s="36" t="n">
        <v>0.634211</v>
      </c>
      <c r="E982" s="36" t="n">
        <v>0.046316</v>
      </c>
      <c r="F982" s="36" t="inlineStr">
        <is>
          <t>IONIC_LIQ#1; IONIC_LIQ#2</t>
        </is>
      </c>
      <c r="G982" s="36" t="n">
        <v>2</v>
      </c>
      <c r="H982" s="36" t="inlineStr">
        <is>
          <t>IONIC_LIQ#1</t>
        </is>
      </c>
      <c r="I982" s="36" t="n">
        <v>-122317.3908477389</v>
      </c>
      <c r="J982" s="37" t="inlineStr"/>
    </row>
    <row r="983">
      <c r="A983" s="38" t="inlineStr">
        <is>
          <t>Cu-Fe-O</t>
        </is>
      </c>
      <c r="B983" s="39" t="n">
        <v>1800</v>
      </c>
      <c r="C983" s="39" t="n">
        <v>0.319474</v>
      </c>
      <c r="D983" s="39" t="n">
        <v>0.597895</v>
      </c>
      <c r="E983" s="39" t="n">
        <v>0.082632</v>
      </c>
      <c r="F983" s="39" t="inlineStr">
        <is>
          <t>IONIC_LIQ#1; IONIC_LIQ#2</t>
        </is>
      </c>
      <c r="G983" s="39" t="n">
        <v>2</v>
      </c>
      <c r="H983" s="39" t="inlineStr">
        <is>
          <t>IONIC_LIQ#1</t>
        </is>
      </c>
      <c r="I983" s="39" t="n">
        <v>-131460.5555077282</v>
      </c>
      <c r="J983" s="40" t="inlineStr"/>
    </row>
    <row r="984">
      <c r="A984" s="35" t="inlineStr">
        <is>
          <t>Cu-Fe-O</t>
        </is>
      </c>
      <c r="B984" s="36" t="n">
        <v>1800</v>
      </c>
      <c r="C984" s="36" t="n">
        <v>0.319474</v>
      </c>
      <c r="D984" s="36" t="n">
        <v>0.5615790000000001</v>
      </c>
      <c r="E984" s="36" t="n">
        <v>0.118947</v>
      </c>
      <c r="F984" s="36" t="inlineStr">
        <is>
          <t>IONIC_LIQ#1; IONIC_LIQ#2</t>
        </is>
      </c>
      <c r="G984" s="36" t="n">
        <v>2</v>
      </c>
      <c r="H984" s="36" t="inlineStr">
        <is>
          <t>IONIC_LIQ#1</t>
        </is>
      </c>
      <c r="I984" s="36" t="n">
        <v>-140598.6389410973</v>
      </c>
      <c r="J984" s="37" t="inlineStr"/>
    </row>
    <row r="985">
      <c r="A985" s="38" t="inlineStr">
        <is>
          <t>Cu-Fe-O</t>
        </is>
      </c>
      <c r="B985" s="39" t="n">
        <v>1800</v>
      </c>
      <c r="C985" s="39" t="n">
        <v>0.319474</v>
      </c>
      <c r="D985" s="39" t="n">
        <v>0.525263</v>
      </c>
      <c r="E985" s="39" t="n">
        <v>0.155263</v>
      </c>
      <c r="F985" s="39" t="inlineStr">
        <is>
          <t>IONIC_LIQ#1; IONIC_LIQ#2</t>
        </is>
      </c>
      <c r="G985" s="39" t="n">
        <v>2</v>
      </c>
      <c r="H985" s="39" t="inlineStr">
        <is>
          <t>IONIC_LIQ#1</t>
        </is>
      </c>
      <c r="I985" s="39" t="n">
        <v>-149731.0048091564</v>
      </c>
      <c r="J985" s="40" t="inlineStr"/>
    </row>
    <row r="986">
      <c r="A986" s="35" t="inlineStr">
        <is>
          <t>Cu-Fe-O</t>
        </is>
      </c>
      <c r="B986" s="36" t="n">
        <v>1800</v>
      </c>
      <c r="C986" s="36" t="n">
        <v>0.319474</v>
      </c>
      <c r="D986" s="36" t="n">
        <v>0.488947</v>
      </c>
      <c r="E986" s="36" t="n">
        <v>0.191579</v>
      </c>
      <c r="F986" s="36" t="inlineStr">
        <is>
          <t>IONIC_LIQ#1; IONIC_LIQ#2</t>
        </is>
      </c>
      <c r="G986" s="36" t="n">
        <v>2</v>
      </c>
      <c r="H986" s="36" t="inlineStr">
        <is>
          <t>IONIC_LIQ#1</t>
        </is>
      </c>
      <c r="I986" s="36" t="n">
        <v>-158856.7367492411</v>
      </c>
      <c r="J986" s="37" t="inlineStr"/>
    </row>
    <row r="987">
      <c r="A987" s="38" t="inlineStr">
        <is>
          <t>Cu-Fe-O</t>
        </is>
      </c>
      <c r="B987" s="39" t="n">
        <v>1800</v>
      </c>
      <c r="C987" s="39" t="n">
        <v>0.319474</v>
      </c>
      <c r="D987" s="39" t="n">
        <v>0.452632</v>
      </c>
      <c r="E987" s="39" t="n">
        <v>0.227895</v>
      </c>
      <c r="F987" s="39" t="inlineStr">
        <is>
          <t>IONIC_LIQ#1; IONIC_LIQ#2</t>
        </is>
      </c>
      <c r="G987" s="39" t="n">
        <v>2</v>
      </c>
      <c r="H987" s="39" t="inlineStr">
        <is>
          <t>IONIC_LIQ#1</t>
        </is>
      </c>
      <c r="I987" s="39" t="n">
        <v>-167974.3575933155</v>
      </c>
      <c r="J987" s="40" t="inlineStr"/>
    </row>
    <row r="988">
      <c r="A988" s="35" t="inlineStr">
        <is>
          <t>Cu-Fe-O</t>
        </is>
      </c>
      <c r="B988" s="36" t="n">
        <v>1800</v>
      </c>
      <c r="C988" s="36" t="n">
        <v>0.319474</v>
      </c>
      <c r="D988" s="36" t="n">
        <v>0.416316</v>
      </c>
      <c r="E988" s="36" t="n">
        <v>0.264211</v>
      </c>
      <c r="F988" s="36" t="inlineStr">
        <is>
          <t>IONIC_LIQ#1; IONIC_LIQ#2</t>
        </is>
      </c>
      <c r="G988" s="36" t="n">
        <v>2</v>
      </c>
      <c r="H988" s="36" t="inlineStr">
        <is>
          <t>IONIC_LIQ#1</t>
        </is>
      </c>
      <c r="I988" s="36" t="n">
        <v>-177080.6023402454</v>
      </c>
      <c r="J988" s="37" t="inlineStr"/>
    </row>
    <row r="989">
      <c r="A989" s="38" t="inlineStr">
        <is>
          <t>Cu-Fe-O</t>
        </is>
      </c>
      <c r="B989" s="39" t="n">
        <v>1800</v>
      </c>
      <c r="C989" s="39" t="n">
        <v>0.319474</v>
      </c>
      <c r="D989" s="39" t="n">
        <v>0.38</v>
      </c>
      <c r="E989" s="39" t="n">
        <v>0.300526</v>
      </c>
      <c r="F989" s="39" t="inlineStr">
        <is>
          <t>IONIC_LIQ#1; IONIC_LIQ#3</t>
        </is>
      </c>
      <c r="G989" s="39" t="n">
        <v>2</v>
      </c>
      <c r="H989" s="39" t="inlineStr">
        <is>
          <t>IONIC_LIQ#1</t>
        </is>
      </c>
      <c r="I989" s="39" t="n">
        <v>-186161.5158468831</v>
      </c>
      <c r="J989" s="40" t="inlineStr"/>
    </row>
    <row r="990">
      <c r="A990" s="35" t="inlineStr">
        <is>
          <t>Cu-Fe-O</t>
        </is>
      </c>
      <c r="B990" s="36" t="n">
        <v>1800</v>
      </c>
      <c r="C990" s="36" t="n">
        <v>0.319474</v>
      </c>
      <c r="D990" s="36" t="n">
        <v>0.343684</v>
      </c>
      <c r="E990" s="36" t="n">
        <v>0.336842</v>
      </c>
      <c r="F990" s="36" t="inlineStr">
        <is>
          <t>IONIC_LIQ#1; IONIC_LIQ#2</t>
        </is>
      </c>
      <c r="G990" s="36" t="n">
        <v>2</v>
      </c>
      <c r="H990" s="36" t="inlineStr">
        <is>
          <t>IONIC_LIQ#1</t>
        </is>
      </c>
      <c r="I990" s="36" t="n">
        <v>-195087.7183201049</v>
      </c>
      <c r="J990" s="37" t="inlineStr"/>
    </row>
    <row r="991">
      <c r="A991" s="38" t="inlineStr">
        <is>
          <t>Cu-Fe-O</t>
        </is>
      </c>
      <c r="B991" s="39" t="n">
        <v>1800</v>
      </c>
      <c r="C991" s="39" t="n">
        <v>0.319474</v>
      </c>
      <c r="D991" s="39" t="n">
        <v>0.307368</v>
      </c>
      <c r="E991" s="39" t="n">
        <v>0.373158</v>
      </c>
      <c r="F991" s="39" t="inlineStr">
        <is>
          <t>IONIC_LIQ#1; IONIC_LIQ#2</t>
        </is>
      </c>
      <c r="G991" s="39" t="n">
        <v>2</v>
      </c>
      <c r="H991" s="39" t="inlineStr">
        <is>
          <t>IONIC_LIQ#1</t>
        </is>
      </c>
      <c r="I991" s="39" t="n">
        <v>-202323.6608161583</v>
      </c>
      <c r="J991" s="40" t="inlineStr"/>
    </row>
    <row r="992">
      <c r="A992" s="35" t="inlineStr">
        <is>
          <t>Cu-Fe-O</t>
        </is>
      </c>
      <c r="B992" s="36" t="n">
        <v>1800</v>
      </c>
      <c r="C992" s="36" t="n">
        <v>0.319474</v>
      </c>
      <c r="D992" s="36" t="n">
        <v>0.271053</v>
      </c>
      <c r="E992" s="36" t="n">
        <v>0.409474</v>
      </c>
      <c r="F992" s="36" t="inlineStr">
        <is>
          <t>IONIC_LIQ#1; IONIC_LIQ#2</t>
        </is>
      </c>
      <c r="G992" s="36" t="n">
        <v>2</v>
      </c>
      <c r="H992" s="36" t="inlineStr">
        <is>
          <t>IONIC_LIQ#1</t>
        </is>
      </c>
      <c r="I992" s="36" t="n">
        <v>-206169.448324154</v>
      </c>
      <c r="J992" s="37" t="inlineStr"/>
    </row>
    <row r="993">
      <c r="A993" s="38" t="inlineStr">
        <is>
          <t>Cu-Fe-O</t>
        </is>
      </c>
      <c r="B993" s="39" t="n">
        <v>1800</v>
      </c>
      <c r="C993" s="39" t="n">
        <v>0.319474</v>
      </c>
      <c r="D993" s="39" t="n">
        <v>0.234737</v>
      </c>
      <c r="E993" s="39" t="n">
        <v>0.445789</v>
      </c>
      <c r="F993" s="39" t="inlineStr">
        <is>
          <t>IONIC_LIQ#1; IONIC_LIQ#2</t>
        </is>
      </c>
      <c r="G993" s="39" t="n">
        <v>2</v>
      </c>
      <c r="H993" s="39" t="inlineStr">
        <is>
          <t>IONIC_LIQ#1</t>
        </is>
      </c>
      <c r="I993" s="39" t="n">
        <v>-208195.2373459991</v>
      </c>
      <c r="J993" s="40" t="inlineStr"/>
    </row>
    <row r="994">
      <c r="A994" s="35" t="inlineStr">
        <is>
          <t>Cu-Fe-O</t>
        </is>
      </c>
      <c r="B994" s="36" t="n">
        <v>1800</v>
      </c>
      <c r="C994" s="36" t="n">
        <v>0.319474</v>
      </c>
      <c r="D994" s="36" t="n">
        <v>0.198421</v>
      </c>
      <c r="E994" s="36" t="n">
        <v>0.482105</v>
      </c>
      <c r="F994" s="36" t="inlineStr">
        <is>
          <t>GAS#1; IONIC_LIQ#2</t>
        </is>
      </c>
      <c r="G994" s="36" t="n">
        <v>2</v>
      </c>
      <c r="H994" s="36" t="inlineStr">
        <is>
          <t>GAS#1</t>
        </is>
      </c>
      <c r="I994" s="36" t="n">
        <v>-206944.7722828105</v>
      </c>
      <c r="J994" s="37" t="inlineStr"/>
    </row>
    <row r="995">
      <c r="A995" s="38" t="inlineStr">
        <is>
          <t>Cu-Fe-O</t>
        </is>
      </c>
      <c r="B995" s="39" t="n">
        <v>1800</v>
      </c>
      <c r="C995" s="39" t="n">
        <v>0.319474</v>
      </c>
      <c r="D995" s="39" t="n">
        <v>0.162105</v>
      </c>
      <c r="E995" s="39" t="n">
        <v>0.518421</v>
      </c>
      <c r="F995" s="39" t="inlineStr">
        <is>
          <t>GAS#1; IONIC_LIQ#2</t>
        </is>
      </c>
      <c r="G995" s="39" t="n">
        <v>2</v>
      </c>
      <c r="H995" s="39" t="inlineStr">
        <is>
          <t>GAS#1</t>
        </is>
      </c>
      <c r="I995" s="39" t="n">
        <v>-203660.9192414792</v>
      </c>
      <c r="J995" s="40" t="inlineStr"/>
    </row>
    <row r="996">
      <c r="A996" s="35" t="inlineStr">
        <is>
          <t>Cu-Fe-O</t>
        </is>
      </c>
      <c r="B996" s="36" t="n">
        <v>1800</v>
      </c>
      <c r="C996" s="36" t="n">
        <v>0.319474</v>
      </c>
      <c r="D996" s="36" t="n">
        <v>0.125789</v>
      </c>
      <c r="E996" s="36" t="n">
        <v>0.554737</v>
      </c>
      <c r="F996" s="36" t="inlineStr">
        <is>
          <t>GAS#1; IONIC_LIQ#2</t>
        </is>
      </c>
      <c r="G996" s="36" t="n">
        <v>2</v>
      </c>
      <c r="H996" s="36" t="inlineStr">
        <is>
          <t>GAS#1</t>
        </is>
      </c>
      <c r="I996" s="36" t="n">
        <v>-200313.8897102822</v>
      </c>
      <c r="J996" s="37" t="inlineStr"/>
    </row>
    <row r="997">
      <c r="A997" s="38" t="inlineStr">
        <is>
          <t>Cu-Fe-O</t>
        </is>
      </c>
      <c r="B997" s="39" t="n">
        <v>1800</v>
      </c>
      <c r="C997" s="39" t="n">
        <v>0.319474</v>
      </c>
      <c r="D997" s="39" t="n">
        <v>0.089474</v>
      </c>
      <c r="E997" s="39" t="n">
        <v>0.5910530000000001</v>
      </c>
      <c r="F997" s="39" t="inlineStr">
        <is>
          <t>GAS#1; IONIC_LIQ#2</t>
        </is>
      </c>
      <c r="G997" s="39" t="n">
        <v>2</v>
      </c>
      <c r="H997" s="39" t="inlineStr">
        <is>
          <t>GAS#1</t>
        </is>
      </c>
      <c r="I997" s="39" t="n">
        <v>-196876.9653583767</v>
      </c>
      <c r="J997" s="40" t="inlineStr"/>
    </row>
    <row r="998">
      <c r="A998" s="35" t="inlineStr">
        <is>
          <t>Cu-Fe-O</t>
        </is>
      </c>
      <c r="B998" s="36" t="n">
        <v>1800</v>
      </c>
      <c r="C998" s="36" t="n">
        <v>0.319474</v>
      </c>
      <c r="D998" s="36" t="n">
        <v>0.053158</v>
      </c>
      <c r="E998" s="36" t="n">
        <v>0.627368</v>
      </c>
      <c r="F998" s="36" t="inlineStr">
        <is>
          <t>GAS#1; IONIC_LIQ#2</t>
        </is>
      </c>
      <c r="G998" s="36" t="n">
        <v>2</v>
      </c>
      <c r="H998" s="36" t="inlineStr">
        <is>
          <t>GAS#1</t>
        </is>
      </c>
      <c r="I998" s="36" t="n">
        <v>-193296.5526205873</v>
      </c>
      <c r="J998" s="37" t="inlineStr"/>
    </row>
    <row r="999">
      <c r="A999" s="38" t="inlineStr">
        <is>
          <t>Cu-Fe-O</t>
        </is>
      </c>
      <c r="B999" s="39" t="n">
        <v>1800</v>
      </c>
      <c r="C999" s="39" t="n">
        <v>0.319474</v>
      </c>
      <c r="D999" s="39" t="n">
        <v>0.016842</v>
      </c>
      <c r="E999" s="39" t="n">
        <v>0.6636840000000001</v>
      </c>
      <c r="F999" s="39" t="inlineStr">
        <is>
          <t>GAS#1; IONIC_LIQ#2</t>
        </is>
      </c>
      <c r="G999" s="39" t="n">
        <v>2</v>
      </c>
      <c r="H999" s="39" t="inlineStr">
        <is>
          <t>GAS#1</t>
        </is>
      </c>
      <c r="I999" s="39" t="n">
        <v>-189418.0681154887</v>
      </c>
      <c r="J999" s="40" t="inlineStr"/>
    </row>
    <row r="1000">
      <c r="A1000" s="35" t="inlineStr">
        <is>
          <t>Cu-Fe-O</t>
        </is>
      </c>
      <c r="B1000" s="36" t="n">
        <v>1800</v>
      </c>
      <c r="C1000" s="36" t="n">
        <v>0.345263</v>
      </c>
      <c r="D1000" s="36" t="n">
        <v>0.644737</v>
      </c>
      <c r="E1000" s="36" t="n">
        <v>0.01</v>
      </c>
      <c r="F1000" s="36" t="inlineStr">
        <is>
          <t>IONIC_LIQ#1; IONIC_LIQ#2</t>
        </is>
      </c>
      <c r="G1000" s="36" t="n">
        <v>2</v>
      </c>
      <c r="H1000" s="36" t="inlineStr">
        <is>
          <t>IONIC_LIQ#1</t>
        </is>
      </c>
      <c r="I1000" s="36" t="n">
        <v>-113267.2923020688</v>
      </c>
      <c r="J1000" s="37" t="inlineStr"/>
    </row>
    <row r="1001">
      <c r="A1001" s="38" t="inlineStr">
        <is>
          <t>Cu-Fe-O</t>
        </is>
      </c>
      <c r="B1001" s="39" t="n">
        <v>1800</v>
      </c>
      <c r="C1001" s="39" t="n">
        <v>0.345263</v>
      </c>
      <c r="D1001" s="39" t="n">
        <v>0.608421</v>
      </c>
      <c r="E1001" s="39" t="n">
        <v>0.046316</v>
      </c>
      <c r="F1001" s="39" t="inlineStr">
        <is>
          <t>IONIC_LIQ#1; IONIC_LIQ#2</t>
        </is>
      </c>
      <c r="G1001" s="39" t="n">
        <v>2</v>
      </c>
      <c r="H1001" s="39" t="inlineStr">
        <is>
          <t>IONIC_LIQ#1</t>
        </is>
      </c>
      <c r="I1001" s="39" t="n">
        <v>-122410.3620670836</v>
      </c>
      <c r="J1001" s="40" t="inlineStr"/>
    </row>
    <row r="1002">
      <c r="A1002" s="35" t="inlineStr">
        <is>
          <t>Cu-Fe-O</t>
        </is>
      </c>
      <c r="B1002" s="36" t="n">
        <v>1800</v>
      </c>
      <c r="C1002" s="36" t="n">
        <v>0.345263</v>
      </c>
      <c r="D1002" s="36" t="n">
        <v>0.572105</v>
      </c>
      <c r="E1002" s="36" t="n">
        <v>0.082632</v>
      </c>
      <c r="F1002" s="36" t="inlineStr">
        <is>
          <t>IONIC_LIQ#1; IONIC_LIQ#2</t>
        </is>
      </c>
      <c r="G1002" s="36" t="n">
        <v>2</v>
      </c>
      <c r="H1002" s="36" t="inlineStr">
        <is>
          <t>IONIC_LIQ#1</t>
        </is>
      </c>
      <c r="I1002" s="36" t="n">
        <v>-131548.757000198</v>
      </c>
      <c r="J1002" s="37" t="inlineStr"/>
    </row>
    <row r="1003">
      <c r="A1003" s="38" t="inlineStr">
        <is>
          <t>Cu-Fe-O</t>
        </is>
      </c>
      <c r="B1003" s="39" t="n">
        <v>1800</v>
      </c>
      <c r="C1003" s="39" t="n">
        <v>0.345263</v>
      </c>
      <c r="D1003" s="39" t="n">
        <v>0.535789</v>
      </c>
      <c r="E1003" s="39" t="n">
        <v>0.118947</v>
      </c>
      <c r="F1003" s="39" t="inlineStr">
        <is>
          <t>IONIC_LIQ#1; IONIC_LIQ#2</t>
        </is>
      </c>
      <c r="G1003" s="39" t="n">
        <v>2</v>
      </c>
      <c r="H1003" s="39" t="inlineStr">
        <is>
          <t>IONIC_LIQ#1</t>
        </is>
      </c>
      <c r="I1003" s="39" t="n">
        <v>-140681.9480509116</v>
      </c>
      <c r="J1003" s="40" t="inlineStr"/>
    </row>
    <row r="1004">
      <c r="A1004" s="35" t="inlineStr">
        <is>
          <t>Cu-Fe-O</t>
        </is>
      </c>
      <c r="B1004" s="36" t="n">
        <v>1800</v>
      </c>
      <c r="C1004" s="36" t="n">
        <v>0.345263</v>
      </c>
      <c r="D1004" s="36" t="n">
        <v>0.499474</v>
      </c>
      <c r="E1004" s="36" t="n">
        <v>0.155263</v>
      </c>
      <c r="F1004" s="36" t="inlineStr">
        <is>
          <t>IONIC_LIQ#1; IONIC_LIQ#2</t>
        </is>
      </c>
      <c r="G1004" s="36" t="n">
        <v>2</v>
      </c>
      <c r="H1004" s="36" t="inlineStr">
        <is>
          <t>IONIC_LIQ#1</t>
        </is>
      </c>
      <c r="I1004" s="36" t="n">
        <v>-149809.2004218911</v>
      </c>
      <c r="J1004" s="37" t="inlineStr"/>
    </row>
    <row r="1005">
      <c r="A1005" s="38" t="inlineStr">
        <is>
          <t>Cu-Fe-O</t>
        </is>
      </c>
      <c r="B1005" s="39" t="n">
        <v>1800</v>
      </c>
      <c r="C1005" s="39" t="n">
        <v>0.345263</v>
      </c>
      <c r="D1005" s="39" t="n">
        <v>0.463158</v>
      </c>
      <c r="E1005" s="39" t="n">
        <v>0.191579</v>
      </c>
      <c r="F1005" s="39" t="inlineStr">
        <is>
          <t>IONIC_LIQ#1; IONIC_LIQ#2</t>
        </is>
      </c>
      <c r="G1005" s="39" t="n">
        <v>2</v>
      </c>
      <c r="H1005" s="39" t="inlineStr">
        <is>
          <t>IONIC_LIQ#1</t>
        </is>
      </c>
      <c r="I1005" s="39" t="n">
        <v>-158929.4082969569</v>
      </c>
      <c r="J1005" s="40" t="inlineStr"/>
    </row>
    <row r="1006">
      <c r="A1006" s="35" t="inlineStr">
        <is>
          <t>Cu-Fe-O</t>
        </is>
      </c>
      <c r="B1006" s="36" t="n">
        <v>1800</v>
      </c>
      <c r="C1006" s="36" t="n">
        <v>0.345263</v>
      </c>
      <c r="D1006" s="36" t="n">
        <v>0.426842</v>
      </c>
      <c r="E1006" s="36" t="n">
        <v>0.227895</v>
      </c>
      <c r="F1006" s="36" t="inlineStr">
        <is>
          <t>IONIC_LIQ#1; IONIC_LIQ#2</t>
        </is>
      </c>
      <c r="G1006" s="36" t="n">
        <v>2</v>
      </c>
      <c r="H1006" s="36" t="inlineStr">
        <is>
          <t>IONIC_LIQ#1</t>
        </is>
      </c>
      <c r="I1006" s="36" t="n">
        <v>-168040.53197448</v>
      </c>
      <c r="J1006" s="37" t="inlineStr"/>
    </row>
    <row r="1007">
      <c r="A1007" s="38" t="inlineStr">
        <is>
          <t>Cu-Fe-O</t>
        </is>
      </c>
      <c r="B1007" s="39" t="n">
        <v>1800</v>
      </c>
      <c r="C1007" s="39" t="n">
        <v>0.345263</v>
      </c>
      <c r="D1007" s="39" t="n">
        <v>0.390526</v>
      </c>
      <c r="E1007" s="39" t="n">
        <v>0.264211</v>
      </c>
      <c r="F1007" s="39" t="inlineStr">
        <is>
          <t>IONIC_LIQ#1; IONIC_LIQ#2</t>
        </is>
      </c>
      <c r="G1007" s="39" t="n">
        <v>2</v>
      </c>
      <c r="H1007" s="39" t="inlineStr">
        <is>
          <t>IONIC_LIQ#1</t>
        </is>
      </c>
      <c r="I1007" s="39" t="n">
        <v>-177136.5703655691</v>
      </c>
      <c r="J1007" s="40" t="inlineStr"/>
    </row>
    <row r="1008">
      <c r="A1008" s="35" t="inlineStr">
        <is>
          <t>Cu-Fe-O</t>
        </is>
      </c>
      <c r="B1008" s="36" t="n">
        <v>1800</v>
      </c>
      <c r="C1008" s="36" t="n">
        <v>0.345263</v>
      </c>
      <c r="D1008" s="36" t="n">
        <v>0.354211</v>
      </c>
      <c r="E1008" s="36" t="n">
        <v>0.300526</v>
      </c>
      <c r="F1008" s="36" t="inlineStr">
        <is>
          <t>IONIC_LIQ#1; IONIC_LIQ#2</t>
        </is>
      </c>
      <c r="G1008" s="36" t="n">
        <v>2</v>
      </c>
      <c r="H1008" s="36" t="inlineStr">
        <is>
          <t>IONIC_LIQ#1</t>
        </is>
      </c>
      <c r="I1008" s="36" t="n">
        <v>-186183.8947669461</v>
      </c>
      <c r="J1008" s="37" t="inlineStr"/>
    </row>
    <row r="1009">
      <c r="A1009" s="38" t="inlineStr">
        <is>
          <t>Cu-Fe-O</t>
        </is>
      </c>
      <c r="B1009" s="39" t="n">
        <v>1800</v>
      </c>
      <c r="C1009" s="39" t="n">
        <v>0.345263</v>
      </c>
      <c r="D1009" s="39" t="n">
        <v>0.317895</v>
      </c>
      <c r="E1009" s="39" t="n">
        <v>0.336842</v>
      </c>
      <c r="F1009" s="39" t="inlineStr">
        <is>
          <t>IONIC_LIQ#1; IONIC_LIQ#3</t>
        </is>
      </c>
      <c r="G1009" s="39" t="n">
        <v>2</v>
      </c>
      <c r="H1009" s="39" t="inlineStr">
        <is>
          <t>IONIC_LIQ#1</t>
        </is>
      </c>
      <c r="I1009" s="39" t="n">
        <v>-194813.1030673868</v>
      </c>
      <c r="J1009" s="40" t="inlineStr"/>
    </row>
    <row r="1010">
      <c r="A1010" s="35" t="inlineStr">
        <is>
          <t>Cu-Fe-O</t>
        </is>
      </c>
      <c r="B1010" s="36" t="n">
        <v>1800</v>
      </c>
      <c r="C1010" s="36" t="n">
        <v>0.345263</v>
      </c>
      <c r="D1010" s="36" t="n">
        <v>0.281579</v>
      </c>
      <c r="E1010" s="36" t="n">
        <v>0.373158</v>
      </c>
      <c r="F1010" s="36" t="inlineStr">
        <is>
          <t>IONIC_LIQ#1; IONIC_LIQ#2</t>
        </is>
      </c>
      <c r="G1010" s="36" t="n">
        <v>2</v>
      </c>
      <c r="H1010" s="36" t="inlineStr">
        <is>
          <t>IONIC_LIQ#1</t>
        </is>
      </c>
      <c r="I1010" s="36" t="n">
        <v>-200657.8609749817</v>
      </c>
      <c r="J1010" s="37" t="inlineStr"/>
    </row>
    <row r="1011">
      <c r="A1011" s="38" t="inlineStr">
        <is>
          <t>Cu-Fe-O</t>
        </is>
      </c>
      <c r="B1011" s="39" t="n">
        <v>1800</v>
      </c>
      <c r="C1011" s="39" t="n">
        <v>0.345263</v>
      </c>
      <c r="D1011" s="39" t="n">
        <v>0.245263</v>
      </c>
      <c r="E1011" s="39" t="n">
        <v>0.409474</v>
      </c>
      <c r="F1011" s="39" t="inlineStr">
        <is>
          <t>IONIC_LIQ#1; IONIC_LIQ#2</t>
        </is>
      </c>
      <c r="G1011" s="39" t="n">
        <v>2</v>
      </c>
      <c r="H1011" s="39" t="inlineStr">
        <is>
          <t>IONIC_LIQ#1</t>
        </is>
      </c>
      <c r="I1011" s="39" t="n">
        <v>-203564.3172438103</v>
      </c>
      <c r="J1011" s="40" t="inlineStr"/>
    </row>
    <row r="1012">
      <c r="A1012" s="35" t="inlineStr">
        <is>
          <t>Cu-Fe-O</t>
        </is>
      </c>
      <c r="B1012" s="36" t="n">
        <v>1800</v>
      </c>
      <c r="C1012" s="36" t="n">
        <v>0.345263</v>
      </c>
      <c r="D1012" s="36" t="n">
        <v>0.208947</v>
      </c>
      <c r="E1012" s="36" t="n">
        <v>0.445789</v>
      </c>
      <c r="F1012" s="36" t="inlineStr">
        <is>
          <t>IONIC_LIQ#2</t>
        </is>
      </c>
      <c r="G1012" s="36" t="n">
        <v>1</v>
      </c>
      <c r="H1012" s="36" t="inlineStr">
        <is>
          <t>IONIC_LIQ#2</t>
        </is>
      </c>
      <c r="I1012" s="36" t="n">
        <v>-205034.7319187926</v>
      </c>
      <c r="J1012" s="37" t="inlineStr"/>
    </row>
    <row r="1013">
      <c r="A1013" s="38" t="inlineStr">
        <is>
          <t>Cu-Fe-O</t>
        </is>
      </c>
      <c r="B1013" s="39" t="n">
        <v>1800</v>
      </c>
      <c r="C1013" s="39" t="n">
        <v>0.345263</v>
      </c>
      <c r="D1013" s="39" t="n">
        <v>0.172632</v>
      </c>
      <c r="E1013" s="39" t="n">
        <v>0.482105</v>
      </c>
      <c r="F1013" s="39" t="inlineStr">
        <is>
          <t>GAS#1; IONIC_LIQ#2</t>
        </is>
      </c>
      <c r="G1013" s="39" t="n">
        <v>2</v>
      </c>
      <c r="H1013" s="39" t="inlineStr">
        <is>
          <t>GAS#1</t>
        </is>
      </c>
      <c r="I1013" s="39" t="n">
        <v>-202722.9391654442</v>
      </c>
      <c r="J1013" s="40" t="inlineStr"/>
    </row>
    <row r="1014">
      <c r="A1014" s="35" t="inlineStr">
        <is>
          <t>Cu-Fe-O</t>
        </is>
      </c>
      <c r="B1014" s="36" t="n">
        <v>1800</v>
      </c>
      <c r="C1014" s="36" t="n">
        <v>0.345263</v>
      </c>
      <c r="D1014" s="36" t="n">
        <v>0.136316</v>
      </c>
      <c r="E1014" s="36" t="n">
        <v>0.518421</v>
      </c>
      <c r="F1014" s="36" t="inlineStr">
        <is>
          <t>GAS#1; IONIC_LIQ#2</t>
        </is>
      </c>
      <c r="G1014" s="36" t="n">
        <v>2</v>
      </c>
      <c r="H1014" s="36" t="inlineStr">
        <is>
          <t>GAS#1</t>
        </is>
      </c>
      <c r="I1014" s="36" t="n">
        <v>-199373.9906617235</v>
      </c>
      <c r="J1014" s="37" t="inlineStr"/>
    </row>
    <row r="1015">
      <c r="A1015" s="38" t="inlineStr">
        <is>
          <t>Cu-Fe-O</t>
        </is>
      </c>
      <c r="B1015" s="39" t="n">
        <v>1800</v>
      </c>
      <c r="C1015" s="39" t="n">
        <v>0.345263</v>
      </c>
      <c r="D1015" s="39" t="n">
        <v>0.1</v>
      </c>
      <c r="E1015" s="39" t="n">
        <v>0.554737</v>
      </c>
      <c r="F1015" s="39" t="inlineStr">
        <is>
          <t>GAS#1; IONIC_LIQ#2</t>
        </is>
      </c>
      <c r="G1015" s="39" t="n">
        <v>2</v>
      </c>
      <c r="H1015" s="39" t="inlineStr">
        <is>
          <t>GAS#1</t>
        </is>
      </c>
      <c r="I1015" s="39" t="n">
        <v>-195942.4335991973</v>
      </c>
      <c r="J1015" s="40" t="inlineStr"/>
    </row>
    <row r="1016">
      <c r="A1016" s="35" t="inlineStr">
        <is>
          <t>Cu-Fe-O</t>
        </is>
      </c>
      <c r="B1016" s="36" t="n">
        <v>1800</v>
      </c>
      <c r="C1016" s="36" t="n">
        <v>0.345263</v>
      </c>
      <c r="D1016" s="36" t="n">
        <v>0.063684</v>
      </c>
      <c r="E1016" s="36" t="n">
        <v>0.5910530000000001</v>
      </c>
      <c r="F1016" s="36" t="inlineStr">
        <is>
          <t>GAS#1; IONIC_LIQ#2</t>
        </is>
      </c>
      <c r="G1016" s="36" t="n">
        <v>2</v>
      </c>
      <c r="H1016" s="36" t="inlineStr">
        <is>
          <t>GAS#1</t>
        </is>
      </c>
      <c r="I1016" s="36" t="n">
        <v>-192384.7941755091</v>
      </c>
      <c r="J1016" s="37" t="inlineStr"/>
    </row>
    <row r="1017">
      <c r="A1017" s="38" t="inlineStr">
        <is>
          <t>Cu-Fe-O</t>
        </is>
      </c>
      <c r="B1017" s="39" t="n">
        <v>1800</v>
      </c>
      <c r="C1017" s="39" t="n">
        <v>0.345263</v>
      </c>
      <c r="D1017" s="39" t="n">
        <v>0.027368</v>
      </c>
      <c r="E1017" s="39" t="n">
        <v>0.627368</v>
      </c>
      <c r="F1017" s="39" t="inlineStr">
        <is>
          <t>GAS#1; IONIC_LIQ#2</t>
        </is>
      </c>
      <c r="G1017" s="39" t="n">
        <v>2</v>
      </c>
      <c r="H1017" s="39" t="inlineStr">
        <is>
          <t>GAS#1</t>
        </is>
      </c>
      <c r="I1017" s="39" t="n">
        <v>-188593.5755335421</v>
      </c>
      <c r="J1017" s="40" t="inlineStr"/>
    </row>
    <row r="1018">
      <c r="A1018" s="35" t="inlineStr">
        <is>
          <t>Cu-Fe-O</t>
        </is>
      </c>
      <c r="B1018" s="36" t="n">
        <v>1800</v>
      </c>
      <c r="C1018" s="36" t="n">
        <v>0.371053</v>
      </c>
      <c r="D1018" s="36" t="n">
        <v>0.618947</v>
      </c>
      <c r="E1018" s="36" t="n">
        <v>0.01</v>
      </c>
      <c r="F1018" s="36" t="inlineStr">
        <is>
          <t>IONIC_LIQ#1; IONIC_LIQ#2</t>
        </is>
      </c>
      <c r="G1018" s="36" t="n">
        <v>2</v>
      </c>
      <c r="H1018" s="36" t="inlineStr">
        <is>
          <t>IONIC_LIQ#1</t>
        </is>
      </c>
      <c r="I1018" s="36" t="n">
        <v>-113360.1669957651</v>
      </c>
      <c r="J1018" s="37" t="inlineStr"/>
    </row>
    <row r="1019">
      <c r="A1019" s="38" t="inlineStr">
        <is>
          <t>Cu-Fe-O</t>
        </is>
      </c>
      <c r="B1019" s="39" t="n">
        <v>1800</v>
      </c>
      <c r="C1019" s="39" t="n">
        <v>0.371053</v>
      </c>
      <c r="D1019" s="39" t="n">
        <v>0.582632</v>
      </c>
      <c r="E1019" s="39" t="n">
        <v>0.046316</v>
      </c>
      <c r="F1019" s="39" t="inlineStr">
        <is>
          <t>IONIC_LIQ#1; IONIC_LIQ#2</t>
        </is>
      </c>
      <c r="G1019" s="39" t="n">
        <v>2</v>
      </c>
      <c r="H1019" s="39" t="inlineStr">
        <is>
          <t>IONIC_LIQ#1</t>
        </is>
      </c>
      <c r="I1019" s="39" t="n">
        <v>-122498.8264669174</v>
      </c>
      <c r="J1019" s="40" t="inlineStr"/>
    </row>
    <row r="1020">
      <c r="A1020" s="35" t="inlineStr">
        <is>
          <t>Cu-Fe-O</t>
        </is>
      </c>
      <c r="B1020" s="36" t="n">
        <v>1800</v>
      </c>
      <c r="C1020" s="36" t="n">
        <v>0.371053</v>
      </c>
      <c r="D1020" s="36" t="n">
        <v>0.546316</v>
      </c>
      <c r="E1020" s="36" t="n">
        <v>0.082632</v>
      </c>
      <c r="F1020" s="36" t="inlineStr">
        <is>
          <t>IONIC_LIQ#1; IONIC_LIQ#2</t>
        </is>
      </c>
      <c r="G1020" s="36" t="n">
        <v>2</v>
      </c>
      <c r="H1020" s="36" t="inlineStr">
        <is>
          <t>IONIC_LIQ#1</t>
        </is>
      </c>
      <c r="I1020" s="36" t="n">
        <v>-131632.7102892415</v>
      </c>
      <c r="J1020" s="37" t="inlineStr"/>
    </row>
    <row r="1021">
      <c r="A1021" s="38" t="inlineStr">
        <is>
          <t>Cu-Fe-O</t>
        </is>
      </c>
      <c r="B1021" s="39" t="n">
        <v>1800</v>
      </c>
      <c r="C1021" s="39" t="n">
        <v>0.371053</v>
      </c>
      <c r="D1021" s="39" t="n">
        <v>0.51</v>
      </c>
      <c r="E1021" s="39" t="n">
        <v>0.118947</v>
      </c>
      <c r="F1021" s="39" t="inlineStr">
        <is>
          <t>IONIC_LIQ#1; IONIC_LIQ#2</t>
        </is>
      </c>
      <c r="G1021" s="39" t="n">
        <v>2</v>
      </c>
      <c r="H1021" s="39" t="inlineStr">
        <is>
          <t>IONIC_LIQ#1</t>
        </is>
      </c>
      <c r="I1021" s="39" t="n">
        <v>-140761.2156890828</v>
      </c>
      <c r="J1021" s="40" t="inlineStr"/>
    </row>
    <row r="1022">
      <c r="A1022" s="35" t="inlineStr">
        <is>
          <t>Cu-Fe-O</t>
        </is>
      </c>
      <c r="B1022" s="36" t="n">
        <v>1800</v>
      </c>
      <c r="C1022" s="36" t="n">
        <v>0.371053</v>
      </c>
      <c r="D1022" s="36" t="n">
        <v>0.473684</v>
      </c>
      <c r="E1022" s="36" t="n">
        <v>0.155263</v>
      </c>
      <c r="F1022" s="36" t="inlineStr">
        <is>
          <t>IONIC_LIQ#1; IONIC_LIQ#2</t>
        </is>
      </c>
      <c r="G1022" s="36" t="n">
        <v>2</v>
      </c>
      <c r="H1022" s="36" t="inlineStr">
        <is>
          <t>IONIC_LIQ#1</t>
        </is>
      </c>
      <c r="I1022" s="36" t="n">
        <v>-149883.4790663833</v>
      </c>
      <c r="J1022" s="37" t="inlineStr"/>
    </row>
    <row r="1023">
      <c r="A1023" s="38" t="inlineStr">
        <is>
          <t>Cu-Fe-O</t>
        </is>
      </c>
      <c r="B1023" s="39" t="n">
        <v>1800</v>
      </c>
      <c r="C1023" s="39" t="n">
        <v>0.371053</v>
      </c>
      <c r="D1023" s="39" t="n">
        <v>0.437368</v>
      </c>
      <c r="E1023" s="39" t="n">
        <v>0.191579</v>
      </c>
      <c r="F1023" s="39" t="inlineStr">
        <is>
          <t>IONIC_LIQ#1; IONIC_LIQ#2</t>
        </is>
      </c>
      <c r="G1023" s="39" t="n">
        <v>2</v>
      </c>
      <c r="H1023" s="39" t="inlineStr">
        <is>
          <t>IONIC_LIQ#1</t>
        </is>
      </c>
      <c r="I1023" s="39" t="n">
        <v>-158998.081208722</v>
      </c>
      <c r="J1023" s="40" t="inlineStr"/>
    </row>
    <row r="1024">
      <c r="A1024" s="35" t="inlineStr">
        <is>
          <t>Cu-Fe-O</t>
        </is>
      </c>
      <c r="B1024" s="36" t="n">
        <v>1800</v>
      </c>
      <c r="C1024" s="36" t="n">
        <v>0.371053</v>
      </c>
      <c r="D1024" s="36" t="n">
        <v>0.401053</v>
      </c>
      <c r="E1024" s="36" t="n">
        <v>0.227895</v>
      </c>
      <c r="F1024" s="36" t="inlineStr">
        <is>
          <t>IONIC_LIQ#1; IONIC_LIQ#3</t>
        </is>
      </c>
      <c r="G1024" s="36" t="n">
        <v>2</v>
      </c>
      <c r="H1024" s="36" t="inlineStr">
        <is>
          <t>IONIC_LIQ#1</t>
        </is>
      </c>
      <c r="I1024" s="36" t="n">
        <v>-168101.8000400358</v>
      </c>
      <c r="J1024" s="37" t="inlineStr"/>
    </row>
    <row r="1025">
      <c r="A1025" s="38" t="inlineStr">
        <is>
          <t>Cu-Fe-O</t>
        </is>
      </c>
      <c r="B1025" s="39" t="n">
        <v>1800</v>
      </c>
      <c r="C1025" s="39" t="n">
        <v>0.371053</v>
      </c>
      <c r="D1025" s="39" t="n">
        <v>0.364737</v>
      </c>
      <c r="E1025" s="39" t="n">
        <v>0.264211</v>
      </c>
      <c r="F1025" s="39" t="inlineStr">
        <is>
          <t>IONIC_LIQ#1; IONIC_LIQ#3</t>
        </is>
      </c>
      <c r="G1025" s="39" t="n">
        <v>2</v>
      </c>
      <c r="H1025" s="39" t="inlineStr">
        <is>
          <t>IONIC_LIQ#1</t>
        </is>
      </c>
      <c r="I1025" s="39" t="n">
        <v>-177182.293258835</v>
      </c>
      <c r="J1025" s="40" t="inlineStr"/>
    </row>
    <row r="1026">
      <c r="A1026" s="35" t="inlineStr">
        <is>
          <t>Cu-Fe-O</t>
        </is>
      </c>
      <c r="B1026" s="36" t="n">
        <v>1800</v>
      </c>
      <c r="C1026" s="36" t="n">
        <v>0.371053</v>
      </c>
      <c r="D1026" s="36" t="n">
        <v>0.328421</v>
      </c>
      <c r="E1026" s="36" t="n">
        <v>0.300526</v>
      </c>
      <c r="F1026" s="36" t="inlineStr">
        <is>
          <t>IONIC_LIQ#1; IONIC_LIQ#3</t>
        </is>
      </c>
      <c r="G1026" s="36" t="n">
        <v>2</v>
      </c>
      <c r="H1026" s="36" t="inlineStr">
        <is>
          <t>IONIC_LIQ#1</t>
        </is>
      </c>
      <c r="I1026" s="36" t="n">
        <v>-186157.0720732597</v>
      </c>
      <c r="J1026" s="37" t="inlineStr"/>
    </row>
    <row r="1027">
      <c r="A1027" s="38" t="inlineStr">
        <is>
          <t>Cu-Fe-O</t>
        </is>
      </c>
      <c r="B1027" s="39" t="n">
        <v>1800</v>
      </c>
      <c r="C1027" s="39" t="n">
        <v>0.371053</v>
      </c>
      <c r="D1027" s="39" t="n">
        <v>0.292105</v>
      </c>
      <c r="E1027" s="39" t="n">
        <v>0.336842</v>
      </c>
      <c r="F1027" s="39" t="inlineStr">
        <is>
          <t>IONIC_LIQ#1; IONIC_LIQ#2</t>
        </is>
      </c>
      <c r="G1027" s="39" t="n">
        <v>2</v>
      </c>
      <c r="H1027" s="39" t="inlineStr">
        <is>
          <t>IONIC_LIQ#1</t>
        </is>
      </c>
      <c r="I1027" s="39" t="n">
        <v>-194078.6192247369</v>
      </c>
      <c r="J1027" s="40" t="inlineStr"/>
    </row>
    <row r="1028">
      <c r="A1028" s="35" t="inlineStr">
        <is>
          <t>Cu-Fe-O</t>
        </is>
      </c>
      <c r="B1028" s="36" t="n">
        <v>1800</v>
      </c>
      <c r="C1028" s="36" t="n">
        <v>0.371053</v>
      </c>
      <c r="D1028" s="36" t="n">
        <v>0.255789</v>
      </c>
      <c r="E1028" s="36" t="n">
        <v>0.373158</v>
      </c>
      <c r="F1028" s="36" t="inlineStr">
        <is>
          <t>IONIC_LIQ#1; IONIC_LIQ#2</t>
        </is>
      </c>
      <c r="G1028" s="36" t="n">
        <v>2</v>
      </c>
      <c r="H1028" s="36" t="inlineStr">
        <is>
          <t>IONIC_LIQ#1</t>
        </is>
      </c>
      <c r="I1028" s="36" t="n">
        <v>-198518.2507096115</v>
      </c>
      <c r="J1028" s="37" t="inlineStr"/>
    </row>
    <row r="1029">
      <c r="A1029" s="38" t="inlineStr">
        <is>
          <t>Cu-Fe-O</t>
        </is>
      </c>
      <c r="B1029" s="39" t="n">
        <v>1800</v>
      </c>
      <c r="C1029" s="39" t="n">
        <v>0.371053</v>
      </c>
      <c r="D1029" s="39" t="n">
        <v>0.219474</v>
      </c>
      <c r="E1029" s="39" t="n">
        <v>0.409474</v>
      </c>
      <c r="F1029" s="39" t="inlineStr">
        <is>
          <t>IONIC_LIQ#1; IONIC_LIQ#2</t>
        </is>
      </c>
      <c r="G1029" s="39" t="n">
        <v>2</v>
      </c>
      <c r="H1029" s="39" t="inlineStr">
        <is>
          <t>IONIC_LIQ#1</t>
        </is>
      </c>
      <c r="I1029" s="39" t="n">
        <v>-200725.0079337199</v>
      </c>
      <c r="J1029" s="40" t="inlineStr"/>
    </row>
    <row r="1030">
      <c r="A1030" s="35" t="inlineStr">
        <is>
          <t>Cu-Fe-O</t>
        </is>
      </c>
      <c r="B1030" s="36" t="n">
        <v>1800</v>
      </c>
      <c r="C1030" s="36" t="n">
        <v>0.371053</v>
      </c>
      <c r="D1030" s="36" t="n">
        <v>0.183158</v>
      </c>
      <c r="E1030" s="36" t="n">
        <v>0.445789</v>
      </c>
      <c r="F1030" s="36" t="inlineStr">
        <is>
          <t>IONIC_LIQ#2</t>
        </is>
      </c>
      <c r="G1030" s="36" t="n">
        <v>1</v>
      </c>
      <c r="H1030" s="36" t="inlineStr">
        <is>
          <t>IONIC_LIQ#2</t>
        </is>
      </c>
      <c r="I1030" s="36" t="n">
        <v>-201442.2790506576</v>
      </c>
      <c r="J1030" s="37" t="inlineStr"/>
    </row>
    <row r="1031">
      <c r="A1031" s="38" t="inlineStr">
        <is>
          <t>Cu-Fe-O</t>
        </is>
      </c>
      <c r="B1031" s="39" t="n">
        <v>1800</v>
      </c>
      <c r="C1031" s="39" t="n">
        <v>0.371053</v>
      </c>
      <c r="D1031" s="39" t="n">
        <v>0.146842</v>
      </c>
      <c r="E1031" s="39" t="n">
        <v>0.482105</v>
      </c>
      <c r="F1031" s="39" t="inlineStr">
        <is>
          <t>GAS#1; IONIC_LIQ#2</t>
        </is>
      </c>
      <c r="G1031" s="39" t="n">
        <v>2</v>
      </c>
      <c r="H1031" s="39" t="inlineStr">
        <is>
          <t>GAS#1</t>
        </is>
      </c>
      <c r="I1031" s="39" t="n">
        <v>-198434.08434094</v>
      </c>
      <c r="J1031" s="40" t="inlineStr"/>
    </row>
    <row r="1032">
      <c r="A1032" s="35" t="inlineStr">
        <is>
          <t>Cu-Fe-O</t>
        </is>
      </c>
      <c r="B1032" s="36" t="n">
        <v>1800</v>
      </c>
      <c r="C1032" s="36" t="n">
        <v>0.371053</v>
      </c>
      <c r="D1032" s="36" t="n">
        <v>0.110526</v>
      </c>
      <c r="E1032" s="36" t="n">
        <v>0.518421</v>
      </c>
      <c r="F1032" s="36" t="inlineStr">
        <is>
          <t>GAS#1; IONIC_LIQ#2</t>
        </is>
      </c>
      <c r="G1032" s="36" t="n">
        <v>2</v>
      </c>
      <c r="H1032" s="36" t="inlineStr">
        <is>
          <t>GAS#1</t>
        </is>
      </c>
      <c r="I1032" s="36" t="n">
        <v>-195007.0307952368</v>
      </c>
      <c r="J1032" s="37" t="inlineStr"/>
    </row>
    <row r="1033">
      <c r="A1033" s="38" t="inlineStr">
        <is>
          <t>Cu-Fe-O</t>
        </is>
      </c>
      <c r="B1033" s="39" t="n">
        <v>1800</v>
      </c>
      <c r="C1033" s="39" t="n">
        <v>0.371053</v>
      </c>
      <c r="D1033" s="39" t="n">
        <v>0.074211</v>
      </c>
      <c r="E1033" s="39" t="n">
        <v>0.554737</v>
      </c>
      <c r="F1033" s="39" t="inlineStr">
        <is>
          <t>GAS#1; IONIC_LIQ#2</t>
        </is>
      </c>
      <c r="G1033" s="39" t="n">
        <v>2</v>
      </c>
      <c r="H1033" s="39" t="inlineStr">
        <is>
          <t>GAS#1</t>
        </is>
      </c>
      <c r="I1033" s="39" t="n">
        <v>-191467.5203076265</v>
      </c>
      <c r="J1033" s="40" t="inlineStr"/>
    </row>
    <row r="1034">
      <c r="A1034" s="35" t="inlineStr">
        <is>
          <t>Cu-Fe-O</t>
        </is>
      </c>
      <c r="B1034" s="36" t="n">
        <v>1800</v>
      </c>
      <c r="C1034" s="36" t="n">
        <v>0.371053</v>
      </c>
      <c r="D1034" s="36" t="n">
        <v>0.037895</v>
      </c>
      <c r="E1034" s="36" t="n">
        <v>0.5910530000000001</v>
      </c>
      <c r="F1034" s="36" t="inlineStr">
        <is>
          <t>GAS#1; IONIC_LIQ#2</t>
        </is>
      </c>
      <c r="G1034" s="36" t="n">
        <v>2</v>
      </c>
      <c r="H1034" s="36" t="inlineStr">
        <is>
          <t>GAS#1</t>
        </is>
      </c>
      <c r="I1034" s="36" t="n">
        <v>-187735.6595321479</v>
      </c>
      <c r="J1034" s="37" t="inlineStr"/>
    </row>
    <row r="1035">
      <c r="A1035" s="38" t="inlineStr">
        <is>
          <t>Cu-Fe-O</t>
        </is>
      </c>
      <c r="B1035" s="39" t="n">
        <v>1800</v>
      </c>
      <c r="C1035" s="39" t="n">
        <v>0.396842</v>
      </c>
      <c r="D1035" s="39" t="n">
        <v>0.593158</v>
      </c>
      <c r="E1035" s="39" t="n">
        <v>0.01</v>
      </c>
      <c r="F1035" s="39" t="inlineStr">
        <is>
          <t>IONIC_LIQ#1; IONIC_LIQ#2</t>
        </is>
      </c>
      <c r="G1035" s="39" t="n">
        <v>2</v>
      </c>
      <c r="H1035" s="39" t="inlineStr">
        <is>
          <t>IONIC_LIQ#1</t>
        </is>
      </c>
      <c r="I1035" s="39" t="n">
        <v>-113448.8575663765</v>
      </c>
      <c r="J1035" s="40" t="inlineStr"/>
    </row>
    <row r="1036">
      <c r="A1036" s="35" t="inlineStr">
        <is>
          <t>Cu-Fe-O</t>
        </is>
      </c>
      <c r="B1036" s="36" t="n">
        <v>1800</v>
      </c>
      <c r="C1036" s="36" t="n">
        <v>0.396842</v>
      </c>
      <c r="D1036" s="36" t="n">
        <v>0.5568419999999999</v>
      </c>
      <c r="E1036" s="36" t="n">
        <v>0.046316</v>
      </c>
      <c r="F1036" s="36" t="inlineStr">
        <is>
          <t>IONIC_LIQ#1; IONIC_LIQ#2</t>
        </is>
      </c>
      <c r="G1036" s="36" t="n">
        <v>2</v>
      </c>
      <c r="H1036" s="36" t="inlineStr">
        <is>
          <t>IONIC_LIQ#1</t>
        </is>
      </c>
      <c r="I1036" s="36" t="n">
        <v>-122583.3314706965</v>
      </c>
      <c r="J1036" s="37" t="inlineStr"/>
    </row>
    <row r="1037">
      <c r="A1037" s="38" t="inlineStr">
        <is>
          <t>Cu-Fe-O</t>
        </is>
      </c>
      <c r="B1037" s="39" t="n">
        <v>1800</v>
      </c>
      <c r="C1037" s="39" t="n">
        <v>0.396842</v>
      </c>
      <c r="D1037" s="39" t="n">
        <v>0.520526</v>
      </c>
      <c r="E1037" s="39" t="n">
        <v>0.082632</v>
      </c>
      <c r="F1037" s="39" t="inlineStr">
        <is>
          <t>IONIC_LIQ#1; IONIC_LIQ#2</t>
        </is>
      </c>
      <c r="G1037" s="39" t="n">
        <v>2</v>
      </c>
      <c r="H1037" s="39" t="inlineStr">
        <is>
          <t>IONIC_LIQ#1</t>
        </is>
      </c>
      <c r="I1037" s="39" t="n">
        <v>-131712.8887360384</v>
      </c>
      <c r="J1037" s="40" t="inlineStr"/>
    </row>
    <row r="1038">
      <c r="A1038" s="35" t="inlineStr">
        <is>
          <t>Cu-Fe-O</t>
        </is>
      </c>
      <c r="B1038" s="36" t="n">
        <v>1800</v>
      </c>
      <c r="C1038" s="36" t="n">
        <v>0.396842</v>
      </c>
      <c r="D1038" s="36" t="n">
        <v>0.484211</v>
      </c>
      <c r="E1038" s="36" t="n">
        <v>0.118947</v>
      </c>
      <c r="F1038" s="36" t="inlineStr">
        <is>
          <t>IONIC_LIQ#1; IONIC_LIQ#2</t>
        </is>
      </c>
      <c r="G1038" s="36" t="n">
        <v>2</v>
      </c>
      <c r="H1038" s="36" t="inlineStr">
        <is>
          <t>IONIC_LIQ#1</t>
        </is>
      </c>
      <c r="I1038" s="36" t="n">
        <v>-140836.8342388633</v>
      </c>
      <c r="J1038" s="37" t="inlineStr"/>
    </row>
    <row r="1039">
      <c r="A1039" s="38" t="inlineStr">
        <is>
          <t>Cu-Fe-O</t>
        </is>
      </c>
      <c r="B1039" s="39" t="n">
        <v>1800</v>
      </c>
      <c r="C1039" s="39" t="n">
        <v>0.396842</v>
      </c>
      <c r="D1039" s="39" t="n">
        <v>0.447895</v>
      </c>
      <c r="E1039" s="39" t="n">
        <v>0.155263</v>
      </c>
      <c r="F1039" s="39" t="inlineStr">
        <is>
          <t>IONIC_LIQ#1; IONIC_LIQ#2</t>
        </is>
      </c>
      <c r="G1039" s="39" t="n">
        <v>2</v>
      </c>
      <c r="H1039" s="39" t="inlineStr">
        <is>
          <t>IONIC_LIQ#1</t>
        </is>
      </c>
      <c r="I1039" s="39" t="n">
        <v>-149954.1109126811</v>
      </c>
      <c r="J1039" s="40" t="inlineStr"/>
    </row>
    <row r="1040">
      <c r="A1040" s="35" t="inlineStr">
        <is>
          <t>Cu-Fe-O</t>
        </is>
      </c>
      <c r="B1040" s="36" t="n">
        <v>1800</v>
      </c>
      <c r="C1040" s="36" t="n">
        <v>0.396842</v>
      </c>
      <c r="D1040" s="36" t="n">
        <v>0.411579</v>
      </c>
      <c r="E1040" s="36" t="n">
        <v>0.191579</v>
      </c>
      <c r="F1040" s="36" t="inlineStr">
        <is>
          <t>IONIC_LIQ#1; IONIC_LIQ#2</t>
        </is>
      </c>
      <c r="G1040" s="36" t="n">
        <v>2</v>
      </c>
      <c r="H1040" s="36" t="inlineStr">
        <is>
          <t>IONIC_LIQ#1</t>
        </is>
      </c>
      <c r="I1040" s="36" t="n">
        <v>-159062.7077999774</v>
      </c>
      <c r="J1040" s="37" t="inlineStr"/>
    </row>
    <row r="1041">
      <c r="A1041" s="38" t="inlineStr">
        <is>
          <t>Cu-Fe-O</t>
        </is>
      </c>
      <c r="B1041" s="39" t="n">
        <v>1800</v>
      </c>
      <c r="C1041" s="39" t="n">
        <v>0.396842</v>
      </c>
      <c r="D1041" s="39" t="n">
        <v>0.375263</v>
      </c>
      <c r="E1041" s="39" t="n">
        <v>0.227895</v>
      </c>
      <c r="F1041" s="39" t="inlineStr">
        <is>
          <t>IONIC_LIQ#1; IONIC_LIQ#2</t>
        </is>
      </c>
      <c r="G1041" s="39" t="n">
        <v>2</v>
      </c>
      <c r="H1041" s="39" t="inlineStr">
        <is>
          <t>IONIC_LIQ#1</t>
        </is>
      </c>
      <c r="I1041" s="39" t="n">
        <v>-168156.8774689154</v>
      </c>
      <c r="J1041" s="40" t="inlineStr"/>
    </row>
    <row r="1042">
      <c r="A1042" s="35" t="inlineStr">
        <is>
          <t>Cu-Fe-O</t>
        </is>
      </c>
      <c r="B1042" s="36" t="n">
        <v>1800</v>
      </c>
      <c r="C1042" s="36" t="n">
        <v>0.396842</v>
      </c>
      <c r="D1042" s="36" t="n">
        <v>0.338947</v>
      </c>
      <c r="E1042" s="36" t="n">
        <v>0.264211</v>
      </c>
      <c r="F1042" s="36" t="inlineStr">
        <is>
          <t>IONIC_LIQ#1; IONIC_LIQ#2</t>
        </is>
      </c>
      <c r="G1042" s="36" t="n">
        <v>2</v>
      </c>
      <c r="H1042" s="36" t="inlineStr">
        <is>
          <t>IONIC_LIQ#1</t>
        </is>
      </c>
      <c r="I1042" s="36" t="n">
        <v>-177210.0679035725</v>
      </c>
      <c r="J1042" s="37" t="inlineStr"/>
    </row>
    <row r="1043">
      <c r="A1043" s="38" t="inlineStr">
        <is>
          <t>Cu-Fe-O</t>
        </is>
      </c>
      <c r="B1043" s="39" t="n">
        <v>1800</v>
      </c>
      <c r="C1043" s="39" t="n">
        <v>0.396842</v>
      </c>
      <c r="D1043" s="39" t="n">
        <v>0.302632</v>
      </c>
      <c r="E1043" s="39" t="n">
        <v>0.300526</v>
      </c>
      <c r="F1043" s="39" t="inlineStr">
        <is>
          <t>IONIC_LIQ#1; IONIC_LIQ#3</t>
        </is>
      </c>
      <c r="G1043" s="39" t="n">
        <v>2</v>
      </c>
      <c r="H1043" s="39" t="inlineStr">
        <is>
          <t>IONIC_LIQ#1</t>
        </is>
      </c>
      <c r="I1043" s="39" t="n">
        <v>-186016.857605535</v>
      </c>
      <c r="J1043" s="40" t="inlineStr"/>
    </row>
    <row r="1044">
      <c r="A1044" s="35" t="inlineStr">
        <is>
          <t>Cu-Fe-O</t>
        </is>
      </c>
      <c r="B1044" s="36" t="n">
        <v>1800</v>
      </c>
      <c r="C1044" s="36" t="n">
        <v>0.396842</v>
      </c>
      <c r="D1044" s="36" t="n">
        <v>0.266316</v>
      </c>
      <c r="E1044" s="36" t="n">
        <v>0.336842</v>
      </c>
      <c r="F1044" s="36" t="inlineStr">
        <is>
          <t>IONIC_LIQ#1; IONIC_LIQ#2</t>
        </is>
      </c>
      <c r="G1044" s="36" t="n">
        <v>2</v>
      </c>
      <c r="H1044" s="36" t="inlineStr">
        <is>
          <t>IONIC_LIQ#1</t>
        </is>
      </c>
      <c r="I1044" s="36" t="n">
        <v>-192727.9788161059</v>
      </c>
      <c r="J1044" s="37" t="inlineStr"/>
    </row>
    <row r="1045">
      <c r="A1045" s="38" t="inlineStr">
        <is>
          <t>Cu-Fe-O</t>
        </is>
      </c>
      <c r="B1045" s="39" t="n">
        <v>1800</v>
      </c>
      <c r="C1045" s="39" t="n">
        <v>0.396842</v>
      </c>
      <c r="D1045" s="39" t="n">
        <v>0.23</v>
      </c>
      <c r="E1045" s="39" t="n">
        <v>0.373158</v>
      </c>
      <c r="F1045" s="39" t="inlineStr">
        <is>
          <t>IONIC_LIQ#1; IONIC_LIQ#2</t>
        </is>
      </c>
      <c r="G1045" s="39" t="n">
        <v>2</v>
      </c>
      <c r="H1045" s="39" t="inlineStr">
        <is>
          <t>IONIC_LIQ#1</t>
        </is>
      </c>
      <c r="I1045" s="39" t="n">
        <v>-196016.9540668666</v>
      </c>
      <c r="J1045" s="40" t="inlineStr"/>
    </row>
    <row r="1046">
      <c r="A1046" s="35" t="inlineStr">
        <is>
          <t>Cu-Fe-O</t>
        </is>
      </c>
      <c r="B1046" s="36" t="n">
        <v>1800</v>
      </c>
      <c r="C1046" s="36" t="n">
        <v>0.396842</v>
      </c>
      <c r="D1046" s="36" t="n">
        <v>0.193684</v>
      </c>
      <c r="E1046" s="36" t="n">
        <v>0.409474</v>
      </c>
      <c r="F1046" s="36" t="inlineStr">
        <is>
          <t>IONIC_LIQ#1; IONIC_LIQ#2</t>
        </is>
      </c>
      <c r="G1046" s="36" t="n">
        <v>2</v>
      </c>
      <c r="H1046" s="36" t="inlineStr">
        <is>
          <t>IONIC_LIQ#1</t>
        </is>
      </c>
      <c r="I1046" s="36" t="n">
        <v>-197694.3943930149</v>
      </c>
      <c r="J1046" s="37" t="inlineStr"/>
    </row>
    <row r="1047">
      <c r="A1047" s="38" t="inlineStr">
        <is>
          <t>Cu-Fe-O</t>
        </is>
      </c>
      <c r="B1047" s="39" t="n">
        <v>1800</v>
      </c>
      <c r="C1047" s="39" t="n">
        <v>0.396842</v>
      </c>
      <c r="D1047" s="39" t="n">
        <v>0.157368</v>
      </c>
      <c r="E1047" s="39" t="n">
        <v>0.445789</v>
      </c>
      <c r="F1047" s="39" t="inlineStr">
        <is>
          <t>IONIC_LIQ#2</t>
        </is>
      </c>
      <c r="G1047" s="39" t="n">
        <v>1</v>
      </c>
      <c r="H1047" s="39" t="inlineStr">
        <is>
          <t>IONIC_LIQ#2</t>
        </is>
      </c>
      <c r="I1047" s="39" t="n">
        <v>-197451.6583645657</v>
      </c>
      <c r="J1047" s="40" t="inlineStr"/>
    </row>
    <row r="1048">
      <c r="A1048" s="35" t="inlineStr">
        <is>
          <t>Cu-Fe-O</t>
        </is>
      </c>
      <c r="B1048" s="36" t="n">
        <v>1800</v>
      </c>
      <c r="C1048" s="36" t="n">
        <v>0.396842</v>
      </c>
      <c r="D1048" s="36" t="n">
        <v>0.121053</v>
      </c>
      <c r="E1048" s="36" t="n">
        <v>0.482105</v>
      </c>
      <c r="F1048" s="36" t="inlineStr">
        <is>
          <t>GAS#1; IONIC_LIQ#2</t>
        </is>
      </c>
      <c r="G1048" s="36" t="n">
        <v>2</v>
      </c>
      <c r="H1048" s="36" t="inlineStr">
        <is>
          <t>GAS#1</t>
        </is>
      </c>
      <c r="I1048" s="36" t="n">
        <v>-194070.9521681465</v>
      </c>
      <c r="J1048" s="37" t="inlineStr"/>
    </row>
    <row r="1049">
      <c r="A1049" s="38" t="inlineStr">
        <is>
          <t>Cu-Fe-O</t>
        </is>
      </c>
      <c r="B1049" s="39" t="n">
        <v>1800</v>
      </c>
      <c r="C1049" s="39" t="n">
        <v>0.396842</v>
      </c>
      <c r="D1049" s="39" t="n">
        <v>0.08473700000000001</v>
      </c>
      <c r="E1049" s="39" t="n">
        <v>0.518421</v>
      </c>
      <c r="F1049" s="39" t="inlineStr">
        <is>
          <t>GAS#1; IONIC_LIQ#2</t>
        </is>
      </c>
      <c r="G1049" s="39" t="n">
        <v>2</v>
      </c>
      <c r="H1049" s="39" t="inlineStr">
        <is>
          <t>GAS#1</t>
        </is>
      </c>
      <c r="I1049" s="39" t="n">
        <v>-190546.2372385978</v>
      </c>
      <c r="J1049" s="40" t="inlineStr"/>
    </row>
    <row r="1050">
      <c r="A1050" s="35" t="inlineStr">
        <is>
          <t>Cu-Fe-O</t>
        </is>
      </c>
      <c r="B1050" s="36" t="n">
        <v>1800</v>
      </c>
      <c r="C1050" s="36" t="n">
        <v>0.396842</v>
      </c>
      <c r="D1050" s="36" t="n">
        <v>0.048421</v>
      </c>
      <c r="E1050" s="36" t="n">
        <v>0.554737</v>
      </c>
      <c r="F1050" s="36" t="inlineStr">
        <is>
          <t>GAS#1; IONIC_LIQ#2</t>
        </is>
      </c>
      <c r="G1050" s="36" t="n">
        <v>2</v>
      </c>
      <c r="H1050" s="36" t="inlineStr">
        <is>
          <t>GAS#1</t>
        </is>
      </c>
      <c r="I1050" s="36" t="n">
        <v>-186858.0219688972</v>
      </c>
      <c r="J1050" s="37" t="inlineStr"/>
    </row>
    <row r="1051">
      <c r="A1051" s="38" t="inlineStr">
        <is>
          <t>Cu-Fe-O</t>
        </is>
      </c>
      <c r="B1051" s="39" t="n">
        <v>1800</v>
      </c>
      <c r="C1051" s="39" t="n">
        <v>0.396842</v>
      </c>
      <c r="D1051" s="39" t="n">
        <v>0.012105</v>
      </c>
      <c r="E1051" s="39" t="n">
        <v>0.5910530000000001</v>
      </c>
      <c r="F1051" s="39" t="inlineStr">
        <is>
          <t>GAS#1; IONIC_LIQ#2</t>
        </is>
      </c>
      <c r="G1051" s="39" t="n">
        <v>2</v>
      </c>
      <c r="H1051" s="39" t="inlineStr">
        <is>
          <t>GAS#1</t>
        </is>
      </c>
      <c r="I1051" s="39" t="n">
        <v>-182812.5119664771</v>
      </c>
      <c r="J1051" s="40" t="inlineStr"/>
    </row>
    <row r="1052">
      <c r="A1052" s="35" t="inlineStr">
        <is>
          <t>Cu-Fe-O</t>
        </is>
      </c>
      <c r="B1052" s="36" t="n">
        <v>1800</v>
      </c>
      <c r="C1052" s="36" t="n">
        <v>0.422632</v>
      </c>
      <c r="D1052" s="36" t="n">
        <v>0.567368</v>
      </c>
      <c r="E1052" s="36" t="n">
        <v>0.01</v>
      </c>
      <c r="F1052" s="36" t="inlineStr">
        <is>
          <t>IONIC_LIQ#1; IONIC_LIQ#2</t>
        </is>
      </c>
      <c r="G1052" s="36" t="n">
        <v>2</v>
      </c>
      <c r="H1052" s="36" t="inlineStr">
        <is>
          <t>IONIC_LIQ#1</t>
        </is>
      </c>
      <c r="I1052" s="36" t="n">
        <v>-113533.8405270947</v>
      </c>
      <c r="J1052" s="37" t="inlineStr"/>
    </row>
    <row r="1053">
      <c r="A1053" s="38" t="inlineStr">
        <is>
          <t>Cu-Fe-O</t>
        </is>
      </c>
      <c r="B1053" s="39" t="n">
        <v>1800</v>
      </c>
      <c r="C1053" s="39" t="n">
        <v>0.422632</v>
      </c>
      <c r="D1053" s="39" t="n">
        <v>0.531053</v>
      </c>
      <c r="E1053" s="39" t="n">
        <v>0.046316</v>
      </c>
      <c r="F1053" s="39" t="inlineStr">
        <is>
          <t>IONIC_LIQ#1; IONIC_LIQ#2</t>
        </is>
      </c>
      <c r="G1053" s="39" t="n">
        <v>2</v>
      </c>
      <c r="H1053" s="39" t="inlineStr">
        <is>
          <t>IONIC_LIQ#1</t>
        </is>
      </c>
      <c r="I1053" s="39" t="n">
        <v>-122664.2941231014</v>
      </c>
      <c r="J1053" s="40" t="inlineStr"/>
    </row>
    <row r="1054">
      <c r="A1054" s="35" t="inlineStr">
        <is>
          <t>Cu-Fe-O</t>
        </is>
      </c>
      <c r="B1054" s="36" t="n">
        <v>1800</v>
      </c>
      <c r="C1054" s="36" t="n">
        <v>0.422632</v>
      </c>
      <c r="D1054" s="36" t="n">
        <v>0.494737</v>
      </c>
      <c r="E1054" s="36" t="n">
        <v>0.082632</v>
      </c>
      <c r="F1054" s="36" t="inlineStr">
        <is>
          <t>IONIC_LIQ#1; IONIC_LIQ#2</t>
        </is>
      </c>
      <c r="G1054" s="36" t="n">
        <v>2</v>
      </c>
      <c r="H1054" s="36" t="inlineStr">
        <is>
          <t>IONIC_LIQ#1</t>
        </is>
      </c>
      <c r="I1054" s="36" t="n">
        <v>-131789.6461553308</v>
      </c>
      <c r="J1054" s="37" t="inlineStr"/>
    </row>
    <row r="1055">
      <c r="A1055" s="38" t="inlineStr">
        <is>
          <t>Cu-Fe-O</t>
        </is>
      </c>
      <c r="B1055" s="39" t="n">
        <v>1800</v>
      </c>
      <c r="C1055" s="39" t="n">
        <v>0.422632</v>
      </c>
      <c r="D1055" s="39" t="n">
        <v>0.458421</v>
      </c>
      <c r="E1055" s="39" t="n">
        <v>0.118947</v>
      </c>
      <c r="F1055" s="39" t="inlineStr">
        <is>
          <t>IONIC_LIQ#1; IONIC_LIQ#2</t>
        </is>
      </c>
      <c r="G1055" s="39" t="n">
        <v>2</v>
      </c>
      <c r="H1055" s="39" t="inlineStr">
        <is>
          <t>IONIC_LIQ#1</t>
        </is>
      </c>
      <c r="I1055" s="39" t="n">
        <v>-140909.0726243759</v>
      </c>
      <c r="J1055" s="40" t="inlineStr"/>
    </row>
    <row r="1056">
      <c r="A1056" s="35" t="inlineStr">
        <is>
          <t>Cu-Fe-O</t>
        </is>
      </c>
      <c r="B1056" s="36" t="n">
        <v>1800</v>
      </c>
      <c r="C1056" s="36" t="n">
        <v>0.422632</v>
      </c>
      <c r="D1056" s="36" t="n">
        <v>0.422105</v>
      </c>
      <c r="E1056" s="36" t="n">
        <v>0.155263</v>
      </c>
      <c r="F1056" s="36" t="inlineStr">
        <is>
          <t>IONIC_LIQ#1; IONIC_LIQ#2</t>
        </is>
      </c>
      <c r="G1056" s="36" t="n">
        <v>2</v>
      </c>
      <c r="H1056" s="36" t="inlineStr">
        <is>
          <t>IONIC_LIQ#1</t>
        </is>
      </c>
      <c r="I1056" s="36" t="n">
        <v>-150021.1847462898</v>
      </c>
      <c r="J1056" s="37" t="inlineStr"/>
    </row>
    <row r="1057">
      <c r="A1057" s="38" t="inlineStr">
        <is>
          <t>Cu-Fe-O</t>
        </is>
      </c>
      <c r="B1057" s="39" t="n">
        <v>1800</v>
      </c>
      <c r="C1057" s="39" t="n">
        <v>0.422632</v>
      </c>
      <c r="D1057" s="39" t="n">
        <v>0.385789</v>
      </c>
      <c r="E1057" s="39" t="n">
        <v>0.191579</v>
      </c>
      <c r="F1057" s="39" t="inlineStr">
        <is>
          <t>IONIC_LIQ#1; IONIC_LIQ#2</t>
        </is>
      </c>
      <c r="G1057" s="39" t="n">
        <v>2</v>
      </c>
      <c r="H1057" s="39" t="inlineStr">
        <is>
          <t>IONIC_LIQ#1</t>
        </is>
      </c>
      <c r="I1057" s="39" t="n">
        <v>-159122.8014667192</v>
      </c>
      <c r="J1057" s="40" t="inlineStr"/>
    </row>
    <row r="1058">
      <c r="A1058" s="35" t="inlineStr">
        <is>
          <t>Cu-Fe-O</t>
        </is>
      </c>
      <c r="B1058" s="36" t="n">
        <v>1800</v>
      </c>
      <c r="C1058" s="36" t="n">
        <v>0.422632</v>
      </c>
      <c r="D1058" s="36" t="n">
        <v>0.349474</v>
      </c>
      <c r="E1058" s="36" t="n">
        <v>0.227895</v>
      </c>
      <c r="F1058" s="36" t="inlineStr">
        <is>
          <t>IONIC_LIQ#1; IONIC_LIQ#2</t>
        </is>
      </c>
      <c r="G1058" s="36" t="n">
        <v>2</v>
      </c>
      <c r="H1058" s="36" t="inlineStr">
        <is>
          <t>IONIC_LIQ#1</t>
        </is>
      </c>
      <c r="I1058" s="36" t="n">
        <v>-168202.9081711892</v>
      </c>
      <c r="J1058" s="37" t="inlineStr"/>
    </row>
    <row r="1059">
      <c r="A1059" s="38" t="inlineStr">
        <is>
          <t>Cu-Fe-O</t>
        </is>
      </c>
      <c r="B1059" s="39" t="n">
        <v>1800</v>
      </c>
      <c r="C1059" s="39" t="n">
        <v>0.422632</v>
      </c>
      <c r="D1059" s="39" t="n">
        <v>0.313158</v>
      </c>
      <c r="E1059" s="39" t="n">
        <v>0.264211</v>
      </c>
      <c r="F1059" s="39" t="inlineStr">
        <is>
          <t>IONIC_LIQ#1; IONIC_LIQ#2</t>
        </is>
      </c>
      <c r="G1059" s="39" t="n">
        <v>2</v>
      </c>
      <c r="H1059" s="39" t="inlineStr">
        <is>
          <t>IONIC_LIQ#1</t>
        </is>
      </c>
      <c r="I1059" s="39" t="n">
        <v>-177203.6642626818</v>
      </c>
      <c r="J1059" s="40" t="inlineStr"/>
    </row>
    <row r="1060">
      <c r="A1060" s="35" t="inlineStr">
        <is>
          <t>Cu-Fe-O</t>
        </is>
      </c>
      <c r="B1060" s="36" t="n">
        <v>1800</v>
      </c>
      <c r="C1060" s="36" t="n">
        <v>0.422632</v>
      </c>
      <c r="D1060" s="36" t="n">
        <v>0.276842</v>
      </c>
      <c r="E1060" s="36" t="n">
        <v>0.300526</v>
      </c>
      <c r="F1060" s="36" t="inlineStr">
        <is>
          <t>IONIC_LIQ#1; IONIC_LIQ#3</t>
        </is>
      </c>
      <c r="G1060" s="36" t="n">
        <v>2</v>
      </c>
      <c r="H1060" s="36" t="inlineStr">
        <is>
          <t>IONIC_LIQ#1</t>
        </is>
      </c>
      <c r="I1060" s="36" t="n">
        <v>-185600.8924676662</v>
      </c>
      <c r="J1060" s="37" t="inlineStr"/>
    </row>
    <row r="1061">
      <c r="A1061" s="38" t="inlineStr">
        <is>
          <t>Cu-Fe-O</t>
        </is>
      </c>
      <c r="B1061" s="39" t="n">
        <v>1800</v>
      </c>
      <c r="C1061" s="39" t="n">
        <v>0.422632</v>
      </c>
      <c r="D1061" s="39" t="n">
        <v>0.240526</v>
      </c>
      <c r="E1061" s="39" t="n">
        <v>0.336842</v>
      </c>
      <c r="F1061" s="39" t="inlineStr">
        <is>
          <t>IONIC_LIQ#1; IONIC_LIQ#2</t>
        </is>
      </c>
      <c r="G1061" s="39" t="n">
        <v>2</v>
      </c>
      <c r="H1061" s="39" t="inlineStr">
        <is>
          <t>IONIC_LIQ#1</t>
        </is>
      </c>
      <c r="I1061" s="39" t="n">
        <v>-190805.6642749428</v>
      </c>
      <c r="J1061" s="40" t="inlineStr"/>
    </row>
    <row r="1062">
      <c r="A1062" s="35" t="inlineStr">
        <is>
          <t>Cu-Fe-O</t>
        </is>
      </c>
      <c r="B1062" s="36" t="n">
        <v>1800</v>
      </c>
      <c r="C1062" s="36" t="n">
        <v>0.422632</v>
      </c>
      <c r="D1062" s="36" t="n">
        <v>0.204211</v>
      </c>
      <c r="E1062" s="36" t="n">
        <v>0.373158</v>
      </c>
      <c r="F1062" s="36" t="inlineStr">
        <is>
          <t>IONIC_LIQ#1; IONIC_LIQ#2</t>
        </is>
      </c>
      <c r="G1062" s="36" t="n">
        <v>2</v>
      </c>
      <c r="H1062" s="36" t="inlineStr">
        <is>
          <t>IONIC_LIQ#1</t>
        </is>
      </c>
      <c r="I1062" s="36" t="n">
        <v>-193243.1168137711</v>
      </c>
      <c r="J1062" s="37" t="inlineStr"/>
    </row>
    <row r="1063">
      <c r="A1063" s="38" t="inlineStr">
        <is>
          <t>Cu-Fe-O</t>
        </is>
      </c>
      <c r="B1063" s="39" t="n">
        <v>1800</v>
      </c>
      <c r="C1063" s="39" t="n">
        <v>0.422632</v>
      </c>
      <c r="D1063" s="39" t="n">
        <v>0.167895</v>
      </c>
      <c r="E1063" s="39" t="n">
        <v>0.409474</v>
      </c>
      <c r="F1063" s="39" t="inlineStr">
        <is>
          <t>IONIC_LIQ#1; IONIC_LIQ#2</t>
        </is>
      </c>
      <c r="G1063" s="39" t="n">
        <v>2</v>
      </c>
      <c r="H1063" s="39" t="inlineStr">
        <is>
          <t>IONIC_LIQ#1</t>
        </is>
      </c>
      <c r="I1063" s="39" t="n">
        <v>-194498.5907081055</v>
      </c>
      <c r="J1063" s="40" t="inlineStr"/>
    </row>
    <row r="1064">
      <c r="A1064" s="35" t="inlineStr">
        <is>
          <t>Cu-Fe-O</t>
        </is>
      </c>
      <c r="B1064" s="36" t="n">
        <v>1800</v>
      </c>
      <c r="C1064" s="36" t="n">
        <v>0.422632</v>
      </c>
      <c r="D1064" s="36" t="n">
        <v>0.131579</v>
      </c>
      <c r="E1064" s="36" t="n">
        <v>0.445789</v>
      </c>
      <c r="F1064" s="36" t="inlineStr">
        <is>
          <t>GAS#1; IONIC_LIQ#2</t>
        </is>
      </c>
      <c r="G1064" s="36" t="n">
        <v>2</v>
      </c>
      <c r="H1064" s="36" t="inlineStr">
        <is>
          <t>GAS#1</t>
        </is>
      </c>
      <c r="I1064" s="36" t="n">
        <v>-193134.3384571099</v>
      </c>
      <c r="J1064" s="37" t="inlineStr"/>
    </row>
    <row r="1065">
      <c r="A1065" s="38" t="inlineStr">
        <is>
          <t>Cu-Fe-O</t>
        </is>
      </c>
      <c r="B1065" s="39" t="n">
        <v>1800</v>
      </c>
      <c r="C1065" s="39" t="n">
        <v>0.422632</v>
      </c>
      <c r="D1065" s="39" t="n">
        <v>0.095263</v>
      </c>
      <c r="E1065" s="39" t="n">
        <v>0.482105</v>
      </c>
      <c r="F1065" s="39" t="inlineStr">
        <is>
          <t>GAS#1; IONIC_LIQ#2</t>
        </is>
      </c>
      <c r="G1065" s="39" t="n">
        <v>2</v>
      </c>
      <c r="H1065" s="39" t="inlineStr">
        <is>
          <t>GAS#1</t>
        </is>
      </c>
      <c r="I1065" s="39" t="n">
        <v>-189621.9394609552</v>
      </c>
      <c r="J1065" s="40" t="inlineStr"/>
    </row>
    <row r="1066">
      <c r="A1066" s="35" t="inlineStr">
        <is>
          <t>Cu-Fe-O</t>
        </is>
      </c>
      <c r="B1066" s="36" t="n">
        <v>1800</v>
      </c>
      <c r="C1066" s="36" t="n">
        <v>0.422632</v>
      </c>
      <c r="D1066" s="36" t="n">
        <v>0.058947</v>
      </c>
      <c r="E1066" s="36" t="n">
        <v>0.518421</v>
      </c>
      <c r="F1066" s="36" t="inlineStr">
        <is>
          <t>GAS#1; IONIC_LIQ#2</t>
        </is>
      </c>
      <c r="G1066" s="36" t="n">
        <v>2</v>
      </c>
      <c r="H1066" s="36" t="inlineStr">
        <is>
          <t>GAS#1</t>
        </is>
      </c>
      <c r="I1066" s="36" t="n">
        <v>-185967.4115357261</v>
      </c>
      <c r="J1066" s="37" t="inlineStr"/>
    </row>
    <row r="1067">
      <c r="A1067" s="38" t="inlineStr">
        <is>
          <t>Cu-Fe-O</t>
        </is>
      </c>
      <c r="B1067" s="39" t="n">
        <v>1800</v>
      </c>
      <c r="C1067" s="39" t="n">
        <v>0.422632</v>
      </c>
      <c r="D1067" s="39" t="n">
        <v>0.022632</v>
      </c>
      <c r="E1067" s="39" t="n">
        <v>0.554737</v>
      </c>
      <c r="F1067" s="39" t="inlineStr">
        <is>
          <t>GAS#1; IONIC_LIQ#2</t>
        </is>
      </c>
      <c r="G1067" s="39" t="n">
        <v>2</v>
      </c>
      <c r="H1067" s="39" t="inlineStr">
        <is>
          <t>GAS#1</t>
        </is>
      </c>
      <c r="I1067" s="39" t="n">
        <v>-182041.8165978752</v>
      </c>
      <c r="J1067" s="40" t="inlineStr"/>
    </row>
    <row r="1068">
      <c r="A1068" s="35" t="inlineStr">
        <is>
          <t>Cu-Fe-O</t>
        </is>
      </c>
      <c r="B1068" s="36" t="n">
        <v>1800</v>
      </c>
      <c r="C1068" s="36" t="n">
        <v>0.448421</v>
      </c>
      <c r="D1068" s="36" t="n">
        <v>0.541579</v>
      </c>
      <c r="E1068" s="36" t="n">
        <v>0.01</v>
      </c>
      <c r="F1068" s="36" t="inlineStr">
        <is>
          <t>IONIC_LIQ#1; IONIC_LIQ#2</t>
        </is>
      </c>
      <c r="G1068" s="36" t="n">
        <v>2</v>
      </c>
      <c r="H1068" s="36" t="inlineStr">
        <is>
          <t>IONIC_LIQ#1</t>
        </is>
      </c>
      <c r="I1068" s="36" t="n">
        <v>-113615.4859316021</v>
      </c>
      <c r="J1068" s="37" t="inlineStr"/>
    </row>
    <row r="1069">
      <c r="A1069" s="38" t="inlineStr">
        <is>
          <t>Cu-Fe-O</t>
        </is>
      </c>
      <c r="B1069" s="39" t="n">
        <v>1800</v>
      </c>
      <c r="C1069" s="39" t="n">
        <v>0.448421</v>
      </c>
      <c r="D1069" s="39" t="n">
        <v>0.505263</v>
      </c>
      <c r="E1069" s="39" t="n">
        <v>0.046316</v>
      </c>
      <c r="F1069" s="39" t="inlineStr">
        <is>
          <t>IONIC_LIQ#1; IONIC_LIQ#2</t>
        </is>
      </c>
      <c r="G1069" s="39" t="n">
        <v>2</v>
      </c>
      <c r="H1069" s="39" t="inlineStr">
        <is>
          <t>IONIC_LIQ#1</t>
        </is>
      </c>
      <c r="I1069" s="39" t="n">
        <v>-122742.0338443474</v>
      </c>
      <c r="J1069" s="40" t="inlineStr"/>
    </row>
    <row r="1070">
      <c r="A1070" s="35" t="inlineStr">
        <is>
          <t>Cu-Fe-O</t>
        </is>
      </c>
      <c r="B1070" s="36" t="n">
        <v>1800</v>
      </c>
      <c r="C1070" s="36" t="n">
        <v>0.448421</v>
      </c>
      <c r="D1070" s="36" t="n">
        <v>0.468947</v>
      </c>
      <c r="E1070" s="36" t="n">
        <v>0.082632</v>
      </c>
      <c r="F1070" s="36" t="inlineStr">
        <is>
          <t>IONIC_LIQ#1; IONIC_LIQ#2</t>
        </is>
      </c>
      <c r="G1070" s="36" t="n">
        <v>2</v>
      </c>
      <c r="H1070" s="36" t="inlineStr">
        <is>
          <t>IONIC_LIQ#1</t>
        </is>
      </c>
      <c r="I1070" s="36" t="n">
        <v>-131863.2393206596</v>
      </c>
      <c r="J1070" s="37" t="inlineStr"/>
    </row>
    <row r="1071">
      <c r="A1071" s="38" t="inlineStr">
        <is>
          <t>Cu-Fe-O</t>
        </is>
      </c>
      <c r="B1071" s="39" t="n">
        <v>1800</v>
      </c>
      <c r="C1071" s="39" t="n">
        <v>0.448421</v>
      </c>
      <c r="D1071" s="39" t="n">
        <v>0.432632</v>
      </c>
      <c r="E1071" s="39" t="n">
        <v>0.118947</v>
      </c>
      <c r="F1071" s="39" t="inlineStr">
        <is>
          <t>IONIC_LIQ#1; IONIC_LIQ#2</t>
        </is>
      </c>
      <c r="G1071" s="39" t="n">
        <v>2</v>
      </c>
      <c r="H1071" s="39" t="inlineStr">
        <is>
          <t>IONIC_LIQ#1</t>
        </is>
      </c>
      <c r="I1071" s="39" t="n">
        <v>-140978.0750877864</v>
      </c>
      <c r="J1071" s="40" t="inlineStr"/>
    </row>
    <row r="1072">
      <c r="A1072" s="35" t="inlineStr">
        <is>
          <t>Cu-Fe-O</t>
        </is>
      </c>
      <c r="B1072" s="36" t="n">
        <v>1800</v>
      </c>
      <c r="C1072" s="36" t="n">
        <v>0.448421</v>
      </c>
      <c r="D1072" s="36" t="n">
        <v>0.396316</v>
      </c>
      <c r="E1072" s="36" t="n">
        <v>0.155263</v>
      </c>
      <c r="F1072" s="36" t="inlineStr">
        <is>
          <t>IONIC_LIQ#1; IONIC_LIQ#2</t>
        </is>
      </c>
      <c r="G1072" s="36" t="n">
        <v>2</v>
      </c>
      <c r="H1072" s="36" t="inlineStr">
        <is>
          <t>IONIC_LIQ#1</t>
        </is>
      </c>
      <c r="I1072" s="36" t="n">
        <v>-150084.5434257569</v>
      </c>
      <c r="J1072" s="37" t="inlineStr"/>
    </row>
    <row r="1073">
      <c r="A1073" s="38" t="inlineStr">
        <is>
          <t>Cu-Fe-O</t>
        </is>
      </c>
      <c r="B1073" s="39" t="n">
        <v>1800</v>
      </c>
      <c r="C1073" s="39" t="n">
        <v>0.448421</v>
      </c>
      <c r="D1073" s="39" t="n">
        <v>0.36</v>
      </c>
      <c r="E1073" s="39" t="n">
        <v>0.191579</v>
      </c>
      <c r="F1073" s="39" t="inlineStr">
        <is>
          <t>IONIC_LIQ#1; IONIC_LIQ#2</t>
        </is>
      </c>
      <c r="G1073" s="39" t="n">
        <v>2</v>
      </c>
      <c r="H1073" s="39" t="inlineStr">
        <is>
          <t>IONIC_LIQ#1</t>
        </is>
      </c>
      <c r="I1073" s="39" t="n">
        <v>-159177.1644097287</v>
      </c>
      <c r="J1073" s="40" t="inlineStr"/>
    </row>
    <row r="1074">
      <c r="A1074" s="35" t="inlineStr">
        <is>
          <t>Cu-Fe-O</t>
        </is>
      </c>
      <c r="B1074" s="36" t="n">
        <v>1800</v>
      </c>
      <c r="C1074" s="36" t="n">
        <v>0.448421</v>
      </c>
      <c r="D1074" s="36" t="n">
        <v>0.323684</v>
      </c>
      <c r="E1074" s="36" t="n">
        <v>0.227895</v>
      </c>
      <c r="F1074" s="36" t="inlineStr">
        <is>
          <t>IONIC_LIQ#1; IONIC_LIQ#3</t>
        </is>
      </c>
      <c r="G1074" s="36" t="n">
        <v>2</v>
      </c>
      <c r="H1074" s="36" t="inlineStr">
        <is>
          <t>IONIC_LIQ#1</t>
        </is>
      </c>
      <c r="I1074" s="36" t="n">
        <v>-168234.2201932053</v>
      </c>
      <c r="J1074" s="37" t="inlineStr"/>
    </row>
    <row r="1075">
      <c r="A1075" s="38" t="inlineStr">
        <is>
          <t>Cu-Fe-O</t>
        </is>
      </c>
      <c r="B1075" s="39" t="n">
        <v>1800</v>
      </c>
      <c r="C1075" s="39" t="n">
        <v>0.448421</v>
      </c>
      <c r="D1075" s="39" t="n">
        <v>0.287368</v>
      </c>
      <c r="E1075" s="39" t="n">
        <v>0.264211</v>
      </c>
      <c r="F1075" s="39" t="inlineStr">
        <is>
          <t>IONIC_LIQ#1; IONIC_LIQ#3</t>
        </is>
      </c>
      <c r="G1075" s="39" t="n">
        <v>2</v>
      </c>
      <c r="H1075" s="39" t="inlineStr">
        <is>
          <t>IONIC_LIQ#1</t>
        </is>
      </c>
      <c r="I1075" s="39" t="n">
        <v>-177128.0165938679</v>
      </c>
      <c r="J1075" s="40" t="inlineStr"/>
    </row>
    <row r="1076">
      <c r="A1076" s="35" t="inlineStr">
        <is>
          <t>Cu-Fe-O</t>
        </is>
      </c>
      <c r="B1076" s="36" t="n">
        <v>1800</v>
      </c>
      <c r="C1076" s="36" t="n">
        <v>0.448421</v>
      </c>
      <c r="D1076" s="36" t="n">
        <v>0.251053</v>
      </c>
      <c r="E1076" s="36" t="n">
        <v>0.300526</v>
      </c>
      <c r="F1076" s="36" t="inlineStr">
        <is>
          <t>IONIC_LIQ#1; IONIC_LIQ#2</t>
        </is>
      </c>
      <c r="G1076" s="36" t="n">
        <v>2</v>
      </c>
      <c r="H1076" s="36" t="inlineStr">
        <is>
          <t>IONIC_LIQ#1</t>
        </is>
      </c>
      <c r="I1076" s="36" t="n">
        <v>-184634.3115649068</v>
      </c>
      <c r="J1076" s="37" t="inlineStr"/>
    </row>
    <row r="1077">
      <c r="A1077" s="38" t="inlineStr">
        <is>
          <t>Cu-Fe-O</t>
        </is>
      </c>
      <c r="B1077" s="39" t="n">
        <v>1800</v>
      </c>
      <c r="C1077" s="39" t="n">
        <v>0.448421</v>
      </c>
      <c r="D1077" s="39" t="n">
        <v>0.214737</v>
      </c>
      <c r="E1077" s="39" t="n">
        <v>0.336842</v>
      </c>
      <c r="F1077" s="39" t="inlineStr">
        <is>
          <t>IONIC_LIQ#1; IONIC_LIQ#2</t>
        </is>
      </c>
      <c r="G1077" s="39" t="n">
        <v>2</v>
      </c>
      <c r="H1077" s="39" t="inlineStr">
        <is>
          <t>IONIC_LIQ#1</t>
        </is>
      </c>
      <c r="I1077" s="39" t="n">
        <v>-188438.4627470144</v>
      </c>
      <c r="J1077" s="40" t="inlineStr"/>
    </row>
    <row r="1078">
      <c r="A1078" s="35" t="inlineStr">
        <is>
          <t>Cu-Fe-O</t>
        </is>
      </c>
      <c r="B1078" s="36" t="n">
        <v>1800</v>
      </c>
      <c r="C1078" s="36" t="n">
        <v>0.448421</v>
      </c>
      <c r="D1078" s="36" t="n">
        <v>0.178421</v>
      </c>
      <c r="E1078" s="36" t="n">
        <v>0.373158</v>
      </c>
      <c r="F1078" s="36" t="inlineStr">
        <is>
          <t>IONIC_LIQ#1; IONIC_LIQ#3</t>
        </is>
      </c>
      <c r="G1078" s="36" t="n">
        <v>2</v>
      </c>
      <c r="H1078" s="36" t="inlineStr">
        <is>
          <t>IONIC_LIQ#1</t>
        </is>
      </c>
      <c r="I1078" s="36" t="n">
        <v>-190253.4928381293</v>
      </c>
      <c r="J1078" s="37" t="inlineStr"/>
    </row>
    <row r="1079">
      <c r="A1079" s="38" t="inlineStr">
        <is>
          <t>Cu-Fe-O</t>
        </is>
      </c>
      <c r="B1079" s="39" t="n">
        <v>1800</v>
      </c>
      <c r="C1079" s="39" t="n">
        <v>0.448421</v>
      </c>
      <c r="D1079" s="39" t="n">
        <v>0.142105</v>
      </c>
      <c r="E1079" s="39" t="n">
        <v>0.409474</v>
      </c>
      <c r="F1079" s="39" t="inlineStr">
        <is>
          <t>IONIC_LIQ#2</t>
        </is>
      </c>
      <c r="G1079" s="39" t="n">
        <v>1</v>
      </c>
      <c r="H1079" s="39" t="inlineStr">
        <is>
          <t>IONIC_LIQ#2</t>
        </is>
      </c>
      <c r="I1079" s="39" t="n">
        <v>-191137.3741687885</v>
      </c>
      <c r="J1079" s="40" t="inlineStr"/>
    </row>
    <row r="1080">
      <c r="A1080" s="35" t="inlineStr">
        <is>
          <t>Cu-Fe-O</t>
        </is>
      </c>
      <c r="B1080" s="36" t="n">
        <v>1800</v>
      </c>
      <c r="C1080" s="36" t="n">
        <v>0.448421</v>
      </c>
      <c r="D1080" s="36" t="n">
        <v>0.105789</v>
      </c>
      <c r="E1080" s="36" t="n">
        <v>0.445789</v>
      </c>
      <c r="F1080" s="36" t="inlineStr">
        <is>
          <t>GAS#1; IONIC_LIQ#2</t>
        </is>
      </c>
      <c r="G1080" s="36" t="n">
        <v>2</v>
      </c>
      <c r="H1080" s="36" t="inlineStr">
        <is>
          <t>GAS#1</t>
        </is>
      </c>
      <c r="I1080" s="36" t="n">
        <v>-188695.3130291024</v>
      </c>
      <c r="J1080" s="37" t="inlineStr"/>
    </row>
    <row r="1081">
      <c r="A1081" s="38" t="inlineStr">
        <is>
          <t>Cu-Fe-O</t>
        </is>
      </c>
      <c r="B1081" s="39" t="n">
        <v>1800</v>
      </c>
      <c r="C1081" s="39" t="n">
        <v>0.448421</v>
      </c>
      <c r="D1081" s="39" t="n">
        <v>0.06947399999999999</v>
      </c>
      <c r="E1081" s="39" t="n">
        <v>0.482105</v>
      </c>
      <c r="F1081" s="39" t="inlineStr">
        <is>
          <t>GAS#1; IONIC_LIQ#2</t>
        </is>
      </c>
      <c r="G1081" s="39" t="n">
        <v>2</v>
      </c>
      <c r="H1081" s="39" t="inlineStr">
        <is>
          <t>GAS#1</t>
        </is>
      </c>
      <c r="I1081" s="39" t="n">
        <v>-185067.6828199013</v>
      </c>
      <c r="J1081" s="40" t="inlineStr"/>
    </row>
    <row r="1082">
      <c r="A1082" s="35" t="inlineStr">
        <is>
          <t>Cu-Fe-O</t>
        </is>
      </c>
      <c r="B1082" s="36" t="n">
        <v>1800</v>
      </c>
      <c r="C1082" s="36" t="n">
        <v>0.448421</v>
      </c>
      <c r="D1082" s="36" t="n">
        <v>0.033158</v>
      </c>
      <c r="E1082" s="36" t="n">
        <v>0.518421</v>
      </c>
      <c r="F1082" s="36" t="inlineStr">
        <is>
          <t>GAS#1; IONIC_LIQ#2</t>
        </is>
      </c>
      <c r="G1082" s="36" t="n">
        <v>2</v>
      </c>
      <c r="H1082" s="36" t="inlineStr">
        <is>
          <t>GAS#1</t>
        </is>
      </c>
      <c r="I1082" s="36" t="n">
        <v>-181221.0210678647</v>
      </c>
      <c r="J1082" s="37" t="inlineStr"/>
    </row>
    <row r="1083">
      <c r="A1083" s="38" t="inlineStr">
        <is>
          <t>Cu-Fe-O</t>
        </is>
      </c>
      <c r="B1083" s="39" t="n">
        <v>1800</v>
      </c>
      <c r="C1083" s="39" t="n">
        <v>0.474211</v>
      </c>
      <c r="D1083" s="39" t="n">
        <v>0.5157890000000001</v>
      </c>
      <c r="E1083" s="39" t="n">
        <v>0.01</v>
      </c>
      <c r="F1083" s="39" t="inlineStr">
        <is>
          <t>IONIC_LIQ#1; IONIC_LIQ#2</t>
        </is>
      </c>
      <c r="G1083" s="39" t="n">
        <v>2</v>
      </c>
      <c r="H1083" s="39" t="inlineStr">
        <is>
          <t>IONIC_LIQ#1</t>
        </is>
      </c>
      <c r="I1083" s="39" t="n">
        <v>-113694.082922898</v>
      </c>
      <c r="J1083" s="40" t="inlineStr"/>
    </row>
    <row r="1084">
      <c r="A1084" s="35" t="inlineStr">
        <is>
          <t>Cu-Fe-O</t>
        </is>
      </c>
      <c r="B1084" s="36" t="n">
        <v>1800</v>
      </c>
      <c r="C1084" s="36" t="n">
        <v>0.474211</v>
      </c>
      <c r="D1084" s="36" t="n">
        <v>0.479474</v>
      </c>
      <c r="E1084" s="36" t="n">
        <v>0.046316</v>
      </c>
      <c r="F1084" s="36" t="inlineStr">
        <is>
          <t>IONIC_LIQ#1; IONIC_LIQ#2</t>
        </is>
      </c>
      <c r="G1084" s="36" t="n">
        <v>2</v>
      </c>
      <c r="H1084" s="36" t="inlineStr">
        <is>
          <t>IONIC_LIQ#1</t>
        </is>
      </c>
      <c r="I1084" s="36" t="n">
        <v>-122816.7914706192</v>
      </c>
      <c r="J1084" s="37" t="inlineStr"/>
    </row>
    <row r="1085">
      <c r="A1085" s="38" t="inlineStr">
        <is>
          <t>Cu-Fe-O</t>
        </is>
      </c>
      <c r="B1085" s="39" t="n">
        <v>1800</v>
      </c>
      <c r="C1085" s="39" t="n">
        <v>0.474211</v>
      </c>
      <c r="D1085" s="39" t="n">
        <v>0.443158</v>
      </c>
      <c r="E1085" s="39" t="n">
        <v>0.082632</v>
      </c>
      <c r="F1085" s="39" t="inlineStr">
        <is>
          <t>IONIC_LIQ#1; IONIC_LIQ#2</t>
        </is>
      </c>
      <c r="G1085" s="39" t="n">
        <v>2</v>
      </c>
      <c r="H1085" s="39" t="inlineStr">
        <is>
          <t>IONIC_LIQ#1</t>
        </is>
      </c>
      <c r="I1085" s="39" t="n">
        <v>-131933.8330659522</v>
      </c>
      <c r="J1085" s="40" t="inlineStr"/>
    </row>
    <row r="1086">
      <c r="A1086" s="35" t="inlineStr">
        <is>
          <t>Cu-Fe-O</t>
        </is>
      </c>
      <c r="B1086" s="36" t="n">
        <v>1800</v>
      </c>
      <c r="C1086" s="36" t="n">
        <v>0.474211</v>
      </c>
      <c r="D1086" s="36" t="n">
        <v>0.406842</v>
      </c>
      <c r="E1086" s="36" t="n">
        <v>0.118947</v>
      </c>
      <c r="F1086" s="36" t="inlineStr">
        <is>
          <t>IONIC_LIQ#1; IONIC_LIQ#2</t>
        </is>
      </c>
      <c r="G1086" s="36" t="n">
        <v>2</v>
      </c>
      <c r="H1086" s="36" t="inlineStr">
        <is>
          <t>IONIC_LIQ#1</t>
        </is>
      </c>
      <c r="I1086" s="36" t="n">
        <v>-141043.8327420626</v>
      </c>
      <c r="J1086" s="37" t="inlineStr"/>
    </row>
    <row r="1087">
      <c r="A1087" s="38" t="inlineStr">
        <is>
          <t>Cu-Fe-O</t>
        </is>
      </c>
      <c r="B1087" s="39" t="n">
        <v>1800</v>
      </c>
      <c r="C1087" s="39" t="n">
        <v>0.474211</v>
      </c>
      <c r="D1087" s="39" t="n">
        <v>0.370526</v>
      </c>
      <c r="E1087" s="39" t="n">
        <v>0.155263</v>
      </c>
      <c r="F1087" s="39" t="inlineStr">
        <is>
          <t>IONIC_LIQ#1; IONIC_LIQ#2</t>
        </is>
      </c>
      <c r="G1087" s="39" t="n">
        <v>2</v>
      </c>
      <c r="H1087" s="39" t="inlineStr">
        <is>
          <t>IONIC_LIQ#1</t>
        </is>
      </c>
      <c r="I1087" s="39" t="n">
        <v>-150143.6608334456</v>
      </c>
      <c r="J1087" s="40" t="inlineStr"/>
    </row>
    <row r="1088">
      <c r="A1088" s="35" t="inlineStr">
        <is>
          <t>Cu-Fe-O</t>
        </is>
      </c>
      <c r="B1088" s="36" t="n">
        <v>1800</v>
      </c>
      <c r="C1088" s="36" t="n">
        <v>0.474211</v>
      </c>
      <c r="D1088" s="36" t="n">
        <v>0.334211</v>
      </c>
      <c r="E1088" s="36" t="n">
        <v>0.191579</v>
      </c>
      <c r="F1088" s="36" t="inlineStr">
        <is>
          <t>IONIC_LIQ#1; IONIC_LIQ#2</t>
        </is>
      </c>
      <c r="G1088" s="36" t="n">
        <v>2</v>
      </c>
      <c r="H1088" s="36" t="inlineStr">
        <is>
          <t>IONIC_LIQ#1</t>
        </is>
      </c>
      <c r="I1088" s="36" t="n">
        <v>-159223.4220760129</v>
      </c>
      <c r="J1088" s="37" t="inlineStr"/>
    </row>
    <row r="1089">
      <c r="A1089" s="38" t="inlineStr">
        <is>
          <t>Cu-Fe-O</t>
        </is>
      </c>
      <c r="B1089" s="39" t="n">
        <v>1800</v>
      </c>
      <c r="C1089" s="39" t="n">
        <v>0.474211</v>
      </c>
      <c r="D1089" s="39" t="n">
        <v>0.297895</v>
      </c>
      <c r="E1089" s="39" t="n">
        <v>0.227895</v>
      </c>
      <c r="F1089" s="39" t="inlineStr">
        <is>
          <t>IONIC_LIQ#1; IONIC_LIQ#2</t>
        </is>
      </c>
      <c r="G1089" s="39" t="n">
        <v>2</v>
      </c>
      <c r="H1089" s="39" t="inlineStr">
        <is>
          <t>IONIC_LIQ#1</t>
        </is>
      </c>
      <c r="I1089" s="39" t="n">
        <v>-168239.9126554138</v>
      </c>
      <c r="J1089" s="40" t="inlineStr"/>
    </row>
    <row r="1090">
      <c r="A1090" s="35" t="inlineStr">
        <is>
          <t>Cu-Fe-O</t>
        </is>
      </c>
      <c r="B1090" s="36" t="n">
        <v>1800</v>
      </c>
      <c r="C1090" s="36" t="n">
        <v>0.474211</v>
      </c>
      <c r="D1090" s="36" t="n">
        <v>0.261579</v>
      </c>
      <c r="E1090" s="36" t="n">
        <v>0.264211</v>
      </c>
      <c r="F1090" s="36" t="inlineStr">
        <is>
          <t>IONIC_LIQ#1; IONIC_LIQ#3</t>
        </is>
      </c>
      <c r="G1090" s="36" t="n">
        <v>2</v>
      </c>
      <c r="H1090" s="36" t="inlineStr">
        <is>
          <t>IONIC_LIQ#1</t>
        </is>
      </c>
      <c r="I1090" s="36" t="n">
        <v>-176900.217380776</v>
      </c>
      <c r="J1090" s="37" t="inlineStr"/>
    </row>
    <row r="1091">
      <c r="A1091" s="38" t="inlineStr">
        <is>
          <t>Cu-Fe-O</t>
        </is>
      </c>
      <c r="B1091" s="39" t="n">
        <v>1800</v>
      </c>
      <c r="C1091" s="39" t="n">
        <v>0.474211</v>
      </c>
      <c r="D1091" s="39" t="n">
        <v>0.225263</v>
      </c>
      <c r="E1091" s="39" t="n">
        <v>0.300526</v>
      </c>
      <c r="F1091" s="39" t="inlineStr">
        <is>
          <t>IONIC_LIQ#1; IONIC_LIQ#2</t>
        </is>
      </c>
      <c r="G1091" s="39" t="n">
        <v>2</v>
      </c>
      <c r="H1091" s="39" t="inlineStr">
        <is>
          <t>IONIC_LIQ#1</t>
        </is>
      </c>
      <c r="I1091" s="39" t="n">
        <v>-183004.2579833318</v>
      </c>
      <c r="J1091" s="40" t="inlineStr"/>
    </row>
    <row r="1092">
      <c r="A1092" s="35" t="inlineStr">
        <is>
          <t>Cu-Fe-O</t>
        </is>
      </c>
      <c r="B1092" s="36" t="n">
        <v>1800</v>
      </c>
      <c r="C1092" s="36" t="n">
        <v>0.474211</v>
      </c>
      <c r="D1092" s="36" t="n">
        <v>0.188947</v>
      </c>
      <c r="E1092" s="36" t="n">
        <v>0.336842</v>
      </c>
      <c r="F1092" s="36" t="inlineStr">
        <is>
          <t>IONIC_LIQ#1; IONIC_LIQ#2</t>
        </is>
      </c>
      <c r="G1092" s="36" t="n">
        <v>2</v>
      </c>
      <c r="H1092" s="36" t="inlineStr">
        <is>
          <t>IONIC_LIQ#1</t>
        </is>
      </c>
      <c r="I1092" s="36" t="n">
        <v>-185746.0576920731</v>
      </c>
      <c r="J1092" s="37" t="inlineStr"/>
    </row>
    <row r="1093">
      <c r="A1093" s="38" t="inlineStr">
        <is>
          <t>Cu-Fe-O</t>
        </is>
      </c>
      <c r="B1093" s="39" t="n">
        <v>1800</v>
      </c>
      <c r="C1093" s="39" t="n">
        <v>0.474211</v>
      </c>
      <c r="D1093" s="39" t="n">
        <v>0.152632</v>
      </c>
      <c r="E1093" s="39" t="n">
        <v>0.373158</v>
      </c>
      <c r="F1093" s="39" t="inlineStr">
        <is>
          <t>IONIC_LIQ#1; IONIC_LIQ#2</t>
        </is>
      </c>
      <c r="G1093" s="39" t="n">
        <v>2</v>
      </c>
      <c r="H1093" s="39" t="inlineStr">
        <is>
          <t>IONIC_LIQ#1</t>
        </is>
      </c>
      <c r="I1093" s="39" t="n">
        <v>-187081.5365117698</v>
      </c>
      <c r="J1093" s="40" t="inlineStr"/>
    </row>
    <row r="1094">
      <c r="A1094" s="35" t="inlineStr">
        <is>
          <t>Cu-Fe-O</t>
        </is>
      </c>
      <c r="B1094" s="36" t="n">
        <v>1800</v>
      </c>
      <c r="C1094" s="36" t="n">
        <v>0.474211</v>
      </c>
      <c r="D1094" s="36" t="n">
        <v>0.116316</v>
      </c>
      <c r="E1094" s="36" t="n">
        <v>0.409474</v>
      </c>
      <c r="F1094" s="36" t="inlineStr">
        <is>
          <t>IONIC_LIQ#2</t>
        </is>
      </c>
      <c r="G1094" s="36" t="n">
        <v>1</v>
      </c>
      <c r="H1094" s="36" t="inlineStr">
        <is>
          <t>IONIC_LIQ#2</t>
        </is>
      </c>
      <c r="I1094" s="36" t="n">
        <v>-187384.3117943824</v>
      </c>
      <c r="J1094" s="37" t="inlineStr"/>
    </row>
    <row r="1095">
      <c r="A1095" s="38" t="inlineStr">
        <is>
          <t>Cu-Fe-O</t>
        </is>
      </c>
      <c r="B1095" s="39" t="n">
        <v>1800</v>
      </c>
      <c r="C1095" s="39" t="n">
        <v>0.474211</v>
      </c>
      <c r="D1095" s="39" t="n">
        <v>0.08</v>
      </c>
      <c r="E1095" s="39" t="n">
        <v>0.445789</v>
      </c>
      <c r="F1095" s="39" t="inlineStr">
        <is>
          <t>GAS#1; IONIC_LIQ#2</t>
        </is>
      </c>
      <c r="G1095" s="39" t="n">
        <v>2</v>
      </c>
      <c r="H1095" s="39" t="inlineStr">
        <is>
          <t>GAS#1</t>
        </is>
      </c>
      <c r="I1095" s="39" t="n">
        <v>-184161.2455746617</v>
      </c>
      <c r="J1095" s="40" t="inlineStr"/>
    </row>
    <row r="1096">
      <c r="A1096" s="35" t="inlineStr">
        <is>
          <t>Cu-Fe-O</t>
        </is>
      </c>
      <c r="B1096" s="36" t="n">
        <v>1800</v>
      </c>
      <c r="C1096" s="36" t="n">
        <v>0.474211</v>
      </c>
      <c r="D1096" s="36" t="n">
        <v>0.043684</v>
      </c>
      <c r="E1096" s="36" t="n">
        <v>0.482105</v>
      </c>
      <c r="F1096" s="36" t="inlineStr">
        <is>
          <t>GAS#1; IONIC_LIQ#2</t>
        </is>
      </c>
      <c r="G1096" s="36" t="n">
        <v>2</v>
      </c>
      <c r="H1096" s="36" t="inlineStr">
        <is>
          <t>GAS#1</t>
        </is>
      </c>
      <c r="I1096" s="36" t="n">
        <v>-180371.8932921999</v>
      </c>
      <c r="J1096" s="37" t="inlineStr"/>
    </row>
    <row r="1097">
      <c r="A1097" s="38" t="inlineStr">
        <is>
          <t>Cu-Fe-O</t>
        </is>
      </c>
      <c r="B1097" s="39" t="n">
        <v>1800</v>
      </c>
      <c r="C1097" s="39" t="n">
        <v>0.5</v>
      </c>
      <c r="D1097" s="39" t="n">
        <v>0.49</v>
      </c>
      <c r="E1097" s="39" t="n">
        <v>0.01</v>
      </c>
      <c r="F1097" s="39" t="inlineStr">
        <is>
          <t>IONIC_LIQ#1; IONIC_LIQ#2</t>
        </is>
      </c>
      <c r="G1097" s="39" t="n">
        <v>2</v>
      </c>
      <c r="H1097" s="39" t="inlineStr">
        <is>
          <t>IONIC_LIQ#1</t>
        </is>
      </c>
      <c r="I1097" s="39" t="n">
        <v>-113769.8556234799</v>
      </c>
      <c r="J1097" s="40" t="inlineStr"/>
    </row>
    <row r="1098">
      <c r="A1098" s="35" t="inlineStr">
        <is>
          <t>Cu-Fe-O</t>
        </is>
      </c>
      <c r="B1098" s="36" t="n">
        <v>1800</v>
      </c>
      <c r="C1098" s="36" t="n">
        <v>0.5</v>
      </c>
      <c r="D1098" s="36" t="n">
        <v>0.453684</v>
      </c>
      <c r="E1098" s="36" t="n">
        <v>0.046316</v>
      </c>
      <c r="F1098" s="36" t="inlineStr">
        <is>
          <t>IONIC_LIQ#1; IONIC_LIQ#2</t>
        </is>
      </c>
      <c r="G1098" s="36" t="n">
        <v>2</v>
      </c>
      <c r="H1098" s="36" t="inlineStr">
        <is>
          <t>IONIC_LIQ#1</t>
        </is>
      </c>
      <c r="I1098" s="36" t="n">
        <v>-122888.7365240888</v>
      </c>
      <c r="J1098" s="37" t="inlineStr"/>
    </row>
    <row r="1099">
      <c r="A1099" s="38" t="inlineStr">
        <is>
          <t>Cu-Fe-O</t>
        </is>
      </c>
      <c r="B1099" s="39" t="n">
        <v>1800</v>
      </c>
      <c r="C1099" s="39" t="n">
        <v>0.5</v>
      </c>
      <c r="D1099" s="39" t="n">
        <v>0.417368</v>
      </c>
      <c r="E1099" s="39" t="n">
        <v>0.082632</v>
      </c>
      <c r="F1099" s="39" t="inlineStr">
        <is>
          <t>IONIC_LIQ#1; IONIC_LIQ#2</t>
        </is>
      </c>
      <c r="G1099" s="39" t="n">
        <v>2</v>
      </c>
      <c r="H1099" s="39" t="inlineStr">
        <is>
          <t>IONIC_LIQ#1</t>
        </is>
      </c>
      <c r="I1099" s="39" t="n">
        <v>-132001.4884708106</v>
      </c>
      <c r="J1099" s="40" t="inlineStr"/>
    </row>
    <row r="1100">
      <c r="A1100" s="35" t="inlineStr">
        <is>
          <t>Cu-Fe-O</t>
        </is>
      </c>
      <c r="B1100" s="36" t="n">
        <v>1800</v>
      </c>
      <c r="C1100" s="36" t="n">
        <v>0.5</v>
      </c>
      <c r="D1100" s="36" t="n">
        <v>0.381053</v>
      </c>
      <c r="E1100" s="36" t="n">
        <v>0.118947</v>
      </c>
      <c r="F1100" s="36" t="inlineStr">
        <is>
          <t>IONIC_LIQ#1; IONIC_LIQ#2</t>
        </is>
      </c>
      <c r="G1100" s="36" t="n">
        <v>2</v>
      </c>
      <c r="H1100" s="36" t="inlineStr">
        <is>
          <t>IONIC_LIQ#1</t>
        </is>
      </c>
      <c r="I1100" s="36" t="n">
        <v>-141106.1238166106</v>
      </c>
      <c r="J1100" s="37" t="inlineStr"/>
    </row>
    <row r="1101">
      <c r="A1101" s="38" t="inlineStr">
        <is>
          <t>Cu-Fe-O</t>
        </is>
      </c>
      <c r="B1101" s="39" t="n">
        <v>1800</v>
      </c>
      <c r="C1101" s="39" t="n">
        <v>0.5</v>
      </c>
      <c r="D1101" s="39" t="n">
        <v>0.344737</v>
      </c>
      <c r="E1101" s="39" t="n">
        <v>0.155263</v>
      </c>
      <c r="F1101" s="39" t="inlineStr">
        <is>
          <t>IONIC_LIQ#1; IONIC_LIQ#2</t>
        </is>
      </c>
      <c r="G1101" s="39" t="n">
        <v>2</v>
      </c>
      <c r="H1101" s="39" t="inlineStr">
        <is>
          <t>IONIC_LIQ#1</t>
        </is>
      </c>
      <c r="I1101" s="39" t="n">
        <v>-150197.437200345</v>
      </c>
      <c r="J1101" s="40" t="inlineStr"/>
    </row>
    <row r="1102">
      <c r="A1102" s="35" t="inlineStr">
        <is>
          <t>Cu-Fe-O</t>
        </is>
      </c>
      <c r="B1102" s="36" t="n">
        <v>1800</v>
      </c>
      <c r="C1102" s="36" t="n">
        <v>0.5</v>
      </c>
      <c r="D1102" s="36" t="n">
        <v>0.308421</v>
      </c>
      <c r="E1102" s="36" t="n">
        <v>0.191579</v>
      </c>
      <c r="F1102" s="36" t="inlineStr">
        <is>
          <t>IONIC_LIQ#1; IONIC_LIQ#2</t>
        </is>
      </c>
      <c r="G1102" s="36" t="n">
        <v>2</v>
      </c>
      <c r="H1102" s="36" t="inlineStr">
        <is>
          <t>IONIC_LIQ#1</t>
        </is>
      </c>
      <c r="I1102" s="36" t="n">
        <v>-159257.2212919975</v>
      </c>
      <c r="J1102" s="37" t="inlineStr"/>
    </row>
    <row r="1103">
      <c r="A1103" s="38" t="inlineStr">
        <is>
          <t>Cu-Fe-O</t>
        </is>
      </c>
      <c r="B1103" s="39" t="n">
        <v>1800</v>
      </c>
      <c r="C1103" s="39" t="n">
        <v>0.5</v>
      </c>
      <c r="D1103" s="39" t="n">
        <v>0.272105</v>
      </c>
      <c r="E1103" s="39" t="n">
        <v>0.227895</v>
      </c>
      <c r="F1103" s="39" t="inlineStr">
        <is>
          <t>IONIC_LIQ#1; IONIC_LIQ#3</t>
        </is>
      </c>
      <c r="G1103" s="39" t="n">
        <v>2</v>
      </c>
      <c r="H1103" s="39" t="inlineStr">
        <is>
          <t>IONIC_LIQ#1</t>
        </is>
      </c>
      <c r="I1103" s="39" t="n">
        <v>-168198.6663274234</v>
      </c>
      <c r="J1103" s="40" t="inlineStr"/>
    </row>
    <row r="1104">
      <c r="A1104" s="35" t="inlineStr">
        <is>
          <t>Cu-Fe-O</t>
        </is>
      </c>
      <c r="B1104" s="36" t="n">
        <v>1800</v>
      </c>
      <c r="C1104" s="36" t="n">
        <v>0.5</v>
      </c>
      <c r="D1104" s="36" t="n">
        <v>0.235789</v>
      </c>
      <c r="E1104" s="36" t="n">
        <v>0.264211</v>
      </c>
      <c r="F1104" s="36" t="inlineStr">
        <is>
          <t>IONIC_LIQ#1; IONIC_LIQ#2</t>
        </is>
      </c>
      <c r="G1104" s="36" t="n">
        <v>2</v>
      </c>
      <c r="H1104" s="36" t="inlineStr">
        <is>
          <t>IONIC_LIQ#1</t>
        </is>
      </c>
      <c r="I1104" s="36" t="n">
        <v>-176312.8914070422</v>
      </c>
      <c r="J1104" s="37" t="inlineStr"/>
    </row>
    <row r="1105">
      <c r="A1105" s="38" t="inlineStr">
        <is>
          <t>Cu-Fe-O</t>
        </is>
      </c>
      <c r="B1105" s="39" t="n">
        <v>1800</v>
      </c>
      <c r="C1105" s="39" t="n">
        <v>0.5</v>
      </c>
      <c r="D1105" s="39" t="n">
        <v>0.199474</v>
      </c>
      <c r="E1105" s="39" t="n">
        <v>0.300526</v>
      </c>
      <c r="F1105" s="39" t="inlineStr">
        <is>
          <t>IONIC_LIQ#1; IONIC_LIQ#2</t>
        </is>
      </c>
      <c r="G1105" s="39" t="n">
        <v>2</v>
      </c>
      <c r="H1105" s="39" t="inlineStr">
        <is>
          <t>IONIC_LIQ#1</t>
        </is>
      </c>
      <c r="I1105" s="39" t="n">
        <v>-180816.7595470957</v>
      </c>
      <c r="J1105" s="40" t="inlineStr"/>
    </row>
    <row r="1106">
      <c r="A1106" s="35" t="inlineStr">
        <is>
          <t>Cu-Fe-O</t>
        </is>
      </c>
      <c r="B1106" s="36" t="n">
        <v>1800</v>
      </c>
      <c r="C1106" s="36" t="n">
        <v>0.5</v>
      </c>
      <c r="D1106" s="36" t="n">
        <v>0.163158</v>
      </c>
      <c r="E1106" s="36" t="n">
        <v>0.336842</v>
      </c>
      <c r="F1106" s="36" t="inlineStr">
        <is>
          <t>IONIC_LIQ#1; IONIC_LIQ#3</t>
        </is>
      </c>
      <c r="G1106" s="36" t="n">
        <v>2</v>
      </c>
      <c r="H1106" s="36" t="inlineStr">
        <is>
          <t>IONIC_LIQ#1</t>
        </is>
      </c>
      <c r="I1106" s="36" t="n">
        <v>-182806.002645009</v>
      </c>
      <c r="J1106" s="37" t="inlineStr"/>
    </row>
    <row r="1107">
      <c r="A1107" s="38" t="inlineStr">
        <is>
          <t>Cu-Fe-O</t>
        </is>
      </c>
      <c r="B1107" s="39" t="n">
        <v>1800</v>
      </c>
      <c r="C1107" s="39" t="n">
        <v>0.5</v>
      </c>
      <c r="D1107" s="39" t="n">
        <v>0.126842</v>
      </c>
      <c r="E1107" s="39" t="n">
        <v>0.373158</v>
      </c>
      <c r="F1107" s="39" t="inlineStr">
        <is>
          <t>IONIC_LIQ#1; IONIC_LIQ#2</t>
        </is>
      </c>
      <c r="G1107" s="39" t="n">
        <v>2</v>
      </c>
      <c r="H1107" s="39" t="inlineStr">
        <is>
          <t>IONIC_LIQ#1</t>
        </is>
      </c>
      <c r="I1107" s="39" t="n">
        <v>-183745.7134031059</v>
      </c>
      <c r="J1107" s="40" t="inlineStr"/>
    </row>
    <row r="1108">
      <c r="A1108" s="35" t="inlineStr">
        <is>
          <t>Cu-Fe-O</t>
        </is>
      </c>
      <c r="B1108" s="36" t="n">
        <v>1800</v>
      </c>
      <c r="C1108" s="36" t="n">
        <v>0.5</v>
      </c>
      <c r="D1108" s="36" t="n">
        <v>0.090526</v>
      </c>
      <c r="E1108" s="36" t="n">
        <v>0.409474</v>
      </c>
      <c r="F1108" s="36" t="inlineStr">
        <is>
          <t>IONIC_LIQ#2</t>
        </is>
      </c>
      <c r="G1108" s="36" t="n">
        <v>1</v>
      </c>
      <c r="H1108" s="36" t="inlineStr">
        <is>
          <t>IONIC_LIQ#2</t>
        </is>
      </c>
      <c r="I1108" s="36" t="n">
        <v>-183194.6179933568</v>
      </c>
      <c r="J1108" s="37" t="inlineStr"/>
    </row>
    <row r="1109">
      <c r="A1109" s="38" t="inlineStr">
        <is>
          <t>Cu-Fe-O</t>
        </is>
      </c>
      <c r="B1109" s="39" t="n">
        <v>1800</v>
      </c>
      <c r="C1109" s="39" t="n">
        <v>0.5</v>
      </c>
      <c r="D1109" s="39" t="n">
        <v>0.054211</v>
      </c>
      <c r="E1109" s="39" t="n">
        <v>0.445789</v>
      </c>
      <c r="F1109" s="39" t="inlineStr">
        <is>
          <t>GAS#1; IONIC_LIQ#2</t>
        </is>
      </c>
      <c r="G1109" s="39" t="n">
        <v>2</v>
      </c>
      <c r="H1109" s="39" t="inlineStr">
        <is>
          <t>GAS#1</t>
        </is>
      </c>
      <c r="I1109" s="39" t="n">
        <v>-179504.3502365657</v>
      </c>
      <c r="J1109" s="40" t="inlineStr"/>
    </row>
    <row r="1110">
      <c r="A1110" s="41" t="inlineStr">
        <is>
          <t>Cu-Fe-O</t>
        </is>
      </c>
      <c r="B1110" s="42" t="n">
        <v>1800</v>
      </c>
      <c r="C1110" s="42" t="n">
        <v>0.5</v>
      </c>
      <c r="D1110" s="42" t="n">
        <v>0.017895</v>
      </c>
      <c r="E1110" s="42" t="n">
        <v>0.482105</v>
      </c>
      <c r="F1110" s="42" t="inlineStr">
        <is>
          <t>GAS#1; IONIC_LIQ#2</t>
        </is>
      </c>
      <c r="G1110" s="42" t="n">
        <v>2</v>
      </c>
      <c r="H1110" s="42" t="inlineStr">
        <is>
          <t>GAS#1</t>
        </is>
      </c>
      <c r="I1110" s="42" t="n">
        <v>-175445.0071240643</v>
      </c>
      <c r="J1110" s="43" t="inlineStr"/>
    </row>
  </sheetData>
  <mergeCells count="2">
    <mergeCell ref="A1:J1"/>
    <mergeCell ref="A2:J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2026-03-15T01:07:33Z</dcterms:created>
  <dcterms:modified xmlns:dcterms="http://purl.org/dc/terms/" xmlns:xsi="http://www.w3.org/2001/XMLSchema-instance" xsi:type="dcterms:W3CDTF">2026-03-15T01:07:34Z</dcterms:modified>
</cp:coreProperties>
</file>