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thonydimascio/School/Spring2026/MSE-4381-Capstone/honda-calphad/screening/"/>
    </mc:Choice>
  </mc:AlternateContent>
  <xr:revisionPtr revIDLastSave="0" documentId="13_ncr:1_{2E9B8B95-9E82-1A4F-B717-AD550FE9D30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shboard" sheetId="1" r:id="rId1"/>
    <sheet name="Screening_Summary" sheetId="2" r:id="rId2"/>
    <sheet name="CuFe2O4_DeepDive" sheetId="3" r:id="rId3"/>
    <sheet name="Activity_and_Slag" sheetId="4" r:id="rId4"/>
    <sheet name="Normalization" sheetId="5" r:id="rId5"/>
    <sheet name="Screening_Table" sheetId="6" r:id="rId6"/>
    <sheet name="Ternary_Verdicts" sheetId="7" r:id="rId7"/>
    <sheet name="Activity_Corrected" sheetId="8" r:id="rId8"/>
    <sheet name="OX_Gibbs" sheetId="9" r:id="rId9"/>
    <sheet name="Ternary_Rxns" sheetId="10" r:id="rId10"/>
    <sheet name="dG_Top6" sheetId="11" r:id="rId11"/>
    <sheet name="CuFe2O4_Raw" sheetId="12" r:id="rId12"/>
    <sheet name="Cu_Activity" sheetId="13" r:id="rId13"/>
    <sheet name="Slag_Effects" sheetId="14" r:id="rId14"/>
    <sheet name="Phase_Map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8" i="8" l="1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C73" i="5"/>
  <c r="C70" i="5"/>
  <c r="C69" i="5"/>
  <c r="C66" i="5"/>
  <c r="C68" i="5" s="1"/>
  <c r="C71" i="5" s="1"/>
  <c r="C72" i="5" s="1"/>
  <c r="C60" i="5"/>
  <c r="C57" i="5"/>
  <c r="C56" i="5"/>
  <c r="C53" i="5"/>
  <c r="C55" i="5" s="1"/>
  <c r="C58" i="5" s="1"/>
  <c r="C59" i="5" s="1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E98" i="4"/>
  <c r="D98" i="4"/>
  <c r="C98" i="4"/>
  <c r="B98" i="4"/>
  <c r="A98" i="4"/>
  <c r="D97" i="4"/>
  <c r="E97" i="4" s="1"/>
  <c r="C97" i="4"/>
  <c r="B97" i="4"/>
  <c r="A97" i="4"/>
  <c r="D96" i="4"/>
  <c r="C96" i="4"/>
  <c r="B96" i="4"/>
  <c r="A96" i="4"/>
  <c r="D95" i="4"/>
  <c r="E95" i="4" s="1"/>
  <c r="C95" i="4"/>
  <c r="B95" i="4"/>
  <c r="A95" i="4"/>
  <c r="D94" i="4"/>
  <c r="E94" i="4" s="1"/>
  <c r="C94" i="4"/>
  <c r="B94" i="4"/>
  <c r="A94" i="4"/>
  <c r="E93" i="4"/>
  <c r="D93" i="4"/>
  <c r="C93" i="4"/>
  <c r="B93" i="4"/>
  <c r="A93" i="4"/>
  <c r="D92" i="4"/>
  <c r="E92" i="4" s="1"/>
  <c r="C92" i="4"/>
  <c r="B92" i="4"/>
  <c r="A92" i="4"/>
  <c r="D91" i="4"/>
  <c r="C91" i="4"/>
  <c r="B91" i="4"/>
  <c r="A91" i="4"/>
  <c r="E90" i="4"/>
  <c r="D90" i="4"/>
  <c r="C90" i="4"/>
  <c r="B90" i="4"/>
  <c r="A90" i="4"/>
  <c r="D89" i="4"/>
  <c r="E89" i="4" s="1"/>
  <c r="C89" i="4"/>
  <c r="B89" i="4"/>
  <c r="A89" i="4"/>
  <c r="D88" i="4"/>
  <c r="C88" i="4"/>
  <c r="B88" i="4"/>
  <c r="A88" i="4"/>
  <c r="D87" i="4"/>
  <c r="E87" i="4" s="1"/>
  <c r="C87" i="4"/>
  <c r="B87" i="4"/>
  <c r="A87" i="4"/>
  <c r="D86" i="4"/>
  <c r="E86" i="4" s="1"/>
  <c r="C86" i="4"/>
  <c r="B86" i="4"/>
  <c r="A86" i="4"/>
  <c r="E85" i="4"/>
  <c r="D85" i="4"/>
  <c r="C85" i="4"/>
  <c r="B85" i="4"/>
  <c r="A85" i="4"/>
  <c r="D84" i="4"/>
  <c r="E91" i="4" s="1"/>
  <c r="C84" i="4"/>
  <c r="B84" i="4"/>
  <c r="A84" i="4"/>
  <c r="D83" i="4"/>
  <c r="C83" i="4"/>
  <c r="B83" i="4"/>
  <c r="A83" i="4"/>
  <c r="D82" i="4"/>
  <c r="E82" i="4" s="1"/>
  <c r="C82" i="4"/>
  <c r="B82" i="4"/>
  <c r="A82" i="4"/>
  <c r="D81" i="4"/>
  <c r="E81" i="4" s="1"/>
  <c r="C81" i="4"/>
  <c r="B81" i="4"/>
  <c r="A81" i="4"/>
  <c r="D80" i="4"/>
  <c r="C80" i="4"/>
  <c r="B80" i="4"/>
  <c r="A80" i="4"/>
  <c r="D79" i="4"/>
  <c r="E79" i="4" s="1"/>
  <c r="C79" i="4"/>
  <c r="B79" i="4"/>
  <c r="A79" i="4"/>
  <c r="D78" i="4"/>
  <c r="E78" i="4" s="1"/>
  <c r="C78" i="4"/>
  <c r="B78" i="4"/>
  <c r="A78" i="4"/>
  <c r="D77" i="4"/>
  <c r="C77" i="4"/>
  <c r="B77" i="4"/>
  <c r="A77" i="4"/>
  <c r="D76" i="4"/>
  <c r="E76" i="4" s="1"/>
  <c r="C76" i="4"/>
  <c r="B76" i="4"/>
  <c r="A76" i="4"/>
  <c r="D75" i="4"/>
  <c r="C75" i="4"/>
  <c r="B75" i="4"/>
  <c r="A75" i="4"/>
  <c r="D74" i="4"/>
  <c r="E74" i="4" s="1"/>
  <c r="C74" i="4"/>
  <c r="B74" i="4"/>
  <c r="A74" i="4"/>
  <c r="D73" i="4"/>
  <c r="E73" i="4" s="1"/>
  <c r="C73" i="4"/>
  <c r="B73" i="4"/>
  <c r="A73" i="4"/>
  <c r="D72" i="4"/>
  <c r="C72" i="4"/>
  <c r="B72" i="4"/>
  <c r="A72" i="4"/>
  <c r="D71" i="4"/>
  <c r="E71" i="4" s="1"/>
  <c r="C71" i="4"/>
  <c r="B71" i="4"/>
  <c r="A71" i="4"/>
  <c r="D70" i="4"/>
  <c r="E70" i="4" s="1"/>
  <c r="C70" i="4"/>
  <c r="B70" i="4"/>
  <c r="A70" i="4"/>
  <c r="D69" i="4"/>
  <c r="E77" i="4" s="1"/>
  <c r="C69" i="4"/>
  <c r="B69" i="4"/>
  <c r="A69" i="4"/>
  <c r="B37" i="4"/>
  <c r="C37" i="4" s="1"/>
  <c r="I36" i="4"/>
  <c r="G36" i="4"/>
  <c r="C36" i="4"/>
  <c r="B36" i="4"/>
  <c r="B35" i="4"/>
  <c r="C35" i="4" s="1"/>
  <c r="B34" i="4"/>
  <c r="C34" i="4" s="1"/>
  <c r="B33" i="4"/>
  <c r="C33" i="4" s="1"/>
  <c r="C32" i="4"/>
  <c r="D32" i="4" s="1"/>
  <c r="B32" i="4"/>
  <c r="D31" i="4"/>
  <c r="C31" i="4"/>
  <c r="E31" i="4" s="1"/>
  <c r="B31" i="4"/>
  <c r="G30" i="4"/>
  <c r="E30" i="4"/>
  <c r="D30" i="4"/>
  <c r="C30" i="4"/>
  <c r="B30" i="4"/>
  <c r="B29" i="4"/>
  <c r="C29" i="4" s="1"/>
  <c r="I28" i="4"/>
  <c r="G28" i="4"/>
  <c r="C28" i="4"/>
  <c r="B28" i="4"/>
  <c r="B27" i="4"/>
  <c r="C27" i="4" s="1"/>
  <c r="B26" i="4"/>
  <c r="C26" i="4" s="1"/>
  <c r="B25" i="4"/>
  <c r="C25" i="4" s="1"/>
  <c r="H20" i="4"/>
  <c r="D20" i="4"/>
  <c r="J30" i="4" s="1"/>
  <c r="H19" i="4"/>
  <c r="F19" i="4"/>
  <c r="G19" i="4" s="1"/>
  <c r="E19" i="4"/>
  <c r="D19" i="4"/>
  <c r="I31" i="4" s="1"/>
  <c r="E18" i="4"/>
  <c r="D18" i="4"/>
  <c r="H32" i="4" s="1"/>
  <c r="H17" i="4"/>
  <c r="D17" i="4"/>
  <c r="G33" i="4" s="1"/>
  <c r="E16" i="4"/>
  <c r="D16" i="4"/>
  <c r="F34" i="4" s="1"/>
  <c r="D15" i="4"/>
  <c r="E35" i="4" s="1"/>
  <c r="H14" i="4"/>
  <c r="G14" i="4"/>
  <c r="F14" i="4"/>
  <c r="E14" i="4"/>
  <c r="D14" i="4"/>
  <c r="D36" i="4" s="1"/>
  <c r="C10" i="4"/>
  <c r="E17" i="4" s="1"/>
  <c r="F17" i="4" s="1"/>
  <c r="G17" i="4" s="1"/>
  <c r="C7" i="4"/>
  <c r="D26" i="3"/>
  <c r="C26" i="3"/>
  <c r="F26" i="3" s="1"/>
  <c r="G26" i="3" s="1"/>
  <c r="A26" i="3"/>
  <c r="B26" i="3" s="1"/>
  <c r="D25" i="3"/>
  <c r="C25" i="3"/>
  <c r="F25" i="3" s="1"/>
  <c r="G25" i="3" s="1"/>
  <c r="A25" i="3"/>
  <c r="B25" i="3" s="1"/>
  <c r="G24" i="3"/>
  <c r="F24" i="3"/>
  <c r="D24" i="3"/>
  <c r="C24" i="3"/>
  <c r="E24" i="3" s="1"/>
  <c r="A24" i="3"/>
  <c r="B24" i="3" s="1"/>
  <c r="F23" i="3"/>
  <c r="G23" i="3" s="1"/>
  <c r="E23" i="3"/>
  <c r="D23" i="3"/>
  <c r="C23" i="3"/>
  <c r="A23" i="3"/>
  <c r="B23" i="3" s="1"/>
  <c r="F22" i="3"/>
  <c r="G22" i="3" s="1"/>
  <c r="E22" i="3"/>
  <c r="D22" i="3"/>
  <c r="C22" i="3"/>
  <c r="A22" i="3"/>
  <c r="B22" i="3" s="1"/>
  <c r="D21" i="3"/>
  <c r="F21" i="3" s="1"/>
  <c r="G21" i="3" s="1"/>
  <c r="C21" i="3"/>
  <c r="A21" i="3"/>
  <c r="B21" i="3" s="1"/>
  <c r="D20" i="3"/>
  <c r="C20" i="3"/>
  <c r="F20" i="3" s="1"/>
  <c r="G20" i="3" s="1"/>
  <c r="B20" i="3"/>
  <c r="A20" i="3"/>
  <c r="D19" i="3"/>
  <c r="C19" i="3"/>
  <c r="F19" i="3" s="1"/>
  <c r="G19" i="3" s="1"/>
  <c r="B19" i="3"/>
  <c r="A19" i="3"/>
  <c r="D18" i="3"/>
  <c r="C18" i="3"/>
  <c r="F18" i="3" s="1"/>
  <c r="G18" i="3" s="1"/>
  <c r="A18" i="3"/>
  <c r="B18" i="3" s="1"/>
  <c r="D17" i="3"/>
  <c r="C17" i="3"/>
  <c r="F17" i="3" s="1"/>
  <c r="G17" i="3" s="1"/>
  <c r="A17" i="3"/>
  <c r="B17" i="3" s="1"/>
  <c r="G16" i="3"/>
  <c r="F16" i="3"/>
  <c r="D16" i="3"/>
  <c r="C16" i="3"/>
  <c r="E16" i="3" s="1"/>
  <c r="A16" i="3"/>
  <c r="B16" i="3" s="1"/>
  <c r="F15" i="3"/>
  <c r="G15" i="3" s="1"/>
  <c r="E15" i="3"/>
  <c r="D15" i="3"/>
  <c r="C15" i="3"/>
  <c r="A15" i="3"/>
  <c r="B15" i="3" s="1"/>
  <c r="F14" i="3"/>
  <c r="G14" i="3" s="1"/>
  <c r="E14" i="3"/>
  <c r="D14" i="3"/>
  <c r="C14" i="3"/>
  <c r="A14" i="3"/>
  <c r="B14" i="3" s="1"/>
  <c r="D13" i="3"/>
  <c r="F13" i="3" s="1"/>
  <c r="G13" i="3" s="1"/>
  <c r="C13" i="3"/>
  <c r="A13" i="3"/>
  <c r="B13" i="3" s="1"/>
  <c r="D12" i="3"/>
  <c r="C12" i="3"/>
  <c r="E12" i="3" s="1"/>
  <c r="B12" i="3"/>
  <c r="A12" i="3"/>
  <c r="D11" i="3"/>
  <c r="C11" i="3"/>
  <c r="F11" i="3" s="1"/>
  <c r="G11" i="3" s="1"/>
  <c r="B11" i="3"/>
  <c r="A11" i="3"/>
  <c r="D10" i="3"/>
  <c r="C10" i="3"/>
  <c r="F10" i="3" s="1"/>
  <c r="G10" i="3" s="1"/>
  <c r="A10" i="3"/>
  <c r="B10" i="3" s="1"/>
  <c r="D9" i="3"/>
  <c r="C9" i="3"/>
  <c r="F9" i="3" s="1"/>
  <c r="G9" i="3" s="1"/>
  <c r="A9" i="3"/>
  <c r="B9" i="3" s="1"/>
  <c r="G8" i="3"/>
  <c r="F8" i="3"/>
  <c r="D8" i="3"/>
  <c r="C8" i="3"/>
  <c r="E8" i="3" s="1"/>
  <c r="A8" i="3"/>
  <c r="B8" i="3" s="1"/>
  <c r="F7" i="3"/>
  <c r="G7" i="3" s="1"/>
  <c r="E7" i="3"/>
  <c r="D7" i="3"/>
  <c r="C7" i="3"/>
  <c r="A7" i="3"/>
  <c r="B7" i="3" s="1"/>
  <c r="F6" i="3"/>
  <c r="G6" i="3" s="1"/>
  <c r="E6" i="3"/>
  <c r="D6" i="3"/>
  <c r="C6" i="3"/>
  <c r="A6" i="3"/>
  <c r="B6" i="3" s="1"/>
  <c r="D5" i="3"/>
  <c r="F5" i="3" s="1"/>
  <c r="G5" i="3" s="1"/>
  <c r="C5" i="3"/>
  <c r="A5" i="3"/>
  <c r="B5" i="3" s="1"/>
  <c r="D4" i="3"/>
  <c r="C4" i="3"/>
  <c r="E4" i="3" s="1"/>
  <c r="B4" i="3"/>
  <c r="A4" i="3"/>
  <c r="D27" i="2"/>
  <c r="D26" i="2"/>
  <c r="D25" i="2"/>
  <c r="D24" i="2"/>
  <c r="F20" i="2"/>
  <c r="G20" i="2" s="1"/>
  <c r="E20" i="2"/>
  <c r="D20" i="2"/>
  <c r="C20" i="2"/>
  <c r="B20" i="2"/>
  <c r="A20" i="2"/>
  <c r="I19" i="2"/>
  <c r="K19" i="2" s="1"/>
  <c r="H19" i="2"/>
  <c r="F19" i="2"/>
  <c r="G19" i="2" s="1"/>
  <c r="E19" i="2"/>
  <c r="D19" i="2"/>
  <c r="C19" i="2"/>
  <c r="B19" i="2"/>
  <c r="A19" i="2"/>
  <c r="J18" i="2"/>
  <c r="I18" i="2"/>
  <c r="K18" i="2" s="1"/>
  <c r="H18" i="2"/>
  <c r="F18" i="2"/>
  <c r="G18" i="2" s="1"/>
  <c r="E18" i="2"/>
  <c r="D18" i="2"/>
  <c r="C18" i="2"/>
  <c r="B18" i="2"/>
  <c r="A18" i="2"/>
  <c r="I17" i="2"/>
  <c r="K17" i="2" s="1"/>
  <c r="H17" i="2"/>
  <c r="G17" i="2"/>
  <c r="F17" i="2"/>
  <c r="E17" i="2"/>
  <c r="D17" i="2"/>
  <c r="C17" i="2"/>
  <c r="B17" i="2"/>
  <c r="A17" i="2"/>
  <c r="F16" i="2"/>
  <c r="G16" i="2" s="1"/>
  <c r="E16" i="2"/>
  <c r="D16" i="2"/>
  <c r="C16" i="2"/>
  <c r="B16" i="2"/>
  <c r="A16" i="2"/>
  <c r="I15" i="2"/>
  <c r="K15" i="2" s="1"/>
  <c r="H15" i="2"/>
  <c r="G15" i="2"/>
  <c r="F15" i="2"/>
  <c r="E15" i="2"/>
  <c r="D15" i="2"/>
  <c r="C15" i="2"/>
  <c r="B15" i="2"/>
  <c r="A15" i="2"/>
  <c r="J14" i="2"/>
  <c r="I14" i="2"/>
  <c r="K14" i="2" s="1"/>
  <c r="H14" i="2"/>
  <c r="F14" i="2"/>
  <c r="G14" i="2" s="1"/>
  <c r="E14" i="2"/>
  <c r="D14" i="2"/>
  <c r="C14" i="2"/>
  <c r="B14" i="2"/>
  <c r="A14" i="2"/>
  <c r="F13" i="2"/>
  <c r="G13" i="2" s="1"/>
  <c r="E13" i="2"/>
  <c r="D13" i="2"/>
  <c r="C13" i="2"/>
  <c r="B13" i="2"/>
  <c r="A13" i="2"/>
  <c r="I12" i="2"/>
  <c r="K12" i="2" s="1"/>
  <c r="H12" i="2"/>
  <c r="F12" i="2"/>
  <c r="G12" i="2" s="1"/>
  <c r="E12" i="2"/>
  <c r="D12" i="2"/>
  <c r="C12" i="2"/>
  <c r="B12" i="2"/>
  <c r="A12" i="2"/>
  <c r="I11" i="2"/>
  <c r="K11" i="2" s="1"/>
  <c r="H11" i="2"/>
  <c r="G11" i="2"/>
  <c r="F11" i="2"/>
  <c r="E11" i="2"/>
  <c r="D11" i="2"/>
  <c r="C11" i="2"/>
  <c r="B11" i="2"/>
  <c r="A11" i="2"/>
  <c r="J10" i="2"/>
  <c r="I10" i="2"/>
  <c r="K10" i="2" s="1"/>
  <c r="H10" i="2"/>
  <c r="F10" i="2"/>
  <c r="G10" i="2" s="1"/>
  <c r="E10" i="2"/>
  <c r="D10" i="2"/>
  <c r="C10" i="2"/>
  <c r="B10" i="2"/>
  <c r="A10" i="2"/>
  <c r="I9" i="2"/>
  <c r="K9" i="2" s="1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I7" i="2"/>
  <c r="H7" i="2"/>
  <c r="F7" i="2"/>
  <c r="G7" i="2" s="1"/>
  <c r="E7" i="2"/>
  <c r="D7" i="2"/>
  <c r="C7" i="2"/>
  <c r="B7" i="2"/>
  <c r="A7" i="2"/>
  <c r="I6" i="2"/>
  <c r="J6" i="2" s="1"/>
  <c r="H6" i="2"/>
  <c r="F6" i="2"/>
  <c r="G6" i="2" s="1"/>
  <c r="E6" i="2"/>
  <c r="D6" i="2"/>
  <c r="C6" i="2"/>
  <c r="B6" i="2"/>
  <c r="A6" i="2"/>
  <c r="K5" i="2"/>
  <c r="I5" i="2"/>
  <c r="J5" i="2" s="1"/>
  <c r="H5" i="2"/>
  <c r="F5" i="2"/>
  <c r="G5" i="2" s="1"/>
  <c r="E5" i="2"/>
  <c r="D5" i="2"/>
  <c r="C5" i="2"/>
  <c r="B5" i="2"/>
  <c r="A5" i="2"/>
  <c r="I4" i="2"/>
  <c r="K4" i="2" s="1"/>
  <c r="H4" i="2"/>
  <c r="F4" i="2"/>
  <c r="G4" i="2" s="1"/>
  <c r="E4" i="2"/>
  <c r="D4" i="2"/>
  <c r="C4" i="2"/>
  <c r="B4" i="2"/>
  <c r="A4" i="2"/>
  <c r="G29" i="4" l="1"/>
  <c r="E29" i="4"/>
  <c r="D29" i="4"/>
  <c r="D25" i="4"/>
  <c r="J25" i="4"/>
  <c r="I25" i="4"/>
  <c r="J26" i="4"/>
  <c r="I26" i="4"/>
  <c r="H26" i="4"/>
  <c r="G26" i="4"/>
  <c r="G37" i="4"/>
  <c r="E37" i="4"/>
  <c r="I27" i="4"/>
  <c r="J27" i="4"/>
  <c r="H27" i="4"/>
  <c r="G27" i="4"/>
  <c r="J33" i="4"/>
  <c r="I33" i="4"/>
  <c r="D33" i="4"/>
  <c r="J34" i="4"/>
  <c r="I34" i="4"/>
  <c r="H34" i="4"/>
  <c r="I35" i="4"/>
  <c r="H35" i="4"/>
  <c r="G35" i="4"/>
  <c r="J35" i="4"/>
  <c r="K6" i="2"/>
  <c r="J9" i="2"/>
  <c r="J17" i="2"/>
  <c r="E11" i="3"/>
  <c r="F12" i="3"/>
  <c r="G12" i="3" s="1"/>
  <c r="H37" i="4"/>
  <c r="C27" i="3"/>
  <c r="H15" i="4"/>
  <c r="H25" i="4"/>
  <c r="F27" i="4"/>
  <c r="E28" i="4"/>
  <c r="J31" i="4"/>
  <c r="I32" i="4"/>
  <c r="H33" i="4"/>
  <c r="G34" i="4"/>
  <c r="F35" i="4"/>
  <c r="E36" i="4"/>
  <c r="D37" i="4"/>
  <c r="E75" i="4"/>
  <c r="E83" i="4"/>
  <c r="E88" i="4"/>
  <c r="E96" i="4"/>
  <c r="D27" i="3"/>
  <c r="F28" i="4"/>
  <c r="J32" i="4"/>
  <c r="F36" i="4"/>
  <c r="E72" i="4"/>
  <c r="E80" i="4"/>
  <c r="J11" i="2"/>
  <c r="J15" i="2"/>
  <c r="J19" i="2"/>
  <c r="E5" i="3"/>
  <c r="E13" i="3"/>
  <c r="E21" i="3"/>
  <c r="F29" i="4"/>
  <c r="F37" i="4"/>
  <c r="F4" i="3"/>
  <c r="E19" i="3"/>
  <c r="H29" i="4"/>
  <c r="E32" i="4"/>
  <c r="J4" i="2"/>
  <c r="J12" i="2"/>
  <c r="E10" i="3"/>
  <c r="E18" i="3"/>
  <c r="E26" i="3"/>
  <c r="E15" i="4"/>
  <c r="H16" i="4"/>
  <c r="F18" i="4"/>
  <c r="G18" i="4" s="1"/>
  <c r="E25" i="4"/>
  <c r="D26" i="4"/>
  <c r="J28" i="4"/>
  <c r="I29" i="4"/>
  <c r="H30" i="4"/>
  <c r="G31" i="4"/>
  <c r="F32" i="4"/>
  <c r="E33" i="4"/>
  <c r="D34" i="4"/>
  <c r="J36" i="4"/>
  <c r="I37" i="4"/>
  <c r="E20" i="3"/>
  <c r="F16" i="4"/>
  <c r="G16" i="4" s="1"/>
  <c r="H28" i="4"/>
  <c r="F30" i="4"/>
  <c r="H36" i="4"/>
  <c r="F31" i="4"/>
  <c r="E9" i="3"/>
  <c r="E27" i="3" s="1"/>
  <c r="E17" i="3"/>
  <c r="E25" i="3"/>
  <c r="F15" i="4"/>
  <c r="G15" i="4" s="1"/>
  <c r="E20" i="4"/>
  <c r="F25" i="4"/>
  <c r="E26" i="4"/>
  <c r="D27" i="4"/>
  <c r="J29" i="4"/>
  <c r="I30" i="4"/>
  <c r="H31" i="4"/>
  <c r="G32" i="4"/>
  <c r="F33" i="4"/>
  <c r="E34" i="4"/>
  <c r="D35" i="4"/>
  <c r="J37" i="4"/>
  <c r="H18" i="4"/>
  <c r="F20" i="4"/>
  <c r="G20" i="4" s="1"/>
  <c r="G25" i="4"/>
  <c r="F26" i="4"/>
  <c r="E27" i="4"/>
  <c r="D28" i="4"/>
  <c r="F27" i="3" l="1"/>
  <c r="G4" i="3"/>
  <c r="G27" i="3" s="1"/>
</calcChain>
</file>

<file path=xl/sharedStrings.xml><?xml version="1.0" encoding="utf-8"?>
<sst xmlns="http://schemas.openxmlformats.org/spreadsheetml/2006/main" count="9953" uniqueCount="712">
  <si>
    <t>Cu Removal from Recycled Steel — CALPHAD Screening Workbook</t>
  </si>
  <si>
    <t>MSE 4381 Capstone | Honda R&amp;D Americas | TCOX14 Database | Spring 2026</t>
  </si>
  <si>
    <t>PROJECT SUMMARY</t>
  </si>
  <si>
    <t>Recycled steel contains 0.25-0.3% Cu from wiring and motors, causing hot shortness above 0.1%.</t>
  </si>
  <si>
    <t>This workbook screens 17 ceramic oxides for Cu removal via ternary compound formation (Cu + MOx + O2 -&gt; CuMOy).</t>
  </si>
  <si>
    <t>All 16 modeled ternary reactions are thermodynamically favorable (negative dG). Top candidates: CuFe2O4 (-112 kJ), Cu3V2O8 (-109 kJ), CuMn2O4 (-64 kJ).</t>
  </si>
  <si>
    <t>At steelmaking temperatures (1800K), Cu capture occurs via dissolution into oxide slag, not crystalline compound formation.</t>
  </si>
  <si>
    <t>HOW TO USE THIS WORKBOOK</t>
  </si>
  <si>
    <t>Tabs are color-coded. Click any formula cell in a blue tab to trace it back to source data.</t>
  </si>
  <si>
    <t>Tab</t>
  </si>
  <si>
    <t>Color</t>
  </si>
  <si>
    <t>Purpose</t>
  </si>
  <si>
    <t>Key Contents</t>
  </si>
  <si>
    <t>Dashboard</t>
  </si>
  <si>
    <t>BLUE</t>
  </si>
  <si>
    <t>Analysis</t>
  </si>
  <si>
    <t>This tab. Project overview, navigation, key figures.</t>
  </si>
  <si>
    <t>Screening_Summary</t>
  </si>
  <si>
    <t>One row per oxide: binary verdict, ternary verdict, tier rank.</t>
  </si>
  <si>
    <t>CuFe2O4_DeepDive</t>
  </si>
  <si>
    <t>Decompose CuFe2O4 reaction into Cu-capture vs Fe-oxidation.</t>
  </si>
  <si>
    <t>Activity_and_Slag</t>
  </si>
  <si>
    <t>Dilute Cu penalty, gamma sensitivity, slag basicity effects.</t>
  </si>
  <si>
    <t>Normalization</t>
  </si>
  <si>
    <t>Full stoichiometry (17 binary + 18 ternary) + 2 worked examples.</t>
  </si>
  <si>
    <t>Screening_Table</t>
  </si>
  <si>
    <t>GREEN</t>
  </si>
  <si>
    <t>Results</t>
  </si>
  <si>
    <t>Binary oxide dG at 3 temperatures + physical properties.</t>
  </si>
  <si>
    <t>Ternary_Verdicts</t>
  </si>
  <si>
    <t>Ternary product dG at 3 temperatures + phase data.</t>
  </si>
  <si>
    <t>Activity_Corrected</t>
  </si>
  <si>
    <t>Activity-corrected dG for all products across temperature.</t>
  </si>
  <si>
    <t>OX_Gibbs</t>
  </si>
  <si>
    <t>GRAY</t>
  </si>
  <si>
    <t>Raw Data</t>
  </si>
  <si>
    <t>Oxide Gibbs energies (18 oxides, 500-2000K, TCOX14).</t>
  </si>
  <si>
    <t>Ternary_Rxns</t>
  </si>
  <si>
    <t>Ternary reaction energies (16 systems x 23 temps).</t>
  </si>
  <si>
    <t>dG_Top6</t>
  </si>
  <si>
    <t>Fine-resolution dG vs T for top 6 candidates (25K steps).</t>
  </si>
  <si>
    <t>CuFe2O4_Raw</t>
  </si>
  <si>
    <t>CuFe2O4 formation: Cu-capture vs Fe-oxidation components.</t>
  </si>
  <si>
    <t>Cu_Activity</t>
  </si>
  <si>
    <t>Cu activity sweep at 1800K (4 ternary systems).</t>
  </si>
  <si>
    <t>Slag_Effects</t>
  </si>
  <si>
    <t>Slag basicity effects on a_Cu (2 quaternary systems).</t>
  </si>
  <si>
    <t>Phase_Map</t>
  </si>
  <si>
    <t>20x20 ternary composition grid phase mapping at 1800K.</t>
  </si>
  <si>
    <t>DATA PROVENANCE</t>
  </si>
  <si>
    <t>Source Tab</t>
  </si>
  <si>
    <t>Source CSV</t>
  </si>
  <si>
    <t>Database</t>
  </si>
  <si>
    <t>Date</t>
  </si>
  <si>
    <t>Generating Script</t>
  </si>
  <si>
    <t>oxide_gibbs_energies.csv</t>
  </si>
  <si>
    <t>TCOX14+SSUB3</t>
  </si>
  <si>
    <t>Mar 12</t>
  </si>
  <si>
    <t>extract_oxide_gibbs.py</t>
  </si>
  <si>
    <t>ternary_reaction_energies.csv</t>
  </si>
  <si>
    <t>TCOX14</t>
  </si>
  <si>
    <t>Mar 13</t>
  </si>
  <si>
    <t>extract_ternary_reactions.py</t>
  </si>
  <si>
    <t>dG_vs_T_top6.csv</t>
  </si>
  <si>
    <t>dG_vs_T_top6.py</t>
  </si>
  <si>
    <t>cufe2o4_alternative_reaction.csv</t>
  </si>
  <si>
    <t>cufe2o4_alternative_reaction.py</t>
  </si>
  <si>
    <t>cu_activity_vs_oxide.csv</t>
  </si>
  <si>
    <t>cu_activity_vs_oxide.py</t>
  </si>
  <si>
    <t>slag_composition_effects.csv</t>
  </si>
  <si>
    <t>slag_composition_effects.py</t>
  </si>
  <si>
    <t>ternary_phase_map_1800K.csv</t>
  </si>
  <si>
    <t>ternary_phase_map_1800K.py</t>
  </si>
  <si>
    <t>activity_corrected_dG.csv</t>
  </si>
  <si>
    <t>(derived)</t>
  </si>
  <si>
    <t>compute_activity_corrected_dG.py</t>
  </si>
  <si>
    <t>screening_table.csv</t>
  </si>
  <si>
    <t>build_combined_screening.py</t>
  </si>
  <si>
    <t>ternary_screening_results.csv</t>
  </si>
  <si>
    <t>compute_ternary_dG.py</t>
  </si>
  <si>
    <t>KEY FIGURES</t>
  </si>
  <si>
    <t>Figure 1. Reaction driving force vs temperature for top 6 ternary Cu-capture candidates (25K resolution, TCOX14). Data: dG_Top6 tab.</t>
  </si>
  <si>
    <t>Figure 2. Activity-corrected dG comparison: pure reference vs dilute Cu (X_Cu=0.003, gamma=8.5). Data: Activity_and_Slag tab.</t>
  </si>
  <si>
    <t>Figure 3. CuFe2O4 reaction decomposition: total dG split into Cu-capture and Fe-oxidation contributions. Data: CuFe2O4_DeepDive tab.</t>
  </si>
  <si>
    <t>Figure 4. Effect of slag basicity on Cu activity: MnO:SiO2 and Al2O3:SiO2 ratios at 1800K. Data: Slag_Effects tab.</t>
  </si>
  <si>
    <t>Generated by build_unified_xlsx.py | All plots: matplotlib (colorblind-friendly palette per CLAUDE.md)</t>
  </si>
  <si>
    <t>SCREENING SUMMARY — Binary oxide stability + ternary Cu-capture potential for 17 candidate oxides</t>
  </si>
  <si>
    <t>All values reference the green/gray backing tabs. Click any formula cell to trace its source.</t>
  </si>
  <si>
    <t>Oxide</t>
  </si>
  <si>
    <t>Formula</t>
  </si>
  <si>
    <t>Density (g/cm³)</t>
  </si>
  <si>
    <t>Melting Point (°C)</t>
  </si>
  <si>
    <t>Floats on Steel?</t>
  </si>
  <si>
    <t>ΔG_binary @ 1527°C (kJ/mol O₂)</t>
  </si>
  <si>
    <t>Binary Verdict</t>
  </si>
  <si>
    <t>Best Ternary Product</t>
  </si>
  <si>
    <t>ΔG_ternary @ 1527°C (kJ)</t>
  </si>
  <si>
    <t>Ternary Verdict</t>
  </si>
  <si>
    <t>Tier</t>
  </si>
  <si>
    <t>No data</t>
  </si>
  <si>
    <t>N/A</t>
  </si>
  <si>
    <t>TOP CANDIDATES</t>
  </si>
  <si>
    <t>Product</t>
  </si>
  <si>
    <t>Parent Oxide</t>
  </si>
  <si>
    <t>Reaction</t>
  </si>
  <si>
    <t>ΔG @ 1527°C (kJ)</t>
  </si>
  <si>
    <t>Named Phase</t>
  </si>
  <si>
    <t>Mechanism</t>
  </si>
  <si>
    <t>CuFe₂O₄</t>
  </si>
  <si>
    <t>FeO</t>
  </si>
  <si>
    <t>Cu + 2FeO + O₂ → CuFe₂O₄</t>
  </si>
  <si>
    <t>SPINEL#1 (to 1700K)</t>
  </si>
  <si>
    <t>Spinel trapping</t>
  </si>
  <si>
    <t>STRONG</t>
  </si>
  <si>
    <t>Cu₃V₂O₈</t>
  </si>
  <si>
    <t>V₂O₅</t>
  </si>
  <si>
    <t>3Cu + V₂O₅ + 1.5O₂ → Cu₃V₂O₈</t>
  </si>
  <si>
    <t>none (liquid)</t>
  </si>
  <si>
    <t>Vanadate slag dissolution</t>
  </si>
  <si>
    <t>CuMn₂O₄</t>
  </si>
  <si>
    <t>MnO</t>
  </si>
  <si>
    <t>Cu + 2MnO + O₂ → CuMn₂O₄</t>
  </si>
  <si>
    <t>Cu₂SiO₄</t>
  </si>
  <si>
    <t>SiO₂</t>
  </si>
  <si>
    <t>2Cu + SiO₂ + O₂ → Cu₂SiO₄</t>
  </si>
  <si>
    <t>Silicate slag dissolution</t>
  </si>
  <si>
    <t>CuFe2O4 DEEP DIVE — Decomposing the strongest candidate into Cu-capture vs Fe-oxidation</t>
  </si>
  <si>
    <t>The total CuFe2O4 formation reaction (Cu + 2FeO + O2) is split into two contributions. Columns E-G are formulas referencing the CuFe2O4_Raw tab.</t>
  </si>
  <si>
    <t>T (K)</t>
  </si>
  <si>
    <t>T (°C)</t>
  </si>
  <si>
    <t>dG_original (kJ)</t>
  </si>
  <si>
    <t>dG_alternative (kJ)</t>
  </si>
  <si>
    <t>dG_Fe_oxidation (kJ)</t>
  </si>
  <si>
    <t>Cu-capture (%)</t>
  </si>
  <si>
    <t>Fe-oxidation (%)</t>
  </si>
  <si>
    <t>AVERAGE</t>
  </si>
  <si>
    <t>ACTIVITY AND SLAG EFFECTS — What happens under real steelmaking conditions?</t>
  </si>
  <si>
    <t>Section 1: Dilute Cu penalty (editable X_Cu and gamma_Cu). Section 2: Gamma sensitivity sweep. Section 3: Slag basicity effects from Slag_Effects tab.</t>
  </si>
  <si>
    <t>Parameter</t>
  </si>
  <si>
    <t>Symbol</t>
  </si>
  <si>
    <t>Value</t>
  </si>
  <si>
    <t>Unit / Note</t>
  </si>
  <si>
    <t>Cu mole fraction in steel</t>
  </si>
  <si>
    <t>X_Cu</t>
  </si>
  <si>
    <t>~0.3 wt% Cu (EDITABLE)</t>
  </si>
  <si>
    <t>Raoultian activity coefficient</t>
  </si>
  <si>
    <t>γ_Cu</t>
  </si>
  <si>
    <t>Literature range: 5-13 (EDITABLE)</t>
  </si>
  <si>
    <t>Cu activity in liquid Fe</t>
  </si>
  <si>
    <t>a_Cu</t>
  </si>
  <si>
    <t>X_Cu × γ_Cu (formula in C7)</t>
  </si>
  <si>
    <t>Temperature</t>
  </si>
  <si>
    <t>T</t>
  </si>
  <si>
    <t>K (steelmaking)</t>
  </si>
  <si>
    <t>Gas constant</t>
  </si>
  <si>
    <t>R</t>
  </si>
  <si>
    <t>J/(mol·K)</t>
  </si>
  <si>
    <t>Penalty per Cu atom consumed</t>
  </si>
  <si>
    <t>-RT·ln(a_Cu)</t>
  </si>
  <si>
    <t>kJ/mol (positive = less favorable)</t>
  </si>
  <si>
    <t>ACTIVITY-CORRECTED ΔG AT 1800 K</t>
  </si>
  <si>
    <t>n_Cu</t>
  </si>
  <si>
    <t>ΔG° (kJ)</t>
  </si>
  <si>
    <t>Cu Penalty (kJ)</t>
  </si>
  <si>
    <t>ΔG_eff (kJ)</t>
  </si>
  <si>
    <t>Verdict</t>
  </si>
  <si>
    <t>ΔG per Cu (kJ)</t>
  </si>
  <si>
    <t>CuFe2O4</t>
  </si>
  <si>
    <t>CuMn2O4</t>
  </si>
  <si>
    <t>CuB2O4</t>
  </si>
  <si>
    <t>B2O3</t>
  </si>
  <si>
    <t>CuV2O6</t>
  </si>
  <si>
    <t>V2O5</t>
  </si>
  <si>
    <t>CuAl2O4</t>
  </si>
  <si>
    <t>Al2O3</t>
  </si>
  <si>
    <t>Cu3V2O8</t>
  </si>
  <si>
    <t>Cu2SiO4</t>
  </si>
  <si>
    <t>SiO2</t>
  </si>
  <si>
    <t>γ_Cu SENSITIVITY ANALYSIS</t>
  </si>
  <si>
    <t>Change γ_Cu in cell C6 above to see all corrections update automatically.</t>
  </si>
  <si>
    <t>Penalty/Cu (kJ)</t>
  </si>
  <si>
    <t>ΔG_eff CuFe2O4</t>
  </si>
  <si>
    <t>ΔG_eff CuMn2O4</t>
  </si>
  <si>
    <t>ΔG_eff CuB2O4</t>
  </si>
  <si>
    <t>ΔG_eff CuV2O6</t>
  </si>
  <si>
    <t>ΔG_eff CuAl2O4</t>
  </si>
  <si>
    <t>ΔG_eff Cu3V2O8</t>
  </si>
  <si>
    <t>ΔG_eff Cu2SiO4</t>
  </si>
  <si>
    <t>SLAG COMPOSITION EFFECTS ON Cu ACTIVITY</t>
  </si>
  <si>
    <t>System</t>
  </si>
  <si>
    <t>Ratio Label</t>
  </si>
  <si>
    <t>Ratio Value</t>
  </si>
  <si>
    <t>% Change from Baseline</t>
  </si>
  <si>
    <t>NORMALIZATION — How TC-Python GM values become ΔGᶠ (kJ/mol O₂)</t>
  </si>
  <si>
    <t>Section 1: Binary oxide stoichiometry (17 oxides). Section 2: Ternary product stoichiometry (18 products). Sections 3-4: Worked examples with traceable formulas.</t>
  </si>
  <si>
    <t>SECTION 1: BINARY OXIDE NORMALIZATION</t>
  </si>
  <si>
    <t>TC-Python reports GM = Gibbs energy per mole of ATOMS. Pipeline: GM × atoms/formula → G(oxide); then ΔGᶠ = G(oxide) − G(metals) − G(O₂); finally ΔGᶠ / n_O₂ → kJ/mol O₂ for Ellingham comparison.</t>
  </si>
  <si>
    <t>Atoms/Formula</t>
  </si>
  <si>
    <t>Balanced Reaction</t>
  </si>
  <si>
    <t>oxide/O₂</t>
  </si>
  <si>
    <t>GM @ 1800 K (J/mol-at)</t>
  </si>
  <si>
    <t>ΔG per mol O₂ (kJ)</t>
  </si>
  <si>
    <t>Cu2O</t>
  </si>
  <si>
    <t>4Cu + O2 -&gt; 2Cu2O</t>
  </si>
  <si>
    <t>4/3 Al + O2 -&gt; 2/3 Al2O3</t>
  </si>
  <si>
    <t>MgO</t>
  </si>
  <si>
    <t>2Mg + O2 -&gt; 2MgO</t>
  </si>
  <si>
    <t>Si + O2 -&gt; SiO2</t>
  </si>
  <si>
    <t>TiO2</t>
  </si>
  <si>
    <t>Ti + O2 -&gt; TiO2</t>
  </si>
  <si>
    <t>2Fe + O2 -&gt; 2FeO</t>
  </si>
  <si>
    <t>CaO</t>
  </si>
  <si>
    <t>2Ca + O2 -&gt; 2CaO</t>
  </si>
  <si>
    <t>ZrO2</t>
  </si>
  <si>
    <t>Zr + O2 -&gt; ZrO2</t>
  </si>
  <si>
    <t>Cr2O3</t>
  </si>
  <si>
    <t>4/3 Cr + O2 -&gt; 2/3 Cr2O3</t>
  </si>
  <si>
    <t>2Mn + O2 -&gt; 2MnO</t>
  </si>
  <si>
    <t>4/5 V + O2 -&gt; 2/5 V2O5</t>
  </si>
  <si>
    <t>4/3 B + O2 -&gt; 2/3 B2O3</t>
  </si>
  <si>
    <t>La2O3</t>
  </si>
  <si>
    <t>4/3 La + O2 -&gt; 2/3 La2O3</t>
  </si>
  <si>
    <t>CeO2</t>
  </si>
  <si>
    <t>Ce + O2 -&gt; CeO2</t>
  </si>
  <si>
    <t>NiO</t>
  </si>
  <si>
    <t>2Ni + O2 -&gt; 2NiO</t>
  </si>
  <si>
    <t>CoO</t>
  </si>
  <si>
    <t>2Co + O2 -&gt; 2CoO</t>
  </si>
  <si>
    <t>PbO</t>
  </si>
  <si>
    <t>2Pb + O2 -&gt; 2PbO</t>
  </si>
  <si>
    <t>SECTION 2: TERNARY PRODUCT STOICHIOMETRY</t>
  </si>
  <si>
    <t>Ternary reaction: Cu + MOₓ + O₂ → CuMOᵧ. If ΔG &lt; 0 the oxide captures copper into a ternary compound (or slag dissolution at steelmaking T).</t>
  </si>
  <si>
    <t>Name</t>
  </si>
  <si>
    <t>n_oxide</t>
  </si>
  <si>
    <t>n_O₂</t>
  </si>
  <si>
    <t>Product Atoms</t>
  </si>
  <si>
    <t>Category</t>
  </si>
  <si>
    <t>Cu aluminate spinel</t>
  </si>
  <si>
    <t>Cu + Al2O3 + 0.5O2 -&gt; CuAl2O4</t>
  </si>
  <si>
    <t>Spinel</t>
  </si>
  <si>
    <t>CuAlO2</t>
  </si>
  <si>
    <t>Delafossite</t>
  </si>
  <si>
    <t>Cu + 0.5Al2O3 + 0.25O2 -&gt; CuAlO2</t>
  </si>
  <si>
    <t>CuCr2O4</t>
  </si>
  <si>
    <t>Cu chromite spinel</t>
  </si>
  <si>
    <t>Cu + Cr2O3 + 0.5O2 -&gt; CuCr2O4</t>
  </si>
  <si>
    <t>Cu manganite spinel</t>
  </si>
  <si>
    <t>Cu + 2MnO + O2 -&gt; CuMn2O4</t>
  </si>
  <si>
    <t>Cu ferrite spinel</t>
  </si>
  <si>
    <t>Cu + 2FeO + O2 -&gt; CuFe2O4</t>
  </si>
  <si>
    <t>CuCo2O4</t>
  </si>
  <si>
    <t>Cu cobaltite spinel</t>
  </si>
  <si>
    <t>Cu + 2CoO + O2 -&gt; CuCo2O4</t>
  </si>
  <si>
    <t>Copper vanadate</t>
  </si>
  <si>
    <t>Cu + V2O5 + 0.5O2 -&gt; CuV2O6</t>
  </si>
  <si>
    <t>Vanadate</t>
  </si>
  <si>
    <t>Cu orthovanadate</t>
  </si>
  <si>
    <t>3Cu + V2O5 + 1.5O2 -&gt; Cu3V2O8</t>
  </si>
  <si>
    <t>CuTiO3</t>
  </si>
  <si>
    <t>Copper titanate</t>
  </si>
  <si>
    <t>Cu + TiO2 + 0.5O2 -&gt; CuTiO3</t>
  </si>
  <si>
    <t>Titanate</t>
  </si>
  <si>
    <t>CuSiO3</t>
  </si>
  <si>
    <t>Cu metasilicate</t>
  </si>
  <si>
    <t>Cu + SiO2 + 0.5O2 -&gt; CuSiO3</t>
  </si>
  <si>
    <t>Silicate</t>
  </si>
  <si>
    <t>Cu orthosilicate</t>
  </si>
  <si>
    <t>2Cu + SiO2 + O2 -&gt; Cu2SiO4</t>
  </si>
  <si>
    <t>CuMgO2</t>
  </si>
  <si>
    <t>Cu magnesioxide (hyp)</t>
  </si>
  <si>
    <t>Cu + MgO + 0.5O2 -&gt; CuMgO2</t>
  </si>
  <si>
    <t>Hypothetical</t>
  </si>
  <si>
    <t>CuCaO2</t>
  </si>
  <si>
    <t>Cu calcioxide (hyp)</t>
  </si>
  <si>
    <t>Cu + CaO + 0.5O2 -&gt; CuCaO2</t>
  </si>
  <si>
    <t>CuZrO3</t>
  </si>
  <si>
    <t>Cu zirconate (hyp)</t>
  </si>
  <si>
    <t>Cu + ZrO2 + 0.5O2 -&gt; CuZrO3</t>
  </si>
  <si>
    <t>CuNiO2</t>
  </si>
  <si>
    <t>Copper nickelate</t>
  </si>
  <si>
    <t>Cu + NiO + 0.5O2 -&gt; CuNiO2</t>
  </si>
  <si>
    <t>Compound</t>
  </si>
  <si>
    <t>CuLaO2</t>
  </si>
  <si>
    <t>Cu lanthanum oxide</t>
  </si>
  <si>
    <t>Cu + 0.5La2O3 + 0.25O2 -&gt; CuLaO2</t>
  </si>
  <si>
    <t>CuCeO3</t>
  </si>
  <si>
    <t>Cu cerate (hyp)</t>
  </si>
  <si>
    <t>Cu + CeO2 + 0.5O2 -&gt; CuCeO3</t>
  </si>
  <si>
    <t>Copper borate</t>
  </si>
  <si>
    <t>Cu + B2O3 + 0.5O2 -&gt; CuB2O4</t>
  </si>
  <si>
    <t>Borate</t>
  </si>
  <si>
    <t>SECTION 3: WORKED EXAMPLE — Al₂O₃ (corundum)</t>
  </si>
  <si>
    <t>2Al + 1.5 O₂ → Al₂O₃. Every cell traces to OX_Gibbs or CuFe2O4_Raw.</t>
  </si>
  <si>
    <t>Step</t>
  </si>
  <si>
    <t>Description</t>
  </si>
  <si>
    <t>Unit</t>
  </si>
  <si>
    <t>1</t>
  </si>
  <si>
    <t>GM per atom from TC-Python</t>
  </si>
  <si>
    <t>J/mol-atoms</t>
  </si>
  <si>
    <t>2</t>
  </si>
  <si>
    <t>Atoms per formula unit (Al₂O₃ = 5)</t>
  </si>
  <si>
    <t>atoms</t>
  </si>
  <si>
    <t>3</t>
  </si>
  <si>
    <t>G per formula unit = GM × atoms/formula</t>
  </si>
  <si>
    <t>J/mol</t>
  </si>
  <si>
    <t>4</t>
  </si>
  <si>
    <t>G of pure Al metal reference</t>
  </si>
  <si>
    <t>5</t>
  </si>
  <si>
    <t>G of O₂ gas reference (from CuFe2O4_Raw)</t>
  </si>
  <si>
    <t>6</t>
  </si>
  <si>
    <t>ΔGᶠ = G(oxide) − 2·G(metal) − 1.5·G(O₂)</t>
  </si>
  <si>
    <t>7</t>
  </si>
  <si>
    <t>ΔGᶠ per mol O₂ = ΔGᶠ / 1.5 / 1000</t>
  </si>
  <si>
    <t>kJ/mol O₂</t>
  </si>
  <si>
    <t>8</t>
  </si>
  <si>
    <t>TC-Python pre-computed (verification)</t>
  </si>
  <si>
    <t>SECTION 4: WORKED EXAMPLE — Cu₂O (cuprite)</t>
  </si>
  <si>
    <t>4Cu + O₂ → 2Cu₂O. This is the reference oxide — all screening compares against Cu₂O.</t>
  </si>
  <si>
    <t>Atoms per formula unit (Cu₂O = 3)</t>
  </si>
  <si>
    <t>G of pure Cu metal reference</t>
  </si>
  <si>
    <t>ΔGᶠ = G(oxide) − 2·G(metal) − 0.5·G(O₂)</t>
  </si>
  <si>
    <t>ΔGᶠ per mol O₂ = ΔGᶠ / 0.5 / 1000</t>
  </si>
  <si>
    <t>BINARY SCREENING TABLE — One row per candidate oxide</t>
  </si>
  <si>
    <t>ΔG_rxn from TC-Python TCOX14 at three temperatures. Column K = toxicity hazard. RED = HIGH hazard — additional safety review required before experimental use.</t>
  </si>
  <si>
    <t>Solid at 1527°C?</t>
  </si>
  <si>
    <t>ΔG_rxn @ 727°C (kJ/mol O₂)</t>
  </si>
  <si>
    <t>ΔG_rxn @ 1227°C (kJ/mol O₂)</t>
  </si>
  <si>
    <t>ΔG_rxn @ 1527°C (kJ/mol O₂)</t>
  </si>
  <si>
    <t>Cu Can Reduce?</t>
  </si>
  <si>
    <t>Toxicity</t>
  </si>
  <si>
    <t>Cost / Availability</t>
  </si>
  <si>
    <t>Yes</t>
  </si>
  <si>
    <t>No</t>
  </si>
  <si>
    <t>Low</t>
  </si>
  <si>
    <t>$0.0003/g</t>
  </si>
  <si>
    <t>Al₂O₃</t>
  </si>
  <si>
    <t>$0.0005/g</t>
  </si>
  <si>
    <t>$0.0002/g</t>
  </si>
  <si>
    <t>ZrO₂</t>
  </si>
  <si>
    <t>$0.035/g</t>
  </si>
  <si>
    <t>Cr₂O₃</t>
  </si>
  <si>
    <t>Moderate — Cr(VI) risk if oxidized</t>
  </si>
  <si>
    <t>$0.005/g</t>
  </si>
  <si>
    <t>TiO₂</t>
  </si>
  <si>
    <t>$0.003/g</t>
  </si>
  <si>
    <t>Low (crystalline = inhalation hazard)</t>
  </si>
  <si>
    <t>$0.00005/g</t>
  </si>
  <si>
    <t>No — LIQUID</t>
  </si>
  <si>
    <t>$0.0009/g</t>
  </si>
  <si>
    <t>CuO</t>
  </si>
  <si>
    <t>Trivially yes (Cu self-oxidation)</t>
  </si>
  <si>
    <t>Moderate — aquatic toxin</t>
  </si>
  <si>
    <t>$0.008/g</t>
  </si>
  <si>
    <t>HIGH — IARC Group 1 carcinogen (inhalation)</t>
  </si>
  <si>
    <t>$0.016/g</t>
  </si>
  <si>
    <t>HIGH — Carc. 1B, reproductive toxin</t>
  </si>
  <si>
    <t>$0.018/g</t>
  </si>
  <si>
    <t>HIGH — Repr. 1A, cumulative neurotoxin</t>
  </si>
  <si>
    <t>$0.004/g</t>
  </si>
  <si>
    <t>B₂O₃</t>
  </si>
  <si>
    <t>No data at this T</t>
  </si>
  <si>
    <t>Moderate — Repr. 1B reproductive toxicant</t>
  </si>
  <si>
    <t>HIGH — Carc. 1B, mutagenic, acute toxic</t>
  </si>
  <si>
    <t>$0.011/g</t>
  </si>
  <si>
    <t>La₂O₃</t>
  </si>
  <si>
    <t>Low-Moderate — mild pulmonary risk</t>
  </si>
  <si>
    <t>$0.010/g</t>
  </si>
  <si>
    <t>CeO₂</t>
  </si>
  <si>
    <t>$0.006/g</t>
  </si>
  <si>
    <t>TERNARY VERDICTS — One row per Cu-M-O product</t>
  </si>
  <si>
    <t>ΔG &lt; 0 means oxide captures Cu into a ternary compound. Col I shows equilibrium phases at 1527°C (all melt into IONIC_LIQ at steelmaking temp).</t>
  </si>
  <si>
    <t>dG_rxn @ 727°C (kJ)</t>
  </si>
  <si>
    <t>dG_rxn @ 1227°C (kJ)</t>
  </si>
  <si>
    <t>dG_rxn @ 1527°C (kJ)</t>
  </si>
  <si>
    <t>Ternary Phase Found</t>
  </si>
  <si>
    <t>Stable Phases @ 1527°C</t>
  </si>
  <si>
    <t>copper aluminate spinel</t>
  </si>
  <si>
    <t>Cu + Al2O3 + 0.5 O2 -&gt; CuAl2O4</t>
  </si>
  <si>
    <t>SPINEL#1 (to 1550 K)</t>
  </si>
  <si>
    <t>CORUNDUM#1; GAS#1; IONIC_LIQ#2</t>
  </si>
  <si>
    <t>FAVORABLE — Cu captured</t>
  </si>
  <si>
    <t>delafossite</t>
  </si>
  <si>
    <t>Cu + 0.5 Al2O3 + 0.25 O2 -&gt; CuAlO2</t>
  </si>
  <si>
    <t>CORUNDUM#1; IONIC_LIQ#1; IONIC_LIQ#2</t>
  </si>
  <si>
    <t>copper chromite spinel</t>
  </si>
  <si>
    <t>Cu + Cr2O3 + 0.5 O2 -&gt; CuCr2O4</t>
  </si>
  <si>
    <t>ALPHA_SPINEL#1 (to 1900 K)</t>
  </si>
  <si>
    <t>CORUNDUM#1; DELAFOSSITE#1; GAS#1</t>
  </si>
  <si>
    <t>copper manganite spinel</t>
  </si>
  <si>
    <t>SPINEL#1 (to 1700 K)</t>
  </si>
  <si>
    <t>GAS#1; IONIC_LIQ#2</t>
  </si>
  <si>
    <t>copper ferrite spinel</t>
  </si>
  <si>
    <t>copper vanadate</t>
  </si>
  <si>
    <t>Cu + V2O5 + 0.5 O2 -&gt; CuV2O6</t>
  </si>
  <si>
    <t>none (liquid at all T)</t>
  </si>
  <si>
    <t>copper orthovanadate</t>
  </si>
  <si>
    <t>3Cu + V2O5 + 1.5 O2 -&gt; Cu3V2O8</t>
  </si>
  <si>
    <t>copper titanate</t>
  </si>
  <si>
    <t>Cu + TiO2 + 0.5 O2 -&gt; CuTiO3</t>
  </si>
  <si>
    <t>copper metasilicate</t>
  </si>
  <si>
    <t>Cu + SiO2 + 0.5 O2 -&gt; CuSiO3</t>
  </si>
  <si>
    <t>CRISTOBALITE#1; GAS#1; IONIC_LIQ#2</t>
  </si>
  <si>
    <t>copper orthosilicate</t>
  </si>
  <si>
    <t>copper magnesioxide (hypothetical)</t>
  </si>
  <si>
    <t>Cu + MgO + 0.5 O2 -&gt; CuMgO2</t>
  </si>
  <si>
    <t>GUGGENITE#1 (to 1350 K)</t>
  </si>
  <si>
    <t>GAS#1; HALITE#1; IONIC_LIQ#2</t>
  </si>
  <si>
    <t>copper calcioxide (hypothetical)</t>
  </si>
  <si>
    <t>Cu + CaO + 0.5 O2 -&gt; CuCaO2</t>
  </si>
  <si>
    <t>CA2CUO3#1 (to 1300 K)</t>
  </si>
  <si>
    <t>copper zirconate (hypothetical)</t>
  </si>
  <si>
    <t>Cu + ZrO2 + 0.5 O2 -&gt; CuZrO3</t>
  </si>
  <si>
    <t>GAS#1; IONIC_LIQ#2; ZRO2_TETR#1</t>
  </si>
  <si>
    <t>copper nickelate</t>
  </si>
  <si>
    <t>Cu + NiO + 0.5 O2 -&gt; CuNiO2</t>
  </si>
  <si>
    <t>copper cobaltite spinel</t>
  </si>
  <si>
    <t>SPINEL#1 (to 1150 K)</t>
  </si>
  <si>
    <t>copper lanthanum oxide</t>
  </si>
  <si>
    <t>Cu + 0.5 La2O3 + 0.25 O2 -&gt; CuLaO2</t>
  </si>
  <si>
    <t>DELAFOSSITE#1 (to 1500 K)</t>
  </si>
  <si>
    <t>IONIC_LIQ#1; IONIC_LIQ#2; M2O3A#1</t>
  </si>
  <si>
    <t>copper cerate (hypothetical)</t>
  </si>
  <si>
    <t>Cu + CeO2 + 0.5 O2 -&gt; CuCeO3</t>
  </si>
  <si>
    <t>ERROR: Thermo-Calc calculation error: se.thermocalc.core.CalculationEngineException: The element CE is not in the database, it contains only the following elements: [/-, AL, AR, B, BA, C, CA, CO, CR, CU, F, FE, GD, H, HF, K, LA, LI, MG, MN, MO, N, NA, NB, NI, O, P, S, SI, TI, V, VA, W, Y, YB, ZR]</t>
  </si>
  <si>
    <t>copper borate</t>
  </si>
  <si>
    <t>Cu + B2O3 + 0.5 O2 -&gt; CuB2O4</t>
  </si>
  <si>
    <t>CUB2O4#1 (to 1300 K)</t>
  </si>
  <si>
    <t>ACTIVITY-CORRECTED ΔG — Accounting for dilute Cu in liquid Fe</t>
  </si>
  <si>
    <t>Pre-computed at X_Cu=0.003, γ_Cu=8.5. Column M verdict is a live formula. See Activity_and_Slag tab for interactive version with editable parameter cells.</t>
  </si>
  <si>
    <t>product</t>
  </si>
  <si>
    <t>parent_oxide</t>
  </si>
  <si>
    <t>T_K</t>
  </si>
  <si>
    <t>T_C</t>
  </si>
  <si>
    <t>dG_pure_kJ</t>
  </si>
  <si>
    <t>Cu_correction_kJ</t>
  </si>
  <si>
    <t>O2_correction_air_kJ</t>
  </si>
  <si>
    <t>dG_corrected_pO2_1atm_kJ</t>
  </si>
  <si>
    <t>dG_corrected_pO2_air_kJ</t>
  </si>
  <si>
    <t>n_O2</t>
  </si>
  <si>
    <t>verdict_corrected</t>
  </si>
  <si>
    <t>RAW TC-PYTHON — Binary oxide Gibbs energies (18 oxides, TCOX14+SSUB3)</t>
  </si>
  <si>
    <t>GM values are per mole of ATOMS. See Normalization tab for conversion to kJ/mol O₂. Temperatures: 500-2000 K in 50 K steps.</t>
  </si>
  <si>
    <t>GM_Cu2O</t>
  </si>
  <si>
    <t>GM_system_Cu2O</t>
  </si>
  <si>
    <t>G_metal_Cu2O</t>
  </si>
  <si>
    <t>dG_Cu2O_per_O2</t>
  </si>
  <si>
    <t>phases_Cu2O</t>
  </si>
  <si>
    <t>oxide_phase_Cu2O</t>
  </si>
  <si>
    <t>GM_CuO</t>
  </si>
  <si>
    <t>GM_system_CuO</t>
  </si>
  <si>
    <t>G_metal_CuO</t>
  </si>
  <si>
    <t>dG_CuO_per_O2</t>
  </si>
  <si>
    <t>phases_CuO</t>
  </si>
  <si>
    <t>oxide_phase_CuO</t>
  </si>
  <si>
    <t>GM_Al2O3</t>
  </si>
  <si>
    <t>GM_system_Al2O3</t>
  </si>
  <si>
    <t>G_metal_Al2O3</t>
  </si>
  <si>
    <t>dG_Al2O3_per_O2</t>
  </si>
  <si>
    <t>phases_Al2O3</t>
  </si>
  <si>
    <t>oxide_phase_Al2O3</t>
  </si>
  <si>
    <t>GM_MgO</t>
  </si>
  <si>
    <t>GM_system_MgO</t>
  </si>
  <si>
    <t>G_metal_MgO</t>
  </si>
  <si>
    <t>dG_MgO_per_O2</t>
  </si>
  <si>
    <t>phases_MgO</t>
  </si>
  <si>
    <t>oxide_phase_MgO</t>
  </si>
  <si>
    <t>GM_SiO2</t>
  </si>
  <si>
    <t>GM_system_SiO2</t>
  </si>
  <si>
    <t>G_metal_SiO2</t>
  </si>
  <si>
    <t>dG_SiO2_per_O2</t>
  </si>
  <si>
    <t>phases_SiO2</t>
  </si>
  <si>
    <t>oxide_phase_SiO2</t>
  </si>
  <si>
    <t>GM_TiO2</t>
  </si>
  <si>
    <t>GM_system_TiO2</t>
  </si>
  <si>
    <t>G_metal_TiO2</t>
  </si>
  <si>
    <t>dG_TiO2_per_O2</t>
  </si>
  <si>
    <t>phases_TiO2</t>
  </si>
  <si>
    <t>oxide_phase_TiO2</t>
  </si>
  <si>
    <t>GM_FeO</t>
  </si>
  <si>
    <t>GM_system_FeO</t>
  </si>
  <si>
    <t>G_metal_FeO</t>
  </si>
  <si>
    <t>dG_FeO_per_O2</t>
  </si>
  <si>
    <t>phases_FeO</t>
  </si>
  <si>
    <t>oxide_phase_FeO</t>
  </si>
  <si>
    <t>GM_CaO</t>
  </si>
  <si>
    <t>GM_system_CaO</t>
  </si>
  <si>
    <t>G_metal_CaO</t>
  </si>
  <si>
    <t>dG_CaO_per_O2</t>
  </si>
  <si>
    <t>phases_CaO</t>
  </si>
  <si>
    <t>oxide_phase_CaO</t>
  </si>
  <si>
    <t>GM_ZrO2</t>
  </si>
  <si>
    <t>GM_system_ZrO2</t>
  </si>
  <si>
    <t>G_metal_ZrO2</t>
  </si>
  <si>
    <t>dG_ZrO2_per_O2</t>
  </si>
  <si>
    <t>phases_ZrO2</t>
  </si>
  <si>
    <t>oxide_phase_ZrO2</t>
  </si>
  <si>
    <t>GM_Cr2O3</t>
  </si>
  <si>
    <t>GM_system_Cr2O3</t>
  </si>
  <si>
    <t>G_metal_Cr2O3</t>
  </si>
  <si>
    <t>dG_Cr2O3_per_O2</t>
  </si>
  <si>
    <t>phases_Cr2O3</t>
  </si>
  <si>
    <t>oxide_phase_Cr2O3</t>
  </si>
  <si>
    <t>GM_MnO</t>
  </si>
  <si>
    <t>GM_system_MnO</t>
  </si>
  <si>
    <t>G_metal_MnO</t>
  </si>
  <si>
    <t>dG_MnO_per_O2</t>
  </si>
  <si>
    <t>phases_MnO</t>
  </si>
  <si>
    <t>oxide_phase_MnO</t>
  </si>
  <si>
    <t>GM_NiO</t>
  </si>
  <si>
    <t>GM_system_NiO</t>
  </si>
  <si>
    <t>G_metal_NiO</t>
  </si>
  <si>
    <t>dG_NiO_per_O2</t>
  </si>
  <si>
    <t>phases_NiO</t>
  </si>
  <si>
    <t>oxide_phase_NiO</t>
  </si>
  <si>
    <t>GM_CoO</t>
  </si>
  <si>
    <t>GM_system_CoO</t>
  </si>
  <si>
    <t>G_metal_CoO</t>
  </si>
  <si>
    <t>dG_CoO_per_O2</t>
  </si>
  <si>
    <t>phases_CoO</t>
  </si>
  <si>
    <t>oxide_phase_CoO</t>
  </si>
  <si>
    <t>GM_PbO</t>
  </si>
  <si>
    <t>GM_system_PbO</t>
  </si>
  <si>
    <t>G_metal_PbO</t>
  </si>
  <si>
    <t>dG_PbO_per_O2</t>
  </si>
  <si>
    <t>phases_PbO</t>
  </si>
  <si>
    <t>oxide_phase_PbO</t>
  </si>
  <si>
    <t>GM_B2O3</t>
  </si>
  <si>
    <t>GM_system_B2O3</t>
  </si>
  <si>
    <t>G_metal_B2O3</t>
  </si>
  <si>
    <t>dG_B2O3_per_O2</t>
  </si>
  <si>
    <t>phases_B2O3</t>
  </si>
  <si>
    <t>oxide_phase_B2O3</t>
  </si>
  <si>
    <t>GM_V2O5</t>
  </si>
  <si>
    <t>GM_system_V2O5</t>
  </si>
  <si>
    <t>G_metal_V2O5</t>
  </si>
  <si>
    <t>dG_V2O5_per_O2</t>
  </si>
  <si>
    <t>phases_V2O5</t>
  </si>
  <si>
    <t>oxide_phase_V2O5</t>
  </si>
  <si>
    <t>GM_La2O3</t>
  </si>
  <si>
    <t>GM_system_La2O3</t>
  </si>
  <si>
    <t>G_metal_La2O3</t>
  </si>
  <si>
    <t>dG_La2O3_per_O2</t>
  </si>
  <si>
    <t>phases_La2O3</t>
  </si>
  <si>
    <t>oxide_phase_La2O3</t>
  </si>
  <si>
    <t>GM_CeO2</t>
  </si>
  <si>
    <t>GM_system_CeO2</t>
  </si>
  <si>
    <t>G_metal_CeO2</t>
  </si>
  <si>
    <t>dG_CeO2_per_O2</t>
  </si>
  <si>
    <t>phases_CeO2</t>
  </si>
  <si>
    <t>oxide_phase_CeO2</t>
  </si>
  <si>
    <t>CUPRITE#1;FCC_A1#1</t>
  </si>
  <si>
    <t>CUPRITE#1</t>
  </si>
  <si>
    <t>CUO#1</t>
  </si>
  <si>
    <t>CORUNDUM#1;FCC_A1#1</t>
  </si>
  <si>
    <t>CORUNDUM#1</t>
  </si>
  <si>
    <t>HALITE#1</t>
  </si>
  <si>
    <t>GAS#1;QUARTZ#1</t>
  </si>
  <si>
    <t>QUARTZ#1</t>
  </si>
  <si>
    <t>GAS#1;RUTILE#1</t>
  </si>
  <si>
    <t>RUTILE#1</t>
  </si>
  <si>
    <t>BCC_A2#1;SPINEL#1</t>
  </si>
  <si>
    <t>NOT_FOUND</t>
  </si>
  <si>
    <t>GAS#1;ZRO2_MONO#1</t>
  </si>
  <si>
    <t>ZRO2_MONO#1</t>
  </si>
  <si>
    <t>CBCC_A12#1;HALITE#1</t>
  </si>
  <si>
    <t>HALITE#1;HCP_A3#1</t>
  </si>
  <si>
    <t>SSUB3</t>
  </si>
  <si>
    <t>Error: Thermo-Calc calculation error: se.thermocalc.core.CalculationEngineException:  ERROR IN QTHISS : TOO MANY ITERATIONS</t>
  </si>
  <si>
    <t>V2O5#1</t>
  </si>
  <si>
    <t>M2O3A#1</t>
  </si>
  <si>
    <t>V2O5#1;V3O7#1</t>
  </si>
  <si>
    <t>CUO#1;CUPRITE#1</t>
  </si>
  <si>
    <t>B2O3#1;BETA_RHOMBO_B#1</t>
  </si>
  <si>
    <t>B2O3#1</t>
  </si>
  <si>
    <t>FCC_A1#1;HALITE#1</t>
  </si>
  <si>
    <t>GAS#1;M2O3A#1</t>
  </si>
  <si>
    <t>IONIC_LIQ#1</t>
  </si>
  <si>
    <t>BCC_A2#1;HALITE#1</t>
  </si>
  <si>
    <t>CORUNDUM#1;IONIC_LIQ#1</t>
  </si>
  <si>
    <t>CUB_A13#1;HALITE#1</t>
  </si>
  <si>
    <t>GAS#1;IONIC_LIQ#2</t>
  </si>
  <si>
    <t>GAS#1;TRIDYMITE#1</t>
  </si>
  <si>
    <t>TRIDYMITE#1</t>
  </si>
  <si>
    <t>CUPRITE#1;IONIC_LIQ#1</t>
  </si>
  <si>
    <t>GAS#1;ZRO2_TETR#1</t>
  </si>
  <si>
    <t>ZRO2_TETR#1</t>
  </si>
  <si>
    <t>IONIC_LIQ#2</t>
  </si>
  <si>
    <t>HALITE#1;IONIC_LIQ#1</t>
  </si>
  <si>
    <t>FCC_A1#1;IONIC_LIQ#2</t>
  </si>
  <si>
    <t>BCC_A2#1;CORUNDUM#1</t>
  </si>
  <si>
    <t>GAS#1;IONIC_LIQ#1</t>
  </si>
  <si>
    <t>BCC_A2#1;IONIC_LIQ#2</t>
  </si>
  <si>
    <t>CRISTOBALITE#1;GAS#1</t>
  </si>
  <si>
    <t>CRISTOBALITE#1</t>
  </si>
  <si>
    <t>IONIC_LIQ#1;IONIC_LIQ#2</t>
  </si>
  <si>
    <t>CORUNDUM#1;SPINEL#1</t>
  </si>
  <si>
    <t>CORUNDUM#1;IONIC_LIQ#2</t>
  </si>
  <si>
    <t>HALITE#1;IONIC_LIQ#2</t>
  </si>
  <si>
    <t>RAW TC-PYTHON — Ternary reaction energies (16 systems, TCOX14)</t>
  </si>
  <si>
    <t>414 rows: 23 temperatures (800-1900 K, 50 K steps) × 18 products. dG_rxn_kJ = total reaction driving force.</t>
  </si>
  <si>
    <t>oxide</t>
  </si>
  <si>
    <t>product_name</t>
  </si>
  <si>
    <t>reaction</t>
  </si>
  <si>
    <t>GM_system_product</t>
  </si>
  <si>
    <t>stable_phases</t>
  </si>
  <si>
    <t>ternary_phase_found</t>
  </si>
  <si>
    <t>GM_ternary_phase</t>
  </si>
  <si>
    <t>G_Cu_metal</t>
  </si>
  <si>
    <t>G_O2</t>
  </si>
  <si>
    <t>dG_rxn_system_J</t>
  </si>
  <si>
    <t>dG_rxn_system_kJ</t>
  </si>
  <si>
    <t>notes</t>
  </si>
  <si>
    <t>CUO#1; SPINEL#1</t>
  </si>
  <si>
    <t>SPINEL#1</t>
  </si>
  <si>
    <t>CUO#1; DELAFOSSITE#1; SPINEL#1</t>
  </si>
  <si>
    <t>CUO#1; CUPRITE#1; SPINEL#1</t>
  </si>
  <si>
    <t>GAS#1; IONIC_LIQ#2; SPINEL#1</t>
  </si>
  <si>
    <t>DELAFOSSITE#1</t>
  </si>
  <si>
    <t>CORUNDUM#1; DELAFOSSITE#1</t>
  </si>
  <si>
    <t>CORUNDUM#1; DELAFOSSITE#1; SPINEL#1</t>
  </si>
  <si>
    <t>DELAFOSSITE#1; IONIC_LIQ#2</t>
  </si>
  <si>
    <t>DELAFOSSITE#1; IONIC_LIQ#1</t>
  </si>
  <si>
    <t>ALPHA_SPINEL#1; DELAFOSSITE#1</t>
  </si>
  <si>
    <t>ALPHA_SPINEL#1</t>
  </si>
  <si>
    <t>DELAFOSSITE#1; GAS#1; SPINEL#1</t>
  </si>
  <si>
    <t>DELAFOSSITE#1; SPINEL#1</t>
  </si>
  <si>
    <t>GAS#1; SPINEL#1</t>
  </si>
  <si>
    <t>CUO#1; GAS#1; SPINEL#1</t>
  </si>
  <si>
    <t>CUO#1; V2O5#1</t>
  </si>
  <si>
    <t>CUO#1; GAS#1; V2O5#1</t>
  </si>
  <si>
    <t>CUO#1; GAS#1; IONIC_LIQ#2</t>
  </si>
  <si>
    <t>No binary oxide reference</t>
  </si>
  <si>
    <t>CUO#1; RUTILE#1</t>
  </si>
  <si>
    <t>CUO#1; GAS#1; RUTILE#1</t>
  </si>
  <si>
    <t>GAS#1; IONIC_LIQ#2; RUTILE#1</t>
  </si>
  <si>
    <t>CUO#1; QUARTZ#1</t>
  </si>
  <si>
    <t>CUO#1; GAS#1; QUARTZ#1</t>
  </si>
  <si>
    <t>CUO#1; TRIDYMITE#1</t>
  </si>
  <si>
    <t>CUO#1; GAS#1; TRIDYMITE#1</t>
  </si>
  <si>
    <t>GAS#1; IONIC_LIQ#2; TRIDYMITE#1</t>
  </si>
  <si>
    <t>CUO#1; CUPRITE#1; QUARTZ#1</t>
  </si>
  <si>
    <t>CUO#1; CUPRITE#1; TRIDYMITE#1</t>
  </si>
  <si>
    <t>CUO#1; CUPRITE#1; HALITE#1</t>
  </si>
  <si>
    <t>CUO#1; HALITE#1</t>
  </si>
  <si>
    <t>GUGGENITE#1; HALITE#1</t>
  </si>
  <si>
    <t>CUPRITE#1; GUGGENITE#1; HALITE#1</t>
  </si>
  <si>
    <t>CA2CUO3#1; CUO#1</t>
  </si>
  <si>
    <t>CA2CUO3#1; CACU2O3#1</t>
  </si>
  <si>
    <t>CUO#1; ZRO2_MONO#1</t>
  </si>
  <si>
    <t>CUO#1; HALITE#1; IONIC_LIQ#2</t>
  </si>
  <si>
    <t>GAS#1; HALITE#1</t>
  </si>
  <si>
    <t>DELAFOSSITE#1; FCC_A1#1; M2O3A#1</t>
  </si>
  <si>
    <t>CULA2O4#1; CUPRITE#1; DELAFOSSITE#1</t>
  </si>
  <si>
    <t>CULA2O4#1; DELAFOSSITE#1; M2O3A#1</t>
  </si>
  <si>
    <t>Element CE not in TCOX14</t>
  </si>
  <si>
    <t>CU2B4O7#1; CUB2O4#1; CUB8O13#1</t>
  </si>
  <si>
    <t>CUB2O4#1</t>
  </si>
  <si>
    <t>CUB2O4#1; IONIC_LIQ#2</t>
  </si>
  <si>
    <t>CU2B4O7#1; CUB2O4#1</t>
  </si>
  <si>
    <t>RAW TC-PYTHON — Fine-resolution ΔG vs T for top 6 candidates</t>
  </si>
  <si>
    <t>25 K steps for higher resolution than the 50 K screening grid. Source for the dG_vs_T_top6.png figure on the Dashboard.</t>
  </si>
  <si>
    <t>CU2B4O7#1; CUB2O4#1; IONIC_LIQ#2</t>
  </si>
  <si>
    <t>CUO#1; IONIC_LIQ#2; SPINEL#1</t>
  </si>
  <si>
    <t>RAW TC-PYTHON — CuFe₂O₄ decomposition components</t>
  </si>
  <si>
    <t>Splits total reaction into Cu-capture + Fe-oxidation. See CuFe2O4_DeepDive tab for analysis with formula cells.</t>
  </si>
  <si>
    <t>spinel_phase_found</t>
  </si>
  <si>
    <t>GM_spinel</t>
  </si>
  <si>
    <t>dG_alternative_J</t>
  </si>
  <si>
    <t>dG_alternative_kJ</t>
  </si>
  <si>
    <t>dG_original_J</t>
  </si>
  <si>
    <t>dG_original_kJ</t>
  </si>
  <si>
    <t>dG_Fe_oxidation_kJ</t>
  </si>
  <si>
    <t>RAW TC-PYTHON — Cu activity sweep at 1800 K (4 systems)</t>
  </si>
  <si>
    <t>a_Cu is invariant in 2-phase fields (Gibbs Phase Rule). TCOX14 has no separate metallic Cu phase; all Cu enters IONIC_LIQ.</t>
  </si>
  <si>
    <t>system</t>
  </si>
  <si>
    <t>X_M</t>
  </si>
  <si>
    <t>X_O</t>
  </si>
  <si>
    <t>Cu-Al-O</t>
  </si>
  <si>
    <t>CORUNDUM#1; IONIC_LIQ#1</t>
  </si>
  <si>
    <t>Cu-Mn-O</t>
  </si>
  <si>
    <t>HALITE#1; IONIC_LIQ#1</t>
  </si>
  <si>
    <t>Cu-Fe-O</t>
  </si>
  <si>
    <t>IONIC_LIQ#1; IONIC_LIQ#2</t>
  </si>
  <si>
    <t>IONIC_LIQ#1; IONIC_LIQ#3</t>
  </si>
  <si>
    <t>Cu-V-O</t>
  </si>
  <si>
    <t>IONIC_LIQ#1; IONIC_LIQ#2; V3O5_HT#1</t>
  </si>
  <si>
    <t>RAW TC-PYTHON — Slag basicity effects on Cu activity</t>
  </si>
  <si>
    <t>MnO:SiO₂ and Al₂O₃:SiO₂ ratio variations at 1800 K. See Activity_and_Slag tab Section 4 for analysis.</t>
  </si>
  <si>
    <t>ratio_label</t>
  </si>
  <si>
    <t>ratio_value</t>
  </si>
  <si>
    <t>X_M1</t>
  </si>
  <si>
    <t>X_Si</t>
  </si>
  <si>
    <t>Cu-Mn-Si-O</t>
  </si>
  <si>
    <t>MnO:SiO2</t>
  </si>
  <si>
    <t>CRISTOBALITE#1; IONIC_LIQ#1; IONIC_LIQ#3</t>
  </si>
  <si>
    <t>CRISTOBALITE#1; IONIC_LIQ#1; IONIC_LIQ#2</t>
  </si>
  <si>
    <t>Cu-Al-Si-O</t>
  </si>
  <si>
    <t>Al2O3:SiO2</t>
  </si>
  <si>
    <t>CRISTOBALITE#1; IONIC_LIQ#1; MULLITE#1</t>
  </si>
  <si>
    <t>IONIC_LIQ#1; MULLITE#1</t>
  </si>
  <si>
    <t>CORUNDUM#1; IONIC_LIQ#1; MULLITE#1</t>
  </si>
  <si>
    <t>RAW TC-PYTHON — Ternary composition phase mapping at 1800 K</t>
  </si>
  <si>
    <t>20×20 grid for Cu-Fe-O, Cu-Al-O, Cu-Mn-O, Cu-V-O systems. Shows which phases are stable at each composition.</t>
  </si>
  <si>
    <t>num_phases</t>
  </si>
  <si>
    <t>dominant_phase</t>
  </si>
  <si>
    <t>GM_system</t>
  </si>
  <si>
    <t>GAS#1</t>
  </si>
  <si>
    <t>CORUNDUM#1; IONIC_LIQ#2</t>
  </si>
  <si>
    <t>HALITE#1; IONIC_LIQ#2</t>
  </si>
  <si>
    <t>HALITE#1; IONIC_LIQ#2; SPINEL#1</t>
  </si>
  <si>
    <t>IONIC_LIQ#2; SPINEL#1</t>
  </si>
  <si>
    <t>HALITE#1; IONIC_LIQ#1; IONIC_LIQ#2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</si>
</sst>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0.00;\-0.00;0.00"/>
    <numFmt numFmtId="165" formatCode="0.0"/>
    <numFmt numFmtId="166" formatCode="0.0000"/>
    <numFmt numFmtId="167" formatCode="0.000"/>
    <numFmt numFmtId="168" formatCode="\+0.0;\-0.0"/>
    <numFmt numFmtId="169" formatCode="\+0.0;\-0.0;0.0"/>
    <numFmt numFmtId="170" formatCode="0.0000E+00"/>
    <numFmt numFmtId="171" formatCode="#,##0.0"/>
  </numFmts>
  <fonts count="18" x14ac:knownFonts="1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</font>
    <font>
      <sz val="10"/>
      <color rgb="FF2F5496"/>
      <name val="Calibri"/>
      <family val="2"/>
    </font>
    <font>
      <b/>
      <sz val="11"/>
      <color rgb="FF2F5496"/>
      <name val="Calibri"/>
      <family val="2"/>
    </font>
    <font>
      <sz val="10"/>
      <color rgb="FF333333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color rgb="FFFFFFFF"/>
      <name val="Calibri"/>
      <family val="2"/>
    </font>
    <font>
      <sz val="9"/>
      <color rgb="FF444444"/>
      <name val="Calibri"/>
      <family val="2"/>
    </font>
    <font>
      <sz val="9"/>
      <name val="Calibri"/>
      <family val="2"/>
    </font>
    <font>
      <u/>
      <sz val="9"/>
      <color rgb="FF0563C1"/>
      <name val="Calibri"/>
      <family val="2"/>
    </font>
    <font>
      <i/>
      <sz val="8"/>
      <color rgb="FF999999"/>
      <name val="Calibri"/>
      <family val="2"/>
    </font>
    <font>
      <i/>
      <sz val="9"/>
      <color rgb="FF66666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color rgb="FF333333"/>
      <name val="Calibri"/>
      <family val="2"/>
    </font>
    <font>
      <b/>
      <sz val="10"/>
      <color rgb="FFCC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E0E0E0"/>
        <bgColor rgb="FFE0E0E0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6" fillId="5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0" borderId="4" xfId="0" applyBorder="1"/>
    <xf numFmtId="0" fontId="7" fillId="0" borderId="5" xfId="0" applyFont="1" applyBorder="1"/>
    <xf numFmtId="0" fontId="8" fillId="6" borderId="5" xfId="0" applyFont="1" applyFill="1" applyBorder="1" applyAlignment="1">
      <alignment horizontal="center"/>
    </xf>
    <xf numFmtId="0" fontId="6" fillId="0" borderId="5" xfId="0" applyFont="1" applyBorder="1"/>
    <xf numFmtId="0" fontId="9" fillId="0" borderId="6" xfId="0" applyFont="1" applyBorder="1"/>
    <xf numFmtId="0" fontId="8" fillId="7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0" fillId="0" borderId="7" xfId="0" applyBorder="1"/>
    <xf numFmtId="0" fontId="7" fillId="0" borderId="8" xfId="0" applyFont="1" applyBorder="1"/>
    <xf numFmtId="0" fontId="8" fillId="8" borderId="8" xfId="0" applyFont="1" applyFill="1" applyBorder="1" applyAlignment="1">
      <alignment horizontal="center"/>
    </xf>
    <xf numFmtId="0" fontId="6" fillId="0" borderId="8" xfId="0" applyFont="1" applyBorder="1"/>
    <xf numFmtId="0" fontId="9" fillId="0" borderId="9" xfId="0" applyFont="1" applyBorder="1"/>
    <xf numFmtId="0" fontId="0" fillId="5" borderId="4" xfId="0" applyFill="1" applyBorder="1"/>
    <xf numFmtId="0" fontId="10" fillId="5" borderId="5" xfId="0" applyFont="1" applyFill="1" applyBorder="1"/>
    <xf numFmtId="0" fontId="11" fillId="5" borderId="6" xfId="0" applyFont="1" applyFill="1" applyBorder="1"/>
    <xf numFmtId="0" fontId="0" fillId="9" borderId="4" xfId="0" applyFill="1" applyBorder="1"/>
    <xf numFmtId="0" fontId="10" fillId="9" borderId="5" xfId="0" applyFont="1" applyFill="1" applyBorder="1"/>
    <xf numFmtId="0" fontId="11" fillId="9" borderId="6" xfId="0" applyFont="1" applyFill="1" applyBorder="1"/>
    <xf numFmtId="0" fontId="0" fillId="9" borderId="7" xfId="0" applyFill="1" applyBorder="1"/>
    <xf numFmtId="0" fontId="10" fillId="9" borderId="8" xfId="0" applyFont="1" applyFill="1" applyBorder="1"/>
    <xf numFmtId="0" fontId="11" fillId="9" borderId="9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2" fontId="0" fillId="9" borderId="5" xfId="0" applyNumberFormat="1" applyFill="1" applyBorder="1" applyAlignment="1">
      <alignment horizontal="center"/>
    </xf>
    <xf numFmtId="164" fontId="0" fillId="9" borderId="5" xfId="0" applyNumberFormat="1" applyFill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165" fontId="0" fillId="9" borderId="6" xfId="0" applyNumberForma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165" fontId="0" fillId="9" borderId="8" xfId="0" applyNumberFormat="1" applyFill="1" applyBorder="1" applyAlignment="1">
      <alignment horizontal="center"/>
    </xf>
    <xf numFmtId="165" fontId="0" fillId="9" borderId="9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0" fillId="5" borderId="5" xfId="0" applyFill="1" applyBorder="1"/>
    <xf numFmtId="166" fontId="0" fillId="5" borderId="5" xfId="0" applyNumberFormat="1" applyFill="1" applyBorder="1"/>
    <xf numFmtId="0" fontId="0" fillId="5" borderId="6" xfId="0" applyFill="1" applyBorder="1"/>
    <xf numFmtId="0" fontId="0" fillId="9" borderId="5" xfId="0" applyFill="1" applyBorder="1"/>
    <xf numFmtId="165" fontId="0" fillId="9" borderId="5" xfId="0" applyNumberFormat="1" applyFill="1" applyBorder="1"/>
    <xf numFmtId="0" fontId="0" fillId="9" borderId="6" xfId="0" applyFill="1" applyBorder="1"/>
    <xf numFmtId="167" fontId="0" fillId="5" borderId="5" xfId="0" applyNumberFormat="1" applyFill="1" applyBorder="1"/>
    <xf numFmtId="0" fontId="0" fillId="9" borderId="8" xfId="0" applyFill="1" applyBorder="1"/>
    <xf numFmtId="168" fontId="0" fillId="9" borderId="8" xfId="0" applyNumberFormat="1" applyFill="1" applyBorder="1"/>
    <xf numFmtId="0" fontId="0" fillId="9" borderId="9" xfId="0" applyFill="1" applyBorder="1"/>
    <xf numFmtId="169" fontId="0" fillId="5" borderId="5" xfId="0" applyNumberForma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69" fontId="0" fillId="9" borderId="5" xfId="0" applyNumberFormat="1" applyFill="1" applyBorder="1" applyAlignment="1">
      <alignment horizontal="center"/>
    </xf>
    <xf numFmtId="169" fontId="0" fillId="9" borderId="6" xfId="0" applyNumberFormat="1" applyFill="1" applyBorder="1" applyAlignment="1">
      <alignment horizontal="center"/>
    </xf>
    <xf numFmtId="169" fontId="0" fillId="5" borderId="8" xfId="0" applyNumberFormat="1" applyFill="1" applyBorder="1" applyAlignment="1">
      <alignment horizontal="center"/>
    </xf>
    <xf numFmtId="169" fontId="0" fillId="5" borderId="9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165" fontId="0" fillId="9" borderId="4" xfId="0" applyNumberFormat="1" applyFill="1" applyBorder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168" fontId="0" fillId="9" borderId="5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168" fontId="0" fillId="5" borderId="8" xfId="0" applyNumberFormat="1" applyFill="1" applyBorder="1" applyAlignment="1">
      <alignment horizontal="center"/>
    </xf>
    <xf numFmtId="170" fontId="0" fillId="5" borderId="5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70" fontId="0" fillId="9" borderId="5" xfId="0" applyNumberFormat="1" applyFill="1" applyBorder="1" applyAlignment="1">
      <alignment horizontal="center"/>
    </xf>
    <xf numFmtId="164" fontId="0" fillId="9" borderId="6" xfId="0" applyNumberFormat="1" applyFill="1" applyBorder="1" applyAlignment="1">
      <alignment horizontal="center"/>
    </xf>
    <xf numFmtId="170" fontId="0" fillId="9" borderId="8" xfId="0" applyNumberFormat="1" applyFill="1" applyBorder="1" applyAlignment="1">
      <alignment horizontal="center"/>
    </xf>
    <xf numFmtId="164" fontId="0" fillId="9" borderId="9" xfId="0" applyNumberFormat="1" applyFill="1" applyBorder="1" applyAlignment="1">
      <alignment horizontal="center"/>
    </xf>
    <xf numFmtId="0" fontId="0" fillId="5" borderId="5" xfId="0" applyFill="1" applyBorder="1" applyAlignment="1">
      <alignment horizontal="left" wrapText="1"/>
    </xf>
    <xf numFmtId="167" fontId="0" fillId="5" borderId="5" xfId="0" applyNumberFormat="1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171" fontId="0" fillId="5" borderId="6" xfId="0" applyNumberFormat="1" applyFill="1" applyBorder="1" applyAlignment="1">
      <alignment horizontal="center"/>
    </xf>
    <xf numFmtId="0" fontId="0" fillId="9" borderId="5" xfId="0" applyFill="1" applyBorder="1" applyAlignment="1">
      <alignment horizontal="left" wrapText="1"/>
    </xf>
    <xf numFmtId="167" fontId="0" fillId="9" borderId="5" xfId="0" applyNumberFormat="1" applyFill="1" applyBorder="1" applyAlignment="1">
      <alignment horizontal="center"/>
    </xf>
    <xf numFmtId="3" fontId="0" fillId="9" borderId="5" xfId="0" applyNumberFormat="1" applyFill="1" applyBorder="1" applyAlignment="1">
      <alignment horizontal="center"/>
    </xf>
    <xf numFmtId="171" fontId="0" fillId="9" borderId="6" xfId="0" applyNumberFormat="1" applyFill="1" applyBorder="1" applyAlignment="1">
      <alignment horizontal="center"/>
    </xf>
    <xf numFmtId="0" fontId="0" fillId="5" borderId="8" xfId="0" applyFill="1" applyBorder="1" applyAlignment="1">
      <alignment horizontal="left" wrapText="1"/>
    </xf>
    <xf numFmtId="167" fontId="0" fillId="5" borderId="8" xfId="0" applyNumberFormat="1" applyFill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171" fontId="0" fillId="5" borderId="9" xfId="0" applyNumberFormat="1" applyFill="1" applyBorder="1" applyAlignment="1">
      <alignment horizontal="center"/>
    </xf>
    <xf numFmtId="0" fontId="0" fillId="9" borderId="8" xfId="0" applyFill="1" applyBorder="1" applyAlignment="1">
      <alignment horizontal="left" wrapText="1"/>
    </xf>
    <xf numFmtId="171" fontId="0" fillId="5" borderId="5" xfId="0" applyNumberFormat="1" applyFill="1" applyBorder="1"/>
    <xf numFmtId="171" fontId="0" fillId="9" borderId="5" xfId="0" applyNumberFormat="1" applyFill="1" applyBorder="1"/>
    <xf numFmtId="171" fontId="0" fillId="9" borderId="8" xfId="0" applyNumberFormat="1" applyFill="1" applyBorder="1"/>
    <xf numFmtId="0" fontId="17" fillId="5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4" fillId="3" borderId="0" xfId="0" applyFont="1" applyFill="1"/>
    <xf numFmtId="0" fontId="0" fillId="0" borderId="0" xfId="0"/>
    <xf numFmtId="0" fontId="9" fillId="3" borderId="0" xfId="0" applyFont="1" applyFill="1"/>
    <xf numFmtId="0" fontId="3" fillId="3" borderId="0" xfId="0" applyFont="1" applyFill="1"/>
    <xf numFmtId="0" fontId="12" fillId="3" borderId="0" xfId="0" applyFont="1" applyFill="1"/>
    <xf numFmtId="0" fontId="1" fillId="2" borderId="0" xfId="0" applyFont="1" applyFill="1"/>
    <xf numFmtId="0" fontId="2" fillId="2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3" fillId="0" borderId="0" xfId="0" applyFont="1"/>
    <xf numFmtId="0" fontId="16" fillId="0" borderId="0" xfId="0" applyFont="1"/>
  </cellXfs>
  <cellStyles count="1">
    <cellStyle name="Normal" xfId="0" builtinId="0"/>
  </cellStyles>
  <dxfs count="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CuFe₂O₄ Reaction Decomposition</a:t>
            </a:r>
          </a:p>
        </c:rich>
      </c:tx>
      <c:layout>
        <c:manualLayout>
          <c:xMode val="edge"/>
          <c:yMode val="edge"/>
          <c:x val="0.47439949494949502"/>
          <c:y val="3.256410256410256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8955555555555547E-2"/>
          <c:y val="1.6560256410256411E-2"/>
          <c:w val="0.89623383838383841"/>
          <c:h val="0.80495448717948703"/>
        </c:manualLayout>
      </c:layout>
      <c:lineChart>
        <c:grouping val="standard"/>
        <c:varyColors val="1"/>
        <c:ser>
          <c:idx val="0"/>
          <c:order val="0"/>
          <c:tx>
            <c:strRef>
              <c:f>CuFe2O4_DeepDive!$C$3</c:f>
              <c:strCache>
                <c:ptCount val="1"/>
                <c:pt idx="0">
                  <c:v>dG_original (kJ)</c:v>
                </c:pt>
              </c:strCache>
            </c:strRef>
          </c:tx>
          <c:spPr>
            <a:ln w="22000">
              <a:solidFill>
                <a:srgbClr val="0077BB"/>
              </a:solidFill>
              <a:prstDash val="solid"/>
            </a:ln>
          </c:spPr>
          <c:marker>
            <c:symbol val="none"/>
          </c:marker>
          <c:cat>
            <c:numRef>
              <c:f>CuFe2O4_DeepDive!$B$4:$B$26</c:f>
              <c:numCache>
                <c:formatCode>0.00</c:formatCode>
                <c:ptCount val="23"/>
                <c:pt idx="0">
                  <c:v>526.85</c:v>
                </c:pt>
                <c:pt idx="1">
                  <c:v>576.85</c:v>
                </c:pt>
                <c:pt idx="2">
                  <c:v>626.85</c:v>
                </c:pt>
                <c:pt idx="3">
                  <c:v>676.85</c:v>
                </c:pt>
                <c:pt idx="4">
                  <c:v>726.85</c:v>
                </c:pt>
                <c:pt idx="5">
                  <c:v>776.85</c:v>
                </c:pt>
                <c:pt idx="6">
                  <c:v>826.85</c:v>
                </c:pt>
                <c:pt idx="7">
                  <c:v>876.85</c:v>
                </c:pt>
                <c:pt idx="8">
                  <c:v>926.85</c:v>
                </c:pt>
                <c:pt idx="9">
                  <c:v>976.85</c:v>
                </c:pt>
                <c:pt idx="10">
                  <c:v>1026.8499999999999</c:v>
                </c:pt>
                <c:pt idx="11">
                  <c:v>1076.8499999999999</c:v>
                </c:pt>
                <c:pt idx="12">
                  <c:v>1126.8499999999999</c:v>
                </c:pt>
                <c:pt idx="13">
                  <c:v>1176.8499999999999</c:v>
                </c:pt>
                <c:pt idx="14">
                  <c:v>1226.8499999999999</c:v>
                </c:pt>
                <c:pt idx="15">
                  <c:v>1276.8499999999999</c:v>
                </c:pt>
                <c:pt idx="16">
                  <c:v>1326.85</c:v>
                </c:pt>
                <c:pt idx="17">
                  <c:v>1376.85</c:v>
                </c:pt>
                <c:pt idx="18">
                  <c:v>1426.85</c:v>
                </c:pt>
                <c:pt idx="19">
                  <c:v>1476.85</c:v>
                </c:pt>
                <c:pt idx="20">
                  <c:v>1526.85</c:v>
                </c:pt>
                <c:pt idx="21">
                  <c:v>1576.85</c:v>
                </c:pt>
                <c:pt idx="22">
                  <c:v>1626.85</c:v>
                </c:pt>
              </c:numCache>
            </c:numRef>
          </c:cat>
          <c:val>
            <c:numRef>
              <c:f>CuFe2O4_DeepDive!$C$4:$C$26</c:f>
              <c:numCache>
                <c:formatCode>\+0.00;\-0.00;0.00</c:formatCode>
                <c:ptCount val="23"/>
                <c:pt idx="0">
                  <c:v>-271.03187479102428</c:v>
                </c:pt>
                <c:pt idx="1">
                  <c:v>-262.7141421186505</c:v>
                </c:pt>
                <c:pt idx="2">
                  <c:v>-253.6389817711887</c:v>
                </c:pt>
                <c:pt idx="3">
                  <c:v>-244.63346308515659</c:v>
                </c:pt>
                <c:pt idx="4">
                  <c:v>-235.69270566542841</c:v>
                </c:pt>
                <c:pt idx="5">
                  <c:v>-226.81217828997899</c:v>
                </c:pt>
                <c:pt idx="6">
                  <c:v>-217.98972302961749</c:v>
                </c:pt>
                <c:pt idx="7">
                  <c:v>-209.22460609215381</c:v>
                </c:pt>
                <c:pt idx="8">
                  <c:v>-200.5135269605683</c:v>
                </c:pt>
                <c:pt idx="9">
                  <c:v>-191.85794243765929</c:v>
                </c:pt>
                <c:pt idx="10">
                  <c:v>-183.2592137216339</c:v>
                </c:pt>
                <c:pt idx="11">
                  <c:v>-174.71743102012249</c:v>
                </c:pt>
                <c:pt idx="12">
                  <c:v>-166.00868846614819</c:v>
                </c:pt>
                <c:pt idx="13">
                  <c:v>-157.5645635551985</c:v>
                </c:pt>
                <c:pt idx="14">
                  <c:v>-149.60505906974461</c:v>
                </c:pt>
                <c:pt idx="15">
                  <c:v>-142.23488229793051</c:v>
                </c:pt>
                <c:pt idx="16">
                  <c:v>-135.50661616360981</c:v>
                </c:pt>
                <c:pt idx="17">
                  <c:v>-129.29344387955641</c:v>
                </c:pt>
                <c:pt idx="18">
                  <c:v>-122.2904987869768</c:v>
                </c:pt>
                <c:pt idx="19">
                  <c:v>-116.77672267132699</c:v>
                </c:pt>
                <c:pt idx="20">
                  <c:v>-111.8803016055257</c:v>
                </c:pt>
                <c:pt idx="21">
                  <c:v>-107.1792750143418</c:v>
                </c:pt>
                <c:pt idx="22">
                  <c:v>-102.6937816081345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9B-D94C-9005-DF0DDE72C2E3}"/>
            </c:ext>
          </c:extLst>
        </c:ser>
        <c:ser>
          <c:idx val="1"/>
          <c:order val="1"/>
          <c:tx>
            <c:strRef>
              <c:f>CuFe2O4_DeepDive!$D$3</c:f>
              <c:strCache>
                <c:ptCount val="1"/>
                <c:pt idx="0">
                  <c:v>dG_alternative (kJ)</c:v>
                </c:pt>
              </c:strCache>
            </c:strRef>
          </c:tx>
          <c:spPr>
            <a:ln w="22000">
              <a:solidFill>
                <a:srgbClr val="AA3377"/>
              </a:solidFill>
              <a:prstDash val="dash"/>
            </a:ln>
          </c:spPr>
          <c:marker>
            <c:symbol val="none"/>
          </c:marker>
          <c:cat>
            <c:numRef>
              <c:f>CuFe2O4_DeepDive!$B$4:$B$26</c:f>
              <c:numCache>
                <c:formatCode>0.00</c:formatCode>
                <c:ptCount val="23"/>
                <c:pt idx="0">
                  <c:v>526.85</c:v>
                </c:pt>
                <c:pt idx="1">
                  <c:v>576.85</c:v>
                </c:pt>
                <c:pt idx="2">
                  <c:v>626.85</c:v>
                </c:pt>
                <c:pt idx="3">
                  <c:v>676.85</c:v>
                </c:pt>
                <c:pt idx="4">
                  <c:v>726.85</c:v>
                </c:pt>
                <c:pt idx="5">
                  <c:v>776.85</c:v>
                </c:pt>
                <c:pt idx="6">
                  <c:v>826.85</c:v>
                </c:pt>
                <c:pt idx="7">
                  <c:v>876.85</c:v>
                </c:pt>
                <c:pt idx="8">
                  <c:v>926.85</c:v>
                </c:pt>
                <c:pt idx="9">
                  <c:v>976.85</c:v>
                </c:pt>
                <c:pt idx="10">
                  <c:v>1026.8499999999999</c:v>
                </c:pt>
                <c:pt idx="11">
                  <c:v>1076.8499999999999</c:v>
                </c:pt>
                <c:pt idx="12">
                  <c:v>1126.8499999999999</c:v>
                </c:pt>
                <c:pt idx="13">
                  <c:v>1176.8499999999999</c:v>
                </c:pt>
                <c:pt idx="14">
                  <c:v>1226.8499999999999</c:v>
                </c:pt>
                <c:pt idx="15">
                  <c:v>1276.8499999999999</c:v>
                </c:pt>
                <c:pt idx="16">
                  <c:v>1326.85</c:v>
                </c:pt>
                <c:pt idx="17">
                  <c:v>1376.85</c:v>
                </c:pt>
                <c:pt idx="18">
                  <c:v>1426.85</c:v>
                </c:pt>
                <c:pt idx="19">
                  <c:v>1476.85</c:v>
                </c:pt>
                <c:pt idx="20">
                  <c:v>1526.85</c:v>
                </c:pt>
                <c:pt idx="21">
                  <c:v>1576.85</c:v>
                </c:pt>
                <c:pt idx="22">
                  <c:v>1626.85</c:v>
                </c:pt>
              </c:numCache>
            </c:numRef>
          </c:cat>
          <c:val>
            <c:numRef>
              <c:f>CuFe2O4_DeepDive!$D$4:$D$26</c:f>
              <c:numCache>
                <c:formatCode>\+0.00;\-0.00;0.00</c:formatCode>
                <c:ptCount val="23"/>
                <c:pt idx="0">
                  <c:v>-85.340852693575897</c:v>
                </c:pt>
                <c:pt idx="1">
                  <c:v>-82.376584455295699</c:v>
                </c:pt>
                <c:pt idx="2">
                  <c:v>-79.38409696046007</c:v>
                </c:pt>
                <c:pt idx="3">
                  <c:v>-76.337724444870844</c:v>
                </c:pt>
                <c:pt idx="4">
                  <c:v>-73.247968652626966</c:v>
                </c:pt>
                <c:pt idx="5">
                  <c:v>-70.178773343608952</c:v>
                </c:pt>
                <c:pt idx="6">
                  <c:v>-67.143946766145064</c:v>
                </c:pt>
                <c:pt idx="7">
                  <c:v>-64.151392707426339</c:v>
                </c:pt>
                <c:pt idx="8">
                  <c:v>-61.206737498253119</c:v>
                </c:pt>
                <c:pt idx="9">
                  <c:v>-58.314513106322849</c:v>
                </c:pt>
                <c:pt idx="10">
                  <c:v>-55.478722378524488</c:v>
                </c:pt>
                <c:pt idx="11">
                  <c:v>-52.703069488500248</c:v>
                </c:pt>
                <c:pt idx="12">
                  <c:v>-49.766686918774852</c:v>
                </c:pt>
                <c:pt idx="13">
                  <c:v>-47.103749371410117</c:v>
                </c:pt>
                <c:pt idx="14">
                  <c:v>-44.936498585883527</c:v>
                </c:pt>
                <c:pt idx="15">
                  <c:v>-43.371562931551132</c:v>
                </c:pt>
                <c:pt idx="16">
                  <c:v>-42.463104072686981</c:v>
                </c:pt>
                <c:pt idx="17">
                  <c:v>-42.314671883697862</c:v>
                </c:pt>
                <c:pt idx="18">
                  <c:v>-43.191362621702488</c:v>
                </c:pt>
                <c:pt idx="19">
                  <c:v>-44.593639771125048</c:v>
                </c:pt>
                <c:pt idx="20">
                  <c:v>-45.669509581665977</c:v>
                </c:pt>
                <c:pt idx="21">
                  <c:v>-46.932599640956383</c:v>
                </c:pt>
                <c:pt idx="22">
                  <c:v>-46.715288993866878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9B-D94C-9005-DF0DDE72C2E3}"/>
            </c:ext>
          </c:extLst>
        </c:ser>
        <c:ser>
          <c:idx val="2"/>
          <c:order val="2"/>
          <c:tx>
            <c:strRef>
              <c:f>CuFe2O4_DeepDive!$E$3</c:f>
              <c:strCache>
                <c:ptCount val="1"/>
                <c:pt idx="0">
                  <c:v>dG_Fe_oxidation (kJ)</c:v>
                </c:pt>
              </c:strCache>
            </c:strRef>
          </c:tx>
          <c:spPr>
            <a:ln w="22000">
              <a:solidFill>
                <a:srgbClr val="70AD47"/>
              </a:solidFill>
              <a:prstDash val="dashDot"/>
            </a:ln>
          </c:spPr>
          <c:marker>
            <c:symbol val="none"/>
          </c:marker>
          <c:cat>
            <c:numRef>
              <c:f>CuFe2O4_DeepDive!$B$4:$B$26</c:f>
              <c:numCache>
                <c:formatCode>0.00</c:formatCode>
                <c:ptCount val="23"/>
                <c:pt idx="0">
                  <c:v>526.85</c:v>
                </c:pt>
                <c:pt idx="1">
                  <c:v>576.85</c:v>
                </c:pt>
                <c:pt idx="2">
                  <c:v>626.85</c:v>
                </c:pt>
                <c:pt idx="3">
                  <c:v>676.85</c:v>
                </c:pt>
                <c:pt idx="4">
                  <c:v>726.85</c:v>
                </c:pt>
                <c:pt idx="5">
                  <c:v>776.85</c:v>
                </c:pt>
                <c:pt idx="6">
                  <c:v>826.85</c:v>
                </c:pt>
                <c:pt idx="7">
                  <c:v>876.85</c:v>
                </c:pt>
                <c:pt idx="8">
                  <c:v>926.85</c:v>
                </c:pt>
                <c:pt idx="9">
                  <c:v>976.85</c:v>
                </c:pt>
                <c:pt idx="10">
                  <c:v>1026.8499999999999</c:v>
                </c:pt>
                <c:pt idx="11">
                  <c:v>1076.8499999999999</c:v>
                </c:pt>
                <c:pt idx="12">
                  <c:v>1126.8499999999999</c:v>
                </c:pt>
                <c:pt idx="13">
                  <c:v>1176.8499999999999</c:v>
                </c:pt>
                <c:pt idx="14">
                  <c:v>1226.8499999999999</c:v>
                </c:pt>
                <c:pt idx="15">
                  <c:v>1276.8499999999999</c:v>
                </c:pt>
                <c:pt idx="16">
                  <c:v>1326.85</c:v>
                </c:pt>
                <c:pt idx="17">
                  <c:v>1376.85</c:v>
                </c:pt>
                <c:pt idx="18">
                  <c:v>1426.85</c:v>
                </c:pt>
                <c:pt idx="19">
                  <c:v>1476.85</c:v>
                </c:pt>
                <c:pt idx="20">
                  <c:v>1526.85</c:v>
                </c:pt>
                <c:pt idx="21">
                  <c:v>1576.85</c:v>
                </c:pt>
                <c:pt idx="22">
                  <c:v>1626.85</c:v>
                </c:pt>
              </c:numCache>
            </c:numRef>
          </c:cat>
          <c:val>
            <c:numRef>
              <c:f>CuFe2O4_DeepDive!$E$4:$E$26</c:f>
              <c:numCache>
                <c:formatCode>\+0.00;\-0.00;0.00</c:formatCode>
                <c:ptCount val="23"/>
                <c:pt idx="0">
                  <c:v>-185.69102209744838</c:v>
                </c:pt>
                <c:pt idx="1">
                  <c:v>-180.3375576633548</c:v>
                </c:pt>
                <c:pt idx="2">
                  <c:v>-174.25488481072864</c:v>
                </c:pt>
                <c:pt idx="3">
                  <c:v>-168.29573864028575</c:v>
                </c:pt>
                <c:pt idx="4">
                  <c:v>-162.44473701280145</c:v>
                </c:pt>
                <c:pt idx="5">
                  <c:v>-156.63340494637004</c:v>
                </c:pt>
                <c:pt idx="6">
                  <c:v>-150.84577626347243</c:v>
                </c:pt>
                <c:pt idx="7">
                  <c:v>-145.07321338472747</c:v>
                </c:pt>
                <c:pt idx="8">
                  <c:v>-139.30678946231518</c:v>
                </c:pt>
                <c:pt idx="9">
                  <c:v>-133.54342933133643</c:v>
                </c:pt>
                <c:pt idx="10">
                  <c:v>-127.78049134310942</c:v>
                </c:pt>
                <c:pt idx="11">
                  <c:v>-122.01436153162224</c:v>
                </c:pt>
                <c:pt idx="12">
                  <c:v>-116.24200154737333</c:v>
                </c:pt>
                <c:pt idx="13">
                  <c:v>-110.46081418378839</c:v>
                </c:pt>
                <c:pt idx="14">
                  <c:v>-104.66856048386109</c:v>
                </c:pt>
                <c:pt idx="15">
                  <c:v>-98.863319366379386</c:v>
                </c:pt>
                <c:pt idx="16">
                  <c:v>-93.043512090922832</c:v>
                </c:pt>
                <c:pt idx="17">
                  <c:v>-86.978771995858551</c:v>
                </c:pt>
                <c:pt idx="18">
                  <c:v>-79.099136165274302</c:v>
                </c:pt>
                <c:pt idx="19">
                  <c:v>-72.183082900201953</c:v>
                </c:pt>
                <c:pt idx="20">
                  <c:v>-66.210792023859725</c:v>
                </c:pt>
                <c:pt idx="21">
                  <c:v>-60.246675373385415</c:v>
                </c:pt>
                <c:pt idx="22">
                  <c:v>-55.978492614267623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9B-D94C-9005-DF0DDE72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0.49123737373737375"/>
              <c:y val="0.9457264957264957"/>
            </c:manualLayout>
          </c:layout>
          <c:overlay val="1"/>
        </c:title>
        <c:numFmt formatCode="0.0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G (kJ/mol)</a:t>
                </a:r>
              </a:p>
            </c:rich>
          </c:tx>
          <c:layout>
            <c:manualLayout>
              <c:xMode val="edge"/>
              <c:yMode val="edge"/>
              <c:x val="1.2747474747474745E-3"/>
              <c:y val="0.34440448717948718"/>
            </c:manualLayout>
          </c:layout>
          <c:overlay val="1"/>
        </c:title>
        <c:numFmt formatCode="\+0.00;\-0.00;0.00" sourceLinked="1"/>
        <c:majorTickMark val="none"/>
        <c:minorTickMark val="none"/>
        <c:tickLblPos val="low"/>
        <c:crossAx val="10"/>
        <c:crossesAt val="0"/>
        <c:crossBetween val="between"/>
      </c:valAx>
    </c:plotArea>
    <c:legend>
      <c:legendPos val="r"/>
      <c:layout>
        <c:manualLayout>
          <c:xMode val="edge"/>
          <c:yMode val="edge"/>
          <c:x val="0.79511565656565653"/>
          <c:y val="0.67333760683760679"/>
          <c:w val="0.19686666666666666"/>
          <c:h val="0.1472134615384615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G_eff vs </a:t>
            </a:r>
            <a:r>
              <a:rPr lang="el-GR"/>
              <a:t>γ_</a:t>
            </a:r>
            <a:r>
              <a:rPr lang="en-US"/>
              <a:t>Cu at 1800 K (X_Cu = 0.003)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2849884259259257E-2"/>
          <c:y val="2.5456746031746035E-2"/>
          <c:w val="0.89922187500000006"/>
          <c:h val="0.87865912698412696"/>
        </c:manualLayout>
      </c:layout>
      <c:lineChart>
        <c:grouping val="standard"/>
        <c:varyColors val="1"/>
        <c:ser>
          <c:idx val="0"/>
          <c:order val="0"/>
          <c:tx>
            <c:strRef>
              <c:f>Activity_and_Slag!$D$24</c:f>
              <c:strCache>
                <c:ptCount val="1"/>
                <c:pt idx="0">
                  <c:v>ΔG_eff CuFe2O4</c:v>
                </c:pt>
              </c:strCache>
            </c:strRef>
          </c:tx>
          <c:spPr>
            <a:ln w="22000">
              <a:solidFill>
                <a:srgbClr val="0077BB"/>
              </a:solidFill>
              <a:prstDash val="solid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Activity_and_Slag!$D$25:$D$37</c:f>
              <c:numCache>
                <c:formatCode>\+0.0;\-0.0;0.0</c:formatCode>
                <c:ptCount val="13"/>
                <c:pt idx="0">
                  <c:v>-41.386267549254214</c:v>
                </c:pt>
                <c:pt idx="1">
                  <c:v>-45.691487299909596</c:v>
                </c:pt>
                <c:pt idx="2">
                  <c:v>-49.030875174037014</c:v>
                </c:pt>
                <c:pt idx="3">
                  <c:v>-51.759353735769906</c:v>
                </c:pt>
                <c:pt idx="4">
                  <c:v>-54.066249489520793</c:v>
                </c:pt>
                <c:pt idx="5">
                  <c:v>-56.064573486425296</c:v>
                </c:pt>
                <c:pt idx="6">
                  <c:v>-56.97183307683261</c:v>
                </c:pt>
                <c:pt idx="7">
                  <c:v>-57.827220171630209</c:v>
                </c:pt>
                <c:pt idx="8">
                  <c:v>-59.403961360552714</c:v>
                </c:pt>
                <c:pt idx="9">
                  <c:v>-60.830297263360393</c:v>
                </c:pt>
                <c:pt idx="10">
                  <c:v>-62.132439922285599</c:v>
                </c:pt>
                <c:pt idx="11">
                  <c:v>-63.330295051161606</c:v>
                </c:pt>
                <c:pt idx="12">
                  <c:v>-65.47182779641301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EA-9E4C-B259-DC6E40CE69C0}"/>
            </c:ext>
          </c:extLst>
        </c:ser>
        <c:ser>
          <c:idx val="1"/>
          <c:order val="1"/>
          <c:tx>
            <c:strRef>
              <c:f>Activity_and_Slag!$E$24</c:f>
              <c:strCache>
                <c:ptCount val="1"/>
                <c:pt idx="0">
                  <c:v>ΔG_eff CuMn2O4</c:v>
                </c:pt>
              </c:strCache>
            </c:strRef>
          </c:tx>
          <c:spPr>
            <a:ln w="22000">
              <a:solidFill>
                <a:srgbClr val="AA3377"/>
              </a:solidFill>
              <a:prstDash val="dot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Activity_and_Slag!$E$25:$E$37</c:f>
              <c:numCache>
                <c:formatCode>\+0.0;\-0.0;0.0</c:formatCode>
                <c:ptCount val="13"/>
                <c:pt idx="0">
                  <c:v>6.0514822774134274</c:v>
                </c:pt>
                <c:pt idx="1">
                  <c:v>1.7462625267580449</c:v>
                </c:pt>
                <c:pt idx="2">
                  <c:v>-1.5931253473693729</c:v>
                </c:pt>
                <c:pt idx="3">
                  <c:v>-4.3216039091022651</c:v>
                </c:pt>
                <c:pt idx="4">
                  <c:v>-6.6284996628531516</c:v>
                </c:pt>
                <c:pt idx="5">
                  <c:v>-8.6268236597576546</c:v>
                </c:pt>
                <c:pt idx="6">
                  <c:v>-9.5340832501649686</c:v>
                </c:pt>
                <c:pt idx="7">
                  <c:v>-10.389470344962568</c:v>
                </c:pt>
                <c:pt idx="8">
                  <c:v>-11.966211533885073</c:v>
                </c:pt>
                <c:pt idx="9">
                  <c:v>-13.392547436692752</c:v>
                </c:pt>
                <c:pt idx="10">
                  <c:v>-14.694690095617958</c:v>
                </c:pt>
                <c:pt idx="11">
                  <c:v>-15.892545224493965</c:v>
                </c:pt>
                <c:pt idx="12">
                  <c:v>-18.034077969745375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EA-9E4C-B259-DC6E40CE69C0}"/>
            </c:ext>
          </c:extLst>
        </c:ser>
        <c:ser>
          <c:idx val="2"/>
          <c:order val="2"/>
          <c:tx>
            <c:strRef>
              <c:f>Activity_and_Slag!$F$24</c:f>
              <c:strCache>
                <c:ptCount val="1"/>
                <c:pt idx="0">
                  <c:v>ΔG_eff CuB2O4</c:v>
                </c:pt>
              </c:strCache>
            </c:strRef>
          </c:tx>
          <c:spPr>
            <a:ln w="22000">
              <a:solidFill>
                <a:srgbClr val="EE3377"/>
              </a:solidFill>
              <a:prstDash val="solid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Activity_and_Slag!$F$25:$F$37</c:f>
              <c:numCache>
                <c:formatCode>\+0.0;\-0.0;0.0</c:formatCode>
                <c:ptCount val="13"/>
                <c:pt idx="0">
                  <c:v>22.78250956594578</c:v>
                </c:pt>
                <c:pt idx="1">
                  <c:v>18.477289815290398</c:v>
                </c:pt>
                <c:pt idx="2">
                  <c:v>15.13790194116298</c:v>
                </c:pt>
                <c:pt idx="3">
                  <c:v>12.409423379430088</c:v>
                </c:pt>
                <c:pt idx="4">
                  <c:v>10.102527625679201</c:v>
                </c:pt>
                <c:pt idx="5">
                  <c:v>8.1042036287746981</c:v>
                </c:pt>
                <c:pt idx="6">
                  <c:v>7.1969440383673842</c:v>
                </c:pt>
                <c:pt idx="7">
                  <c:v>6.3415569435697847</c:v>
                </c:pt>
                <c:pt idx="8">
                  <c:v>4.7648157546472802</c:v>
                </c:pt>
                <c:pt idx="9">
                  <c:v>3.3384798518396011</c:v>
                </c:pt>
                <c:pt idx="10">
                  <c:v>2.0363371929143952</c:v>
                </c:pt>
                <c:pt idx="11">
                  <c:v>0.83848206403838788</c:v>
                </c:pt>
                <c:pt idx="12">
                  <c:v>-1.3030506812130227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EA-9E4C-B259-DC6E40CE69C0}"/>
            </c:ext>
          </c:extLst>
        </c:ser>
        <c:ser>
          <c:idx val="3"/>
          <c:order val="3"/>
          <c:tx>
            <c:strRef>
              <c:f>Activity_and_Slag!$G$24</c:f>
              <c:strCache>
                <c:ptCount val="1"/>
                <c:pt idx="0">
                  <c:v>ΔG_eff CuV2O6</c:v>
                </c:pt>
              </c:strCache>
            </c:strRef>
          </c:tx>
          <c:spPr>
            <a:ln w="22000">
              <a:solidFill>
                <a:srgbClr val="CC6600"/>
              </a:solidFill>
              <a:prstDash val="dashDot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Activity_and_Slag!$G$25:$G$37</c:f>
              <c:numCache>
                <c:formatCode>\+0.0;\-0.0;0.0</c:formatCode>
                <c:ptCount val="13"/>
                <c:pt idx="0">
                  <c:v>25.510054230907528</c:v>
                </c:pt>
                <c:pt idx="1">
                  <c:v>21.204834480252146</c:v>
                </c:pt>
                <c:pt idx="2">
                  <c:v>17.865446606124728</c:v>
                </c:pt>
                <c:pt idx="3">
                  <c:v>15.136968044391836</c:v>
                </c:pt>
                <c:pt idx="4">
                  <c:v>12.830072290640949</c:v>
                </c:pt>
                <c:pt idx="5">
                  <c:v>10.831748293736446</c:v>
                </c:pt>
                <c:pt idx="6">
                  <c:v>9.924488703329132</c:v>
                </c:pt>
                <c:pt idx="7">
                  <c:v>9.0691016085315326</c:v>
                </c:pt>
                <c:pt idx="8">
                  <c:v>7.4923604196090281</c:v>
                </c:pt>
                <c:pt idx="9">
                  <c:v>6.0660245168013489</c:v>
                </c:pt>
                <c:pt idx="10">
                  <c:v>4.763881857876143</c:v>
                </c:pt>
                <c:pt idx="11">
                  <c:v>3.5660267290001357</c:v>
                </c:pt>
                <c:pt idx="12">
                  <c:v>1.4244939837487252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5EA-9E4C-B259-DC6E40CE69C0}"/>
            </c:ext>
          </c:extLst>
        </c:ser>
        <c:ser>
          <c:idx val="4"/>
          <c:order val="4"/>
          <c:tx>
            <c:strRef>
              <c:f>Activity_and_Slag!$H$24</c:f>
              <c:strCache>
                <c:ptCount val="1"/>
                <c:pt idx="0">
                  <c:v>ΔG_eff CuAl2O4</c:v>
                </c:pt>
              </c:strCache>
            </c:strRef>
          </c:tx>
          <c:spPr>
            <a:ln w="22000">
              <a:solidFill>
                <a:srgbClr val="BBBBBB"/>
              </a:solidFill>
              <a:prstDash val="dash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Activity_and_Slag!$H$25:$H$37</c:f>
              <c:numCache>
                <c:formatCode>\+0.0;\-0.0;0.0</c:formatCode>
                <c:ptCount val="13"/>
                <c:pt idx="0">
                  <c:v>38.179521893269907</c:v>
                </c:pt>
                <c:pt idx="1">
                  <c:v>33.874302142614525</c:v>
                </c:pt>
                <c:pt idx="2">
                  <c:v>30.534914268487107</c:v>
                </c:pt>
                <c:pt idx="3">
                  <c:v>27.806435706754215</c:v>
                </c:pt>
                <c:pt idx="4">
                  <c:v>25.499539953003328</c:v>
                </c:pt>
                <c:pt idx="5">
                  <c:v>23.501215956098825</c:v>
                </c:pt>
                <c:pt idx="6">
                  <c:v>22.593956365691511</c:v>
                </c:pt>
                <c:pt idx="7">
                  <c:v>21.738569270893912</c:v>
                </c:pt>
                <c:pt idx="8">
                  <c:v>20.161828081971407</c:v>
                </c:pt>
                <c:pt idx="9">
                  <c:v>18.735492179163728</c:v>
                </c:pt>
                <c:pt idx="10">
                  <c:v>17.433349520238522</c:v>
                </c:pt>
                <c:pt idx="11">
                  <c:v>16.235494391362515</c:v>
                </c:pt>
                <c:pt idx="12">
                  <c:v>14.093961646111104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5EA-9E4C-B259-DC6E40CE69C0}"/>
            </c:ext>
          </c:extLst>
        </c:ser>
        <c:ser>
          <c:idx val="5"/>
          <c:order val="5"/>
          <c:tx>
            <c:strRef>
              <c:f>Activity_and_Slag!$I$24</c:f>
              <c:strCache>
                <c:ptCount val="1"/>
                <c:pt idx="0">
                  <c:v>ΔG_eff Cu3V2O8</c:v>
                </c:pt>
              </c:strCache>
            </c:strRef>
          </c:tx>
          <c:spPr>
            <a:ln w="22000">
              <a:solidFill>
                <a:srgbClr val="EE7733"/>
              </a:solidFill>
              <a:prstDash val="dash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Activity_and_Slag!$I$25:$I$37</c:f>
              <c:numCache>
                <c:formatCode>\+0.0;\-0.0;0.0</c:formatCode>
                <c:ptCount val="13"/>
                <c:pt idx="0">
                  <c:v>102.32836263127646</c:v>
                </c:pt>
                <c:pt idx="1">
                  <c:v>89.412703379310301</c:v>
                </c:pt>
                <c:pt idx="2">
                  <c:v>79.394539756928054</c:v>
                </c:pt>
                <c:pt idx="3">
                  <c:v>71.209104071729371</c:v>
                </c:pt>
                <c:pt idx="4">
                  <c:v>64.288416810476718</c:v>
                </c:pt>
                <c:pt idx="5">
                  <c:v>58.293444819763209</c:v>
                </c:pt>
                <c:pt idx="6">
                  <c:v>55.57166604854126</c:v>
                </c:pt>
                <c:pt idx="7">
                  <c:v>53.005504764148469</c:v>
                </c:pt>
                <c:pt idx="8">
                  <c:v>48.275281197380963</c:v>
                </c:pt>
                <c:pt idx="9">
                  <c:v>43.996273488957911</c:v>
                </c:pt>
                <c:pt idx="10">
                  <c:v>40.089845512182308</c:v>
                </c:pt>
                <c:pt idx="11">
                  <c:v>36.496280125554279</c:v>
                </c:pt>
                <c:pt idx="12">
                  <c:v>30.071681889800061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5EA-9E4C-B259-DC6E40CE69C0}"/>
            </c:ext>
          </c:extLst>
        </c:ser>
        <c:ser>
          <c:idx val="6"/>
          <c:order val="6"/>
          <c:tx>
            <c:strRef>
              <c:f>Activity_and_Slag!$J$24</c:f>
              <c:strCache>
                <c:ptCount val="1"/>
                <c:pt idx="0">
                  <c:v>ΔG_eff Cu2SiO4</c:v>
                </c:pt>
              </c:strCache>
            </c:strRef>
          </c:tx>
          <c:spPr>
            <a:ln w="22000">
              <a:solidFill>
                <a:srgbClr val="009988"/>
              </a:solidFill>
              <a:prstDash val="dashDot"/>
            </a:ln>
          </c:spPr>
          <c:marker>
            <c:symbol val="none"/>
          </c:marker>
          <c:cat>
            <c:numRef>
              <c:f>Activity_and_Slag!$A$25:$A$37</c:f>
              <c:numCache>
                <c:formatCode>0.0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</c:numCache>
            </c:numRef>
          </c:cat>
          <c:val>
            <c:numRef>
              <c:f>Activity_and_Slag!$J$25:$J$37</c:f>
              <c:numCache>
                <c:formatCode>\+0.0;\-0.0;0.0</c:formatCode>
                <c:ptCount val="13"/>
                <c:pt idx="0">
                  <c:v>88.773864246519167</c:v>
                </c:pt>
                <c:pt idx="1">
                  <c:v>80.163424745208403</c:v>
                </c:pt>
                <c:pt idx="2">
                  <c:v>73.484648996953581</c:v>
                </c:pt>
                <c:pt idx="3">
                  <c:v>68.027691873487782</c:v>
                </c:pt>
                <c:pt idx="4">
                  <c:v>63.413900365986017</c:v>
                </c:pt>
                <c:pt idx="5">
                  <c:v>59.41725237217701</c:v>
                </c:pt>
                <c:pt idx="6">
                  <c:v>57.602733191362383</c:v>
                </c:pt>
                <c:pt idx="7">
                  <c:v>55.891959001767184</c:v>
                </c:pt>
                <c:pt idx="8">
                  <c:v>52.738476623922175</c:v>
                </c:pt>
                <c:pt idx="9">
                  <c:v>49.885804818306816</c:v>
                </c:pt>
                <c:pt idx="10">
                  <c:v>47.281519500456405</c:v>
                </c:pt>
                <c:pt idx="11">
                  <c:v>44.88580924270439</c:v>
                </c:pt>
                <c:pt idx="12">
                  <c:v>40.602743752201569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5EA-9E4C-B259-DC6E40CE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γ_</a:t>
                </a:r>
                <a:r>
                  <a:rPr lang="en-US"/>
                  <a:t>Cu (Raoultian activity coefficient)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G_eff (kJ/mol)</a:t>
                </a:r>
              </a:p>
            </c:rich>
          </c:tx>
          <c:overlay val="1"/>
        </c:title>
        <c:numFmt formatCode="\+0.0;\-0.0;0.0" sourceLinked="1"/>
        <c:majorTickMark val="none"/>
        <c:minorTickMark val="none"/>
        <c:tickLblPos val="low"/>
        <c:crossAx val="10"/>
        <c:crossesAt val="0"/>
        <c:crossBetween val="between"/>
      </c:valAx>
    </c:plotArea>
    <c:legend>
      <c:legendPos val="r"/>
      <c:layout>
        <c:manualLayout>
          <c:xMode val="edge"/>
          <c:yMode val="edge"/>
          <c:x val="0.83842777777777766"/>
          <c:y val="3.4007936507936547E-4"/>
          <c:w val="0.16010231481481482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G° per mol O₂ at 1800 K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Normalization!$F$7</c:f>
              <c:strCache>
                <c:ptCount val="1"/>
                <c:pt idx="0">
                  <c:v>ΔG per mol O₂ (kJ)</c:v>
                </c:pt>
              </c:strCache>
            </c:strRef>
          </c:tx>
          <c:spPr>
            <a:pattFill prst="pct90">
              <a:fgClr>
                <a:srgbClr val="0077BB"/>
              </a:fgClr>
              <a:bgClr>
                <a:srgbClr val="0077BB"/>
              </a:bgClr>
            </a:pattFill>
            <a:ln w="6350">
              <a:solidFill>
                <a:srgbClr val="005588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Normalization!$A$8:$A$24</c:f>
              <c:strCache>
                <c:ptCount val="17"/>
                <c:pt idx="0">
                  <c:v>Cu2O</c:v>
                </c:pt>
                <c:pt idx="1">
                  <c:v>Al2O3</c:v>
                </c:pt>
                <c:pt idx="2">
                  <c:v>MgO</c:v>
                </c:pt>
                <c:pt idx="3">
                  <c:v>SiO2</c:v>
                </c:pt>
                <c:pt idx="4">
                  <c:v>TiO2</c:v>
                </c:pt>
                <c:pt idx="5">
                  <c:v>FeO</c:v>
                </c:pt>
                <c:pt idx="6">
                  <c:v>CaO</c:v>
                </c:pt>
                <c:pt idx="7">
                  <c:v>ZrO2</c:v>
                </c:pt>
                <c:pt idx="8">
                  <c:v>Cr2O3</c:v>
                </c:pt>
                <c:pt idx="9">
                  <c:v>MnO</c:v>
                </c:pt>
                <c:pt idx="10">
                  <c:v>V2O5</c:v>
                </c:pt>
                <c:pt idx="11">
                  <c:v>B2O3</c:v>
                </c:pt>
                <c:pt idx="12">
                  <c:v>La2O3</c:v>
                </c:pt>
                <c:pt idx="13">
                  <c:v>CeO2</c:v>
                </c:pt>
                <c:pt idx="14">
                  <c:v>NiO</c:v>
                </c:pt>
                <c:pt idx="15">
                  <c:v>CoO</c:v>
                </c:pt>
                <c:pt idx="16">
                  <c:v>PbO</c:v>
                </c:pt>
              </c:strCache>
            </c:strRef>
          </c:cat>
          <c:val>
            <c:numRef>
              <c:f>Normalization!$F$8:$F$24</c:f>
              <c:numCache>
                <c:formatCode>#,##0.0</c:formatCode>
                <c:ptCount val="17"/>
                <c:pt idx="0">
                  <c:v>-87.468853364792366</c:v>
                </c:pt>
                <c:pt idx="1">
                  <c:v>-732.29107601531132</c:v>
                </c:pt>
                <c:pt idx="2">
                  <c:v>-730.33088132784519</c:v>
                </c:pt>
                <c:pt idx="3">
                  <c:v>-590.18933907266637</c:v>
                </c:pt>
                <c:pt idx="4">
                  <c:v>-618.76704794527825</c:v>
                </c:pt>
                <c:pt idx="5">
                  <c:v>-301.27683736462581</c:v>
                </c:pt>
                <c:pt idx="6">
                  <c:v>-878.77799315356162</c:v>
                </c:pt>
                <c:pt idx="7">
                  <c:v>-763.16813393740983</c:v>
                </c:pt>
                <c:pt idx="8">
                  <c:v>-442.30781541664743</c:v>
                </c:pt>
                <c:pt idx="9">
                  <c:v>-496.36287691945938</c:v>
                </c:pt>
                <c:pt idx="10">
                  <c:v>-346.88652920395992</c:v>
                </c:pt>
                <c:pt idx="11">
                  <c:v>-568.57302319325413</c:v>
                </c:pt>
                <c:pt idx="12">
                  <c:v>-853.74792880114796</c:v>
                </c:pt>
                <c:pt idx="13">
                  <c:v>-1328.1808049000001</c:v>
                </c:pt>
                <c:pt idx="14">
                  <c:v>-163.49178661632661</c:v>
                </c:pt>
                <c:pt idx="15">
                  <c:v>-214.08761304110342</c:v>
                </c:pt>
                <c:pt idx="16">
                  <c:v>-223.6241454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B-5446-A824-738C89183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r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high"/>
        <c:crossAx val="100"/>
        <c:crosses val="max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6350">
              <a:solidFill>
                <a:srgbClr val="D0D0D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kJ/mol O₂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5905500" cy="3514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6191250" cy="26098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6191250" cy="2543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5905500" cy="3571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186265</xdr:colOff>
      <xdr:row>0</xdr:row>
      <xdr:rowOff>101603</xdr:rowOff>
    </xdr:from>
    <xdr:ext cx="10080000" cy="100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imascad/honda-calphad/blob/main/screening/compute_activity_corrected_dG.py" TargetMode="External"/><Relationship Id="rId3" Type="http://schemas.openxmlformats.org/officeDocument/2006/relationships/hyperlink" Target="https://github.com/dimascad/honda-calphad/blob/main/simulations/tcpython/dG_vs_T_top6.py" TargetMode="External"/><Relationship Id="rId7" Type="http://schemas.openxmlformats.org/officeDocument/2006/relationships/hyperlink" Target="https://github.com/dimascad/honda-calphad/blob/main/simulations/tcpython/ternary_phase_map_1800K.py" TargetMode="External"/><Relationship Id="rId2" Type="http://schemas.openxmlformats.org/officeDocument/2006/relationships/hyperlink" Target="https://github.com/dimascad/honda-calphad/blob/main/simulations/tcpython/extract_ternary_reactions.py" TargetMode="External"/><Relationship Id="rId1" Type="http://schemas.openxmlformats.org/officeDocument/2006/relationships/hyperlink" Target="https://github.com/dimascad/honda-calphad/blob/main/simulations/tcpython/extract_oxide_gibbs.py" TargetMode="External"/><Relationship Id="rId6" Type="http://schemas.openxmlformats.org/officeDocument/2006/relationships/hyperlink" Target="https://github.com/dimascad/honda-calphad/blob/main/simulations/tcpython/slag_composition_effects.py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github.com/dimascad/honda-calphad/blob/main/simulations/tcpython/cu_activity_vs_oxide.py" TargetMode="External"/><Relationship Id="rId10" Type="http://schemas.openxmlformats.org/officeDocument/2006/relationships/hyperlink" Target="https://github.com/dimascad/honda-calphad/blob/main/screening/compute_ternary_dG.py" TargetMode="External"/><Relationship Id="rId4" Type="http://schemas.openxmlformats.org/officeDocument/2006/relationships/hyperlink" Target="https://github.com/dimascad/honda-calphad/blob/main/simulations/tcpython/cufe2o4_alternative_reaction.py" TargetMode="External"/><Relationship Id="rId9" Type="http://schemas.openxmlformats.org/officeDocument/2006/relationships/hyperlink" Target="https://github.com/dimascad/honda-calphad/blob/main/screening/build_combined_screening.p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141"/>
  <sheetViews>
    <sheetView tabSelected="1" zoomScale="19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" customWidth="1"/>
    <col min="2" max="2" width="30" customWidth="1"/>
    <col min="3" max="4" width="18" customWidth="1"/>
    <col min="5" max="5" width="41.1640625" bestFit="1" customWidth="1"/>
    <col min="6" max="6" width="22.83203125" bestFit="1" customWidth="1"/>
    <col min="7" max="9" width="14" customWidth="1"/>
    <col min="10" max="10" width="3" customWidth="1"/>
  </cols>
  <sheetData>
    <row r="1" spans="1:10" ht="21" x14ac:dyDescent="0.25">
      <c r="B1" s="107" t="s">
        <v>0</v>
      </c>
      <c r="C1" s="103"/>
      <c r="D1" s="103"/>
      <c r="E1" s="103"/>
      <c r="F1" s="103"/>
      <c r="G1" s="103"/>
      <c r="H1" s="103"/>
      <c r="I1" s="103"/>
      <c r="J1" s="103"/>
    </row>
    <row r="2" spans="1:10" x14ac:dyDescent="0.2">
      <c r="B2" s="108" t="s">
        <v>1</v>
      </c>
      <c r="C2" s="103"/>
      <c r="D2" s="103"/>
      <c r="E2" s="103"/>
      <c r="F2" s="103"/>
      <c r="G2" s="103"/>
      <c r="H2" s="103"/>
      <c r="I2" s="103"/>
      <c r="J2" s="103"/>
    </row>
    <row r="4" spans="1:10" x14ac:dyDescent="0.2">
      <c r="B4" s="105" t="s">
        <v>2</v>
      </c>
      <c r="C4" s="103"/>
      <c r="D4" s="103"/>
      <c r="E4" s="103"/>
      <c r="F4" s="103"/>
      <c r="G4" s="103"/>
      <c r="H4" s="103"/>
      <c r="I4" s="103"/>
      <c r="J4" s="103"/>
    </row>
    <row r="5" spans="1:10" x14ac:dyDescent="0.2">
      <c r="B5" s="102" t="s">
        <v>3</v>
      </c>
      <c r="C5" s="103"/>
      <c r="D5" s="103"/>
      <c r="E5" s="103"/>
      <c r="F5" s="103"/>
      <c r="G5" s="103"/>
      <c r="H5" s="103"/>
      <c r="I5" s="103"/>
      <c r="J5" s="103"/>
    </row>
    <row r="6" spans="1:10" x14ac:dyDescent="0.2">
      <c r="B6" s="102" t="s">
        <v>4</v>
      </c>
      <c r="C6" s="103"/>
      <c r="D6" s="103"/>
      <c r="E6" s="103"/>
      <c r="F6" s="103"/>
      <c r="G6" s="103"/>
      <c r="H6" s="103"/>
      <c r="I6" s="103"/>
      <c r="J6" s="103"/>
    </row>
    <row r="7" spans="1:10" x14ac:dyDescent="0.2">
      <c r="B7" s="102" t="s">
        <v>5</v>
      </c>
      <c r="C7" s="103"/>
      <c r="D7" s="103"/>
      <c r="E7" s="103"/>
      <c r="F7" s="103"/>
      <c r="G7" s="103"/>
      <c r="H7" s="103"/>
      <c r="I7" s="103"/>
      <c r="J7" s="103"/>
    </row>
    <row r="8" spans="1:10" x14ac:dyDescent="0.2">
      <c r="B8" s="102" t="s">
        <v>6</v>
      </c>
      <c r="C8" s="103"/>
      <c r="D8" s="103"/>
      <c r="E8" s="103"/>
      <c r="F8" s="103"/>
      <c r="G8" s="103"/>
      <c r="H8" s="103"/>
      <c r="I8" s="103"/>
      <c r="J8" s="103"/>
    </row>
    <row r="10" spans="1:10" x14ac:dyDescent="0.2">
      <c r="B10" s="105" t="s">
        <v>7</v>
      </c>
      <c r="C10" s="103"/>
      <c r="D10" s="103"/>
      <c r="E10" s="103"/>
      <c r="F10" s="103"/>
      <c r="G10" s="103"/>
      <c r="H10" s="103"/>
      <c r="I10" s="103"/>
      <c r="J10" s="103"/>
    </row>
    <row r="11" spans="1:10" x14ac:dyDescent="0.2">
      <c r="B11" s="102" t="s">
        <v>8</v>
      </c>
      <c r="C11" s="103"/>
      <c r="D11" s="103"/>
      <c r="E11" s="103"/>
      <c r="F11" s="103"/>
      <c r="G11" s="103"/>
      <c r="H11" s="103"/>
      <c r="I11" s="103"/>
      <c r="J11" s="103"/>
    </row>
    <row r="13" spans="1:10" x14ac:dyDescent="0.2">
      <c r="A13" s="1"/>
      <c r="B13" s="2" t="s">
        <v>9</v>
      </c>
      <c r="C13" s="2" t="s">
        <v>10</v>
      </c>
      <c r="D13" s="2" t="s">
        <v>11</v>
      </c>
      <c r="E13" s="3" t="s">
        <v>12</v>
      </c>
    </row>
    <row r="14" spans="1:10" x14ac:dyDescent="0.2">
      <c r="A14" s="4"/>
      <c r="B14" s="5" t="s">
        <v>13</v>
      </c>
      <c r="C14" s="6" t="s">
        <v>14</v>
      </c>
      <c r="D14" s="7" t="s">
        <v>15</v>
      </c>
      <c r="E14" s="8" t="s">
        <v>16</v>
      </c>
    </row>
    <row r="15" spans="1:10" x14ac:dyDescent="0.2">
      <c r="A15" s="4"/>
      <c r="B15" s="5" t="s">
        <v>17</v>
      </c>
      <c r="C15" s="6" t="s">
        <v>14</v>
      </c>
      <c r="D15" s="7" t="s">
        <v>15</v>
      </c>
      <c r="E15" s="8" t="s">
        <v>18</v>
      </c>
    </row>
    <row r="16" spans="1:10" x14ac:dyDescent="0.2">
      <c r="A16" s="4"/>
      <c r="B16" s="5" t="s">
        <v>19</v>
      </c>
      <c r="C16" s="6" t="s">
        <v>14</v>
      </c>
      <c r="D16" s="7" t="s">
        <v>15</v>
      </c>
      <c r="E16" s="8" t="s">
        <v>20</v>
      </c>
    </row>
    <row r="17" spans="1:10" x14ac:dyDescent="0.2">
      <c r="A17" s="4"/>
      <c r="B17" s="5" t="s">
        <v>21</v>
      </c>
      <c r="C17" s="6" t="s">
        <v>14</v>
      </c>
      <c r="D17" s="7" t="s">
        <v>15</v>
      </c>
      <c r="E17" s="8" t="s">
        <v>22</v>
      </c>
    </row>
    <row r="18" spans="1:10" x14ac:dyDescent="0.2">
      <c r="A18" s="4"/>
      <c r="B18" s="5" t="s">
        <v>23</v>
      </c>
      <c r="C18" s="6" t="s">
        <v>14</v>
      </c>
      <c r="D18" s="7" t="s">
        <v>15</v>
      </c>
      <c r="E18" s="8" t="s">
        <v>24</v>
      </c>
    </row>
    <row r="19" spans="1:10" x14ac:dyDescent="0.2">
      <c r="A19" s="4"/>
      <c r="B19" s="5" t="s">
        <v>25</v>
      </c>
      <c r="C19" s="9" t="s">
        <v>26</v>
      </c>
      <c r="D19" s="7" t="s">
        <v>27</v>
      </c>
      <c r="E19" s="8" t="s">
        <v>28</v>
      </c>
    </row>
    <row r="20" spans="1:10" x14ac:dyDescent="0.2">
      <c r="A20" s="4"/>
      <c r="B20" s="5" t="s">
        <v>29</v>
      </c>
      <c r="C20" s="9" t="s">
        <v>26</v>
      </c>
      <c r="D20" s="7" t="s">
        <v>27</v>
      </c>
      <c r="E20" s="8" t="s">
        <v>30</v>
      </c>
    </row>
    <row r="21" spans="1:10" x14ac:dyDescent="0.2">
      <c r="A21" s="4"/>
      <c r="B21" s="5" t="s">
        <v>31</v>
      </c>
      <c r="C21" s="9" t="s">
        <v>26</v>
      </c>
      <c r="D21" s="7" t="s">
        <v>27</v>
      </c>
      <c r="E21" s="8" t="s">
        <v>32</v>
      </c>
    </row>
    <row r="22" spans="1:10" x14ac:dyDescent="0.2">
      <c r="A22" s="4"/>
      <c r="B22" s="5" t="s">
        <v>33</v>
      </c>
      <c r="C22" s="10" t="s">
        <v>34</v>
      </c>
      <c r="D22" s="7" t="s">
        <v>35</v>
      </c>
      <c r="E22" s="8" t="s">
        <v>36</v>
      </c>
    </row>
    <row r="23" spans="1:10" x14ac:dyDescent="0.2">
      <c r="A23" s="4"/>
      <c r="B23" s="5" t="s">
        <v>37</v>
      </c>
      <c r="C23" s="10" t="s">
        <v>34</v>
      </c>
      <c r="D23" s="7" t="s">
        <v>35</v>
      </c>
      <c r="E23" s="8" t="s">
        <v>38</v>
      </c>
    </row>
    <row r="24" spans="1:10" x14ac:dyDescent="0.2">
      <c r="A24" s="4"/>
      <c r="B24" s="5" t="s">
        <v>39</v>
      </c>
      <c r="C24" s="10" t="s">
        <v>34</v>
      </c>
      <c r="D24" s="7" t="s">
        <v>35</v>
      </c>
      <c r="E24" s="8" t="s">
        <v>40</v>
      </c>
    </row>
    <row r="25" spans="1:10" x14ac:dyDescent="0.2">
      <c r="A25" s="4"/>
      <c r="B25" s="5" t="s">
        <v>41</v>
      </c>
      <c r="C25" s="10" t="s">
        <v>34</v>
      </c>
      <c r="D25" s="7" t="s">
        <v>35</v>
      </c>
      <c r="E25" s="8" t="s">
        <v>42</v>
      </c>
    </row>
    <row r="26" spans="1:10" x14ac:dyDescent="0.2">
      <c r="A26" s="4"/>
      <c r="B26" s="5" t="s">
        <v>43</v>
      </c>
      <c r="C26" s="10" t="s">
        <v>34</v>
      </c>
      <c r="D26" s="7" t="s">
        <v>35</v>
      </c>
      <c r="E26" s="8" t="s">
        <v>44</v>
      </c>
    </row>
    <row r="27" spans="1:10" x14ac:dyDescent="0.2">
      <c r="A27" s="4"/>
      <c r="B27" s="5" t="s">
        <v>45</v>
      </c>
      <c r="C27" s="10" t="s">
        <v>34</v>
      </c>
      <c r="D27" s="7" t="s">
        <v>35</v>
      </c>
      <c r="E27" s="8" t="s">
        <v>46</v>
      </c>
    </row>
    <row r="28" spans="1:10" x14ac:dyDescent="0.2">
      <c r="A28" s="11"/>
      <c r="B28" s="12" t="s">
        <v>47</v>
      </c>
      <c r="C28" s="13" t="s">
        <v>34</v>
      </c>
      <c r="D28" s="14" t="s">
        <v>35</v>
      </c>
      <c r="E28" s="15" t="s">
        <v>48</v>
      </c>
    </row>
    <row r="30" spans="1:10" x14ac:dyDescent="0.2">
      <c r="B30" s="105" t="s">
        <v>49</v>
      </c>
      <c r="C30" s="103"/>
      <c r="D30" s="103"/>
      <c r="E30" s="103"/>
      <c r="F30" s="103"/>
      <c r="G30" s="103"/>
      <c r="H30" s="103"/>
      <c r="I30" s="103"/>
      <c r="J30" s="103"/>
    </row>
    <row r="31" spans="1:10" x14ac:dyDescent="0.2">
      <c r="A31" s="1"/>
      <c r="B31" s="2" t="s">
        <v>50</v>
      </c>
      <c r="C31" s="2" t="s">
        <v>51</v>
      </c>
      <c r="D31" s="2" t="s">
        <v>52</v>
      </c>
      <c r="E31" s="2" t="s">
        <v>53</v>
      </c>
      <c r="F31" s="3" t="s">
        <v>54</v>
      </c>
    </row>
    <row r="32" spans="1:10" x14ac:dyDescent="0.2">
      <c r="A32" s="16"/>
      <c r="B32" s="17" t="s">
        <v>33</v>
      </c>
      <c r="C32" s="17" t="s">
        <v>55</v>
      </c>
      <c r="D32" s="17" t="s">
        <v>56</v>
      </c>
      <c r="E32" s="17" t="s">
        <v>57</v>
      </c>
      <c r="F32" s="18" t="s">
        <v>58</v>
      </c>
    </row>
    <row r="33" spans="1:10" x14ac:dyDescent="0.2">
      <c r="A33" s="19"/>
      <c r="B33" s="20" t="s">
        <v>37</v>
      </c>
      <c r="C33" s="20" t="s">
        <v>59</v>
      </c>
      <c r="D33" s="20" t="s">
        <v>60</v>
      </c>
      <c r="E33" s="20" t="s">
        <v>61</v>
      </c>
      <c r="F33" s="21" t="s">
        <v>62</v>
      </c>
    </row>
    <row r="34" spans="1:10" x14ac:dyDescent="0.2">
      <c r="A34" s="16"/>
      <c r="B34" s="17" t="s">
        <v>39</v>
      </c>
      <c r="C34" s="17" t="s">
        <v>63</v>
      </c>
      <c r="D34" s="17" t="s">
        <v>60</v>
      </c>
      <c r="E34" s="17" t="s">
        <v>61</v>
      </c>
      <c r="F34" s="18" t="s">
        <v>64</v>
      </c>
    </row>
    <row r="35" spans="1:10" x14ac:dyDescent="0.2">
      <c r="A35" s="19"/>
      <c r="B35" s="20" t="s">
        <v>41</v>
      </c>
      <c r="C35" s="20" t="s">
        <v>65</v>
      </c>
      <c r="D35" s="20" t="s">
        <v>60</v>
      </c>
      <c r="E35" s="20" t="s">
        <v>61</v>
      </c>
      <c r="F35" s="21" t="s">
        <v>66</v>
      </c>
    </row>
    <row r="36" spans="1:10" x14ac:dyDescent="0.2">
      <c r="A36" s="16"/>
      <c r="B36" s="17" t="s">
        <v>43</v>
      </c>
      <c r="C36" s="17" t="s">
        <v>67</v>
      </c>
      <c r="D36" s="17" t="s">
        <v>60</v>
      </c>
      <c r="E36" s="17" t="s">
        <v>61</v>
      </c>
      <c r="F36" s="18" t="s">
        <v>68</v>
      </c>
    </row>
    <row r="37" spans="1:10" x14ac:dyDescent="0.2">
      <c r="A37" s="19"/>
      <c r="B37" s="20" t="s">
        <v>45</v>
      </c>
      <c r="C37" s="20" t="s">
        <v>69</v>
      </c>
      <c r="D37" s="20" t="s">
        <v>60</v>
      </c>
      <c r="E37" s="20" t="s">
        <v>61</v>
      </c>
      <c r="F37" s="21" t="s">
        <v>70</v>
      </c>
    </row>
    <row r="38" spans="1:10" x14ac:dyDescent="0.2">
      <c r="A38" s="16"/>
      <c r="B38" s="17" t="s">
        <v>47</v>
      </c>
      <c r="C38" s="17" t="s">
        <v>71</v>
      </c>
      <c r="D38" s="17" t="s">
        <v>60</v>
      </c>
      <c r="E38" s="17" t="s">
        <v>61</v>
      </c>
      <c r="F38" s="18" t="s">
        <v>72</v>
      </c>
    </row>
    <row r="39" spans="1:10" x14ac:dyDescent="0.2">
      <c r="A39" s="19"/>
      <c r="B39" s="20" t="s">
        <v>31</v>
      </c>
      <c r="C39" s="20" t="s">
        <v>73</v>
      </c>
      <c r="D39" s="20" t="s">
        <v>74</v>
      </c>
      <c r="E39" s="20" t="s">
        <v>61</v>
      </c>
      <c r="F39" s="21" t="s">
        <v>75</v>
      </c>
    </row>
    <row r="40" spans="1:10" x14ac:dyDescent="0.2">
      <c r="A40" s="16"/>
      <c r="B40" s="17" t="s">
        <v>25</v>
      </c>
      <c r="C40" s="17" t="s">
        <v>76</v>
      </c>
      <c r="D40" s="17" t="s">
        <v>74</v>
      </c>
      <c r="E40" s="17" t="s">
        <v>61</v>
      </c>
      <c r="F40" s="18" t="s">
        <v>77</v>
      </c>
    </row>
    <row r="41" spans="1:10" x14ac:dyDescent="0.2">
      <c r="A41" s="22"/>
      <c r="B41" s="23" t="s">
        <v>29</v>
      </c>
      <c r="C41" s="23" t="s">
        <v>78</v>
      </c>
      <c r="D41" s="23" t="s">
        <v>74</v>
      </c>
      <c r="E41" s="23" t="s">
        <v>61</v>
      </c>
      <c r="F41" s="24" t="s">
        <v>79</v>
      </c>
    </row>
    <row r="44" spans="1:10" x14ac:dyDescent="0.2">
      <c r="B44" s="105" t="s">
        <v>80</v>
      </c>
      <c r="C44" s="103"/>
      <c r="D44" s="103"/>
      <c r="E44" s="103"/>
      <c r="F44" s="103"/>
      <c r="G44" s="103"/>
      <c r="H44" s="103"/>
      <c r="I44" s="103"/>
      <c r="J44" s="103"/>
    </row>
    <row r="45" spans="1:10" x14ac:dyDescent="0.2">
      <c r="B45" s="104" t="s">
        <v>81</v>
      </c>
      <c r="C45" s="103"/>
      <c r="D45" s="103"/>
      <c r="E45" s="103"/>
      <c r="F45" s="103"/>
      <c r="G45" s="103"/>
      <c r="H45" s="103"/>
      <c r="I45" s="103"/>
      <c r="J45" s="103"/>
    </row>
    <row r="72" spans="2:10" x14ac:dyDescent="0.2">
      <c r="B72" s="104" t="s">
        <v>82</v>
      </c>
      <c r="C72" s="103"/>
      <c r="D72" s="103"/>
      <c r="E72" s="103"/>
      <c r="F72" s="103"/>
      <c r="G72" s="103"/>
      <c r="H72" s="103"/>
      <c r="I72" s="103"/>
      <c r="J72" s="103"/>
    </row>
    <row r="93" spans="2:10" x14ac:dyDescent="0.2">
      <c r="B93" s="104" t="s">
        <v>83</v>
      </c>
      <c r="C93" s="103"/>
      <c r="D93" s="103"/>
      <c r="E93" s="103"/>
      <c r="F93" s="103"/>
      <c r="G93" s="103"/>
      <c r="H93" s="103"/>
      <c r="I93" s="103"/>
      <c r="J93" s="103"/>
    </row>
    <row r="113" spans="2:10" x14ac:dyDescent="0.2">
      <c r="B113" s="104" t="s">
        <v>84</v>
      </c>
      <c r="C113" s="103"/>
      <c r="D113" s="103"/>
      <c r="E113" s="103"/>
      <c r="F113" s="103"/>
      <c r="G113" s="103"/>
      <c r="H113" s="103"/>
      <c r="I113" s="103"/>
      <c r="J113" s="103"/>
    </row>
    <row r="141" spans="2:10" x14ac:dyDescent="0.2">
      <c r="B141" s="106" t="s">
        <v>85</v>
      </c>
      <c r="C141" s="103"/>
      <c r="D141" s="103"/>
      <c r="E141" s="103"/>
      <c r="F141" s="103"/>
      <c r="G141" s="103"/>
      <c r="H141" s="103"/>
      <c r="I141" s="103"/>
      <c r="J141" s="103"/>
    </row>
  </sheetData>
  <mergeCells count="16">
    <mergeCell ref="B141:J141"/>
    <mergeCell ref="B93:J93"/>
    <mergeCell ref="B1:J1"/>
    <mergeCell ref="B8:J8"/>
    <mergeCell ref="B4:J4"/>
    <mergeCell ref="B113:J113"/>
    <mergeCell ref="B44:J44"/>
    <mergeCell ref="B6:J6"/>
    <mergeCell ref="B30:J30"/>
    <mergeCell ref="B2:J2"/>
    <mergeCell ref="B7:J7"/>
    <mergeCell ref="B11:J11"/>
    <mergeCell ref="B72:J72"/>
    <mergeCell ref="B5:J5"/>
    <mergeCell ref="B10:J10"/>
    <mergeCell ref="B45:J45"/>
  </mergeCells>
  <hyperlinks>
    <hyperlink ref="F32" r:id="rId1" xr:uid="{00000000-0004-0000-0000-000000000000}"/>
    <hyperlink ref="F33" r:id="rId2" xr:uid="{00000000-0004-0000-0000-000001000000}"/>
    <hyperlink ref="F34" r:id="rId3" xr:uid="{00000000-0004-0000-0000-000002000000}"/>
    <hyperlink ref="F35" r:id="rId4" xr:uid="{00000000-0004-0000-0000-000003000000}"/>
    <hyperlink ref="F36" r:id="rId5" xr:uid="{00000000-0004-0000-0000-000004000000}"/>
    <hyperlink ref="F37" r:id="rId6" xr:uid="{00000000-0004-0000-0000-000005000000}"/>
    <hyperlink ref="F38" r:id="rId7" xr:uid="{00000000-0004-0000-0000-000006000000}"/>
    <hyperlink ref="F39" r:id="rId8" xr:uid="{00000000-0004-0000-0000-000007000000}"/>
    <hyperlink ref="F40" r:id="rId9" xr:uid="{00000000-0004-0000-0000-000008000000}"/>
    <hyperlink ref="F41" r:id="rId10" xr:uid="{00000000-0004-0000-0000-000009000000}"/>
  </hyperlinks>
  <pageMargins left="0.75" right="0.75" top="1" bottom="1" header="0.5" footer="0.5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K27"/>
  <sheetViews>
    <sheetView workbookViewId="0">
      <pane ySplit="3" topLeftCell="A4" activePane="bottomLeft" state="frozen"/>
      <selection pane="bottomLeft" sqref="A1:K1"/>
    </sheetView>
  </sheetViews>
  <sheetFormatPr baseColWidth="10" defaultColWidth="8.83203125" defaultRowHeight="15" x14ac:dyDescent="0.2"/>
  <cols>
    <col min="1" max="1" width="35" customWidth="1"/>
    <col min="2" max="2" width="22" customWidth="1"/>
    <col min="3" max="3" width="30" customWidth="1"/>
    <col min="4" max="4" width="23" customWidth="1"/>
    <col min="5" max="5" width="22" customWidth="1"/>
    <col min="6" max="6" width="32" customWidth="1"/>
    <col min="7" max="7" width="35" customWidth="1"/>
    <col min="8" max="8" width="23" customWidth="1"/>
    <col min="9" max="9" width="26" customWidth="1"/>
    <col min="10" max="11" width="35" customWidth="1"/>
  </cols>
  <sheetData>
    <row r="1" spans="1:11" x14ac:dyDescent="0.2">
      <c r="A1" s="105" t="s">
        <v>86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x14ac:dyDescent="0.2">
      <c r="A2" s="109" t="s">
        <v>87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x14ac:dyDescent="0.2">
      <c r="A3" s="25" t="s">
        <v>88</v>
      </c>
      <c r="B3" s="26" t="s">
        <v>89</v>
      </c>
      <c r="C3" s="26" t="s">
        <v>90</v>
      </c>
      <c r="D3" s="26" t="s">
        <v>91</v>
      </c>
      <c r="E3" s="26" t="s">
        <v>92</v>
      </c>
      <c r="F3" s="26" t="s">
        <v>93</v>
      </c>
      <c r="G3" s="26" t="s">
        <v>94</v>
      </c>
      <c r="H3" s="26" t="s">
        <v>95</v>
      </c>
      <c r="I3" s="26" t="s">
        <v>96</v>
      </c>
      <c r="J3" s="26" t="s">
        <v>97</v>
      </c>
      <c r="K3" s="27" t="s">
        <v>98</v>
      </c>
    </row>
    <row r="4" spans="1:11" x14ac:dyDescent="0.2">
      <c r="A4" s="28" t="str">
        <f>Screening_Table!A4</f>
        <v>MgO</v>
      </c>
      <c r="B4" s="29" t="str">
        <f>Screening_Table!B4</f>
        <v>MgO</v>
      </c>
      <c r="C4" s="29">
        <f>Screening_Table!C4</f>
        <v>3.58</v>
      </c>
      <c r="D4" s="29">
        <f>Screening_Table!D4</f>
        <v>2852</v>
      </c>
      <c r="E4" s="29" t="str">
        <f>Screening_Table!E4</f>
        <v>Yes</v>
      </c>
      <c r="F4" s="29">
        <f>Screening_Table!I4</f>
        <v>642.9</v>
      </c>
      <c r="G4" s="29" t="str">
        <f t="shared" ref="G4:G20" si="0">IF(ISNUMBER(F4),IF(F4&lt;0,"Cu REDUCES","STABLE"),"N/A")</f>
        <v>STABLE</v>
      </c>
      <c r="H4" s="29" t="str">
        <f>Ternary_Verdicts!A14</f>
        <v>CuMgO2</v>
      </c>
      <c r="I4" s="29">
        <f>Ternary_Verdicts!G14</f>
        <v>-26.1</v>
      </c>
      <c r="J4" s="29" t="str">
        <f t="shared" ref="J4:J12" si="1">IF(ISNUMBER(I4),IF(I4&lt;0,"Cu CAPTURED","NO CAPTURE"),"N/A")</f>
        <v>Cu CAPTURED</v>
      </c>
      <c r="K4" s="30" t="str">
        <f t="shared" ref="K4:K12" si="2">IF(ISNUMBER(I4),IF(I4&lt;-50,"STRONG",IF(I4&lt;-25,"MODERATE","WEAK")),"N/A")</f>
        <v>MODERATE</v>
      </c>
    </row>
    <row r="5" spans="1:11" x14ac:dyDescent="0.2">
      <c r="A5" s="31" t="str">
        <f>Screening_Table!A5</f>
        <v>Al₂O₃</v>
      </c>
      <c r="B5" s="32" t="str">
        <f>Screening_Table!B5</f>
        <v>Al2O3</v>
      </c>
      <c r="C5" s="32">
        <f>Screening_Table!C5</f>
        <v>3.95</v>
      </c>
      <c r="D5" s="32">
        <f>Screening_Table!D5</f>
        <v>2072</v>
      </c>
      <c r="E5" s="32" t="str">
        <f>Screening_Table!E5</f>
        <v>Yes</v>
      </c>
      <c r="F5" s="32">
        <f>Screening_Table!I5</f>
        <v>644.79999999999995</v>
      </c>
      <c r="G5" s="32" t="str">
        <f t="shared" si="0"/>
        <v>STABLE</v>
      </c>
      <c r="H5" s="32" t="str">
        <f>Ternary_Verdicts!A4</f>
        <v>CuAl2O4</v>
      </c>
      <c r="I5" s="32">
        <f>Ternary_Verdicts!G4</f>
        <v>-32.299999999999997</v>
      </c>
      <c r="J5" s="32" t="str">
        <f t="shared" si="1"/>
        <v>Cu CAPTURED</v>
      </c>
      <c r="K5" s="33" t="str">
        <f t="shared" si="2"/>
        <v>MODERATE</v>
      </c>
    </row>
    <row r="6" spans="1:11" x14ac:dyDescent="0.2">
      <c r="A6" s="28" t="str">
        <f>Screening_Table!A6</f>
        <v>CaO</v>
      </c>
      <c r="B6" s="29" t="str">
        <f>Screening_Table!B6</f>
        <v>CaO</v>
      </c>
      <c r="C6" s="29">
        <f>Screening_Table!C6</f>
        <v>3.34</v>
      </c>
      <c r="D6" s="29">
        <f>Screening_Table!D6</f>
        <v>2613</v>
      </c>
      <c r="E6" s="29" t="str">
        <f>Screening_Table!E6</f>
        <v>Yes</v>
      </c>
      <c r="F6" s="29">
        <f>Screening_Table!I6</f>
        <v>791.3</v>
      </c>
      <c r="G6" s="29" t="str">
        <f t="shared" si="0"/>
        <v>STABLE</v>
      </c>
      <c r="H6" s="29" t="str">
        <f>Ternary_Verdicts!A15</f>
        <v>CuCaO2</v>
      </c>
      <c r="I6" s="29">
        <f>Ternary_Verdicts!G15</f>
        <v>-30.7</v>
      </c>
      <c r="J6" s="29" t="str">
        <f t="shared" si="1"/>
        <v>Cu CAPTURED</v>
      </c>
      <c r="K6" s="30" t="str">
        <f t="shared" si="2"/>
        <v>MODERATE</v>
      </c>
    </row>
    <row r="7" spans="1:11" x14ac:dyDescent="0.2">
      <c r="A7" s="31" t="str">
        <f>Screening_Table!A7</f>
        <v>ZrO₂</v>
      </c>
      <c r="B7" s="32" t="str">
        <f>Screening_Table!B7</f>
        <v>ZrO2</v>
      </c>
      <c r="C7" s="32">
        <f>Screening_Table!C7</f>
        <v>5.68</v>
      </c>
      <c r="D7" s="32">
        <f>Screening_Table!D7</f>
        <v>2715</v>
      </c>
      <c r="E7" s="32" t="str">
        <f>Screening_Table!E7</f>
        <v>Yes</v>
      </c>
      <c r="F7" s="32">
        <f>Screening_Table!I7</f>
        <v>675.7</v>
      </c>
      <c r="G7" s="32" t="str">
        <f t="shared" si="0"/>
        <v>STABLE</v>
      </c>
      <c r="H7" s="32" t="str">
        <f>Ternary_Verdicts!A16</f>
        <v>CuZrO3</v>
      </c>
      <c r="I7" s="32">
        <f>Ternary_Verdicts!G16</f>
        <v>-25.3</v>
      </c>
      <c r="J7" s="32" t="str">
        <f t="shared" si="1"/>
        <v>Cu CAPTURED</v>
      </c>
      <c r="K7" s="33" t="str">
        <f t="shared" si="2"/>
        <v>MODERATE</v>
      </c>
    </row>
    <row r="8" spans="1:11" x14ac:dyDescent="0.2">
      <c r="A8" s="28" t="str">
        <f>Screening_Table!A8</f>
        <v>Cr₂O₃</v>
      </c>
      <c r="B8" s="29" t="str">
        <f>Screening_Table!B8</f>
        <v>Cr2O3</v>
      </c>
      <c r="C8" s="29">
        <f>Screening_Table!C8</f>
        <v>5.22</v>
      </c>
      <c r="D8" s="29">
        <f>Screening_Table!D8</f>
        <v>2435</v>
      </c>
      <c r="E8" s="29" t="str">
        <f>Screening_Table!E8</f>
        <v>Yes</v>
      </c>
      <c r="F8" s="29">
        <f>Screening_Table!I8</f>
        <v>354.8</v>
      </c>
      <c r="G8" s="29" t="str">
        <f t="shared" si="0"/>
        <v>STABLE</v>
      </c>
      <c r="H8" s="29" t="str">
        <f>Ternary_Verdicts!A6</f>
        <v>CuCr2O4</v>
      </c>
      <c r="I8" s="29">
        <f>Ternary_Verdicts!G6</f>
        <v>-30</v>
      </c>
      <c r="J8" s="29" t="str">
        <f t="shared" si="1"/>
        <v>Cu CAPTURED</v>
      </c>
      <c r="K8" s="30" t="str">
        <f t="shared" si="2"/>
        <v>MODERATE</v>
      </c>
    </row>
    <row r="9" spans="1:11" x14ac:dyDescent="0.2">
      <c r="A9" s="31" t="str">
        <f>Screening_Table!A9</f>
        <v>TiO₂</v>
      </c>
      <c r="B9" s="32" t="str">
        <f>Screening_Table!B9</f>
        <v>TiO2</v>
      </c>
      <c r="C9" s="32">
        <f>Screening_Table!C9</f>
        <v>4.2300000000000004</v>
      </c>
      <c r="D9" s="32">
        <f>Screening_Table!D9</f>
        <v>1843</v>
      </c>
      <c r="E9" s="32" t="str">
        <f>Screening_Table!E9</f>
        <v>Yes</v>
      </c>
      <c r="F9" s="32">
        <f>Screening_Table!I9</f>
        <v>531.29999999999995</v>
      </c>
      <c r="G9" s="32" t="str">
        <f t="shared" si="0"/>
        <v>STABLE</v>
      </c>
      <c r="H9" s="32" t="str">
        <f>Ternary_Verdicts!A11</f>
        <v>CuTiO3</v>
      </c>
      <c r="I9" s="32">
        <f>Ternary_Verdicts!G11</f>
        <v>-36.799999999999997</v>
      </c>
      <c r="J9" s="32" t="str">
        <f t="shared" si="1"/>
        <v>Cu CAPTURED</v>
      </c>
      <c r="K9" s="33" t="str">
        <f t="shared" si="2"/>
        <v>MODERATE</v>
      </c>
    </row>
    <row r="10" spans="1:11" x14ac:dyDescent="0.2">
      <c r="A10" s="28" t="str">
        <f>Screening_Table!A10</f>
        <v>SiO₂</v>
      </c>
      <c r="B10" s="29" t="str">
        <f>Screening_Table!B10</f>
        <v>SiO2</v>
      </c>
      <c r="C10" s="29">
        <f>Screening_Table!C10</f>
        <v>2.65</v>
      </c>
      <c r="D10" s="29">
        <f>Screening_Table!D10</f>
        <v>1713</v>
      </c>
      <c r="E10" s="29" t="str">
        <f>Screening_Table!E10</f>
        <v>Yes</v>
      </c>
      <c r="F10" s="29">
        <f>Screening_Table!I10</f>
        <v>502.7</v>
      </c>
      <c r="G10" s="29" t="str">
        <f t="shared" si="0"/>
        <v>STABLE</v>
      </c>
      <c r="H10" s="29" t="str">
        <f>Ternary_Verdicts!A13</f>
        <v>Cu2SiO4</v>
      </c>
      <c r="I10" s="29">
        <f>Ternary_Verdicts!G13</f>
        <v>-52.2</v>
      </c>
      <c r="J10" s="29" t="str">
        <f t="shared" si="1"/>
        <v>Cu CAPTURED</v>
      </c>
      <c r="K10" s="30" t="str">
        <f t="shared" si="2"/>
        <v>STRONG</v>
      </c>
    </row>
    <row r="11" spans="1:11" x14ac:dyDescent="0.2">
      <c r="A11" s="31" t="str">
        <f>Screening_Table!A11</f>
        <v>MnO</v>
      </c>
      <c r="B11" s="32" t="str">
        <f>Screening_Table!B11</f>
        <v>MnO</v>
      </c>
      <c r="C11" s="32">
        <f>Screening_Table!C11</f>
        <v>5.43</v>
      </c>
      <c r="D11" s="32">
        <f>Screening_Table!D11</f>
        <v>1842</v>
      </c>
      <c r="E11" s="32" t="str">
        <f>Screening_Table!E11</f>
        <v>Yes</v>
      </c>
      <c r="F11" s="32">
        <f>Screening_Table!I11</f>
        <v>408.9</v>
      </c>
      <c r="G11" s="32" t="str">
        <f t="shared" si="0"/>
        <v>STABLE</v>
      </c>
      <c r="H11" s="32" t="str">
        <f>Ternary_Verdicts!A7</f>
        <v>CuMn2O4</v>
      </c>
      <c r="I11" s="32">
        <f>Ternary_Verdicts!G7</f>
        <v>-64.400000000000006</v>
      </c>
      <c r="J11" s="32" t="str">
        <f t="shared" si="1"/>
        <v>Cu CAPTURED</v>
      </c>
      <c r="K11" s="33" t="str">
        <f t="shared" si="2"/>
        <v>STRONG</v>
      </c>
    </row>
    <row r="12" spans="1:11" x14ac:dyDescent="0.2">
      <c r="A12" s="28" t="str">
        <f>Screening_Table!A12</f>
        <v>FeO</v>
      </c>
      <c r="B12" s="29" t="str">
        <f>Screening_Table!B12</f>
        <v>FeO</v>
      </c>
      <c r="C12" s="29">
        <f>Screening_Table!C12</f>
        <v>5.74</v>
      </c>
      <c r="D12" s="29">
        <f>Screening_Table!D12</f>
        <v>1377</v>
      </c>
      <c r="E12" s="29" t="str">
        <f>Screening_Table!E12</f>
        <v>Yes</v>
      </c>
      <c r="F12" s="29">
        <f>Screening_Table!I12</f>
        <v>213.8</v>
      </c>
      <c r="G12" s="29" t="str">
        <f t="shared" si="0"/>
        <v>STABLE</v>
      </c>
      <c r="H12" s="29" t="str">
        <f>Ternary_Verdicts!A8</f>
        <v>CuFe2O4</v>
      </c>
      <c r="I12" s="29">
        <f>Ternary_Verdicts!G8</f>
        <v>-111.9</v>
      </c>
      <c r="J12" s="29" t="str">
        <f t="shared" si="1"/>
        <v>Cu CAPTURED</v>
      </c>
      <c r="K12" s="30" t="str">
        <f t="shared" si="2"/>
        <v>STRONG</v>
      </c>
    </row>
    <row r="13" spans="1:11" x14ac:dyDescent="0.2">
      <c r="A13" s="31" t="str">
        <f>Screening_Table!A13</f>
        <v>CuO</v>
      </c>
      <c r="B13" s="32" t="str">
        <f>Screening_Table!B13</f>
        <v>CuO</v>
      </c>
      <c r="C13" s="32">
        <f>Screening_Table!C13</f>
        <v>6.31</v>
      </c>
      <c r="D13" s="32">
        <f>Screening_Table!D13</f>
        <v>1326</v>
      </c>
      <c r="E13" s="32" t="str">
        <f>Screening_Table!E13</f>
        <v>Yes</v>
      </c>
      <c r="F13" s="32">
        <f>Screening_Table!I13</f>
        <v>-41</v>
      </c>
      <c r="G13" s="32" t="str">
        <f t="shared" si="0"/>
        <v>Cu REDUCES</v>
      </c>
      <c r="H13" s="32" t="s">
        <v>99</v>
      </c>
      <c r="I13" s="32" t="s">
        <v>100</v>
      </c>
      <c r="J13" s="32" t="s">
        <v>100</v>
      </c>
      <c r="K13" s="33" t="s">
        <v>100</v>
      </c>
    </row>
    <row r="14" spans="1:11" x14ac:dyDescent="0.2">
      <c r="A14" s="28" t="str">
        <f>Screening_Table!A14</f>
        <v>NiO</v>
      </c>
      <c r="B14" s="29" t="str">
        <f>Screening_Table!B14</f>
        <v>NiO</v>
      </c>
      <c r="C14" s="29">
        <f>Screening_Table!C14</f>
        <v>6.67</v>
      </c>
      <c r="D14" s="29">
        <f>Screening_Table!D14</f>
        <v>1955</v>
      </c>
      <c r="E14" s="29" t="str">
        <f>Screening_Table!E14</f>
        <v>Yes</v>
      </c>
      <c r="F14" s="29">
        <f>Screening_Table!I14</f>
        <v>76</v>
      </c>
      <c r="G14" s="29" t="str">
        <f t="shared" si="0"/>
        <v>STABLE</v>
      </c>
      <c r="H14" s="29" t="str">
        <f>Ternary_Verdicts!A17</f>
        <v>CuNiO2</v>
      </c>
      <c r="I14" s="29">
        <f>Ternary_Verdicts!G17</f>
        <v>-27.3</v>
      </c>
      <c r="J14" s="29" t="str">
        <f>IF(ISNUMBER(I14),IF(I14&lt;0,"Cu CAPTURED","NO CAPTURE"),"N/A")</f>
        <v>Cu CAPTURED</v>
      </c>
      <c r="K14" s="30" t="str">
        <f>IF(ISNUMBER(I14),IF(I14&lt;-50,"STRONG",IF(I14&lt;-25,"MODERATE","WEAK")),"N/A")</f>
        <v>MODERATE</v>
      </c>
    </row>
    <row r="15" spans="1:11" x14ac:dyDescent="0.2">
      <c r="A15" s="31" t="str">
        <f>Screening_Table!A15</f>
        <v>CoO</v>
      </c>
      <c r="B15" s="32" t="str">
        <f>Screening_Table!B15</f>
        <v>CoO</v>
      </c>
      <c r="C15" s="32">
        <f>Screening_Table!C15</f>
        <v>6.44</v>
      </c>
      <c r="D15" s="32">
        <f>Screening_Table!D15</f>
        <v>1830</v>
      </c>
      <c r="E15" s="32" t="str">
        <f>Screening_Table!E15</f>
        <v>Yes</v>
      </c>
      <c r="F15" s="32">
        <f>Screening_Table!I15</f>
        <v>126.6</v>
      </c>
      <c r="G15" s="32" t="str">
        <f t="shared" si="0"/>
        <v>STABLE</v>
      </c>
      <c r="H15" s="32" t="str">
        <f>Ternary_Verdicts!A18</f>
        <v>CuCo2O4</v>
      </c>
      <c r="I15" s="32">
        <f>Ternary_Verdicts!G18</f>
        <v>-35.799999999999997</v>
      </c>
      <c r="J15" s="32" t="str">
        <f>IF(ISNUMBER(I15),IF(I15&lt;0,"Cu CAPTURED","NO CAPTURE"),"N/A")</f>
        <v>Cu CAPTURED</v>
      </c>
      <c r="K15" s="33" t="str">
        <f>IF(ISNUMBER(I15),IF(I15&lt;-50,"STRONG",IF(I15&lt;-25,"MODERATE","WEAK")),"N/A")</f>
        <v>MODERATE</v>
      </c>
    </row>
    <row r="16" spans="1:11" x14ac:dyDescent="0.2">
      <c r="A16" s="28" t="str">
        <f>Screening_Table!A16</f>
        <v>PbO</v>
      </c>
      <c r="B16" s="29" t="str">
        <f>Screening_Table!B16</f>
        <v>PbO</v>
      </c>
      <c r="C16" s="29">
        <f>Screening_Table!C16</f>
        <v>9.5299999999999994</v>
      </c>
      <c r="D16" s="29">
        <f>Screening_Table!D16</f>
        <v>888</v>
      </c>
      <c r="E16" s="29" t="str">
        <f>Screening_Table!E16</f>
        <v>No</v>
      </c>
      <c r="F16" s="29">
        <f>Screening_Table!I16</f>
        <v>136.19999999999999</v>
      </c>
      <c r="G16" s="29" t="str">
        <f t="shared" si="0"/>
        <v>STABLE</v>
      </c>
      <c r="H16" s="29" t="s">
        <v>99</v>
      </c>
      <c r="I16" s="29" t="s">
        <v>100</v>
      </c>
      <c r="J16" s="29" t="s">
        <v>100</v>
      </c>
      <c r="K16" s="30" t="s">
        <v>100</v>
      </c>
    </row>
    <row r="17" spans="1:11" x14ac:dyDescent="0.2">
      <c r="A17" s="31" t="str">
        <f>Screening_Table!A17</f>
        <v>B₂O₃</v>
      </c>
      <c r="B17" s="32" t="str">
        <f>Screening_Table!B17</f>
        <v>B2O3</v>
      </c>
      <c r="C17" s="32">
        <f>Screening_Table!C17</f>
        <v>2.5499999999999998</v>
      </c>
      <c r="D17" s="32">
        <f>Screening_Table!D17</f>
        <v>450</v>
      </c>
      <c r="E17" s="32" t="str">
        <f>Screening_Table!E17</f>
        <v>Yes</v>
      </c>
      <c r="F17" s="32">
        <f>Screening_Table!I17</f>
        <v>481.1</v>
      </c>
      <c r="G17" s="32" t="str">
        <f t="shared" si="0"/>
        <v>STABLE</v>
      </c>
      <c r="H17" s="32" t="str">
        <f>Ternary_Verdicts!A21</f>
        <v>CuB2O4</v>
      </c>
      <c r="I17" s="32">
        <f>Ternary_Verdicts!G21</f>
        <v>-47.7</v>
      </c>
      <c r="J17" s="32" t="str">
        <f>IF(ISNUMBER(I17),IF(I17&lt;0,"Cu CAPTURED","NO CAPTURE"),"N/A")</f>
        <v>Cu CAPTURED</v>
      </c>
      <c r="K17" s="33" t="str">
        <f>IF(ISNUMBER(I17),IF(I17&lt;-50,"STRONG",IF(I17&lt;-25,"MODERATE","WEAK")),"N/A")</f>
        <v>MODERATE</v>
      </c>
    </row>
    <row r="18" spans="1:11" x14ac:dyDescent="0.2">
      <c r="A18" s="28" t="str">
        <f>Screening_Table!A18</f>
        <v>V₂O₅</v>
      </c>
      <c r="B18" s="29" t="str">
        <f>Screening_Table!B18</f>
        <v>V2O5</v>
      </c>
      <c r="C18" s="29">
        <f>Screening_Table!C18</f>
        <v>3.36</v>
      </c>
      <c r="D18" s="29">
        <f>Screening_Table!D18</f>
        <v>690</v>
      </c>
      <c r="E18" s="29" t="str">
        <f>Screening_Table!E18</f>
        <v>Yes</v>
      </c>
      <c r="F18" s="29">
        <f>Screening_Table!I18</f>
        <v>259.39999999999998</v>
      </c>
      <c r="G18" s="29" t="str">
        <f t="shared" si="0"/>
        <v>STABLE</v>
      </c>
      <c r="H18" s="29" t="str">
        <f>Ternary_Verdicts!A10</f>
        <v>Cu3V2O8</v>
      </c>
      <c r="I18" s="29">
        <f>Ternary_Verdicts!G10</f>
        <v>-109.2</v>
      </c>
      <c r="J18" s="29" t="str">
        <f>IF(ISNUMBER(I18),IF(I18&lt;0,"Cu CAPTURED","NO CAPTURE"),"N/A")</f>
        <v>Cu CAPTURED</v>
      </c>
      <c r="K18" s="30" t="str">
        <f>IF(ISNUMBER(I18),IF(I18&lt;-50,"STRONG",IF(I18&lt;-25,"MODERATE","WEAK")),"N/A")</f>
        <v>STRONG</v>
      </c>
    </row>
    <row r="19" spans="1:11" x14ac:dyDescent="0.2">
      <c r="A19" s="31" t="str">
        <f>Screening_Table!A19</f>
        <v>La₂O₃</v>
      </c>
      <c r="B19" s="32" t="str">
        <f>Screening_Table!B19</f>
        <v>La2O3</v>
      </c>
      <c r="C19" s="32">
        <f>Screening_Table!C19</f>
        <v>6.51</v>
      </c>
      <c r="D19" s="32">
        <f>Screening_Table!D19</f>
        <v>2315</v>
      </c>
      <c r="E19" s="32" t="str">
        <f>Screening_Table!E19</f>
        <v>Yes</v>
      </c>
      <c r="F19" s="32">
        <f>Screening_Table!I19</f>
        <v>766.3</v>
      </c>
      <c r="G19" s="32" t="str">
        <f t="shared" si="0"/>
        <v>STABLE</v>
      </c>
      <c r="H19" s="32" t="str">
        <f>Ternary_Verdicts!A19</f>
        <v>CuLaO2</v>
      </c>
      <c r="I19" s="32">
        <f>Ternary_Verdicts!G19</f>
        <v>-27.8</v>
      </c>
      <c r="J19" s="32" t="str">
        <f>IF(ISNUMBER(I19),IF(I19&lt;0,"Cu CAPTURED","NO CAPTURE"),"N/A")</f>
        <v>Cu CAPTURED</v>
      </c>
      <c r="K19" s="33" t="str">
        <f>IF(ISNUMBER(I19),IF(I19&lt;-50,"STRONG",IF(I19&lt;-25,"MODERATE","WEAK")),"N/A")</f>
        <v>MODERATE</v>
      </c>
    </row>
    <row r="20" spans="1:11" x14ac:dyDescent="0.2">
      <c r="A20" s="34" t="str">
        <f>Screening_Table!A20</f>
        <v>CeO₂</v>
      </c>
      <c r="B20" s="35" t="str">
        <f>Screening_Table!B20</f>
        <v>CeO2</v>
      </c>
      <c r="C20" s="35">
        <f>Screening_Table!C20</f>
        <v>7.22</v>
      </c>
      <c r="D20" s="35">
        <f>Screening_Table!D20</f>
        <v>2400</v>
      </c>
      <c r="E20" s="35" t="str">
        <f>Screening_Table!E20</f>
        <v>No</v>
      </c>
      <c r="F20" s="35">
        <f>Screening_Table!I20</f>
        <v>1240.7</v>
      </c>
      <c r="G20" s="35" t="str">
        <f t="shared" si="0"/>
        <v>STABLE</v>
      </c>
      <c r="H20" s="35" t="s">
        <v>99</v>
      </c>
      <c r="I20" s="35" t="s">
        <v>100</v>
      </c>
      <c r="J20" s="35" t="s">
        <v>100</v>
      </c>
      <c r="K20" s="36" t="s">
        <v>100</v>
      </c>
    </row>
    <row r="22" spans="1:11" ht="16" x14ac:dyDescent="0.2">
      <c r="A22" s="110" t="s">
        <v>101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</row>
    <row r="23" spans="1:11" x14ac:dyDescent="0.2">
      <c r="A23" s="25" t="s">
        <v>102</v>
      </c>
      <c r="B23" s="26" t="s">
        <v>103</v>
      </c>
      <c r="C23" s="26" t="s">
        <v>104</v>
      </c>
      <c r="D23" s="26" t="s">
        <v>105</v>
      </c>
      <c r="E23" s="26" t="s">
        <v>106</v>
      </c>
      <c r="F23" s="26" t="s">
        <v>107</v>
      </c>
      <c r="G23" s="27" t="s">
        <v>98</v>
      </c>
    </row>
    <row r="24" spans="1:11" x14ac:dyDescent="0.2">
      <c r="A24" s="28" t="s">
        <v>108</v>
      </c>
      <c r="B24" s="29" t="s">
        <v>109</v>
      </c>
      <c r="C24" s="29" t="s">
        <v>110</v>
      </c>
      <c r="D24" s="29">
        <f>Ternary_Verdicts!G8</f>
        <v>-111.9</v>
      </c>
      <c r="E24" s="29" t="s">
        <v>111</v>
      </c>
      <c r="F24" s="29" t="s">
        <v>112</v>
      </c>
      <c r="G24" s="30" t="s">
        <v>113</v>
      </c>
    </row>
    <row r="25" spans="1:11" x14ac:dyDescent="0.2">
      <c r="A25" s="31" t="s">
        <v>114</v>
      </c>
      <c r="B25" s="32" t="s">
        <v>115</v>
      </c>
      <c r="C25" s="32" t="s">
        <v>116</v>
      </c>
      <c r="D25" s="32">
        <f>Ternary_Verdicts!G10</f>
        <v>-109.2</v>
      </c>
      <c r="E25" s="32" t="s">
        <v>117</v>
      </c>
      <c r="F25" s="32" t="s">
        <v>118</v>
      </c>
      <c r="G25" s="33" t="s">
        <v>113</v>
      </c>
    </row>
    <row r="26" spans="1:11" x14ac:dyDescent="0.2">
      <c r="A26" s="28" t="s">
        <v>119</v>
      </c>
      <c r="B26" s="29" t="s">
        <v>120</v>
      </c>
      <c r="C26" s="29" t="s">
        <v>121</v>
      </c>
      <c r="D26" s="29">
        <f>Ternary_Verdicts!G7</f>
        <v>-64.400000000000006</v>
      </c>
      <c r="E26" s="29" t="s">
        <v>111</v>
      </c>
      <c r="F26" s="29" t="s">
        <v>112</v>
      </c>
      <c r="G26" s="30" t="s">
        <v>113</v>
      </c>
    </row>
    <row r="27" spans="1:11" x14ac:dyDescent="0.2">
      <c r="A27" s="37" t="s">
        <v>122</v>
      </c>
      <c r="B27" s="38" t="s">
        <v>123</v>
      </c>
      <c r="C27" s="38" t="s">
        <v>124</v>
      </c>
      <c r="D27" s="38">
        <f>Ternary_Verdicts!G13</f>
        <v>-52.2</v>
      </c>
      <c r="E27" s="38" t="s">
        <v>117</v>
      </c>
      <c r="F27" s="38" t="s">
        <v>125</v>
      </c>
      <c r="G27" s="39" t="s">
        <v>113</v>
      </c>
    </row>
  </sheetData>
  <mergeCells count="3">
    <mergeCell ref="A2:K2"/>
    <mergeCell ref="A22:K22"/>
    <mergeCell ref="A1:K1"/>
  </mergeCells>
  <conditionalFormatting sqref="G4:G20">
    <cfRule type="cellIs" dxfId="7" priority="1" operator="equal">
      <formula>"Cu REDUCES"</formula>
    </cfRule>
    <cfRule type="cellIs" dxfId="6" priority="2" operator="equal">
      <formula>"Cu CAPTURED"</formula>
    </cfRule>
  </conditionalFormatting>
  <conditionalFormatting sqref="J4:J20">
    <cfRule type="cellIs" dxfId="5" priority="3" operator="equal">
      <formula>"Cu REDUCES"</formula>
    </cfRule>
    <cfRule type="cellIs" dxfId="4" priority="4" operator="equal">
      <formula>"Cu CAPTURED"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27"/>
  <sheetViews>
    <sheetView workbookViewId="0">
      <pane ySplit="3" topLeftCell="A18" activePane="bottomLeft" state="frozen"/>
      <selection pane="bottomLeft" activeCell="F36" sqref="F36"/>
    </sheetView>
  </sheetViews>
  <sheetFormatPr baseColWidth="10" defaultColWidth="8.83203125" defaultRowHeight="15" x14ac:dyDescent="0.2"/>
  <cols>
    <col min="1" max="1" width="30" customWidth="1"/>
    <col min="2" max="2" width="13" customWidth="1"/>
    <col min="3" max="3" width="18" customWidth="1"/>
    <col min="4" max="4" width="21" customWidth="1"/>
    <col min="5" max="5" width="22" customWidth="1"/>
    <col min="6" max="6" width="27" customWidth="1"/>
    <col min="7" max="7" width="18" customWidth="1"/>
  </cols>
  <sheetData>
    <row r="1" spans="1:7" x14ac:dyDescent="0.2">
      <c r="A1" s="105" t="s">
        <v>126</v>
      </c>
      <c r="B1" s="103"/>
      <c r="C1" s="103"/>
      <c r="D1" s="103"/>
      <c r="E1" s="103"/>
      <c r="F1" s="103"/>
      <c r="G1" s="103"/>
    </row>
    <row r="2" spans="1:7" x14ac:dyDescent="0.2">
      <c r="A2" s="109" t="s">
        <v>127</v>
      </c>
      <c r="B2" s="103"/>
      <c r="C2" s="103"/>
      <c r="D2" s="103"/>
      <c r="E2" s="103"/>
      <c r="F2" s="103"/>
      <c r="G2" s="103"/>
    </row>
    <row r="3" spans="1:7" x14ac:dyDescent="0.2">
      <c r="A3" s="25" t="s">
        <v>128</v>
      </c>
      <c r="B3" s="26" t="s">
        <v>129</v>
      </c>
      <c r="C3" s="26" t="s">
        <v>130</v>
      </c>
      <c r="D3" s="26" t="s">
        <v>131</v>
      </c>
      <c r="E3" s="26" t="s">
        <v>132</v>
      </c>
      <c r="F3" s="26" t="s">
        <v>133</v>
      </c>
      <c r="G3" s="27" t="s">
        <v>134</v>
      </c>
    </row>
    <row r="4" spans="1:7" x14ac:dyDescent="0.2">
      <c r="A4" s="28">
        <f>CuFe2O4_Raw!A4</f>
        <v>800</v>
      </c>
      <c r="B4" s="40">
        <f t="shared" ref="B4:B26" si="0">A4-273.15</f>
        <v>526.85</v>
      </c>
      <c r="C4" s="41">
        <f>CuFe2O4_Raw!L4</f>
        <v>-271.03187479102428</v>
      </c>
      <c r="D4" s="41">
        <f>CuFe2O4_Raw!J4</f>
        <v>-85.340852693575897</v>
      </c>
      <c r="E4" s="41">
        <f t="shared" ref="E4:E26" si="1">C4-D4</f>
        <v>-185.69102209744838</v>
      </c>
      <c r="F4" s="42">
        <f t="shared" ref="F4:F26" si="2">IF(C4&lt;&gt;0,D4/C4*100,0)</f>
        <v>31.487386035084207</v>
      </c>
      <c r="G4" s="43">
        <f t="shared" ref="G4:G26" si="3">100-F4</f>
        <v>68.512613964915801</v>
      </c>
    </row>
    <row r="5" spans="1:7" x14ac:dyDescent="0.2">
      <c r="A5" s="31">
        <f>CuFe2O4_Raw!A5</f>
        <v>850</v>
      </c>
      <c r="B5" s="44">
        <f t="shared" si="0"/>
        <v>576.85</v>
      </c>
      <c r="C5" s="45">
        <f>CuFe2O4_Raw!L5</f>
        <v>-262.7141421186505</v>
      </c>
      <c r="D5" s="45">
        <f>CuFe2O4_Raw!J5</f>
        <v>-82.376584455295699</v>
      </c>
      <c r="E5" s="45">
        <f t="shared" si="1"/>
        <v>-180.3375576633548</v>
      </c>
      <c r="F5" s="46">
        <f t="shared" si="2"/>
        <v>31.35597642021558</v>
      </c>
      <c r="G5" s="47">
        <f t="shared" si="3"/>
        <v>68.644023579784417</v>
      </c>
    </row>
    <row r="6" spans="1:7" x14ac:dyDescent="0.2">
      <c r="A6" s="28">
        <f>CuFe2O4_Raw!A6</f>
        <v>900</v>
      </c>
      <c r="B6" s="40">
        <f t="shared" si="0"/>
        <v>626.85</v>
      </c>
      <c r="C6" s="41">
        <f>CuFe2O4_Raw!L6</f>
        <v>-253.6389817711887</v>
      </c>
      <c r="D6" s="41">
        <f>CuFe2O4_Raw!J6</f>
        <v>-79.38409696046007</v>
      </c>
      <c r="E6" s="41">
        <f t="shared" si="1"/>
        <v>-174.25488481072864</v>
      </c>
      <c r="F6" s="42">
        <f t="shared" si="2"/>
        <v>31.298066411602921</v>
      </c>
      <c r="G6" s="43">
        <f t="shared" si="3"/>
        <v>68.701933588397083</v>
      </c>
    </row>
    <row r="7" spans="1:7" x14ac:dyDescent="0.2">
      <c r="A7" s="31">
        <f>CuFe2O4_Raw!A7</f>
        <v>950</v>
      </c>
      <c r="B7" s="44">
        <f t="shared" si="0"/>
        <v>676.85</v>
      </c>
      <c r="C7" s="45">
        <f>CuFe2O4_Raw!L7</f>
        <v>-244.63346308515659</v>
      </c>
      <c r="D7" s="45">
        <f>CuFe2O4_Raw!J7</f>
        <v>-76.337724444870844</v>
      </c>
      <c r="E7" s="45">
        <f t="shared" si="1"/>
        <v>-168.29573864028575</v>
      </c>
      <c r="F7" s="46">
        <f t="shared" si="2"/>
        <v>31.204939619522854</v>
      </c>
      <c r="G7" s="47">
        <f t="shared" si="3"/>
        <v>68.795060380477139</v>
      </c>
    </row>
    <row r="8" spans="1:7" x14ac:dyDescent="0.2">
      <c r="A8" s="28">
        <f>CuFe2O4_Raw!A8</f>
        <v>1000</v>
      </c>
      <c r="B8" s="40">
        <f t="shared" si="0"/>
        <v>726.85</v>
      </c>
      <c r="C8" s="41">
        <f>CuFe2O4_Raw!L8</f>
        <v>-235.69270566542841</v>
      </c>
      <c r="D8" s="41">
        <f>CuFe2O4_Raw!J8</f>
        <v>-73.247968652626966</v>
      </c>
      <c r="E8" s="41">
        <f t="shared" si="1"/>
        <v>-162.44473701280145</v>
      </c>
      <c r="F8" s="42">
        <f t="shared" si="2"/>
        <v>31.077741012742354</v>
      </c>
      <c r="G8" s="43">
        <f t="shared" si="3"/>
        <v>68.922258987257649</v>
      </c>
    </row>
    <row r="9" spans="1:7" x14ac:dyDescent="0.2">
      <c r="A9" s="31">
        <f>CuFe2O4_Raw!A9</f>
        <v>1050</v>
      </c>
      <c r="B9" s="44">
        <f t="shared" si="0"/>
        <v>776.85</v>
      </c>
      <c r="C9" s="45">
        <f>CuFe2O4_Raw!L9</f>
        <v>-226.81217828997899</v>
      </c>
      <c r="D9" s="45">
        <f>CuFe2O4_Raw!J9</f>
        <v>-70.178773343608952</v>
      </c>
      <c r="E9" s="45">
        <f t="shared" si="1"/>
        <v>-156.63340494637004</v>
      </c>
      <c r="F9" s="46">
        <f t="shared" si="2"/>
        <v>30.941360324085203</v>
      </c>
      <c r="G9" s="47">
        <f t="shared" si="3"/>
        <v>69.058639675914804</v>
      </c>
    </row>
    <row r="10" spans="1:7" x14ac:dyDescent="0.2">
      <c r="A10" s="28">
        <f>CuFe2O4_Raw!A10</f>
        <v>1100</v>
      </c>
      <c r="B10" s="40">
        <f t="shared" si="0"/>
        <v>826.85</v>
      </c>
      <c r="C10" s="41">
        <f>CuFe2O4_Raw!L10</f>
        <v>-217.98972302961749</v>
      </c>
      <c r="D10" s="41">
        <f>CuFe2O4_Raw!J10</f>
        <v>-67.143946766145064</v>
      </c>
      <c r="E10" s="41">
        <f t="shared" si="1"/>
        <v>-150.84577626347243</v>
      </c>
      <c r="F10" s="42">
        <f t="shared" si="2"/>
        <v>30.801427623733645</v>
      </c>
      <c r="G10" s="43">
        <f t="shared" si="3"/>
        <v>69.198572376266355</v>
      </c>
    </row>
    <row r="11" spans="1:7" x14ac:dyDescent="0.2">
      <c r="A11" s="31">
        <f>CuFe2O4_Raw!A11</f>
        <v>1150</v>
      </c>
      <c r="B11" s="44">
        <f t="shared" si="0"/>
        <v>876.85</v>
      </c>
      <c r="C11" s="45">
        <f>CuFe2O4_Raw!L11</f>
        <v>-209.22460609215381</v>
      </c>
      <c r="D11" s="45">
        <f>CuFe2O4_Raw!J11</f>
        <v>-64.151392707426339</v>
      </c>
      <c r="E11" s="45">
        <f t="shared" si="1"/>
        <v>-145.07321338472747</v>
      </c>
      <c r="F11" s="46">
        <f t="shared" si="2"/>
        <v>30.661495273252232</v>
      </c>
      <c r="G11" s="47">
        <f t="shared" si="3"/>
        <v>69.338504726747772</v>
      </c>
    </row>
    <row r="12" spans="1:7" x14ac:dyDescent="0.2">
      <c r="A12" s="28">
        <f>CuFe2O4_Raw!A12</f>
        <v>1200</v>
      </c>
      <c r="B12" s="40">
        <f t="shared" si="0"/>
        <v>926.85</v>
      </c>
      <c r="C12" s="41">
        <f>CuFe2O4_Raw!L12</f>
        <v>-200.5135269605683</v>
      </c>
      <c r="D12" s="41">
        <f>CuFe2O4_Raw!J12</f>
        <v>-61.206737498253119</v>
      </c>
      <c r="E12" s="41">
        <f t="shared" si="1"/>
        <v>-139.30678946231518</v>
      </c>
      <c r="F12" s="42">
        <f t="shared" si="2"/>
        <v>30.524991718034883</v>
      </c>
      <c r="G12" s="43">
        <f t="shared" si="3"/>
        <v>69.475008281965117</v>
      </c>
    </row>
    <row r="13" spans="1:7" x14ac:dyDescent="0.2">
      <c r="A13" s="31">
        <f>CuFe2O4_Raw!A13</f>
        <v>1250</v>
      </c>
      <c r="B13" s="44">
        <f t="shared" si="0"/>
        <v>976.85</v>
      </c>
      <c r="C13" s="45">
        <f>CuFe2O4_Raw!L13</f>
        <v>-191.85794243765929</v>
      </c>
      <c r="D13" s="45">
        <f>CuFe2O4_Raw!J13</f>
        <v>-58.314513106322849</v>
      </c>
      <c r="E13" s="45">
        <f t="shared" si="1"/>
        <v>-133.54342933133643</v>
      </c>
      <c r="F13" s="46">
        <f t="shared" si="2"/>
        <v>30.39463071760559</v>
      </c>
      <c r="G13" s="47">
        <f t="shared" si="3"/>
        <v>69.605369282394406</v>
      </c>
    </row>
    <row r="14" spans="1:7" x14ac:dyDescent="0.2">
      <c r="A14" s="28">
        <f>CuFe2O4_Raw!A14</f>
        <v>1300</v>
      </c>
      <c r="B14" s="40">
        <f t="shared" si="0"/>
        <v>1026.8499999999999</v>
      </c>
      <c r="C14" s="41">
        <f>CuFe2O4_Raw!L14</f>
        <v>-183.2592137216339</v>
      </c>
      <c r="D14" s="41">
        <f>CuFe2O4_Raw!J14</f>
        <v>-55.478722378524488</v>
      </c>
      <c r="E14" s="41">
        <f t="shared" si="1"/>
        <v>-127.78049134310942</v>
      </c>
      <c r="F14" s="42">
        <f t="shared" si="2"/>
        <v>30.273360477686683</v>
      </c>
      <c r="G14" s="43">
        <f t="shared" si="3"/>
        <v>69.72663952231332</v>
      </c>
    </row>
    <row r="15" spans="1:7" x14ac:dyDescent="0.2">
      <c r="A15" s="31">
        <f>CuFe2O4_Raw!A15</f>
        <v>1350</v>
      </c>
      <c r="B15" s="44">
        <f t="shared" si="0"/>
        <v>1076.8499999999999</v>
      </c>
      <c r="C15" s="45">
        <f>CuFe2O4_Raw!L15</f>
        <v>-174.71743102012249</v>
      </c>
      <c r="D15" s="45">
        <f>CuFe2O4_Raw!J15</f>
        <v>-52.703069488500248</v>
      </c>
      <c r="E15" s="45">
        <f t="shared" si="1"/>
        <v>-122.01436153162224</v>
      </c>
      <c r="F15" s="46">
        <f t="shared" si="2"/>
        <v>30.164746116505313</v>
      </c>
      <c r="G15" s="47">
        <f t="shared" si="3"/>
        <v>69.835253883494687</v>
      </c>
    </row>
    <row r="16" spans="1:7" x14ac:dyDescent="0.2">
      <c r="A16" s="28">
        <f>CuFe2O4_Raw!A16</f>
        <v>1400</v>
      </c>
      <c r="B16" s="40">
        <f t="shared" si="0"/>
        <v>1126.8499999999999</v>
      </c>
      <c r="C16" s="41">
        <f>CuFe2O4_Raw!L16</f>
        <v>-166.00868846614819</v>
      </c>
      <c r="D16" s="41">
        <f>CuFe2O4_Raw!J16</f>
        <v>-49.766686918774852</v>
      </c>
      <c r="E16" s="41">
        <f t="shared" si="1"/>
        <v>-116.24200154737333</v>
      </c>
      <c r="F16" s="42">
        <f t="shared" si="2"/>
        <v>29.978362806548571</v>
      </c>
      <c r="G16" s="43">
        <f t="shared" si="3"/>
        <v>70.021637193451426</v>
      </c>
    </row>
    <row r="17" spans="1:7" x14ac:dyDescent="0.2">
      <c r="A17" s="31">
        <f>CuFe2O4_Raw!A17</f>
        <v>1450</v>
      </c>
      <c r="B17" s="44">
        <f t="shared" si="0"/>
        <v>1176.8499999999999</v>
      </c>
      <c r="C17" s="45">
        <f>CuFe2O4_Raw!L17</f>
        <v>-157.5645635551985</v>
      </c>
      <c r="D17" s="45">
        <f>CuFe2O4_Raw!J17</f>
        <v>-47.103749371410117</v>
      </c>
      <c r="E17" s="45">
        <f t="shared" si="1"/>
        <v>-110.46081418378839</v>
      </c>
      <c r="F17" s="46">
        <f t="shared" si="2"/>
        <v>29.894887726394508</v>
      </c>
      <c r="G17" s="47">
        <f t="shared" si="3"/>
        <v>70.105112273605499</v>
      </c>
    </row>
    <row r="18" spans="1:7" x14ac:dyDescent="0.2">
      <c r="A18" s="28">
        <f>CuFe2O4_Raw!A18</f>
        <v>1500</v>
      </c>
      <c r="B18" s="40">
        <f t="shared" si="0"/>
        <v>1226.8499999999999</v>
      </c>
      <c r="C18" s="41">
        <f>CuFe2O4_Raw!L18</f>
        <v>-149.60505906974461</v>
      </c>
      <c r="D18" s="41">
        <f>CuFe2O4_Raw!J18</f>
        <v>-44.936498585883527</v>
      </c>
      <c r="E18" s="41">
        <f t="shared" si="1"/>
        <v>-104.66856048386109</v>
      </c>
      <c r="F18" s="42">
        <f t="shared" si="2"/>
        <v>30.036750672271388</v>
      </c>
      <c r="G18" s="43">
        <f t="shared" si="3"/>
        <v>69.963249327728619</v>
      </c>
    </row>
    <row r="19" spans="1:7" x14ac:dyDescent="0.2">
      <c r="A19" s="31">
        <f>CuFe2O4_Raw!A19</f>
        <v>1550</v>
      </c>
      <c r="B19" s="44">
        <f t="shared" si="0"/>
        <v>1276.8499999999999</v>
      </c>
      <c r="C19" s="45">
        <f>CuFe2O4_Raw!L19</f>
        <v>-142.23488229793051</v>
      </c>
      <c r="D19" s="45">
        <f>CuFe2O4_Raw!J19</f>
        <v>-43.371562931551132</v>
      </c>
      <c r="E19" s="45">
        <f t="shared" si="1"/>
        <v>-98.863319366379386</v>
      </c>
      <c r="F19" s="46">
        <f t="shared" si="2"/>
        <v>30.492915824054634</v>
      </c>
      <c r="G19" s="47">
        <f t="shared" si="3"/>
        <v>69.507084175945366</v>
      </c>
    </row>
    <row r="20" spans="1:7" x14ac:dyDescent="0.2">
      <c r="A20" s="28">
        <f>CuFe2O4_Raw!A20</f>
        <v>1600</v>
      </c>
      <c r="B20" s="40">
        <f t="shared" si="0"/>
        <v>1326.85</v>
      </c>
      <c r="C20" s="41">
        <f>CuFe2O4_Raw!L20</f>
        <v>-135.50661616360981</v>
      </c>
      <c r="D20" s="41">
        <f>CuFe2O4_Raw!J20</f>
        <v>-42.463104072686981</v>
      </c>
      <c r="E20" s="41">
        <f t="shared" si="1"/>
        <v>-93.043512090922832</v>
      </c>
      <c r="F20" s="42">
        <f t="shared" si="2"/>
        <v>31.336554092249862</v>
      </c>
      <c r="G20" s="43">
        <f t="shared" si="3"/>
        <v>68.663445907750145</v>
      </c>
    </row>
    <row r="21" spans="1:7" x14ac:dyDescent="0.2">
      <c r="A21" s="31">
        <f>CuFe2O4_Raw!A21</f>
        <v>1650</v>
      </c>
      <c r="B21" s="44">
        <f t="shared" si="0"/>
        <v>1376.85</v>
      </c>
      <c r="C21" s="45">
        <f>CuFe2O4_Raw!L21</f>
        <v>-129.29344387955641</v>
      </c>
      <c r="D21" s="45">
        <f>CuFe2O4_Raw!J21</f>
        <v>-42.314671883697862</v>
      </c>
      <c r="E21" s="45">
        <f t="shared" si="1"/>
        <v>-86.978771995858551</v>
      </c>
      <c r="F21" s="46">
        <f t="shared" si="2"/>
        <v>32.727623778910392</v>
      </c>
      <c r="G21" s="47">
        <f t="shared" si="3"/>
        <v>67.272376221089615</v>
      </c>
    </row>
    <row r="22" spans="1:7" x14ac:dyDescent="0.2">
      <c r="A22" s="28">
        <f>CuFe2O4_Raw!A22</f>
        <v>1700</v>
      </c>
      <c r="B22" s="40">
        <f t="shared" si="0"/>
        <v>1426.85</v>
      </c>
      <c r="C22" s="41">
        <f>CuFe2O4_Raw!L22</f>
        <v>-122.2904987869768</v>
      </c>
      <c r="D22" s="41">
        <f>CuFe2O4_Raw!J22</f>
        <v>-43.191362621702488</v>
      </c>
      <c r="E22" s="41">
        <f t="shared" si="1"/>
        <v>-79.099136165274302</v>
      </c>
      <c r="F22" s="42">
        <f t="shared" si="2"/>
        <v>35.318657663617373</v>
      </c>
      <c r="G22" s="43">
        <f t="shared" si="3"/>
        <v>64.681342336382627</v>
      </c>
    </row>
    <row r="23" spans="1:7" x14ac:dyDescent="0.2">
      <c r="A23" s="31">
        <f>CuFe2O4_Raw!A23</f>
        <v>1750</v>
      </c>
      <c r="B23" s="44">
        <f t="shared" si="0"/>
        <v>1476.85</v>
      </c>
      <c r="C23" s="45">
        <f>CuFe2O4_Raw!L23</f>
        <v>-116.77672267132699</v>
      </c>
      <c r="D23" s="45">
        <f>CuFe2O4_Raw!J23</f>
        <v>-44.593639771125048</v>
      </c>
      <c r="E23" s="45">
        <f t="shared" si="1"/>
        <v>-72.183082900201953</v>
      </c>
      <c r="F23" s="46">
        <f t="shared" si="2"/>
        <v>38.18709649579371</v>
      </c>
      <c r="G23" s="47">
        <f t="shared" si="3"/>
        <v>61.81290350420629</v>
      </c>
    </row>
    <row r="24" spans="1:7" x14ac:dyDescent="0.2">
      <c r="A24" s="28">
        <f>CuFe2O4_Raw!A24</f>
        <v>1800</v>
      </c>
      <c r="B24" s="40">
        <f t="shared" si="0"/>
        <v>1526.85</v>
      </c>
      <c r="C24" s="41">
        <f>CuFe2O4_Raw!L24</f>
        <v>-111.8803016055257</v>
      </c>
      <c r="D24" s="41">
        <f>CuFe2O4_Raw!J24</f>
        <v>-45.669509581665977</v>
      </c>
      <c r="E24" s="41">
        <f t="shared" si="1"/>
        <v>-66.210792023859725</v>
      </c>
      <c r="F24" s="42">
        <f t="shared" si="2"/>
        <v>40.81997360240436</v>
      </c>
      <c r="G24" s="43">
        <f t="shared" si="3"/>
        <v>59.18002639759564</v>
      </c>
    </row>
    <row r="25" spans="1:7" x14ac:dyDescent="0.2">
      <c r="A25" s="31">
        <f>CuFe2O4_Raw!A25</f>
        <v>1850</v>
      </c>
      <c r="B25" s="44">
        <f t="shared" si="0"/>
        <v>1576.85</v>
      </c>
      <c r="C25" s="45">
        <f>CuFe2O4_Raw!L25</f>
        <v>-107.1792750143418</v>
      </c>
      <c r="D25" s="45">
        <f>CuFe2O4_Raw!J25</f>
        <v>-46.932599640956383</v>
      </c>
      <c r="E25" s="45">
        <f t="shared" si="1"/>
        <v>-60.246675373385415</v>
      </c>
      <c r="F25" s="46">
        <f t="shared" si="2"/>
        <v>43.788875820139921</v>
      </c>
      <c r="G25" s="47">
        <f t="shared" si="3"/>
        <v>56.211124179860079</v>
      </c>
    </row>
    <row r="26" spans="1:7" x14ac:dyDescent="0.2">
      <c r="A26" s="28">
        <f>CuFe2O4_Raw!A26</f>
        <v>1900</v>
      </c>
      <c r="B26" s="40">
        <f t="shared" si="0"/>
        <v>1626.85</v>
      </c>
      <c r="C26" s="41">
        <f>CuFe2O4_Raw!L26</f>
        <v>-102.6937816081345</v>
      </c>
      <c r="D26" s="41">
        <f>CuFe2O4_Raw!J26</f>
        <v>-46.715288993866878</v>
      </c>
      <c r="E26" s="41">
        <f t="shared" si="1"/>
        <v>-55.978492614267623</v>
      </c>
      <c r="F26" s="42">
        <f t="shared" si="2"/>
        <v>45.489890685032968</v>
      </c>
      <c r="G26" s="43">
        <f t="shared" si="3"/>
        <v>54.510109314967032</v>
      </c>
    </row>
    <row r="27" spans="1:7" x14ac:dyDescent="0.2">
      <c r="A27" s="48" t="s">
        <v>135</v>
      </c>
      <c r="B27" s="38"/>
      <c r="C27" s="49">
        <f>AVERAGE(C4:C26)</f>
        <v>-178.83128791746427</v>
      </c>
      <c r="D27" s="49">
        <f>AVERAGE(D4:D26)</f>
        <v>-57.518393776910081</v>
      </c>
      <c r="E27" s="49">
        <f>AVERAGE(E4:E26)</f>
        <v>-121.31289414055411</v>
      </c>
      <c r="F27" s="50">
        <f>AVERAGE(F4:F26)</f>
        <v>32.967726561629966</v>
      </c>
      <c r="G27" s="51">
        <f>AVERAGE(G4:G26)</f>
        <v>67.032273438370041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J98"/>
  <sheetViews>
    <sheetView workbookViewId="0">
      <pane ySplit="4" topLeftCell="A15" activePane="bottomLeft" state="frozen"/>
      <selection pane="bottomLeft" activeCell="F61" sqref="F61"/>
    </sheetView>
  </sheetViews>
  <sheetFormatPr baseColWidth="10" defaultColWidth="8.83203125" defaultRowHeight="15" x14ac:dyDescent="0.2"/>
  <cols>
    <col min="1" max="1" width="32" customWidth="1"/>
    <col min="2" max="2" width="19" customWidth="1"/>
    <col min="3" max="3" width="26" customWidth="1"/>
    <col min="4" max="4" width="30" customWidth="1"/>
    <col min="5" max="5" width="24" customWidth="1"/>
    <col min="6" max="6" width="18" customWidth="1"/>
    <col min="7" max="7" width="30" customWidth="1"/>
    <col min="8" max="10" width="18" customWidth="1"/>
  </cols>
  <sheetData>
    <row r="1" spans="1:8" x14ac:dyDescent="0.2">
      <c r="A1" s="105" t="s">
        <v>136</v>
      </c>
      <c r="B1" s="103"/>
      <c r="C1" s="103"/>
      <c r="D1" s="103"/>
      <c r="E1" s="103"/>
      <c r="F1" s="103"/>
      <c r="G1" s="103"/>
      <c r="H1" s="103"/>
    </row>
    <row r="2" spans="1:8" x14ac:dyDescent="0.2">
      <c r="A2" s="109" t="s">
        <v>137</v>
      </c>
      <c r="B2" s="103"/>
      <c r="C2" s="103"/>
      <c r="D2" s="103"/>
      <c r="E2" s="103"/>
      <c r="F2" s="103"/>
      <c r="G2" s="103"/>
      <c r="H2" s="103"/>
    </row>
    <row r="4" spans="1:8" x14ac:dyDescent="0.2">
      <c r="A4" s="52" t="s">
        <v>138</v>
      </c>
      <c r="B4" s="2" t="s">
        <v>139</v>
      </c>
      <c r="C4" s="2" t="s">
        <v>140</v>
      </c>
      <c r="D4" s="3" t="s">
        <v>141</v>
      </c>
    </row>
    <row r="5" spans="1:8" x14ac:dyDescent="0.2">
      <c r="A5" s="16" t="s">
        <v>142</v>
      </c>
      <c r="B5" s="53" t="s">
        <v>143</v>
      </c>
      <c r="C5" s="54">
        <v>3.0000000000000001E-3</v>
      </c>
      <c r="D5" s="55" t="s">
        <v>144</v>
      </c>
    </row>
    <row r="6" spans="1:8" x14ac:dyDescent="0.2">
      <c r="A6" s="19" t="s">
        <v>145</v>
      </c>
      <c r="B6" s="56" t="s">
        <v>146</v>
      </c>
      <c r="C6" s="57">
        <v>8.5</v>
      </c>
      <c r="D6" s="58" t="s">
        <v>147</v>
      </c>
    </row>
    <row r="7" spans="1:8" x14ac:dyDescent="0.2">
      <c r="A7" s="16" t="s">
        <v>148</v>
      </c>
      <c r="B7" s="53" t="s">
        <v>149</v>
      </c>
      <c r="C7" s="54">
        <f>C5*C6</f>
        <v>2.5500000000000002E-2</v>
      </c>
      <c r="D7" s="55" t="s">
        <v>150</v>
      </c>
    </row>
    <row r="8" spans="1:8" x14ac:dyDescent="0.2">
      <c r="A8" s="19" t="s">
        <v>151</v>
      </c>
      <c r="B8" s="56" t="s">
        <v>152</v>
      </c>
      <c r="C8" s="56">
        <v>1800</v>
      </c>
      <c r="D8" s="58" t="s">
        <v>153</v>
      </c>
    </row>
    <row r="9" spans="1:8" x14ac:dyDescent="0.2">
      <c r="A9" s="16" t="s">
        <v>154</v>
      </c>
      <c r="B9" s="53" t="s">
        <v>155</v>
      </c>
      <c r="C9" s="59">
        <v>8.3140000000000001</v>
      </c>
      <c r="D9" s="55" t="s">
        <v>156</v>
      </c>
    </row>
    <row r="10" spans="1:8" x14ac:dyDescent="0.2">
      <c r="A10" s="22" t="s">
        <v>157</v>
      </c>
      <c r="B10" s="60" t="s">
        <v>158</v>
      </c>
      <c r="C10" s="61">
        <f>-C9*C8*LN(C7)/1000</f>
        <v>54.908468528693092</v>
      </c>
      <c r="D10" s="62" t="s">
        <v>159</v>
      </c>
    </row>
    <row r="12" spans="1:8" x14ac:dyDescent="0.2">
      <c r="A12" s="111" t="s">
        <v>160</v>
      </c>
      <c r="B12" s="103"/>
      <c r="C12" s="103"/>
      <c r="D12" s="103"/>
      <c r="E12" s="103"/>
      <c r="F12" s="103"/>
      <c r="G12" s="103"/>
      <c r="H12" s="103"/>
    </row>
    <row r="13" spans="1:8" x14ac:dyDescent="0.2">
      <c r="A13" s="25" t="s">
        <v>102</v>
      </c>
      <c r="B13" s="26" t="s">
        <v>103</v>
      </c>
      <c r="C13" s="26" t="s">
        <v>161</v>
      </c>
      <c r="D13" s="26" t="s">
        <v>162</v>
      </c>
      <c r="E13" s="26" t="s">
        <v>163</v>
      </c>
      <c r="F13" s="26" t="s">
        <v>164</v>
      </c>
      <c r="G13" s="26" t="s">
        <v>165</v>
      </c>
      <c r="H13" s="27" t="s">
        <v>166</v>
      </c>
    </row>
    <row r="14" spans="1:8" x14ac:dyDescent="0.2">
      <c r="A14" s="28" t="s">
        <v>167</v>
      </c>
      <c r="B14" s="29" t="s">
        <v>109</v>
      </c>
      <c r="C14" s="29">
        <v>1</v>
      </c>
      <c r="D14" s="63">
        <f>Ternary_Rxns!N116</f>
        <v>-111.8803016055257</v>
      </c>
      <c r="E14" s="63">
        <f t="shared" ref="E14:E20" si="0">C14*$C$10</f>
        <v>54.908468528693092</v>
      </c>
      <c r="F14" s="63">
        <f t="shared" ref="F14:F20" si="1">D14+E14</f>
        <v>-56.97183307683261</v>
      </c>
      <c r="G14" s="29" t="str">
        <f t="shared" ref="G14:G20" si="2">IF(F14&lt;-10,"ROBUST",IF(F14&lt;0,"MARGINAL",IF(F14&lt;15,"UNCERTAIN","UNFAVORABLE")))</f>
        <v>ROBUST</v>
      </c>
      <c r="H14" s="64">
        <f t="shared" ref="H14:H20" si="3">D14/C14</f>
        <v>-111.8803016055257</v>
      </c>
    </row>
    <row r="15" spans="1:8" x14ac:dyDescent="0.2">
      <c r="A15" s="31" t="s">
        <v>168</v>
      </c>
      <c r="B15" s="32" t="s">
        <v>120</v>
      </c>
      <c r="C15" s="32">
        <v>1</v>
      </c>
      <c r="D15" s="65">
        <f>Ternary_Rxns!N93</f>
        <v>-64.442551778858061</v>
      </c>
      <c r="E15" s="65">
        <f t="shared" si="0"/>
        <v>54.908468528693092</v>
      </c>
      <c r="F15" s="65">
        <f t="shared" si="1"/>
        <v>-9.5340832501649686</v>
      </c>
      <c r="G15" s="32" t="str">
        <f t="shared" si="2"/>
        <v>MARGINAL</v>
      </c>
      <c r="H15" s="66">
        <f t="shared" si="3"/>
        <v>-64.442551778858061</v>
      </c>
    </row>
    <row r="16" spans="1:8" x14ac:dyDescent="0.2">
      <c r="A16" s="28" t="s">
        <v>169</v>
      </c>
      <c r="B16" s="29" t="s">
        <v>170</v>
      </c>
      <c r="C16" s="29">
        <v>1</v>
      </c>
      <c r="D16" s="63">
        <f>Ternary_Rxns!N415</f>
        <v>-47.711524490325708</v>
      </c>
      <c r="E16" s="63">
        <f t="shared" si="0"/>
        <v>54.908468528693092</v>
      </c>
      <c r="F16" s="63">
        <f t="shared" si="1"/>
        <v>7.1969440383673842</v>
      </c>
      <c r="G16" s="29" t="str">
        <f t="shared" si="2"/>
        <v>UNCERTAIN</v>
      </c>
      <c r="H16" s="64">
        <f t="shared" si="3"/>
        <v>-47.711524490325708</v>
      </c>
    </row>
    <row r="17" spans="1:10" x14ac:dyDescent="0.2">
      <c r="A17" s="31" t="s">
        <v>171</v>
      </c>
      <c r="B17" s="32" t="s">
        <v>172</v>
      </c>
      <c r="C17" s="32">
        <v>1</v>
      </c>
      <c r="D17" s="65">
        <f>Ternary_Rxns!N139</f>
        <v>-44.98397982536396</v>
      </c>
      <c r="E17" s="65">
        <f t="shared" si="0"/>
        <v>54.908468528693092</v>
      </c>
      <c r="F17" s="65">
        <f t="shared" si="1"/>
        <v>9.924488703329132</v>
      </c>
      <c r="G17" s="32" t="str">
        <f t="shared" si="2"/>
        <v>UNCERTAIN</v>
      </c>
      <c r="H17" s="66">
        <f t="shared" si="3"/>
        <v>-44.98397982536396</v>
      </c>
    </row>
    <row r="18" spans="1:10" x14ac:dyDescent="0.2">
      <c r="A18" s="28" t="s">
        <v>173</v>
      </c>
      <c r="B18" s="29" t="s">
        <v>174</v>
      </c>
      <c r="C18" s="29">
        <v>1</v>
      </c>
      <c r="D18" s="63">
        <f>Ternary_Rxns!N24</f>
        <v>-32.314512163001581</v>
      </c>
      <c r="E18" s="63">
        <f t="shared" si="0"/>
        <v>54.908468528693092</v>
      </c>
      <c r="F18" s="63">
        <f t="shared" si="1"/>
        <v>22.593956365691511</v>
      </c>
      <c r="G18" s="29" t="str">
        <f t="shared" si="2"/>
        <v>UNFAVORABLE</v>
      </c>
      <c r="H18" s="64">
        <f t="shared" si="3"/>
        <v>-32.314512163001581</v>
      </c>
    </row>
    <row r="19" spans="1:10" x14ac:dyDescent="0.2">
      <c r="A19" s="31" t="s">
        <v>175</v>
      </c>
      <c r="B19" s="32" t="s">
        <v>172</v>
      </c>
      <c r="C19" s="32">
        <v>3</v>
      </c>
      <c r="D19" s="65">
        <f>Ternary_Rxns!N162</f>
        <v>-109.153739537538</v>
      </c>
      <c r="E19" s="65">
        <f t="shared" si="0"/>
        <v>164.72540558607926</v>
      </c>
      <c r="F19" s="65">
        <f t="shared" si="1"/>
        <v>55.57166604854126</v>
      </c>
      <c r="G19" s="32" t="str">
        <f t="shared" si="2"/>
        <v>UNFAVORABLE</v>
      </c>
      <c r="H19" s="66">
        <f t="shared" si="3"/>
        <v>-36.384579845845998</v>
      </c>
    </row>
    <row r="20" spans="1:10" x14ac:dyDescent="0.2">
      <c r="A20" s="34" t="s">
        <v>176</v>
      </c>
      <c r="B20" s="35" t="s">
        <v>177</v>
      </c>
      <c r="C20" s="35">
        <v>2</v>
      </c>
      <c r="D20" s="67">
        <f>Ternary_Rxns!N231</f>
        <v>-52.214203866023801</v>
      </c>
      <c r="E20" s="67">
        <f t="shared" si="0"/>
        <v>109.81693705738618</v>
      </c>
      <c r="F20" s="67">
        <f t="shared" si="1"/>
        <v>57.602733191362383</v>
      </c>
      <c r="G20" s="35" t="str">
        <f t="shared" si="2"/>
        <v>UNFAVORABLE</v>
      </c>
      <c r="H20" s="68">
        <f t="shared" si="3"/>
        <v>-26.107101933011901</v>
      </c>
    </row>
    <row r="22" spans="1:10" x14ac:dyDescent="0.2">
      <c r="A22" s="111" t="s">
        <v>178</v>
      </c>
      <c r="B22" s="103"/>
      <c r="C22" s="103"/>
      <c r="D22" s="103"/>
      <c r="E22" s="103"/>
      <c r="F22" s="103"/>
      <c r="G22" s="103"/>
      <c r="H22" s="103"/>
    </row>
    <row r="23" spans="1:10" x14ac:dyDescent="0.2">
      <c r="A23" s="112" t="s">
        <v>179</v>
      </c>
      <c r="B23" s="103"/>
      <c r="C23" s="103"/>
      <c r="D23" s="103"/>
      <c r="E23" s="103"/>
      <c r="F23" s="103"/>
      <c r="G23" s="103"/>
      <c r="H23" s="103"/>
    </row>
    <row r="24" spans="1:10" x14ac:dyDescent="0.2">
      <c r="A24" s="25" t="s">
        <v>146</v>
      </c>
      <c r="B24" s="26" t="s">
        <v>149</v>
      </c>
      <c r="C24" s="26" t="s">
        <v>180</v>
      </c>
      <c r="D24" s="26" t="s">
        <v>181</v>
      </c>
      <c r="E24" s="26" t="s">
        <v>182</v>
      </c>
      <c r="F24" s="26" t="s">
        <v>183</v>
      </c>
      <c r="G24" s="26" t="s">
        <v>184</v>
      </c>
      <c r="H24" s="26" t="s">
        <v>185</v>
      </c>
      <c r="I24" s="26" t="s">
        <v>186</v>
      </c>
      <c r="J24" s="27" t="s">
        <v>187</v>
      </c>
    </row>
    <row r="25" spans="1:10" x14ac:dyDescent="0.2">
      <c r="A25" s="69">
        <v>3</v>
      </c>
      <c r="B25" s="70">
        <f t="shared" ref="B25:B37" si="4">A25*$C$5</f>
        <v>9.0000000000000011E-3</v>
      </c>
      <c r="C25" s="71">
        <f t="shared" ref="C25:C37" si="5">-$C$9*$C$8*LN(B25)/1000</f>
        <v>70.494034056271488</v>
      </c>
      <c r="D25" s="63">
        <f t="shared" ref="D25:D37" si="6">$D$14+$C$14*C25</f>
        <v>-41.386267549254214</v>
      </c>
      <c r="E25" s="63">
        <f t="shared" ref="E25:E37" si="7">$D$15+$C$15*C25</f>
        <v>6.0514822774134274</v>
      </c>
      <c r="F25" s="63">
        <f t="shared" ref="F25:F37" si="8">$D$16+$C$16*C25</f>
        <v>22.78250956594578</v>
      </c>
      <c r="G25" s="63">
        <f t="shared" ref="G25:G37" si="9">$D$17+$C$17*C25</f>
        <v>25.510054230907528</v>
      </c>
      <c r="H25" s="63">
        <f t="shared" ref="H25:H37" si="10">$D$18+$C$18*C25</f>
        <v>38.179521893269907</v>
      </c>
      <c r="I25" s="63">
        <f t="shared" ref="I25:I37" si="11">$D$19+$C$19*C25</f>
        <v>102.32836263127646</v>
      </c>
      <c r="J25" s="64">
        <f t="shared" ref="J25:J37" si="12">$D$20+$C$20*C25</f>
        <v>88.773864246519167</v>
      </c>
    </row>
    <row r="26" spans="1:10" x14ac:dyDescent="0.2">
      <c r="A26" s="72">
        <v>4</v>
      </c>
      <c r="B26" s="73">
        <f t="shared" si="4"/>
        <v>1.2E-2</v>
      </c>
      <c r="C26" s="74">
        <f t="shared" si="5"/>
        <v>66.188814305616106</v>
      </c>
      <c r="D26" s="65">
        <f t="shared" si="6"/>
        <v>-45.691487299909596</v>
      </c>
      <c r="E26" s="65">
        <f t="shared" si="7"/>
        <v>1.7462625267580449</v>
      </c>
      <c r="F26" s="65">
        <f t="shared" si="8"/>
        <v>18.477289815290398</v>
      </c>
      <c r="G26" s="65">
        <f t="shared" si="9"/>
        <v>21.204834480252146</v>
      </c>
      <c r="H26" s="65">
        <f t="shared" si="10"/>
        <v>33.874302142614525</v>
      </c>
      <c r="I26" s="65">
        <f t="shared" si="11"/>
        <v>89.412703379310301</v>
      </c>
      <c r="J26" s="66">
        <f t="shared" si="12"/>
        <v>80.163424745208403</v>
      </c>
    </row>
    <row r="27" spans="1:10" x14ac:dyDescent="0.2">
      <c r="A27" s="69">
        <v>5</v>
      </c>
      <c r="B27" s="70">
        <f t="shared" si="4"/>
        <v>1.4999999999999999E-2</v>
      </c>
      <c r="C27" s="71">
        <f t="shared" si="5"/>
        <v>62.849426431488688</v>
      </c>
      <c r="D27" s="63">
        <f t="shared" si="6"/>
        <v>-49.030875174037014</v>
      </c>
      <c r="E27" s="63">
        <f t="shared" si="7"/>
        <v>-1.5931253473693729</v>
      </c>
      <c r="F27" s="63">
        <f t="shared" si="8"/>
        <v>15.13790194116298</v>
      </c>
      <c r="G27" s="63">
        <f t="shared" si="9"/>
        <v>17.865446606124728</v>
      </c>
      <c r="H27" s="63">
        <f t="shared" si="10"/>
        <v>30.534914268487107</v>
      </c>
      <c r="I27" s="63">
        <f t="shared" si="11"/>
        <v>79.394539756928054</v>
      </c>
      <c r="J27" s="64">
        <f t="shared" si="12"/>
        <v>73.484648996953581</v>
      </c>
    </row>
    <row r="28" spans="1:10" x14ac:dyDescent="0.2">
      <c r="A28" s="72">
        <v>6</v>
      </c>
      <c r="B28" s="73">
        <f t="shared" si="4"/>
        <v>1.8000000000000002E-2</v>
      </c>
      <c r="C28" s="74">
        <f t="shared" si="5"/>
        <v>60.120947869755796</v>
      </c>
      <c r="D28" s="65">
        <f t="shared" si="6"/>
        <v>-51.759353735769906</v>
      </c>
      <c r="E28" s="65">
        <f t="shared" si="7"/>
        <v>-4.3216039091022651</v>
      </c>
      <c r="F28" s="65">
        <f t="shared" si="8"/>
        <v>12.409423379430088</v>
      </c>
      <c r="G28" s="65">
        <f t="shared" si="9"/>
        <v>15.136968044391836</v>
      </c>
      <c r="H28" s="65">
        <f t="shared" si="10"/>
        <v>27.806435706754215</v>
      </c>
      <c r="I28" s="65">
        <f t="shared" si="11"/>
        <v>71.209104071729371</v>
      </c>
      <c r="J28" s="66">
        <f t="shared" si="12"/>
        <v>68.027691873487782</v>
      </c>
    </row>
    <row r="29" spans="1:10" x14ac:dyDescent="0.2">
      <c r="A29" s="69">
        <v>7</v>
      </c>
      <c r="B29" s="70">
        <f t="shared" si="4"/>
        <v>2.1000000000000001E-2</v>
      </c>
      <c r="C29" s="71">
        <f t="shared" si="5"/>
        <v>57.814052116004909</v>
      </c>
      <c r="D29" s="63">
        <f t="shared" si="6"/>
        <v>-54.066249489520793</v>
      </c>
      <c r="E29" s="63">
        <f t="shared" si="7"/>
        <v>-6.6284996628531516</v>
      </c>
      <c r="F29" s="63">
        <f t="shared" si="8"/>
        <v>10.102527625679201</v>
      </c>
      <c r="G29" s="63">
        <f t="shared" si="9"/>
        <v>12.830072290640949</v>
      </c>
      <c r="H29" s="63">
        <f t="shared" si="10"/>
        <v>25.499539953003328</v>
      </c>
      <c r="I29" s="63">
        <f t="shared" si="11"/>
        <v>64.288416810476718</v>
      </c>
      <c r="J29" s="64">
        <f t="shared" si="12"/>
        <v>63.413900365986017</v>
      </c>
    </row>
    <row r="30" spans="1:10" x14ac:dyDescent="0.2">
      <c r="A30" s="72">
        <v>8</v>
      </c>
      <c r="B30" s="73">
        <f t="shared" si="4"/>
        <v>2.4E-2</v>
      </c>
      <c r="C30" s="74">
        <f t="shared" si="5"/>
        <v>55.815728119100406</v>
      </c>
      <c r="D30" s="65">
        <f t="shared" si="6"/>
        <v>-56.064573486425296</v>
      </c>
      <c r="E30" s="65">
        <f t="shared" si="7"/>
        <v>-8.6268236597576546</v>
      </c>
      <c r="F30" s="65">
        <f t="shared" si="8"/>
        <v>8.1042036287746981</v>
      </c>
      <c r="G30" s="65">
        <f t="shared" si="9"/>
        <v>10.831748293736446</v>
      </c>
      <c r="H30" s="65">
        <f t="shared" si="10"/>
        <v>23.501215956098825</v>
      </c>
      <c r="I30" s="65">
        <f t="shared" si="11"/>
        <v>58.293444819763209</v>
      </c>
      <c r="J30" s="66">
        <f t="shared" si="12"/>
        <v>59.41725237217701</v>
      </c>
    </row>
    <row r="31" spans="1:10" x14ac:dyDescent="0.2">
      <c r="A31" s="69">
        <v>8.5</v>
      </c>
      <c r="B31" s="70">
        <f t="shared" si="4"/>
        <v>2.5500000000000002E-2</v>
      </c>
      <c r="C31" s="71">
        <f t="shared" si="5"/>
        <v>54.908468528693092</v>
      </c>
      <c r="D31" s="63">
        <f t="shared" si="6"/>
        <v>-56.97183307683261</v>
      </c>
      <c r="E31" s="63">
        <f t="shared" si="7"/>
        <v>-9.5340832501649686</v>
      </c>
      <c r="F31" s="63">
        <f t="shared" si="8"/>
        <v>7.1969440383673842</v>
      </c>
      <c r="G31" s="63">
        <f t="shared" si="9"/>
        <v>9.924488703329132</v>
      </c>
      <c r="H31" s="63">
        <f t="shared" si="10"/>
        <v>22.593956365691511</v>
      </c>
      <c r="I31" s="63">
        <f t="shared" si="11"/>
        <v>55.57166604854126</v>
      </c>
      <c r="J31" s="64">
        <f t="shared" si="12"/>
        <v>57.602733191362383</v>
      </c>
    </row>
    <row r="32" spans="1:10" x14ac:dyDescent="0.2">
      <c r="A32" s="72">
        <v>9</v>
      </c>
      <c r="B32" s="73">
        <f t="shared" si="4"/>
        <v>2.7E-2</v>
      </c>
      <c r="C32" s="74">
        <f t="shared" si="5"/>
        <v>54.053081433895493</v>
      </c>
      <c r="D32" s="65">
        <f t="shared" si="6"/>
        <v>-57.827220171630209</v>
      </c>
      <c r="E32" s="65">
        <f t="shared" si="7"/>
        <v>-10.389470344962568</v>
      </c>
      <c r="F32" s="65">
        <f t="shared" si="8"/>
        <v>6.3415569435697847</v>
      </c>
      <c r="G32" s="65">
        <f t="shared" si="9"/>
        <v>9.0691016085315326</v>
      </c>
      <c r="H32" s="65">
        <f t="shared" si="10"/>
        <v>21.738569270893912</v>
      </c>
      <c r="I32" s="65">
        <f t="shared" si="11"/>
        <v>53.005504764148469</v>
      </c>
      <c r="J32" s="66">
        <f t="shared" si="12"/>
        <v>55.891959001767184</v>
      </c>
    </row>
    <row r="33" spans="1:10" x14ac:dyDescent="0.2">
      <c r="A33" s="69">
        <v>10</v>
      </c>
      <c r="B33" s="70">
        <f t="shared" si="4"/>
        <v>0.03</v>
      </c>
      <c r="C33" s="71">
        <f t="shared" si="5"/>
        <v>52.476340244972988</v>
      </c>
      <c r="D33" s="63">
        <f t="shared" si="6"/>
        <v>-59.403961360552714</v>
      </c>
      <c r="E33" s="63">
        <f t="shared" si="7"/>
        <v>-11.966211533885073</v>
      </c>
      <c r="F33" s="63">
        <f t="shared" si="8"/>
        <v>4.7648157546472802</v>
      </c>
      <c r="G33" s="63">
        <f t="shared" si="9"/>
        <v>7.4923604196090281</v>
      </c>
      <c r="H33" s="63">
        <f t="shared" si="10"/>
        <v>20.161828081971407</v>
      </c>
      <c r="I33" s="63">
        <f t="shared" si="11"/>
        <v>48.275281197380963</v>
      </c>
      <c r="J33" s="64">
        <f t="shared" si="12"/>
        <v>52.738476623922175</v>
      </c>
    </row>
    <row r="34" spans="1:10" x14ac:dyDescent="0.2">
      <c r="A34" s="72">
        <v>11</v>
      </c>
      <c r="B34" s="73">
        <f t="shared" si="4"/>
        <v>3.3000000000000002E-2</v>
      </c>
      <c r="C34" s="74">
        <f t="shared" si="5"/>
        <v>51.050004342165309</v>
      </c>
      <c r="D34" s="65">
        <f t="shared" si="6"/>
        <v>-60.830297263360393</v>
      </c>
      <c r="E34" s="65">
        <f t="shared" si="7"/>
        <v>-13.392547436692752</v>
      </c>
      <c r="F34" s="65">
        <f t="shared" si="8"/>
        <v>3.3384798518396011</v>
      </c>
      <c r="G34" s="65">
        <f t="shared" si="9"/>
        <v>6.0660245168013489</v>
      </c>
      <c r="H34" s="65">
        <f t="shared" si="10"/>
        <v>18.735492179163728</v>
      </c>
      <c r="I34" s="65">
        <f t="shared" si="11"/>
        <v>43.996273488957911</v>
      </c>
      <c r="J34" s="66">
        <f t="shared" si="12"/>
        <v>49.885804818306816</v>
      </c>
    </row>
    <row r="35" spans="1:10" x14ac:dyDescent="0.2">
      <c r="A35" s="69">
        <v>12</v>
      </c>
      <c r="B35" s="70">
        <f t="shared" si="4"/>
        <v>3.6000000000000004E-2</v>
      </c>
      <c r="C35" s="71">
        <f t="shared" si="5"/>
        <v>49.747861683240103</v>
      </c>
      <c r="D35" s="63">
        <f t="shared" si="6"/>
        <v>-62.132439922285599</v>
      </c>
      <c r="E35" s="63">
        <f t="shared" si="7"/>
        <v>-14.694690095617958</v>
      </c>
      <c r="F35" s="63">
        <f t="shared" si="8"/>
        <v>2.0363371929143952</v>
      </c>
      <c r="G35" s="63">
        <f t="shared" si="9"/>
        <v>4.763881857876143</v>
      </c>
      <c r="H35" s="63">
        <f t="shared" si="10"/>
        <v>17.433349520238522</v>
      </c>
      <c r="I35" s="63">
        <f t="shared" si="11"/>
        <v>40.089845512182308</v>
      </c>
      <c r="J35" s="64">
        <f t="shared" si="12"/>
        <v>47.281519500456405</v>
      </c>
    </row>
    <row r="36" spans="1:10" x14ac:dyDescent="0.2">
      <c r="A36" s="72">
        <v>13</v>
      </c>
      <c r="B36" s="73">
        <f t="shared" si="4"/>
        <v>3.9E-2</v>
      </c>
      <c r="C36" s="74">
        <f t="shared" si="5"/>
        <v>48.550006554364096</v>
      </c>
      <c r="D36" s="65">
        <f t="shared" si="6"/>
        <v>-63.330295051161606</v>
      </c>
      <c r="E36" s="65">
        <f t="shared" si="7"/>
        <v>-15.892545224493965</v>
      </c>
      <c r="F36" s="65">
        <f t="shared" si="8"/>
        <v>0.83848206403838788</v>
      </c>
      <c r="G36" s="65">
        <f t="shared" si="9"/>
        <v>3.5660267290001357</v>
      </c>
      <c r="H36" s="65">
        <f t="shared" si="10"/>
        <v>16.235494391362515</v>
      </c>
      <c r="I36" s="65">
        <f t="shared" si="11"/>
        <v>36.496280125554279</v>
      </c>
      <c r="J36" s="66">
        <f t="shared" si="12"/>
        <v>44.88580924270439</v>
      </c>
    </row>
    <row r="37" spans="1:10" x14ac:dyDescent="0.2">
      <c r="A37" s="75">
        <v>15</v>
      </c>
      <c r="B37" s="76">
        <f t="shared" si="4"/>
        <v>4.4999999999999998E-2</v>
      </c>
      <c r="C37" s="77">
        <f t="shared" si="5"/>
        <v>46.408473809112685</v>
      </c>
      <c r="D37" s="67">
        <f t="shared" si="6"/>
        <v>-65.47182779641301</v>
      </c>
      <c r="E37" s="67">
        <f t="shared" si="7"/>
        <v>-18.034077969745375</v>
      </c>
      <c r="F37" s="67">
        <f t="shared" si="8"/>
        <v>-1.3030506812130227</v>
      </c>
      <c r="G37" s="67">
        <f t="shared" si="9"/>
        <v>1.4244939837487252</v>
      </c>
      <c r="H37" s="67">
        <f t="shared" si="10"/>
        <v>14.093961646111104</v>
      </c>
      <c r="I37" s="67">
        <f t="shared" si="11"/>
        <v>30.071681889800061</v>
      </c>
      <c r="J37" s="68">
        <f t="shared" si="12"/>
        <v>40.602743752201569</v>
      </c>
    </row>
    <row r="67" spans="1:5" x14ac:dyDescent="0.2">
      <c r="A67" s="111" t="s">
        <v>188</v>
      </c>
      <c r="B67" s="103"/>
      <c r="C67" s="103"/>
      <c r="D67" s="103"/>
      <c r="E67" s="103"/>
    </row>
    <row r="68" spans="1:5" x14ac:dyDescent="0.2">
      <c r="A68" s="25" t="s">
        <v>189</v>
      </c>
      <c r="B68" s="26" t="s">
        <v>190</v>
      </c>
      <c r="C68" s="26" t="s">
        <v>191</v>
      </c>
      <c r="D68" s="26" t="s">
        <v>149</v>
      </c>
      <c r="E68" s="27" t="s">
        <v>192</v>
      </c>
    </row>
    <row r="69" spans="1:5" x14ac:dyDescent="0.2">
      <c r="A69" s="28" t="str">
        <f>Slag_Effects!A4</f>
        <v>Cu-Mn-Si-O</v>
      </c>
      <c r="B69" s="29" t="str">
        <f>Slag_Effects!B4</f>
        <v>MnO:SiO2</v>
      </c>
      <c r="C69" s="42">
        <f>Slag_Effects!C4</f>
        <v>0.2</v>
      </c>
      <c r="D69" s="78">
        <f>Slag_Effects!I4</f>
        <v>6.0242871951351486E-4</v>
      </c>
      <c r="E69" s="79">
        <v>0</v>
      </c>
    </row>
    <row r="70" spans="1:5" x14ac:dyDescent="0.2">
      <c r="A70" s="31" t="str">
        <f>Slag_Effects!A5</f>
        <v>Cu-Mn-Si-O</v>
      </c>
      <c r="B70" s="32" t="str">
        <f>Slag_Effects!B5</f>
        <v>MnO:SiO2</v>
      </c>
      <c r="C70" s="46">
        <f>Slag_Effects!C5</f>
        <v>0.4</v>
      </c>
      <c r="D70" s="80">
        <f>Slag_Effects!I5</f>
        <v>5.9216466825453727E-4</v>
      </c>
      <c r="E70" s="81">
        <f t="shared" ref="E70:E83" si="13">(D70-D$69)/D$69*100</f>
        <v>-1.7037785428400929</v>
      </c>
    </row>
    <row r="71" spans="1:5" x14ac:dyDescent="0.2">
      <c r="A71" s="28" t="str">
        <f>Slag_Effects!A6</f>
        <v>Cu-Mn-Si-O</v>
      </c>
      <c r="B71" s="29" t="str">
        <f>Slag_Effects!B6</f>
        <v>MnO:SiO2</v>
      </c>
      <c r="C71" s="42">
        <f>Slag_Effects!C6</f>
        <v>0.6</v>
      </c>
      <c r="D71" s="78">
        <f>Slag_Effects!I6</f>
        <v>5.849859614188124E-4</v>
      </c>
      <c r="E71" s="79">
        <f t="shared" si="13"/>
        <v>-2.895406133490479</v>
      </c>
    </row>
    <row r="72" spans="1:5" x14ac:dyDescent="0.2">
      <c r="A72" s="31" t="str">
        <f>Slag_Effects!A7</f>
        <v>Cu-Mn-Si-O</v>
      </c>
      <c r="B72" s="32" t="str">
        <f>Slag_Effects!B7</f>
        <v>MnO:SiO2</v>
      </c>
      <c r="C72" s="46">
        <f>Slag_Effects!C7</f>
        <v>0.8</v>
      </c>
      <c r="D72" s="80">
        <f>Slag_Effects!I7</f>
        <v>5.7955787091343519E-4</v>
      </c>
      <c r="E72" s="81">
        <f t="shared" si="13"/>
        <v>-3.7964406176632459</v>
      </c>
    </row>
    <row r="73" spans="1:5" x14ac:dyDescent="0.2">
      <c r="A73" s="28" t="str">
        <f>Slag_Effects!A8</f>
        <v>Cu-Mn-Si-O</v>
      </c>
      <c r="B73" s="29" t="str">
        <f>Slag_Effects!B8</f>
        <v>MnO:SiO2</v>
      </c>
      <c r="C73" s="42">
        <f>Slag_Effects!C8</f>
        <v>1</v>
      </c>
      <c r="D73" s="78">
        <f>Slag_Effects!I8</f>
        <v>5.7475403197106882E-4</v>
      </c>
      <c r="E73" s="79">
        <f t="shared" si="13"/>
        <v>-4.5938526245552254</v>
      </c>
    </row>
    <row r="74" spans="1:5" x14ac:dyDescent="0.2">
      <c r="A74" s="31" t="str">
        <f>Slag_Effects!A9</f>
        <v>Cu-Mn-Si-O</v>
      </c>
      <c r="B74" s="32" t="str">
        <f>Slag_Effects!B9</f>
        <v>MnO:SiO2</v>
      </c>
      <c r="C74" s="46">
        <f>Slag_Effects!C9</f>
        <v>1.2</v>
      </c>
      <c r="D74" s="80">
        <f>Slag_Effects!I9</f>
        <v>5.6900861006505855E-4</v>
      </c>
      <c r="E74" s="81">
        <f t="shared" si="13"/>
        <v>-5.5475624527735619</v>
      </c>
    </row>
    <row r="75" spans="1:5" x14ac:dyDescent="0.2">
      <c r="A75" s="28" t="str">
        <f>Slag_Effects!A10</f>
        <v>Cu-Mn-Si-O</v>
      </c>
      <c r="B75" s="29" t="str">
        <f>Slag_Effects!B10</f>
        <v>MnO:SiO2</v>
      </c>
      <c r="C75" s="42">
        <f>Slag_Effects!C10</f>
        <v>1.4</v>
      </c>
      <c r="D75" s="78">
        <f>Slag_Effects!I10</f>
        <v>5.6239917263930031E-4</v>
      </c>
      <c r="E75" s="79">
        <f t="shared" si="13"/>
        <v>-6.6446943144642905</v>
      </c>
    </row>
    <row r="76" spans="1:5" x14ac:dyDescent="0.2">
      <c r="A76" s="31" t="str">
        <f>Slag_Effects!A11</f>
        <v>Cu-Mn-Si-O</v>
      </c>
      <c r="B76" s="32" t="str">
        <f>Slag_Effects!B11</f>
        <v>MnO:SiO2</v>
      </c>
      <c r="C76" s="46">
        <f>Slag_Effects!C11</f>
        <v>1.6</v>
      </c>
      <c r="D76" s="80">
        <f>Slag_Effects!I11</f>
        <v>5.5496460487694857E-4</v>
      </c>
      <c r="E76" s="81">
        <f t="shared" si="13"/>
        <v>-7.8787934736736078</v>
      </c>
    </row>
    <row r="77" spans="1:5" x14ac:dyDescent="0.2">
      <c r="A77" s="28" t="str">
        <f>Slag_Effects!A12</f>
        <v>Cu-Mn-Si-O</v>
      </c>
      <c r="B77" s="29" t="str">
        <f>Slag_Effects!B12</f>
        <v>MnO:SiO2</v>
      </c>
      <c r="C77" s="42">
        <f>Slag_Effects!C12</f>
        <v>1.8</v>
      </c>
      <c r="D77" s="78">
        <f>Slag_Effects!I12</f>
        <v>5.4696204534553691E-4</v>
      </c>
      <c r="E77" s="79">
        <f t="shared" si="13"/>
        <v>-9.2071762801696266</v>
      </c>
    </row>
    <row r="78" spans="1:5" x14ac:dyDescent="0.2">
      <c r="A78" s="31" t="str">
        <f>Slag_Effects!A13</f>
        <v>Cu-Mn-Si-O</v>
      </c>
      <c r="B78" s="32" t="str">
        <f>Slag_Effects!B13</f>
        <v>MnO:SiO2</v>
      </c>
      <c r="C78" s="46">
        <f>Slag_Effects!C13</f>
        <v>2</v>
      </c>
      <c r="D78" s="80">
        <f>Slag_Effects!I13</f>
        <v>5.3863749106154008E-4</v>
      </c>
      <c r="E78" s="81">
        <f t="shared" si="13"/>
        <v>-10.589008522616375</v>
      </c>
    </row>
    <row r="79" spans="1:5" x14ac:dyDescent="0.2">
      <c r="A79" s="28" t="str">
        <f>Slag_Effects!A14</f>
        <v>Cu-Mn-Si-O</v>
      </c>
      <c r="B79" s="29" t="str">
        <f>Slag_Effects!B14</f>
        <v>MnO:SiO2</v>
      </c>
      <c r="C79" s="42">
        <f>Slag_Effects!C14</f>
        <v>2.2000000000000002</v>
      </c>
      <c r="D79" s="78">
        <f>Slag_Effects!I14</f>
        <v>5.3023959568350237E-4</v>
      </c>
      <c r="E79" s="79">
        <f t="shared" si="13"/>
        <v>-11.98301500106238</v>
      </c>
    </row>
    <row r="80" spans="1:5" x14ac:dyDescent="0.2">
      <c r="A80" s="31" t="str">
        <f>Slag_Effects!A15</f>
        <v>Cu-Mn-Si-O</v>
      </c>
      <c r="B80" s="32" t="str">
        <f>Slag_Effects!B15</f>
        <v>MnO:SiO2</v>
      </c>
      <c r="C80" s="46">
        <f>Slag_Effects!C15</f>
        <v>2.4</v>
      </c>
      <c r="D80" s="80">
        <f>Slag_Effects!I15</f>
        <v>5.2201662397644369E-4</v>
      </c>
      <c r="E80" s="81">
        <f t="shared" si="13"/>
        <v>-13.347985069836502</v>
      </c>
    </row>
    <row r="81" spans="1:5" x14ac:dyDescent="0.2">
      <c r="A81" s="28" t="str">
        <f>Slag_Effects!A16</f>
        <v>Cu-Mn-Si-O</v>
      </c>
      <c r="B81" s="29" t="str">
        <f>Slag_Effects!B16</f>
        <v>MnO:SiO2</v>
      </c>
      <c r="C81" s="42">
        <f>Slag_Effects!C16</f>
        <v>2.6</v>
      </c>
      <c r="D81" s="78">
        <f>Slag_Effects!I16</f>
        <v>5.1417312152644834E-4</v>
      </c>
      <c r="E81" s="79">
        <f t="shared" si="13"/>
        <v>-14.649965237104967</v>
      </c>
    </row>
    <row r="82" spans="1:5" x14ac:dyDescent="0.2">
      <c r="A82" s="31" t="str">
        <f>Slag_Effects!A17</f>
        <v>Cu-Mn-Si-O</v>
      </c>
      <c r="B82" s="32" t="str">
        <f>Slag_Effects!B17</f>
        <v>MnO:SiO2</v>
      </c>
      <c r="C82" s="46">
        <f>Slag_Effects!C17</f>
        <v>2.8</v>
      </c>
      <c r="D82" s="80">
        <f>Slag_Effects!I17</f>
        <v>5.06844968432079E-4</v>
      </c>
      <c r="E82" s="81">
        <f t="shared" si="13"/>
        <v>-15.866400120934399</v>
      </c>
    </row>
    <row r="83" spans="1:5" x14ac:dyDescent="0.2">
      <c r="A83" s="28" t="str">
        <f>Slag_Effects!A18</f>
        <v>Cu-Mn-Si-O</v>
      </c>
      <c r="B83" s="29" t="str">
        <f>Slag_Effects!B18</f>
        <v>MnO:SiO2</v>
      </c>
      <c r="C83" s="42">
        <f>Slag_Effects!C18</f>
        <v>3</v>
      </c>
      <c r="D83" s="78">
        <f>Slag_Effects!I18</f>
        <v>5.0010457246866115E-4</v>
      </c>
      <c r="E83" s="79">
        <f t="shared" si="13"/>
        <v>-16.9852704113251</v>
      </c>
    </row>
    <row r="84" spans="1:5" x14ac:dyDescent="0.2">
      <c r="A84" s="31" t="str">
        <f>Slag_Effects!A19</f>
        <v>Cu-Al-Si-O</v>
      </c>
      <c r="B84" s="32" t="str">
        <f>Slag_Effects!B19</f>
        <v>Al2O3:SiO2</v>
      </c>
      <c r="C84" s="46">
        <f>Slag_Effects!C19</f>
        <v>0.2</v>
      </c>
      <c r="D84" s="80">
        <f>Slag_Effects!I19</f>
        <v>6.2385951356104985E-4</v>
      </c>
      <c r="E84" s="81">
        <v>0</v>
      </c>
    </row>
    <row r="85" spans="1:5" x14ac:dyDescent="0.2">
      <c r="A85" s="28" t="str">
        <f>Slag_Effects!A20</f>
        <v>Cu-Al-Si-O</v>
      </c>
      <c r="B85" s="29" t="str">
        <f>Slag_Effects!B20</f>
        <v>Al2O3:SiO2</v>
      </c>
      <c r="C85" s="42">
        <f>Slag_Effects!C20</f>
        <v>0.4</v>
      </c>
      <c r="D85" s="78">
        <f>Slag_Effects!I20</f>
        <v>6.2385951356104985E-4</v>
      </c>
      <c r="E85" s="79">
        <f t="shared" ref="E85:E98" si="14">(D85-D$84)/D$84*100</f>
        <v>0</v>
      </c>
    </row>
    <row r="86" spans="1:5" x14ac:dyDescent="0.2">
      <c r="A86" s="31" t="str">
        <f>Slag_Effects!A21</f>
        <v>Cu-Al-Si-O</v>
      </c>
      <c r="B86" s="32" t="str">
        <f>Slag_Effects!B21</f>
        <v>Al2O3:SiO2</v>
      </c>
      <c r="C86" s="46">
        <f>Slag_Effects!C21</f>
        <v>0.6</v>
      </c>
      <c r="D86" s="80">
        <f>Slag_Effects!I21</f>
        <v>6.2385951356105213E-4</v>
      </c>
      <c r="E86" s="81">
        <f t="shared" si="14"/>
        <v>3.6495789720721363E-13</v>
      </c>
    </row>
    <row r="87" spans="1:5" x14ac:dyDescent="0.2">
      <c r="A87" s="28" t="str">
        <f>Slag_Effects!A22</f>
        <v>Cu-Al-Si-O</v>
      </c>
      <c r="B87" s="29" t="str">
        <f>Slag_Effects!B22</f>
        <v>Al2O3:SiO2</v>
      </c>
      <c r="C87" s="42">
        <f>Slag_Effects!C22</f>
        <v>0.8</v>
      </c>
      <c r="D87" s="78">
        <f>Slag_Effects!I22</f>
        <v>6.2385951356105213E-4</v>
      </c>
      <c r="E87" s="79">
        <f t="shared" si="14"/>
        <v>3.6495789720721363E-13</v>
      </c>
    </row>
    <row r="88" spans="1:5" x14ac:dyDescent="0.2">
      <c r="A88" s="31" t="str">
        <f>Slag_Effects!A23</f>
        <v>Cu-Al-Si-O</v>
      </c>
      <c r="B88" s="32" t="str">
        <f>Slag_Effects!B23</f>
        <v>Al2O3:SiO2</v>
      </c>
      <c r="C88" s="46">
        <f>Slag_Effects!C23</f>
        <v>1</v>
      </c>
      <c r="D88" s="80">
        <f>Slag_Effects!I23</f>
        <v>6.2385951356105213E-4</v>
      </c>
      <c r="E88" s="81">
        <f t="shared" si="14"/>
        <v>3.6495789720721363E-13</v>
      </c>
    </row>
    <row r="89" spans="1:5" x14ac:dyDescent="0.2">
      <c r="A89" s="28" t="str">
        <f>Slag_Effects!A24</f>
        <v>Cu-Al-Si-O</v>
      </c>
      <c r="B89" s="29" t="str">
        <f>Slag_Effects!B24</f>
        <v>Al2O3:SiO2</v>
      </c>
      <c r="C89" s="42">
        <f>Slag_Effects!C24</f>
        <v>1.2</v>
      </c>
      <c r="D89" s="78">
        <f>Slag_Effects!I24</f>
        <v>6.2385951356105039E-4</v>
      </c>
      <c r="E89" s="79">
        <f t="shared" si="14"/>
        <v>8.689473743028896E-14</v>
      </c>
    </row>
    <row r="90" spans="1:5" x14ac:dyDescent="0.2">
      <c r="A90" s="31" t="str">
        <f>Slag_Effects!A25</f>
        <v>Cu-Al-Si-O</v>
      </c>
      <c r="B90" s="32" t="str">
        <f>Slag_Effects!B25</f>
        <v>Al2O3:SiO2</v>
      </c>
      <c r="C90" s="46">
        <f>Slag_Effects!C25</f>
        <v>1.4</v>
      </c>
      <c r="D90" s="80">
        <f>Slag_Effects!I25</f>
        <v>6.2385951356105039E-4</v>
      </c>
      <c r="E90" s="81">
        <f t="shared" si="14"/>
        <v>8.689473743028896E-14</v>
      </c>
    </row>
    <row r="91" spans="1:5" x14ac:dyDescent="0.2">
      <c r="A91" s="28" t="str">
        <f>Slag_Effects!A26</f>
        <v>Cu-Al-Si-O</v>
      </c>
      <c r="B91" s="29" t="str">
        <f>Slag_Effects!B26</f>
        <v>Al2O3:SiO2</v>
      </c>
      <c r="C91" s="42">
        <f>Slag_Effects!C26</f>
        <v>1.6</v>
      </c>
      <c r="D91" s="78">
        <f>Slag_Effects!I26</f>
        <v>6.2401100287085974E-4</v>
      </c>
      <c r="E91" s="79">
        <f t="shared" si="14"/>
        <v>2.4282599931061057E-2</v>
      </c>
    </row>
    <row r="92" spans="1:5" x14ac:dyDescent="0.2">
      <c r="A92" s="31" t="str">
        <f>Slag_Effects!A27</f>
        <v>Cu-Al-Si-O</v>
      </c>
      <c r="B92" s="32" t="str">
        <f>Slag_Effects!B27</f>
        <v>Al2O3:SiO2</v>
      </c>
      <c r="C92" s="46">
        <f>Slag_Effects!C27</f>
        <v>1.8</v>
      </c>
      <c r="D92" s="80">
        <f>Slag_Effects!I27</f>
        <v>6.2407643956849672E-4</v>
      </c>
      <c r="E92" s="81">
        <f t="shared" si="14"/>
        <v>3.4771611674018453E-2</v>
      </c>
    </row>
    <row r="93" spans="1:5" x14ac:dyDescent="0.2">
      <c r="A93" s="28" t="str">
        <f>Slag_Effects!A28</f>
        <v>Cu-Al-Si-O</v>
      </c>
      <c r="B93" s="29" t="str">
        <f>Slag_Effects!B28</f>
        <v>Al2O3:SiO2</v>
      </c>
      <c r="C93" s="42">
        <f>Slag_Effects!C28</f>
        <v>2</v>
      </c>
      <c r="D93" s="78">
        <f>Slag_Effects!I28</f>
        <v>6.2407643956849672E-4</v>
      </c>
      <c r="E93" s="79">
        <f t="shared" si="14"/>
        <v>3.4771611674018453E-2</v>
      </c>
    </row>
    <row r="94" spans="1:5" x14ac:dyDescent="0.2">
      <c r="A94" s="31" t="str">
        <f>Slag_Effects!A29</f>
        <v>Cu-Al-Si-O</v>
      </c>
      <c r="B94" s="32" t="str">
        <f>Slag_Effects!B29</f>
        <v>Al2O3:SiO2</v>
      </c>
      <c r="C94" s="46">
        <f>Slag_Effects!C29</f>
        <v>2.2000000000000002</v>
      </c>
      <c r="D94" s="80">
        <f>Slag_Effects!I29</f>
        <v>6.2407643956849564E-4</v>
      </c>
      <c r="E94" s="81">
        <f t="shared" si="14"/>
        <v>3.4771611673844662E-2</v>
      </c>
    </row>
    <row r="95" spans="1:5" x14ac:dyDescent="0.2">
      <c r="A95" s="28" t="str">
        <f>Slag_Effects!A30</f>
        <v>Cu-Al-Si-O</v>
      </c>
      <c r="B95" s="29" t="str">
        <f>Slag_Effects!B30</f>
        <v>Al2O3:SiO2</v>
      </c>
      <c r="C95" s="42">
        <f>Slag_Effects!C30</f>
        <v>2.4</v>
      </c>
      <c r="D95" s="78">
        <f>Slag_Effects!I30</f>
        <v>6.2407643956849672E-4</v>
      </c>
      <c r="E95" s="79">
        <f t="shared" si="14"/>
        <v>3.4771611674018453E-2</v>
      </c>
    </row>
    <row r="96" spans="1:5" x14ac:dyDescent="0.2">
      <c r="A96" s="31" t="str">
        <f>Slag_Effects!A31</f>
        <v>Cu-Al-Si-O</v>
      </c>
      <c r="B96" s="32" t="str">
        <f>Slag_Effects!B31</f>
        <v>Al2O3:SiO2</v>
      </c>
      <c r="C96" s="46">
        <f>Slag_Effects!C31</f>
        <v>2.6</v>
      </c>
      <c r="D96" s="80">
        <f>Slag_Effects!I31</f>
        <v>6.2407643956849672E-4</v>
      </c>
      <c r="E96" s="81">
        <f t="shared" si="14"/>
        <v>3.4771611674018453E-2</v>
      </c>
    </row>
    <row r="97" spans="1:5" x14ac:dyDescent="0.2">
      <c r="A97" s="28" t="str">
        <f>Slag_Effects!A32</f>
        <v>Cu-Al-Si-O</v>
      </c>
      <c r="B97" s="29" t="str">
        <f>Slag_Effects!B32</f>
        <v>Al2O3:SiO2</v>
      </c>
      <c r="C97" s="42">
        <f>Slag_Effects!C32</f>
        <v>2.8</v>
      </c>
      <c r="D97" s="78">
        <f>Slag_Effects!I32</f>
        <v>6.2407643956849726E-4</v>
      </c>
      <c r="E97" s="79">
        <f t="shared" si="14"/>
        <v>3.4771611674105349E-2</v>
      </c>
    </row>
    <row r="98" spans="1:5" x14ac:dyDescent="0.2">
      <c r="A98" s="37" t="str">
        <f>Slag_Effects!A33</f>
        <v>Cu-Al-Si-O</v>
      </c>
      <c r="B98" s="38" t="str">
        <f>Slag_Effects!B33</f>
        <v>Al2O3:SiO2</v>
      </c>
      <c r="C98" s="50">
        <f>Slag_Effects!C33</f>
        <v>3</v>
      </c>
      <c r="D98" s="82">
        <f>Slag_Effects!I33</f>
        <v>6.2407643956849726E-4</v>
      </c>
      <c r="E98" s="83">
        <f t="shared" si="14"/>
        <v>3.4771611674105349E-2</v>
      </c>
    </row>
  </sheetData>
  <mergeCells count="6">
    <mergeCell ref="A12:H12"/>
    <mergeCell ref="A2:H2"/>
    <mergeCell ref="A1:H1"/>
    <mergeCell ref="A23:H23"/>
    <mergeCell ref="A67:E67"/>
    <mergeCell ref="A22:H22"/>
  </mergeCells>
  <conditionalFormatting sqref="D25:J37">
    <cfRule type="cellIs" dxfId="3" priority="3" operator="lessThan">
      <formula>0</formula>
    </cfRule>
    <cfRule type="cellIs" dxfId="2" priority="4" operator="greaterThanOrEqual">
      <formula>0</formula>
    </cfRule>
  </conditionalFormatting>
  <conditionalFormatting sqref="F14:F20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I73"/>
  <sheetViews>
    <sheetView topLeftCell="B1" zoomScale="75" workbookViewId="0">
      <pane ySplit="1" topLeftCell="A2" activePane="bottomLeft" state="frozen"/>
      <selection pane="bottomLeft" activeCell="H17" sqref="H17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3" width="38" customWidth="1"/>
    <col min="4" max="4" width="14" customWidth="1"/>
    <col min="5" max="6" width="22" customWidth="1"/>
    <col min="7" max="7" width="10" customWidth="1"/>
    <col min="8" max="9" width="14" customWidth="1"/>
  </cols>
  <sheetData>
    <row r="1" spans="1:9" x14ac:dyDescent="0.2">
      <c r="A1" s="105" t="s">
        <v>193</v>
      </c>
      <c r="B1" s="103"/>
      <c r="C1" s="103"/>
      <c r="D1" s="103"/>
      <c r="E1" s="103"/>
      <c r="F1" s="103"/>
      <c r="G1" s="103"/>
      <c r="H1" s="103"/>
      <c r="I1" s="103"/>
    </row>
    <row r="2" spans="1:9" x14ac:dyDescent="0.2">
      <c r="A2" s="109" t="s">
        <v>194</v>
      </c>
      <c r="B2" s="103"/>
      <c r="C2" s="103"/>
      <c r="D2" s="103"/>
      <c r="E2" s="103"/>
      <c r="F2" s="103"/>
      <c r="G2" s="103"/>
      <c r="H2" s="103"/>
      <c r="I2" s="103"/>
    </row>
    <row r="4" spans="1:9" x14ac:dyDescent="0.2">
      <c r="A4" s="111" t="s">
        <v>195</v>
      </c>
      <c r="B4" s="103"/>
      <c r="C4" s="103"/>
      <c r="D4" s="103"/>
      <c r="E4" s="103"/>
      <c r="F4" s="103"/>
      <c r="G4" s="103"/>
      <c r="H4" s="103"/>
      <c r="I4" s="103"/>
    </row>
    <row r="5" spans="1:9" x14ac:dyDescent="0.2">
      <c r="A5" s="113" t="s">
        <v>196</v>
      </c>
      <c r="B5" s="103"/>
      <c r="C5" s="103"/>
      <c r="D5" s="103"/>
      <c r="E5" s="103"/>
      <c r="F5" s="103"/>
      <c r="G5" s="103"/>
      <c r="H5" s="103"/>
      <c r="I5" s="103"/>
    </row>
    <row r="7" spans="1:9" x14ac:dyDescent="0.2">
      <c r="A7" s="25" t="s">
        <v>88</v>
      </c>
      <c r="B7" s="26" t="s">
        <v>197</v>
      </c>
      <c r="C7" s="26" t="s">
        <v>198</v>
      </c>
      <c r="D7" s="26" t="s">
        <v>199</v>
      </c>
      <c r="E7" s="26" t="s">
        <v>200</v>
      </c>
      <c r="F7" s="27" t="s">
        <v>201</v>
      </c>
    </row>
    <row r="8" spans="1:9" ht="16" x14ac:dyDescent="0.2">
      <c r="A8" s="28" t="s">
        <v>202</v>
      </c>
      <c r="B8" s="29">
        <v>3</v>
      </c>
      <c r="C8" s="84" t="s">
        <v>203</v>
      </c>
      <c r="D8" s="85">
        <v>2</v>
      </c>
      <c r="E8" s="86">
        <f>OX_Gibbs!C30</f>
        <v>-159013.8858402578</v>
      </c>
      <c r="F8" s="87">
        <f>OX_Gibbs!F30/1000</f>
        <v>-87.468853364792366</v>
      </c>
    </row>
    <row r="9" spans="1:9" ht="16" x14ac:dyDescent="0.2">
      <c r="A9" s="31" t="s">
        <v>174</v>
      </c>
      <c r="B9" s="32">
        <v>5</v>
      </c>
      <c r="C9" s="88" t="s">
        <v>204</v>
      </c>
      <c r="D9" s="89">
        <v>0.66700000000000004</v>
      </c>
      <c r="E9" s="90">
        <f>OX_Gibbs!O30</f>
        <v>-391060.1072913087</v>
      </c>
      <c r="F9" s="91">
        <f>OX_Gibbs!R30/1000</f>
        <v>-732.29107601531132</v>
      </c>
    </row>
    <row r="10" spans="1:9" ht="16" x14ac:dyDescent="0.2">
      <c r="A10" s="28" t="s">
        <v>205</v>
      </c>
      <c r="B10" s="29">
        <v>2</v>
      </c>
      <c r="C10" s="84" t="s">
        <v>206</v>
      </c>
      <c r="D10" s="85">
        <v>2</v>
      </c>
      <c r="E10" s="86">
        <f>OX_Gibbs!U30</f>
        <v>-365091.53992543783</v>
      </c>
      <c r="F10" s="87">
        <f>OX_Gibbs!X30/1000</f>
        <v>-730.33088132784519</v>
      </c>
    </row>
    <row r="11" spans="1:9" ht="16" x14ac:dyDescent="0.2">
      <c r="A11" s="31" t="s">
        <v>177</v>
      </c>
      <c r="B11" s="32">
        <v>3</v>
      </c>
      <c r="C11" s="88" t="s">
        <v>207</v>
      </c>
      <c r="D11" s="89">
        <v>1</v>
      </c>
      <c r="E11" s="90">
        <f>OX_Gibbs!AA30</f>
        <v>-364560.11111345509</v>
      </c>
      <c r="F11" s="91">
        <f>OX_Gibbs!AD30/1000</f>
        <v>-590.18933907266637</v>
      </c>
    </row>
    <row r="12" spans="1:9" ht="16" x14ac:dyDescent="0.2">
      <c r="A12" s="28" t="s">
        <v>208</v>
      </c>
      <c r="B12" s="29">
        <v>3</v>
      </c>
      <c r="C12" s="84" t="s">
        <v>209</v>
      </c>
      <c r="D12" s="85">
        <v>1</v>
      </c>
      <c r="E12" s="86">
        <f>OX_Gibbs!AG30</f>
        <v>-383762.57927628403</v>
      </c>
      <c r="F12" s="87">
        <f>OX_Gibbs!AJ30/1000</f>
        <v>-618.76704794527825</v>
      </c>
    </row>
    <row r="13" spans="1:9" ht="16" x14ac:dyDescent="0.2">
      <c r="A13" s="31" t="s">
        <v>109</v>
      </c>
      <c r="B13" s="32">
        <v>2</v>
      </c>
      <c r="C13" s="88" t="s">
        <v>210</v>
      </c>
      <c r="D13" s="89">
        <v>2</v>
      </c>
      <c r="E13" s="90">
        <f>OX_Gibbs!AM30</f>
        <v>-235131.7350722072</v>
      </c>
      <c r="F13" s="91">
        <f>OX_Gibbs!AP30/1000</f>
        <v>-301.27683736462581</v>
      </c>
    </row>
    <row r="14" spans="1:9" ht="16" x14ac:dyDescent="0.2">
      <c r="A14" s="28" t="s">
        <v>211</v>
      </c>
      <c r="B14" s="29">
        <v>2</v>
      </c>
      <c r="C14" s="84" t="s">
        <v>212</v>
      </c>
      <c r="D14" s="85">
        <v>2</v>
      </c>
      <c r="E14" s="86">
        <f>OX_Gibbs!AS30</f>
        <v>-394797.26361774758</v>
      </c>
      <c r="F14" s="87">
        <f>OX_Gibbs!AV30/1000</f>
        <v>-878.77799315356162</v>
      </c>
    </row>
    <row r="15" spans="1:9" ht="16" x14ac:dyDescent="0.2">
      <c r="A15" s="31" t="s">
        <v>213</v>
      </c>
      <c r="B15" s="32">
        <v>3</v>
      </c>
      <c r="C15" s="88" t="s">
        <v>214</v>
      </c>
      <c r="D15" s="89">
        <v>1</v>
      </c>
      <c r="E15" s="90">
        <f>OX_Gibbs!AY30</f>
        <v>-437021.9461812987</v>
      </c>
      <c r="F15" s="91">
        <f>OX_Gibbs!BB30/1000</f>
        <v>-763.16813393740983</v>
      </c>
    </row>
    <row r="16" spans="1:9" ht="16" x14ac:dyDescent="0.2">
      <c r="A16" s="28" t="s">
        <v>215</v>
      </c>
      <c r="B16" s="29">
        <v>5</v>
      </c>
      <c r="C16" s="84" t="s">
        <v>216</v>
      </c>
      <c r="D16" s="85">
        <v>0.66700000000000004</v>
      </c>
      <c r="E16" s="86">
        <f>OX_Gibbs!BE30</f>
        <v>-296471.24351546803</v>
      </c>
      <c r="F16" s="87">
        <f>OX_Gibbs!BH30/1000</f>
        <v>-442.30781541664743</v>
      </c>
    </row>
    <row r="17" spans="1:9" ht="16" x14ac:dyDescent="0.2">
      <c r="A17" s="31" t="s">
        <v>120</v>
      </c>
      <c r="B17" s="32">
        <v>2</v>
      </c>
      <c r="C17" s="88" t="s">
        <v>217</v>
      </c>
      <c r="D17" s="89">
        <v>2</v>
      </c>
      <c r="E17" s="90">
        <f>OX_Gibbs!BK30</f>
        <v>-289975.68072158122</v>
      </c>
      <c r="F17" s="91">
        <f>OX_Gibbs!BN30/1000</f>
        <v>-496.36287691945938</v>
      </c>
    </row>
    <row r="18" spans="1:9" ht="16" x14ac:dyDescent="0.2">
      <c r="A18" s="28" t="s">
        <v>172</v>
      </c>
      <c r="B18" s="29">
        <v>7</v>
      </c>
      <c r="C18" s="84" t="s">
        <v>218</v>
      </c>
      <c r="D18" s="85">
        <v>0.4</v>
      </c>
      <c r="E18" s="86">
        <f>OX_Gibbs!CO30</f>
        <v>-305109.31960370252</v>
      </c>
      <c r="F18" s="87">
        <f>OX_Gibbs!CR30/1000</f>
        <v>-346.88652920395992</v>
      </c>
    </row>
    <row r="19" spans="1:9" ht="16" x14ac:dyDescent="0.2">
      <c r="A19" s="31" t="s">
        <v>170</v>
      </c>
      <c r="B19" s="32">
        <v>5</v>
      </c>
      <c r="C19" s="88" t="s">
        <v>219</v>
      </c>
      <c r="D19" s="89">
        <v>0.66700000000000004</v>
      </c>
      <c r="E19" s="90">
        <f>OX_Gibbs!CI30</f>
        <v>-315909.81697200082</v>
      </c>
      <c r="F19" s="91">
        <f>OX_Gibbs!CL30/1000</f>
        <v>-568.57302319325413</v>
      </c>
    </row>
    <row r="20" spans="1:9" ht="16" x14ac:dyDescent="0.2">
      <c r="A20" s="28" t="s">
        <v>220</v>
      </c>
      <c r="B20" s="29">
        <v>5</v>
      </c>
      <c r="C20" s="84" t="s">
        <v>221</v>
      </c>
      <c r="D20" s="85">
        <v>0.66700000000000004</v>
      </c>
      <c r="E20" s="86">
        <f>OX_Gibbs!CU30</f>
        <v>-447180.61824504769</v>
      </c>
      <c r="F20" s="87">
        <f>OX_Gibbs!CX30/1000</f>
        <v>-853.74792880114796</v>
      </c>
    </row>
    <row r="21" spans="1:9" ht="16" x14ac:dyDescent="0.2">
      <c r="A21" s="31" t="s">
        <v>222</v>
      </c>
      <c r="B21" s="32">
        <v>3</v>
      </c>
      <c r="C21" s="88" t="s">
        <v>223</v>
      </c>
      <c r="D21" s="89">
        <v>1</v>
      </c>
      <c r="E21" s="90">
        <f>OX_Gibbs!DA30</f>
        <v>0</v>
      </c>
      <c r="F21" s="91">
        <f>OX_Gibbs!DD30/1000</f>
        <v>-1328.1808049000001</v>
      </c>
    </row>
    <row r="22" spans="1:9" ht="16" x14ac:dyDescent="0.2">
      <c r="A22" s="28" t="s">
        <v>224</v>
      </c>
      <c r="B22" s="29">
        <v>2</v>
      </c>
      <c r="C22" s="84" t="s">
        <v>225</v>
      </c>
      <c r="D22" s="85">
        <v>2</v>
      </c>
      <c r="E22" s="86">
        <f>OX_Gibbs!BQ30</f>
        <v>-200868.58092187779</v>
      </c>
      <c r="F22" s="87">
        <f>OX_Gibbs!BT30/1000</f>
        <v>-163.49178661632661</v>
      </c>
    </row>
    <row r="23" spans="1:9" ht="16" x14ac:dyDescent="0.2">
      <c r="A23" s="31" t="s">
        <v>226</v>
      </c>
      <c r="B23" s="32">
        <v>2</v>
      </c>
      <c r="C23" s="88" t="s">
        <v>227</v>
      </c>
      <c r="D23" s="89">
        <v>2</v>
      </c>
      <c r="E23" s="90">
        <f>OX_Gibbs!BW30</f>
        <v>-214124.9931542023</v>
      </c>
      <c r="F23" s="91">
        <f>OX_Gibbs!BZ30/1000</f>
        <v>-214.08761304110342</v>
      </c>
    </row>
    <row r="24" spans="1:9" ht="16" x14ac:dyDescent="0.2">
      <c r="A24" s="34" t="s">
        <v>228</v>
      </c>
      <c r="B24" s="35">
        <v>2</v>
      </c>
      <c r="C24" s="92" t="s">
        <v>229</v>
      </c>
      <c r="D24" s="93">
        <v>2</v>
      </c>
      <c r="E24" s="94">
        <f>OX_Gibbs!CC30</f>
        <v>0</v>
      </c>
      <c r="F24" s="95">
        <f>OX_Gibbs!CF30/1000</f>
        <v>-223.6241454</v>
      </c>
    </row>
    <row r="26" spans="1:9" x14ac:dyDescent="0.2">
      <c r="A26" s="111" t="s">
        <v>230</v>
      </c>
      <c r="B26" s="103"/>
      <c r="C26" s="103"/>
      <c r="D26" s="103"/>
      <c r="E26" s="103"/>
      <c r="F26" s="103"/>
      <c r="G26" s="103"/>
      <c r="H26" s="103"/>
      <c r="I26" s="103"/>
    </row>
    <row r="27" spans="1:9" x14ac:dyDescent="0.2">
      <c r="A27" s="113" t="s">
        <v>231</v>
      </c>
      <c r="B27" s="103"/>
      <c r="C27" s="103"/>
      <c r="D27" s="103"/>
      <c r="E27" s="103"/>
      <c r="F27" s="103"/>
      <c r="G27" s="103"/>
      <c r="H27" s="103"/>
      <c r="I27" s="103"/>
    </row>
    <row r="29" spans="1:9" x14ac:dyDescent="0.2">
      <c r="A29" s="25" t="s">
        <v>102</v>
      </c>
      <c r="B29" s="26" t="s">
        <v>232</v>
      </c>
      <c r="C29" s="26" t="s">
        <v>104</v>
      </c>
      <c r="D29" s="26" t="s">
        <v>103</v>
      </c>
      <c r="E29" s="26" t="s">
        <v>161</v>
      </c>
      <c r="F29" s="26" t="s">
        <v>233</v>
      </c>
      <c r="G29" s="26" t="s">
        <v>234</v>
      </c>
      <c r="H29" s="26" t="s">
        <v>235</v>
      </c>
      <c r="I29" s="27" t="s">
        <v>236</v>
      </c>
    </row>
    <row r="30" spans="1:9" ht="16" x14ac:dyDescent="0.2">
      <c r="A30" s="28" t="s">
        <v>173</v>
      </c>
      <c r="B30" s="29" t="s">
        <v>237</v>
      </c>
      <c r="C30" s="84" t="s">
        <v>238</v>
      </c>
      <c r="D30" s="29" t="s">
        <v>174</v>
      </c>
      <c r="E30" s="29">
        <v>1</v>
      </c>
      <c r="F30" s="29">
        <v>1</v>
      </c>
      <c r="G30" s="29">
        <v>0.5</v>
      </c>
      <c r="H30" s="29">
        <v>7</v>
      </c>
      <c r="I30" s="30" t="s">
        <v>239</v>
      </c>
    </row>
    <row r="31" spans="1:9" ht="16" x14ac:dyDescent="0.2">
      <c r="A31" s="31" t="s">
        <v>240</v>
      </c>
      <c r="B31" s="32" t="s">
        <v>241</v>
      </c>
      <c r="C31" s="88" t="s">
        <v>242</v>
      </c>
      <c r="D31" s="32" t="s">
        <v>174</v>
      </c>
      <c r="E31" s="32">
        <v>1</v>
      </c>
      <c r="F31" s="32">
        <v>0.5</v>
      </c>
      <c r="G31" s="32">
        <v>0.25</v>
      </c>
      <c r="H31" s="32">
        <v>4</v>
      </c>
      <c r="I31" s="33" t="s">
        <v>241</v>
      </c>
    </row>
    <row r="32" spans="1:9" ht="16" x14ac:dyDescent="0.2">
      <c r="A32" s="28" t="s">
        <v>243</v>
      </c>
      <c r="B32" s="29" t="s">
        <v>244</v>
      </c>
      <c r="C32" s="84" t="s">
        <v>245</v>
      </c>
      <c r="D32" s="29" t="s">
        <v>215</v>
      </c>
      <c r="E32" s="29">
        <v>1</v>
      </c>
      <c r="F32" s="29">
        <v>1</v>
      </c>
      <c r="G32" s="29">
        <v>0.5</v>
      </c>
      <c r="H32" s="29">
        <v>7</v>
      </c>
      <c r="I32" s="30" t="s">
        <v>239</v>
      </c>
    </row>
    <row r="33" spans="1:9" ht="16" x14ac:dyDescent="0.2">
      <c r="A33" s="31" t="s">
        <v>168</v>
      </c>
      <c r="B33" s="32" t="s">
        <v>246</v>
      </c>
      <c r="C33" s="88" t="s">
        <v>247</v>
      </c>
      <c r="D33" s="32" t="s">
        <v>120</v>
      </c>
      <c r="E33" s="32">
        <v>1</v>
      </c>
      <c r="F33" s="32">
        <v>2</v>
      </c>
      <c r="G33" s="32">
        <v>1</v>
      </c>
      <c r="H33" s="32">
        <v>7</v>
      </c>
      <c r="I33" s="33" t="s">
        <v>239</v>
      </c>
    </row>
    <row r="34" spans="1:9" ht="16" x14ac:dyDescent="0.2">
      <c r="A34" s="28" t="s">
        <v>167</v>
      </c>
      <c r="B34" s="29" t="s">
        <v>248</v>
      </c>
      <c r="C34" s="84" t="s">
        <v>249</v>
      </c>
      <c r="D34" s="29" t="s">
        <v>109</v>
      </c>
      <c r="E34" s="29">
        <v>1</v>
      </c>
      <c r="F34" s="29">
        <v>2</v>
      </c>
      <c r="G34" s="29">
        <v>1</v>
      </c>
      <c r="H34" s="29">
        <v>7</v>
      </c>
      <c r="I34" s="30" t="s">
        <v>239</v>
      </c>
    </row>
    <row r="35" spans="1:9" ht="16" x14ac:dyDescent="0.2">
      <c r="A35" s="31" t="s">
        <v>250</v>
      </c>
      <c r="B35" s="32" t="s">
        <v>251</v>
      </c>
      <c r="C35" s="88" t="s">
        <v>252</v>
      </c>
      <c r="D35" s="32" t="s">
        <v>226</v>
      </c>
      <c r="E35" s="32">
        <v>1</v>
      </c>
      <c r="F35" s="32">
        <v>2</v>
      </c>
      <c r="G35" s="32">
        <v>1</v>
      </c>
      <c r="H35" s="32">
        <v>7</v>
      </c>
      <c r="I35" s="33" t="s">
        <v>239</v>
      </c>
    </row>
    <row r="36" spans="1:9" ht="16" x14ac:dyDescent="0.2">
      <c r="A36" s="28" t="s">
        <v>171</v>
      </c>
      <c r="B36" s="29" t="s">
        <v>253</v>
      </c>
      <c r="C36" s="84" t="s">
        <v>254</v>
      </c>
      <c r="D36" s="29" t="s">
        <v>172</v>
      </c>
      <c r="E36" s="29">
        <v>1</v>
      </c>
      <c r="F36" s="29">
        <v>1</v>
      </c>
      <c r="G36" s="29">
        <v>0.5</v>
      </c>
      <c r="H36" s="29">
        <v>9</v>
      </c>
      <c r="I36" s="30" t="s">
        <v>255</v>
      </c>
    </row>
    <row r="37" spans="1:9" ht="16" x14ac:dyDescent="0.2">
      <c r="A37" s="31" t="s">
        <v>175</v>
      </c>
      <c r="B37" s="32" t="s">
        <v>256</v>
      </c>
      <c r="C37" s="88" t="s">
        <v>257</v>
      </c>
      <c r="D37" s="32" t="s">
        <v>172</v>
      </c>
      <c r="E37" s="32">
        <v>3</v>
      </c>
      <c r="F37" s="32">
        <v>1</v>
      </c>
      <c r="G37" s="32">
        <v>1.5</v>
      </c>
      <c r="H37" s="32">
        <v>13</v>
      </c>
      <c r="I37" s="33" t="s">
        <v>255</v>
      </c>
    </row>
    <row r="38" spans="1:9" ht="16" x14ac:dyDescent="0.2">
      <c r="A38" s="28" t="s">
        <v>258</v>
      </c>
      <c r="B38" s="29" t="s">
        <v>259</v>
      </c>
      <c r="C38" s="84" t="s">
        <v>260</v>
      </c>
      <c r="D38" s="29" t="s">
        <v>208</v>
      </c>
      <c r="E38" s="29">
        <v>1</v>
      </c>
      <c r="F38" s="29">
        <v>1</v>
      </c>
      <c r="G38" s="29">
        <v>0.5</v>
      </c>
      <c r="H38" s="29">
        <v>5</v>
      </c>
      <c r="I38" s="30" t="s">
        <v>261</v>
      </c>
    </row>
    <row r="39" spans="1:9" ht="16" x14ac:dyDescent="0.2">
      <c r="A39" s="31" t="s">
        <v>262</v>
      </c>
      <c r="B39" s="32" t="s">
        <v>263</v>
      </c>
      <c r="C39" s="88" t="s">
        <v>264</v>
      </c>
      <c r="D39" s="32" t="s">
        <v>177</v>
      </c>
      <c r="E39" s="32">
        <v>1</v>
      </c>
      <c r="F39" s="32">
        <v>1</v>
      </c>
      <c r="G39" s="32">
        <v>0.5</v>
      </c>
      <c r="H39" s="32">
        <v>5</v>
      </c>
      <c r="I39" s="33" t="s">
        <v>265</v>
      </c>
    </row>
    <row r="40" spans="1:9" ht="16" x14ac:dyDescent="0.2">
      <c r="A40" s="28" t="s">
        <v>176</v>
      </c>
      <c r="B40" s="29" t="s">
        <v>266</v>
      </c>
      <c r="C40" s="84" t="s">
        <v>267</v>
      </c>
      <c r="D40" s="29" t="s">
        <v>177</v>
      </c>
      <c r="E40" s="29">
        <v>2</v>
      </c>
      <c r="F40" s="29">
        <v>1</v>
      </c>
      <c r="G40" s="29">
        <v>1</v>
      </c>
      <c r="H40" s="29">
        <v>7</v>
      </c>
      <c r="I40" s="30" t="s">
        <v>265</v>
      </c>
    </row>
    <row r="41" spans="1:9" ht="16" x14ac:dyDescent="0.2">
      <c r="A41" s="31" t="s">
        <v>268</v>
      </c>
      <c r="B41" s="32" t="s">
        <v>269</v>
      </c>
      <c r="C41" s="88" t="s">
        <v>270</v>
      </c>
      <c r="D41" s="32" t="s">
        <v>205</v>
      </c>
      <c r="E41" s="32">
        <v>1</v>
      </c>
      <c r="F41" s="32">
        <v>1</v>
      </c>
      <c r="G41" s="32">
        <v>0.5</v>
      </c>
      <c r="H41" s="32">
        <v>4</v>
      </c>
      <c r="I41" s="33" t="s">
        <v>271</v>
      </c>
    </row>
    <row r="42" spans="1:9" ht="16" x14ac:dyDescent="0.2">
      <c r="A42" s="28" t="s">
        <v>272</v>
      </c>
      <c r="B42" s="29" t="s">
        <v>273</v>
      </c>
      <c r="C42" s="84" t="s">
        <v>274</v>
      </c>
      <c r="D42" s="29" t="s">
        <v>211</v>
      </c>
      <c r="E42" s="29">
        <v>1</v>
      </c>
      <c r="F42" s="29">
        <v>1</v>
      </c>
      <c r="G42" s="29">
        <v>0.5</v>
      </c>
      <c r="H42" s="29">
        <v>4</v>
      </c>
      <c r="I42" s="30" t="s">
        <v>271</v>
      </c>
    </row>
    <row r="43" spans="1:9" ht="16" x14ac:dyDescent="0.2">
      <c r="A43" s="31" t="s">
        <v>275</v>
      </c>
      <c r="B43" s="32" t="s">
        <v>276</v>
      </c>
      <c r="C43" s="88" t="s">
        <v>277</v>
      </c>
      <c r="D43" s="32" t="s">
        <v>213</v>
      </c>
      <c r="E43" s="32">
        <v>1</v>
      </c>
      <c r="F43" s="32">
        <v>1</v>
      </c>
      <c r="G43" s="32">
        <v>0.5</v>
      </c>
      <c r="H43" s="32">
        <v>5</v>
      </c>
      <c r="I43" s="33" t="s">
        <v>271</v>
      </c>
    </row>
    <row r="44" spans="1:9" ht="16" x14ac:dyDescent="0.2">
      <c r="A44" s="28" t="s">
        <v>278</v>
      </c>
      <c r="B44" s="29" t="s">
        <v>279</v>
      </c>
      <c r="C44" s="84" t="s">
        <v>280</v>
      </c>
      <c r="D44" s="29" t="s">
        <v>224</v>
      </c>
      <c r="E44" s="29">
        <v>1</v>
      </c>
      <c r="F44" s="29">
        <v>1</v>
      </c>
      <c r="G44" s="29">
        <v>0.5</v>
      </c>
      <c r="H44" s="29">
        <v>4</v>
      </c>
      <c r="I44" s="30" t="s">
        <v>281</v>
      </c>
    </row>
    <row r="45" spans="1:9" ht="16" x14ac:dyDescent="0.2">
      <c r="A45" s="31" t="s">
        <v>282</v>
      </c>
      <c r="B45" s="32" t="s">
        <v>283</v>
      </c>
      <c r="C45" s="88" t="s">
        <v>284</v>
      </c>
      <c r="D45" s="32" t="s">
        <v>220</v>
      </c>
      <c r="E45" s="32">
        <v>1</v>
      </c>
      <c r="F45" s="32">
        <v>0.5</v>
      </c>
      <c r="G45" s="32">
        <v>0.25</v>
      </c>
      <c r="H45" s="32">
        <v>4</v>
      </c>
      <c r="I45" s="33" t="s">
        <v>281</v>
      </c>
    </row>
    <row r="46" spans="1:9" ht="16" x14ac:dyDescent="0.2">
      <c r="A46" s="28" t="s">
        <v>285</v>
      </c>
      <c r="B46" s="29" t="s">
        <v>286</v>
      </c>
      <c r="C46" s="84" t="s">
        <v>287</v>
      </c>
      <c r="D46" s="29" t="s">
        <v>222</v>
      </c>
      <c r="E46" s="29">
        <v>1</v>
      </c>
      <c r="F46" s="29">
        <v>1</v>
      </c>
      <c r="G46" s="29">
        <v>0.5</v>
      </c>
      <c r="H46" s="29">
        <v>5</v>
      </c>
      <c r="I46" s="30" t="s">
        <v>271</v>
      </c>
    </row>
    <row r="47" spans="1:9" ht="16" x14ac:dyDescent="0.2">
      <c r="A47" s="37" t="s">
        <v>169</v>
      </c>
      <c r="B47" s="38" t="s">
        <v>288</v>
      </c>
      <c r="C47" s="96" t="s">
        <v>289</v>
      </c>
      <c r="D47" s="38" t="s">
        <v>170</v>
      </c>
      <c r="E47" s="38">
        <v>1</v>
      </c>
      <c r="F47" s="38">
        <v>1</v>
      </c>
      <c r="G47" s="38">
        <v>0.5</v>
      </c>
      <c r="H47" s="38">
        <v>7</v>
      </c>
      <c r="I47" s="39" t="s">
        <v>290</v>
      </c>
    </row>
    <row r="49" spans="1:5" x14ac:dyDescent="0.2">
      <c r="A49" s="111" t="s">
        <v>291</v>
      </c>
      <c r="B49" s="103"/>
      <c r="C49" s="103"/>
      <c r="D49" s="103"/>
      <c r="E49" s="103"/>
    </row>
    <row r="50" spans="1:5" x14ac:dyDescent="0.2">
      <c r="A50" s="113" t="s">
        <v>292</v>
      </c>
      <c r="B50" s="103"/>
      <c r="C50" s="103"/>
      <c r="D50" s="103"/>
      <c r="E50" s="103"/>
    </row>
    <row r="52" spans="1:5" x14ac:dyDescent="0.2">
      <c r="A52" s="52" t="s">
        <v>293</v>
      </c>
      <c r="B52" s="2" t="s">
        <v>294</v>
      </c>
      <c r="C52" s="2" t="s">
        <v>140</v>
      </c>
      <c r="D52" s="3" t="s">
        <v>295</v>
      </c>
    </row>
    <row r="53" spans="1:5" x14ac:dyDescent="0.2">
      <c r="A53" s="16" t="s">
        <v>296</v>
      </c>
      <c r="B53" s="53" t="s">
        <v>297</v>
      </c>
      <c r="C53" s="97">
        <f>OX_Gibbs!O30</f>
        <v>-391060.1072913087</v>
      </c>
      <c r="D53" s="55" t="s">
        <v>298</v>
      </c>
    </row>
    <row r="54" spans="1:5" x14ac:dyDescent="0.2">
      <c r="A54" s="19" t="s">
        <v>299</v>
      </c>
      <c r="B54" s="56" t="s">
        <v>300</v>
      </c>
      <c r="C54" s="56">
        <v>5</v>
      </c>
      <c r="D54" s="58" t="s">
        <v>301</v>
      </c>
    </row>
    <row r="55" spans="1:5" x14ac:dyDescent="0.2">
      <c r="A55" s="16" t="s">
        <v>302</v>
      </c>
      <c r="B55" s="53" t="s">
        <v>303</v>
      </c>
      <c r="C55" s="97">
        <f>C53*C54</f>
        <v>-1955300.5364565435</v>
      </c>
      <c r="D55" s="55" t="s">
        <v>304</v>
      </c>
    </row>
    <row r="56" spans="1:5" x14ac:dyDescent="0.2">
      <c r="A56" s="19" t="s">
        <v>305</v>
      </c>
      <c r="B56" s="56" t="s">
        <v>306</v>
      </c>
      <c r="C56" s="98">
        <f>OX_Gibbs!Q30</f>
        <v>-109852.9008393492</v>
      </c>
      <c r="D56" s="58" t="s">
        <v>304</v>
      </c>
    </row>
    <row r="57" spans="1:5" x14ac:dyDescent="0.2">
      <c r="A57" s="16" t="s">
        <v>307</v>
      </c>
      <c r="B57" s="53" t="s">
        <v>308</v>
      </c>
      <c r="C57" s="97">
        <f>CuFe2O4_Raw!H24</f>
        <v>-424772.08050325222</v>
      </c>
      <c r="D57" s="55" t="s">
        <v>304</v>
      </c>
    </row>
    <row r="58" spans="1:5" x14ac:dyDescent="0.2">
      <c r="A58" s="19" t="s">
        <v>309</v>
      </c>
      <c r="B58" s="56" t="s">
        <v>310</v>
      </c>
      <c r="C58" s="98">
        <f>C55-2*C56-1.5*C57</f>
        <v>-1098436.6140229667</v>
      </c>
      <c r="D58" s="58" t="s">
        <v>304</v>
      </c>
    </row>
    <row r="59" spans="1:5" x14ac:dyDescent="0.2">
      <c r="A59" s="16" t="s">
        <v>311</v>
      </c>
      <c r="B59" s="53" t="s">
        <v>312</v>
      </c>
      <c r="C59" s="97">
        <f>C58/1.5/1000</f>
        <v>-732.29107601531121</v>
      </c>
      <c r="D59" s="55" t="s">
        <v>313</v>
      </c>
    </row>
    <row r="60" spans="1:5" x14ac:dyDescent="0.2">
      <c r="A60" s="22" t="s">
        <v>314</v>
      </c>
      <c r="B60" s="60" t="s">
        <v>315</v>
      </c>
      <c r="C60" s="99">
        <f>OX_Gibbs!R30/1000</f>
        <v>-732.29107601531132</v>
      </c>
      <c r="D60" s="62" t="s">
        <v>313</v>
      </c>
    </row>
    <row r="62" spans="1:5" x14ac:dyDescent="0.2">
      <c r="A62" s="111" t="s">
        <v>316</v>
      </c>
      <c r="B62" s="103"/>
      <c r="C62" s="103"/>
      <c r="D62" s="103"/>
      <c r="E62" s="103"/>
    </row>
    <row r="63" spans="1:5" x14ac:dyDescent="0.2">
      <c r="A63" s="113" t="s">
        <v>317</v>
      </c>
      <c r="B63" s="103"/>
      <c r="C63" s="103"/>
      <c r="D63" s="103"/>
      <c r="E63" s="103"/>
    </row>
    <row r="65" spans="1:4" x14ac:dyDescent="0.2">
      <c r="A65" s="52" t="s">
        <v>293</v>
      </c>
      <c r="B65" s="2" t="s">
        <v>294</v>
      </c>
      <c r="C65" s="2" t="s">
        <v>140</v>
      </c>
      <c r="D65" s="3" t="s">
        <v>295</v>
      </c>
    </row>
    <row r="66" spans="1:4" x14ac:dyDescent="0.2">
      <c r="A66" s="16" t="s">
        <v>296</v>
      </c>
      <c r="B66" s="53" t="s">
        <v>297</v>
      </c>
      <c r="C66" s="97">
        <f>OX_Gibbs!C30</f>
        <v>-159013.8858402578</v>
      </c>
      <c r="D66" s="55" t="s">
        <v>298</v>
      </c>
    </row>
    <row r="67" spans="1:4" x14ac:dyDescent="0.2">
      <c r="A67" s="19" t="s">
        <v>299</v>
      </c>
      <c r="B67" s="56" t="s">
        <v>318</v>
      </c>
      <c r="C67" s="56">
        <v>3</v>
      </c>
      <c r="D67" s="58" t="s">
        <v>301</v>
      </c>
    </row>
    <row r="68" spans="1:4" x14ac:dyDescent="0.2">
      <c r="A68" s="16" t="s">
        <v>302</v>
      </c>
      <c r="B68" s="53" t="s">
        <v>303</v>
      </c>
      <c r="C68" s="97">
        <f>C66*C67</f>
        <v>-477041.65752077341</v>
      </c>
      <c r="D68" s="55" t="s">
        <v>304</v>
      </c>
    </row>
    <row r="69" spans="1:4" x14ac:dyDescent="0.2">
      <c r="A69" s="19" t="s">
        <v>305</v>
      </c>
      <c r="B69" s="56" t="s">
        <v>319</v>
      </c>
      <c r="C69" s="98">
        <f>OX_Gibbs!E30</f>
        <v>-110460.59529337561</v>
      </c>
      <c r="D69" s="58" t="s">
        <v>304</v>
      </c>
    </row>
    <row r="70" spans="1:4" x14ac:dyDescent="0.2">
      <c r="A70" s="16" t="s">
        <v>307</v>
      </c>
      <c r="B70" s="53" t="s">
        <v>308</v>
      </c>
      <c r="C70" s="97">
        <f>CuFe2O4_Raw!H24</f>
        <v>-424772.08050325222</v>
      </c>
      <c r="D70" s="55" t="s">
        <v>304</v>
      </c>
    </row>
    <row r="71" spans="1:4" x14ac:dyDescent="0.2">
      <c r="A71" s="19" t="s">
        <v>309</v>
      </c>
      <c r="B71" s="56" t="s">
        <v>320</v>
      </c>
      <c r="C71" s="98">
        <f>C68-2*C69-0.5*C70</f>
        <v>-43734.426682396093</v>
      </c>
      <c r="D71" s="58" t="s">
        <v>304</v>
      </c>
    </row>
    <row r="72" spans="1:4" x14ac:dyDescent="0.2">
      <c r="A72" s="16" t="s">
        <v>311</v>
      </c>
      <c r="B72" s="53" t="s">
        <v>321</v>
      </c>
      <c r="C72" s="97">
        <f>C71/0.5/1000</f>
        <v>-87.468853364792182</v>
      </c>
      <c r="D72" s="55" t="s">
        <v>313</v>
      </c>
    </row>
    <row r="73" spans="1:4" x14ac:dyDescent="0.2">
      <c r="A73" s="22" t="s">
        <v>314</v>
      </c>
      <c r="B73" s="60" t="s">
        <v>315</v>
      </c>
      <c r="C73" s="99">
        <f>OX_Gibbs!F30/1000</f>
        <v>-87.468853364792366</v>
      </c>
      <c r="D73" s="62" t="s">
        <v>313</v>
      </c>
    </row>
  </sheetData>
  <mergeCells count="10">
    <mergeCell ref="A63:E63"/>
    <mergeCell ref="A27:I27"/>
    <mergeCell ref="A4:I4"/>
    <mergeCell ref="A26:I26"/>
    <mergeCell ref="A50:E50"/>
    <mergeCell ref="A2:I2"/>
    <mergeCell ref="A62:E62"/>
    <mergeCell ref="A5:I5"/>
    <mergeCell ref="A1:I1"/>
    <mergeCell ref="A49:E4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L20"/>
  <sheetViews>
    <sheetView topLeftCell="J1"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30" customWidth="1"/>
    <col min="2" max="2" width="9" customWidth="1"/>
    <col min="3" max="3" width="17" customWidth="1"/>
    <col min="4" max="4" width="20" customWidth="1"/>
    <col min="5" max="6" width="18" customWidth="1"/>
    <col min="7" max="7" width="28" customWidth="1"/>
    <col min="8" max="9" width="29" customWidth="1"/>
    <col min="10" max="11" width="30" customWidth="1"/>
    <col min="12" max="12" width="21" customWidth="1"/>
  </cols>
  <sheetData>
    <row r="1" spans="1:12" x14ac:dyDescent="0.2">
      <c r="A1" s="105" t="s">
        <v>322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2" x14ac:dyDescent="0.2">
      <c r="A2" s="109" t="s">
        <v>323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2" x14ac:dyDescent="0.2">
      <c r="A3" s="25" t="s">
        <v>88</v>
      </c>
      <c r="B3" s="26" t="s">
        <v>89</v>
      </c>
      <c r="C3" s="26" t="s">
        <v>90</v>
      </c>
      <c r="D3" s="26" t="s">
        <v>91</v>
      </c>
      <c r="E3" s="26" t="s">
        <v>92</v>
      </c>
      <c r="F3" s="26" t="s">
        <v>324</v>
      </c>
      <c r="G3" s="26" t="s">
        <v>325</v>
      </c>
      <c r="H3" s="26" t="s">
        <v>326</v>
      </c>
      <c r="I3" s="26" t="s">
        <v>327</v>
      </c>
      <c r="J3" s="26" t="s">
        <v>328</v>
      </c>
      <c r="K3" s="26" t="s">
        <v>329</v>
      </c>
      <c r="L3" s="27" t="s">
        <v>330</v>
      </c>
    </row>
    <row r="4" spans="1:12" x14ac:dyDescent="0.2">
      <c r="A4" s="28" t="s">
        <v>205</v>
      </c>
      <c r="B4" s="29" t="s">
        <v>205</v>
      </c>
      <c r="C4" s="29">
        <v>3.58</v>
      </c>
      <c r="D4" s="29">
        <v>2852</v>
      </c>
      <c r="E4" s="29" t="s">
        <v>331</v>
      </c>
      <c r="F4" s="29" t="s">
        <v>331</v>
      </c>
      <c r="G4" s="29">
        <v>796</v>
      </c>
      <c r="H4" s="29">
        <v>736.5</v>
      </c>
      <c r="I4" s="29">
        <v>642.9</v>
      </c>
      <c r="J4" s="29" t="s">
        <v>332</v>
      </c>
      <c r="K4" s="29" t="s">
        <v>333</v>
      </c>
      <c r="L4" s="30" t="s">
        <v>334</v>
      </c>
    </row>
    <row r="5" spans="1:12" x14ac:dyDescent="0.2">
      <c r="A5" s="31" t="s">
        <v>335</v>
      </c>
      <c r="B5" s="32" t="s">
        <v>174</v>
      </c>
      <c r="C5" s="32">
        <v>3.95</v>
      </c>
      <c r="D5" s="32">
        <v>2072</v>
      </c>
      <c r="E5" s="32" t="s">
        <v>331</v>
      </c>
      <c r="F5" s="32" t="s">
        <v>331</v>
      </c>
      <c r="G5" s="32">
        <v>716.7</v>
      </c>
      <c r="H5" s="32">
        <v>682.7</v>
      </c>
      <c r="I5" s="32">
        <v>644.79999999999995</v>
      </c>
      <c r="J5" s="32" t="s">
        <v>332</v>
      </c>
      <c r="K5" s="32" t="s">
        <v>333</v>
      </c>
      <c r="L5" s="33" t="s">
        <v>336</v>
      </c>
    </row>
    <row r="6" spans="1:12" x14ac:dyDescent="0.2">
      <c r="A6" s="28" t="s">
        <v>211</v>
      </c>
      <c r="B6" s="29" t="s">
        <v>211</v>
      </c>
      <c r="C6" s="29">
        <v>3.34</v>
      </c>
      <c r="D6" s="29">
        <v>2613</v>
      </c>
      <c r="E6" s="29" t="s">
        <v>331</v>
      </c>
      <c r="F6" s="29" t="s">
        <v>331</v>
      </c>
      <c r="G6" s="29">
        <v>870.2</v>
      </c>
      <c r="H6" s="29">
        <v>836.4</v>
      </c>
      <c r="I6" s="29">
        <v>791.3</v>
      </c>
      <c r="J6" s="29" t="s">
        <v>332</v>
      </c>
      <c r="K6" s="29" t="s">
        <v>333</v>
      </c>
      <c r="L6" s="30" t="s">
        <v>337</v>
      </c>
    </row>
    <row r="7" spans="1:12" x14ac:dyDescent="0.2">
      <c r="A7" s="31" t="s">
        <v>338</v>
      </c>
      <c r="B7" s="32" t="s">
        <v>213</v>
      </c>
      <c r="C7" s="32">
        <v>5.68</v>
      </c>
      <c r="D7" s="32">
        <v>2715</v>
      </c>
      <c r="E7" s="32" t="s">
        <v>331</v>
      </c>
      <c r="F7" s="32" t="s">
        <v>331</v>
      </c>
      <c r="G7" s="32">
        <v>718.6</v>
      </c>
      <c r="H7" s="32">
        <v>702.1</v>
      </c>
      <c r="I7" s="32">
        <v>675.7</v>
      </c>
      <c r="J7" s="32" t="s">
        <v>332</v>
      </c>
      <c r="K7" s="32" t="s">
        <v>333</v>
      </c>
      <c r="L7" s="33" t="s">
        <v>339</v>
      </c>
    </row>
    <row r="8" spans="1:12" x14ac:dyDescent="0.2">
      <c r="A8" s="28" t="s">
        <v>340</v>
      </c>
      <c r="B8" s="29" t="s">
        <v>215</v>
      </c>
      <c r="C8" s="29">
        <v>5.22</v>
      </c>
      <c r="D8" s="29">
        <v>2435</v>
      </c>
      <c r="E8" s="29" t="s">
        <v>331</v>
      </c>
      <c r="F8" s="29" t="s">
        <v>331</v>
      </c>
      <c r="G8" s="29">
        <v>385.7</v>
      </c>
      <c r="H8" s="29">
        <v>377.8</v>
      </c>
      <c r="I8" s="29">
        <v>354.8</v>
      </c>
      <c r="J8" s="29" t="s">
        <v>332</v>
      </c>
      <c r="K8" s="29" t="s">
        <v>341</v>
      </c>
      <c r="L8" s="30" t="s">
        <v>342</v>
      </c>
    </row>
    <row r="9" spans="1:12" x14ac:dyDescent="0.2">
      <c r="A9" s="31" t="s">
        <v>343</v>
      </c>
      <c r="B9" s="32" t="s">
        <v>208</v>
      </c>
      <c r="C9" s="32">
        <v>4.2300000000000004</v>
      </c>
      <c r="D9" s="32">
        <v>1843</v>
      </c>
      <c r="E9" s="32" t="s">
        <v>331</v>
      </c>
      <c r="F9" s="32" t="s">
        <v>331</v>
      </c>
      <c r="G9" s="32">
        <v>569.4</v>
      </c>
      <c r="H9" s="32">
        <v>556.70000000000005</v>
      </c>
      <c r="I9" s="32">
        <v>531.29999999999995</v>
      </c>
      <c r="J9" s="32" t="s">
        <v>332</v>
      </c>
      <c r="K9" s="32" t="s">
        <v>333</v>
      </c>
      <c r="L9" s="33" t="s">
        <v>344</v>
      </c>
    </row>
    <row r="10" spans="1:12" x14ac:dyDescent="0.2">
      <c r="A10" s="28" t="s">
        <v>123</v>
      </c>
      <c r="B10" s="29" t="s">
        <v>177</v>
      </c>
      <c r="C10" s="29">
        <v>2.65</v>
      </c>
      <c r="D10" s="29">
        <v>1713</v>
      </c>
      <c r="E10" s="29" t="s">
        <v>331</v>
      </c>
      <c r="F10" s="29" t="s">
        <v>331</v>
      </c>
      <c r="G10" s="29">
        <v>539.4</v>
      </c>
      <c r="H10" s="29">
        <v>529.4</v>
      </c>
      <c r="I10" s="29">
        <v>502.7</v>
      </c>
      <c r="J10" s="29" t="s">
        <v>332</v>
      </c>
      <c r="K10" s="29" t="s">
        <v>345</v>
      </c>
      <c r="L10" s="30" t="s">
        <v>346</v>
      </c>
    </row>
    <row r="11" spans="1:12" x14ac:dyDescent="0.2">
      <c r="A11" s="31" t="s">
        <v>120</v>
      </c>
      <c r="B11" s="32" t="s">
        <v>120</v>
      </c>
      <c r="C11" s="32">
        <v>5.43</v>
      </c>
      <c r="D11" s="32">
        <v>1842</v>
      </c>
      <c r="E11" s="32" t="s">
        <v>331</v>
      </c>
      <c r="F11" s="32" t="s">
        <v>331</v>
      </c>
      <c r="G11" s="32">
        <v>434.1</v>
      </c>
      <c r="H11" s="32">
        <v>433.9</v>
      </c>
      <c r="I11" s="32">
        <v>408.9</v>
      </c>
      <c r="J11" s="32" t="s">
        <v>332</v>
      </c>
      <c r="K11" s="32" t="s">
        <v>333</v>
      </c>
      <c r="L11" s="33" t="s">
        <v>342</v>
      </c>
    </row>
    <row r="12" spans="1:12" x14ac:dyDescent="0.2">
      <c r="A12" s="28" t="s">
        <v>109</v>
      </c>
      <c r="B12" s="29" t="s">
        <v>109</v>
      </c>
      <c r="C12" s="29">
        <v>5.74</v>
      </c>
      <c r="D12" s="29">
        <v>1377</v>
      </c>
      <c r="E12" s="29" t="s">
        <v>331</v>
      </c>
      <c r="F12" s="29" t="s">
        <v>347</v>
      </c>
      <c r="G12" s="29">
        <v>220.4</v>
      </c>
      <c r="H12" s="29">
        <v>230.7</v>
      </c>
      <c r="I12" s="29">
        <v>213.8</v>
      </c>
      <c r="J12" s="29" t="s">
        <v>332</v>
      </c>
      <c r="K12" s="29" t="s">
        <v>333</v>
      </c>
      <c r="L12" s="30" t="s">
        <v>348</v>
      </c>
    </row>
    <row r="13" spans="1:12" x14ac:dyDescent="0.2">
      <c r="A13" s="31" t="s">
        <v>349</v>
      </c>
      <c r="B13" s="32" t="s">
        <v>349</v>
      </c>
      <c r="C13" s="32">
        <v>6.31</v>
      </c>
      <c r="D13" s="32">
        <v>1326</v>
      </c>
      <c r="E13" s="32" t="s">
        <v>331</v>
      </c>
      <c r="F13" s="32" t="s">
        <v>347</v>
      </c>
      <c r="G13" s="32">
        <v>-58.8</v>
      </c>
      <c r="H13" s="32">
        <v>-51.7</v>
      </c>
      <c r="I13" s="32">
        <v>-41</v>
      </c>
      <c r="J13" s="32" t="s">
        <v>350</v>
      </c>
      <c r="K13" s="32" t="s">
        <v>351</v>
      </c>
      <c r="L13" s="33" t="s">
        <v>352</v>
      </c>
    </row>
    <row r="14" spans="1:12" x14ac:dyDescent="0.2">
      <c r="A14" s="28" t="s">
        <v>224</v>
      </c>
      <c r="B14" s="29" t="s">
        <v>224</v>
      </c>
      <c r="C14" s="29">
        <v>6.67</v>
      </c>
      <c r="D14" s="29">
        <v>1955</v>
      </c>
      <c r="E14" s="29" t="s">
        <v>331</v>
      </c>
      <c r="F14" s="29" t="s">
        <v>331</v>
      </c>
      <c r="G14" s="29">
        <v>107.5</v>
      </c>
      <c r="H14" s="29">
        <v>99.5</v>
      </c>
      <c r="I14" s="29">
        <v>76</v>
      </c>
      <c r="J14" s="29" t="s">
        <v>332</v>
      </c>
      <c r="K14" s="100" t="s">
        <v>353</v>
      </c>
      <c r="L14" s="30" t="s">
        <v>354</v>
      </c>
    </row>
    <row r="15" spans="1:12" x14ac:dyDescent="0.2">
      <c r="A15" s="31" t="s">
        <v>226</v>
      </c>
      <c r="B15" s="32" t="s">
        <v>226</v>
      </c>
      <c r="C15" s="32">
        <v>6.44</v>
      </c>
      <c r="D15" s="32">
        <v>1830</v>
      </c>
      <c r="E15" s="32" t="s">
        <v>331</v>
      </c>
      <c r="F15" s="32" t="s">
        <v>331</v>
      </c>
      <c r="G15" s="32">
        <v>134.9</v>
      </c>
      <c r="H15" s="32">
        <v>141.30000000000001</v>
      </c>
      <c r="I15" s="32">
        <v>126.6</v>
      </c>
      <c r="J15" s="32" t="s">
        <v>332</v>
      </c>
      <c r="K15" s="101" t="s">
        <v>355</v>
      </c>
      <c r="L15" s="33" t="s">
        <v>356</v>
      </c>
    </row>
    <row r="16" spans="1:12" x14ac:dyDescent="0.2">
      <c r="A16" s="28" t="s">
        <v>228</v>
      </c>
      <c r="B16" s="29" t="s">
        <v>228</v>
      </c>
      <c r="C16" s="29">
        <v>9.5299999999999994</v>
      </c>
      <c r="D16" s="29">
        <v>888</v>
      </c>
      <c r="E16" s="29" t="s">
        <v>332</v>
      </c>
      <c r="F16" s="29" t="s">
        <v>347</v>
      </c>
      <c r="G16" s="29">
        <v>-34.700000000000003</v>
      </c>
      <c r="H16" s="29">
        <v>81</v>
      </c>
      <c r="I16" s="29">
        <v>136.19999999999999</v>
      </c>
      <c r="J16" s="29" t="s">
        <v>332</v>
      </c>
      <c r="K16" s="100" t="s">
        <v>357</v>
      </c>
      <c r="L16" s="30" t="s">
        <v>358</v>
      </c>
    </row>
    <row r="17" spans="1:12" x14ac:dyDescent="0.2">
      <c r="A17" s="31" t="s">
        <v>359</v>
      </c>
      <c r="B17" s="32" t="s">
        <v>170</v>
      </c>
      <c r="C17" s="32">
        <v>2.5499999999999998</v>
      </c>
      <c r="D17" s="32">
        <v>450</v>
      </c>
      <c r="E17" s="32" t="s">
        <v>331</v>
      </c>
      <c r="F17" s="32" t="s">
        <v>347</v>
      </c>
      <c r="G17" s="32" t="s">
        <v>360</v>
      </c>
      <c r="H17" s="32" t="s">
        <v>360</v>
      </c>
      <c r="I17" s="32">
        <v>481.1</v>
      </c>
      <c r="J17" s="32" t="s">
        <v>332</v>
      </c>
      <c r="K17" s="32" t="s">
        <v>361</v>
      </c>
      <c r="L17" s="33" t="s">
        <v>344</v>
      </c>
    </row>
    <row r="18" spans="1:12" x14ac:dyDescent="0.2">
      <c r="A18" s="28" t="s">
        <v>115</v>
      </c>
      <c r="B18" s="29" t="s">
        <v>172</v>
      </c>
      <c r="C18" s="29">
        <v>3.36</v>
      </c>
      <c r="D18" s="29">
        <v>690</v>
      </c>
      <c r="E18" s="29" t="s">
        <v>331</v>
      </c>
      <c r="F18" s="29" t="s">
        <v>347</v>
      </c>
      <c r="G18" s="29">
        <v>257.2</v>
      </c>
      <c r="H18" s="29">
        <v>267</v>
      </c>
      <c r="I18" s="29">
        <v>259.39999999999998</v>
      </c>
      <c r="J18" s="29" t="s">
        <v>332</v>
      </c>
      <c r="K18" s="100" t="s">
        <v>362</v>
      </c>
      <c r="L18" s="30" t="s">
        <v>363</v>
      </c>
    </row>
    <row r="19" spans="1:12" x14ac:dyDescent="0.2">
      <c r="A19" s="31" t="s">
        <v>364</v>
      </c>
      <c r="B19" s="32" t="s">
        <v>220</v>
      </c>
      <c r="C19" s="32">
        <v>6.51</v>
      </c>
      <c r="D19" s="32">
        <v>2315</v>
      </c>
      <c r="E19" s="32" t="s">
        <v>331</v>
      </c>
      <c r="F19" s="32" t="s">
        <v>331</v>
      </c>
      <c r="G19" s="32">
        <v>813</v>
      </c>
      <c r="H19" s="32">
        <v>795.2</v>
      </c>
      <c r="I19" s="32">
        <v>766.3</v>
      </c>
      <c r="J19" s="32" t="s">
        <v>332</v>
      </c>
      <c r="K19" s="32" t="s">
        <v>365</v>
      </c>
      <c r="L19" s="33" t="s">
        <v>366</v>
      </c>
    </row>
    <row r="20" spans="1:12" x14ac:dyDescent="0.2">
      <c r="A20" s="34" t="s">
        <v>367</v>
      </c>
      <c r="B20" s="35" t="s">
        <v>222</v>
      </c>
      <c r="C20" s="35">
        <v>7.22</v>
      </c>
      <c r="D20" s="35">
        <v>2400</v>
      </c>
      <c r="E20" s="35" t="s">
        <v>332</v>
      </c>
      <c r="F20" s="35" t="s">
        <v>331</v>
      </c>
      <c r="G20" s="35">
        <v>997.2</v>
      </c>
      <c r="H20" s="35">
        <v>1156.3</v>
      </c>
      <c r="I20" s="35">
        <v>1240.7</v>
      </c>
      <c r="J20" s="35" t="s">
        <v>332</v>
      </c>
      <c r="K20" s="35" t="s">
        <v>333</v>
      </c>
      <c r="L20" s="36" t="s">
        <v>368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J21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2" width="30" customWidth="1"/>
    <col min="3" max="3" width="8" customWidth="1"/>
    <col min="4" max="4" width="30" customWidth="1"/>
    <col min="5" max="5" width="21" customWidth="1"/>
    <col min="6" max="7" width="22" customWidth="1"/>
    <col min="8" max="8" width="28" customWidth="1"/>
    <col min="9" max="9" width="30" customWidth="1"/>
    <col min="10" max="10" width="25" customWidth="1"/>
  </cols>
  <sheetData>
    <row r="1" spans="1:10" x14ac:dyDescent="0.2">
      <c r="A1" s="105" t="s">
        <v>369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x14ac:dyDescent="0.2">
      <c r="A2" s="109" t="s">
        <v>370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x14ac:dyDescent="0.2">
      <c r="A3" s="25" t="s">
        <v>102</v>
      </c>
      <c r="B3" s="26" t="s">
        <v>232</v>
      </c>
      <c r="C3" s="26" t="s">
        <v>88</v>
      </c>
      <c r="D3" s="26" t="s">
        <v>104</v>
      </c>
      <c r="E3" s="26" t="s">
        <v>371</v>
      </c>
      <c r="F3" s="26" t="s">
        <v>372</v>
      </c>
      <c r="G3" s="26" t="s">
        <v>373</v>
      </c>
      <c r="H3" s="26" t="s">
        <v>374</v>
      </c>
      <c r="I3" s="26" t="s">
        <v>375</v>
      </c>
      <c r="J3" s="27" t="s">
        <v>165</v>
      </c>
    </row>
    <row r="4" spans="1:10" x14ac:dyDescent="0.2">
      <c r="A4" s="28" t="s">
        <v>173</v>
      </c>
      <c r="B4" s="29" t="s">
        <v>376</v>
      </c>
      <c r="C4" s="29" t="s">
        <v>174</v>
      </c>
      <c r="D4" s="29" t="s">
        <v>377</v>
      </c>
      <c r="E4" s="29">
        <v>-72.7</v>
      </c>
      <c r="F4" s="29">
        <v>-38.799999999999997</v>
      </c>
      <c r="G4" s="29">
        <v>-32.299999999999997</v>
      </c>
      <c r="H4" s="29" t="s">
        <v>378</v>
      </c>
      <c r="I4" s="29" t="s">
        <v>379</v>
      </c>
      <c r="J4" s="30" t="s">
        <v>380</v>
      </c>
    </row>
    <row r="5" spans="1:10" x14ac:dyDescent="0.2">
      <c r="A5" s="31" t="s">
        <v>240</v>
      </c>
      <c r="B5" s="32" t="s">
        <v>381</v>
      </c>
      <c r="C5" s="32" t="s">
        <v>174</v>
      </c>
      <c r="D5" s="32" t="s">
        <v>382</v>
      </c>
      <c r="E5" s="32">
        <v>-52.5</v>
      </c>
      <c r="F5" s="32">
        <v>-35</v>
      </c>
      <c r="G5" s="32">
        <v>-30.1</v>
      </c>
      <c r="H5" s="32" t="s">
        <v>378</v>
      </c>
      <c r="I5" s="32" t="s">
        <v>383</v>
      </c>
      <c r="J5" s="33" t="s">
        <v>380</v>
      </c>
    </row>
    <row r="6" spans="1:10" x14ac:dyDescent="0.2">
      <c r="A6" s="28" t="s">
        <v>243</v>
      </c>
      <c r="B6" s="29" t="s">
        <v>384</v>
      </c>
      <c r="C6" s="29" t="s">
        <v>215</v>
      </c>
      <c r="D6" s="29" t="s">
        <v>385</v>
      </c>
      <c r="E6" s="29">
        <v>-82.3</v>
      </c>
      <c r="F6" s="29">
        <v>-43.7</v>
      </c>
      <c r="G6" s="29">
        <v>-30</v>
      </c>
      <c r="H6" s="29" t="s">
        <v>386</v>
      </c>
      <c r="I6" s="29" t="s">
        <v>387</v>
      </c>
      <c r="J6" s="30" t="s">
        <v>380</v>
      </c>
    </row>
    <row r="7" spans="1:10" x14ac:dyDescent="0.2">
      <c r="A7" s="31" t="s">
        <v>168</v>
      </c>
      <c r="B7" s="32" t="s">
        <v>388</v>
      </c>
      <c r="C7" s="32" t="s">
        <v>120</v>
      </c>
      <c r="D7" s="32" t="s">
        <v>247</v>
      </c>
      <c r="E7" s="32">
        <v>-161.80000000000001</v>
      </c>
      <c r="F7" s="32">
        <v>-79.2</v>
      </c>
      <c r="G7" s="32">
        <v>-64.400000000000006</v>
      </c>
      <c r="H7" s="32" t="s">
        <v>389</v>
      </c>
      <c r="I7" s="32" t="s">
        <v>390</v>
      </c>
      <c r="J7" s="33" t="s">
        <v>380</v>
      </c>
    </row>
    <row r="8" spans="1:10" x14ac:dyDescent="0.2">
      <c r="A8" s="28" t="s">
        <v>167</v>
      </c>
      <c r="B8" s="29" t="s">
        <v>391</v>
      </c>
      <c r="C8" s="29" t="s">
        <v>109</v>
      </c>
      <c r="D8" s="29" t="s">
        <v>249</v>
      </c>
      <c r="E8" s="29">
        <v>-235.7</v>
      </c>
      <c r="F8" s="29">
        <v>-149.6</v>
      </c>
      <c r="G8" s="29">
        <v>-111.9</v>
      </c>
      <c r="H8" s="29" t="s">
        <v>389</v>
      </c>
      <c r="I8" s="29" t="s">
        <v>390</v>
      </c>
      <c r="J8" s="30" t="s">
        <v>380</v>
      </c>
    </row>
    <row r="9" spans="1:10" x14ac:dyDescent="0.2">
      <c r="A9" s="31" t="s">
        <v>171</v>
      </c>
      <c r="B9" s="32" t="s">
        <v>392</v>
      </c>
      <c r="C9" s="32" t="s">
        <v>172</v>
      </c>
      <c r="D9" s="32" t="s">
        <v>393</v>
      </c>
      <c r="E9" s="32">
        <v>-66.7</v>
      </c>
      <c r="F9" s="32">
        <v>-49.5</v>
      </c>
      <c r="G9" s="32">
        <v>-45</v>
      </c>
      <c r="H9" s="32" t="s">
        <v>394</v>
      </c>
      <c r="I9" s="32" t="s">
        <v>390</v>
      </c>
      <c r="J9" s="33" t="s">
        <v>380</v>
      </c>
    </row>
    <row r="10" spans="1:10" x14ac:dyDescent="0.2">
      <c r="A10" s="28" t="s">
        <v>175</v>
      </c>
      <c r="B10" s="29" t="s">
        <v>395</v>
      </c>
      <c r="C10" s="29" t="s">
        <v>172</v>
      </c>
      <c r="D10" s="29" t="s">
        <v>396</v>
      </c>
      <c r="E10" s="29">
        <v>-198.7</v>
      </c>
      <c r="F10" s="29">
        <v>-127.1</v>
      </c>
      <c r="G10" s="29">
        <v>-109.2</v>
      </c>
      <c r="H10" s="29" t="s">
        <v>394</v>
      </c>
      <c r="I10" s="29" t="s">
        <v>390</v>
      </c>
      <c r="J10" s="30" t="s">
        <v>380</v>
      </c>
    </row>
    <row r="11" spans="1:10" x14ac:dyDescent="0.2">
      <c r="A11" s="31" t="s">
        <v>258</v>
      </c>
      <c r="B11" s="32" t="s">
        <v>397</v>
      </c>
      <c r="C11" s="32" t="s">
        <v>208</v>
      </c>
      <c r="D11" s="32" t="s">
        <v>398</v>
      </c>
      <c r="E11" s="32">
        <v>-66.2</v>
      </c>
      <c r="F11" s="32">
        <v>-37.299999999999997</v>
      </c>
      <c r="G11" s="32">
        <v>-36.799999999999997</v>
      </c>
      <c r="H11" s="32" t="s">
        <v>394</v>
      </c>
      <c r="I11" s="32" t="s">
        <v>390</v>
      </c>
      <c r="J11" s="33" t="s">
        <v>380</v>
      </c>
    </row>
    <row r="12" spans="1:10" x14ac:dyDescent="0.2">
      <c r="A12" s="28" t="s">
        <v>262</v>
      </c>
      <c r="B12" s="29" t="s">
        <v>399</v>
      </c>
      <c r="C12" s="29" t="s">
        <v>177</v>
      </c>
      <c r="D12" s="29" t="s">
        <v>400</v>
      </c>
      <c r="E12" s="29">
        <v>-66.2</v>
      </c>
      <c r="F12" s="29">
        <v>-32.9</v>
      </c>
      <c r="G12" s="29">
        <v>-26.2</v>
      </c>
      <c r="H12" s="29" t="s">
        <v>394</v>
      </c>
      <c r="I12" s="29" t="s">
        <v>401</v>
      </c>
      <c r="J12" s="30" t="s">
        <v>380</v>
      </c>
    </row>
    <row r="13" spans="1:10" x14ac:dyDescent="0.2">
      <c r="A13" s="31" t="s">
        <v>176</v>
      </c>
      <c r="B13" s="32" t="s">
        <v>402</v>
      </c>
      <c r="C13" s="32" t="s">
        <v>177</v>
      </c>
      <c r="D13" s="32" t="s">
        <v>267</v>
      </c>
      <c r="E13" s="32">
        <v>-132.19999999999999</v>
      </c>
      <c r="F13" s="32">
        <v>-65.7</v>
      </c>
      <c r="G13" s="32">
        <v>-52.2</v>
      </c>
      <c r="H13" s="32" t="s">
        <v>394</v>
      </c>
      <c r="I13" s="32" t="s">
        <v>401</v>
      </c>
      <c r="J13" s="33" t="s">
        <v>380</v>
      </c>
    </row>
    <row r="14" spans="1:10" x14ac:dyDescent="0.2">
      <c r="A14" s="28" t="s">
        <v>268</v>
      </c>
      <c r="B14" s="29" t="s">
        <v>403</v>
      </c>
      <c r="C14" s="29" t="s">
        <v>205</v>
      </c>
      <c r="D14" s="29" t="s">
        <v>404</v>
      </c>
      <c r="E14" s="29">
        <v>-67.900000000000006</v>
      </c>
      <c r="F14" s="29">
        <v>-33.9</v>
      </c>
      <c r="G14" s="29">
        <v>-26.1</v>
      </c>
      <c r="H14" s="29" t="s">
        <v>405</v>
      </c>
      <c r="I14" s="29" t="s">
        <v>406</v>
      </c>
      <c r="J14" s="30" t="s">
        <v>380</v>
      </c>
    </row>
    <row r="15" spans="1:10" x14ac:dyDescent="0.2">
      <c r="A15" s="31" t="s">
        <v>272</v>
      </c>
      <c r="B15" s="32" t="s">
        <v>407</v>
      </c>
      <c r="C15" s="32" t="s">
        <v>211</v>
      </c>
      <c r="D15" s="32" t="s">
        <v>408</v>
      </c>
      <c r="E15" s="32">
        <v>-67.3</v>
      </c>
      <c r="F15" s="32">
        <v>-36.6</v>
      </c>
      <c r="G15" s="32">
        <v>-30.7</v>
      </c>
      <c r="H15" s="32" t="s">
        <v>409</v>
      </c>
      <c r="I15" s="32" t="s">
        <v>406</v>
      </c>
      <c r="J15" s="33" t="s">
        <v>380</v>
      </c>
    </row>
    <row r="16" spans="1:10" x14ac:dyDescent="0.2">
      <c r="A16" s="28" t="s">
        <v>275</v>
      </c>
      <c r="B16" s="29" t="s">
        <v>410</v>
      </c>
      <c r="C16" s="29" t="s">
        <v>213</v>
      </c>
      <c r="D16" s="29" t="s">
        <v>411</v>
      </c>
      <c r="E16" s="29">
        <v>-66.3</v>
      </c>
      <c r="F16" s="29">
        <v>-32.200000000000003</v>
      </c>
      <c r="G16" s="29">
        <v>-25.3</v>
      </c>
      <c r="H16" s="29" t="s">
        <v>394</v>
      </c>
      <c r="I16" s="29" t="s">
        <v>412</v>
      </c>
      <c r="J16" s="30" t="s">
        <v>380</v>
      </c>
    </row>
    <row r="17" spans="1:10" x14ac:dyDescent="0.2">
      <c r="A17" s="31" t="s">
        <v>278</v>
      </c>
      <c r="B17" s="32" t="s">
        <v>413</v>
      </c>
      <c r="C17" s="32" t="s">
        <v>224</v>
      </c>
      <c r="D17" s="32" t="s">
        <v>414</v>
      </c>
      <c r="E17" s="32">
        <v>-70.599999999999994</v>
      </c>
      <c r="F17" s="32">
        <v>-35.4</v>
      </c>
      <c r="G17" s="32">
        <v>-27.3</v>
      </c>
      <c r="H17" s="32" t="s">
        <v>394</v>
      </c>
      <c r="I17" s="32" t="s">
        <v>406</v>
      </c>
      <c r="J17" s="33" t="s">
        <v>380</v>
      </c>
    </row>
    <row r="18" spans="1:10" x14ac:dyDescent="0.2">
      <c r="A18" s="28" t="s">
        <v>250</v>
      </c>
      <c r="B18" s="29" t="s">
        <v>415</v>
      </c>
      <c r="C18" s="29" t="s">
        <v>226</v>
      </c>
      <c r="D18" s="29" t="s">
        <v>252</v>
      </c>
      <c r="E18" s="29">
        <v>-91.4</v>
      </c>
      <c r="F18" s="29">
        <v>-40.799999999999997</v>
      </c>
      <c r="G18" s="29">
        <v>-35.799999999999997</v>
      </c>
      <c r="H18" s="29" t="s">
        <v>416</v>
      </c>
      <c r="I18" s="29" t="s">
        <v>406</v>
      </c>
      <c r="J18" s="30" t="s">
        <v>380</v>
      </c>
    </row>
    <row r="19" spans="1:10" x14ac:dyDescent="0.2">
      <c r="A19" s="31" t="s">
        <v>282</v>
      </c>
      <c r="B19" s="32" t="s">
        <v>417</v>
      </c>
      <c r="C19" s="32" t="s">
        <v>220</v>
      </c>
      <c r="D19" s="32" t="s">
        <v>418</v>
      </c>
      <c r="E19" s="32">
        <v>-50.9</v>
      </c>
      <c r="F19" s="32">
        <v>-31.1</v>
      </c>
      <c r="G19" s="32">
        <v>-27.8</v>
      </c>
      <c r="H19" s="32" t="s">
        <v>419</v>
      </c>
      <c r="I19" s="32" t="s">
        <v>420</v>
      </c>
      <c r="J19" s="33" t="s">
        <v>380</v>
      </c>
    </row>
    <row r="20" spans="1:10" x14ac:dyDescent="0.2">
      <c r="A20" s="28" t="s">
        <v>285</v>
      </c>
      <c r="B20" s="29" t="s">
        <v>421</v>
      </c>
      <c r="C20" s="29" t="s">
        <v>222</v>
      </c>
      <c r="D20" s="29" t="s">
        <v>422</v>
      </c>
      <c r="E20" s="29" t="s">
        <v>99</v>
      </c>
      <c r="F20" s="29" t="s">
        <v>99</v>
      </c>
      <c r="G20" s="29" t="s">
        <v>99</v>
      </c>
      <c r="H20" s="29" t="s">
        <v>394</v>
      </c>
      <c r="I20" s="29" t="s">
        <v>423</v>
      </c>
      <c r="J20" s="30" t="s">
        <v>99</v>
      </c>
    </row>
    <row r="21" spans="1:10" x14ac:dyDescent="0.2">
      <c r="A21" s="37" t="s">
        <v>169</v>
      </c>
      <c r="B21" s="38" t="s">
        <v>424</v>
      </c>
      <c r="C21" s="38" t="s">
        <v>170</v>
      </c>
      <c r="D21" s="38" t="s">
        <v>425</v>
      </c>
      <c r="E21" s="38">
        <v>-79.7</v>
      </c>
      <c r="F21" s="38">
        <v>-51.3</v>
      </c>
      <c r="G21" s="38">
        <v>-47.7</v>
      </c>
      <c r="H21" s="38" t="s">
        <v>426</v>
      </c>
      <c r="I21" s="38" t="s">
        <v>390</v>
      </c>
      <c r="J21" s="39" t="s">
        <v>380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M288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8" customWidth="1"/>
    <col min="4" max="4" width="9" customWidth="1"/>
    <col min="5" max="5" width="12" customWidth="1"/>
    <col min="6" max="6" width="18" customWidth="1"/>
    <col min="7" max="7" width="22" customWidth="1"/>
    <col min="8" max="8" width="26" customWidth="1"/>
    <col min="9" max="9" width="25" customWidth="1"/>
    <col min="10" max="12" width="8" customWidth="1"/>
    <col min="13" max="13" width="19" customWidth="1"/>
  </cols>
  <sheetData>
    <row r="1" spans="1:13" x14ac:dyDescent="0.2">
      <c r="A1" s="105" t="s">
        <v>427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3" x14ac:dyDescent="0.2">
      <c r="A2" s="109" t="s">
        <v>428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3" x14ac:dyDescent="0.2">
      <c r="A3" s="25" t="s">
        <v>429</v>
      </c>
      <c r="B3" s="26" t="s">
        <v>430</v>
      </c>
      <c r="C3" s="26" t="s">
        <v>431</v>
      </c>
      <c r="D3" s="26" t="s">
        <v>432</v>
      </c>
      <c r="E3" s="26" t="s">
        <v>433</v>
      </c>
      <c r="F3" s="26" t="s">
        <v>434</v>
      </c>
      <c r="G3" s="26" t="s">
        <v>435</v>
      </c>
      <c r="H3" s="26" t="s">
        <v>436</v>
      </c>
      <c r="I3" s="26" t="s">
        <v>437</v>
      </c>
      <c r="J3" s="26" t="s">
        <v>149</v>
      </c>
      <c r="K3" s="26" t="s">
        <v>161</v>
      </c>
      <c r="L3" s="26" t="s">
        <v>438</v>
      </c>
      <c r="M3" s="27" t="s">
        <v>439</v>
      </c>
    </row>
    <row r="4" spans="1:13" x14ac:dyDescent="0.2">
      <c r="A4" s="28" t="s">
        <v>167</v>
      </c>
      <c r="B4" s="29" t="s">
        <v>109</v>
      </c>
      <c r="C4" s="29">
        <v>800</v>
      </c>
      <c r="D4" s="29">
        <v>526.85</v>
      </c>
      <c r="E4" s="29">
        <v>-271.02999999999997</v>
      </c>
      <c r="F4" s="29">
        <v>24.4</v>
      </c>
      <c r="G4" s="29">
        <v>10.38</v>
      </c>
      <c r="H4" s="29">
        <v>-246.63</v>
      </c>
      <c r="I4" s="29">
        <v>-236.25</v>
      </c>
      <c r="J4" s="29">
        <v>2.5499999999999998E-2</v>
      </c>
      <c r="K4" s="29">
        <v>1</v>
      </c>
      <c r="L4" s="29">
        <v>1</v>
      </c>
      <c r="M4" s="30" t="str">
        <f t="shared" ref="M4:M67" si="0">IF(H4&lt;-10,"ROBUST",IF(H4&lt;0,"MARGINAL",IF(H4&lt;15,"UNCERTAIN","UNFAVORABLE")))</f>
        <v>ROBUST</v>
      </c>
    </row>
    <row r="5" spans="1:13" x14ac:dyDescent="0.2">
      <c r="A5" s="31" t="s">
        <v>167</v>
      </c>
      <c r="B5" s="32" t="s">
        <v>109</v>
      </c>
      <c r="C5" s="32">
        <v>825</v>
      </c>
      <c r="D5" s="32">
        <v>551.85</v>
      </c>
      <c r="E5" s="32">
        <v>-267.08999999999997</v>
      </c>
      <c r="F5" s="32">
        <v>25.17</v>
      </c>
      <c r="G5" s="32">
        <v>10.7</v>
      </c>
      <c r="H5" s="32">
        <v>-241.93</v>
      </c>
      <c r="I5" s="32">
        <v>-231.22</v>
      </c>
      <c r="J5" s="32">
        <v>2.5499999999999998E-2</v>
      </c>
      <c r="K5" s="32">
        <v>1</v>
      </c>
      <c r="L5" s="32">
        <v>1</v>
      </c>
      <c r="M5" s="33" t="str">
        <f t="shared" si="0"/>
        <v>ROBUST</v>
      </c>
    </row>
    <row r="6" spans="1:13" x14ac:dyDescent="0.2">
      <c r="A6" s="28" t="s">
        <v>167</v>
      </c>
      <c r="B6" s="29" t="s">
        <v>109</v>
      </c>
      <c r="C6" s="29">
        <v>850</v>
      </c>
      <c r="D6" s="29">
        <v>576.85</v>
      </c>
      <c r="E6" s="29">
        <v>-262.70999999999998</v>
      </c>
      <c r="F6" s="29">
        <v>25.93</v>
      </c>
      <c r="G6" s="29">
        <v>11.03</v>
      </c>
      <c r="H6" s="29">
        <v>-236.79</v>
      </c>
      <c r="I6" s="29">
        <v>-225.76</v>
      </c>
      <c r="J6" s="29">
        <v>2.5499999999999998E-2</v>
      </c>
      <c r="K6" s="29">
        <v>1</v>
      </c>
      <c r="L6" s="29">
        <v>1</v>
      </c>
      <c r="M6" s="30" t="str">
        <f t="shared" si="0"/>
        <v>ROBUST</v>
      </c>
    </row>
    <row r="7" spans="1:13" x14ac:dyDescent="0.2">
      <c r="A7" s="31" t="s">
        <v>167</v>
      </c>
      <c r="B7" s="32" t="s">
        <v>109</v>
      </c>
      <c r="C7" s="32">
        <v>875</v>
      </c>
      <c r="D7" s="32">
        <v>601.85</v>
      </c>
      <c r="E7" s="32">
        <v>-258.17</v>
      </c>
      <c r="F7" s="32">
        <v>26.69</v>
      </c>
      <c r="G7" s="32">
        <v>11.35</v>
      </c>
      <c r="H7" s="32">
        <v>-231.48</v>
      </c>
      <c r="I7" s="32">
        <v>-220.12</v>
      </c>
      <c r="J7" s="32">
        <v>2.5499999999999998E-2</v>
      </c>
      <c r="K7" s="32">
        <v>1</v>
      </c>
      <c r="L7" s="32">
        <v>1</v>
      </c>
      <c r="M7" s="33" t="str">
        <f t="shared" si="0"/>
        <v>ROBUST</v>
      </c>
    </row>
    <row r="8" spans="1:13" x14ac:dyDescent="0.2">
      <c r="A8" s="28" t="s">
        <v>167</v>
      </c>
      <c r="B8" s="29" t="s">
        <v>109</v>
      </c>
      <c r="C8" s="29">
        <v>900</v>
      </c>
      <c r="D8" s="29">
        <v>626.85</v>
      </c>
      <c r="E8" s="29">
        <v>-253.64</v>
      </c>
      <c r="F8" s="29">
        <v>27.45</v>
      </c>
      <c r="G8" s="29">
        <v>11.68</v>
      </c>
      <c r="H8" s="29">
        <v>-226.18</v>
      </c>
      <c r="I8" s="29">
        <v>-214.51</v>
      </c>
      <c r="J8" s="29">
        <v>2.5499999999999998E-2</v>
      </c>
      <c r="K8" s="29">
        <v>1</v>
      </c>
      <c r="L8" s="29">
        <v>1</v>
      </c>
      <c r="M8" s="30" t="str">
        <f t="shared" si="0"/>
        <v>ROBUST</v>
      </c>
    </row>
    <row r="9" spans="1:13" x14ac:dyDescent="0.2">
      <c r="A9" s="31" t="s">
        <v>167</v>
      </c>
      <c r="B9" s="32" t="s">
        <v>109</v>
      </c>
      <c r="C9" s="32">
        <v>925</v>
      </c>
      <c r="D9" s="32">
        <v>651.85</v>
      </c>
      <c r="E9" s="32">
        <v>-249.13</v>
      </c>
      <c r="F9" s="32">
        <v>28.22</v>
      </c>
      <c r="G9" s="32">
        <v>12</v>
      </c>
      <c r="H9" s="32">
        <v>-220.91</v>
      </c>
      <c r="I9" s="32">
        <v>-208.91</v>
      </c>
      <c r="J9" s="32">
        <v>2.5499999999999998E-2</v>
      </c>
      <c r="K9" s="32">
        <v>1</v>
      </c>
      <c r="L9" s="32">
        <v>1</v>
      </c>
      <c r="M9" s="33" t="str">
        <f t="shared" si="0"/>
        <v>ROBUST</v>
      </c>
    </row>
    <row r="10" spans="1:13" x14ac:dyDescent="0.2">
      <c r="A10" s="28" t="s">
        <v>167</v>
      </c>
      <c r="B10" s="29" t="s">
        <v>109</v>
      </c>
      <c r="C10" s="29">
        <v>950</v>
      </c>
      <c r="D10" s="29">
        <v>676.85</v>
      </c>
      <c r="E10" s="29">
        <v>-244.63</v>
      </c>
      <c r="F10" s="29">
        <v>28.98</v>
      </c>
      <c r="G10" s="29">
        <v>12.33</v>
      </c>
      <c r="H10" s="29">
        <v>-215.65</v>
      </c>
      <c r="I10" s="29">
        <v>-203.33</v>
      </c>
      <c r="J10" s="29">
        <v>2.5499999999999998E-2</v>
      </c>
      <c r="K10" s="29">
        <v>1</v>
      </c>
      <c r="L10" s="29">
        <v>1</v>
      </c>
      <c r="M10" s="30" t="str">
        <f t="shared" si="0"/>
        <v>ROBUST</v>
      </c>
    </row>
    <row r="11" spans="1:13" x14ac:dyDescent="0.2">
      <c r="A11" s="31" t="s">
        <v>167</v>
      </c>
      <c r="B11" s="32" t="s">
        <v>109</v>
      </c>
      <c r="C11" s="32">
        <v>975</v>
      </c>
      <c r="D11" s="32">
        <v>701.85</v>
      </c>
      <c r="E11" s="32">
        <v>-240.16</v>
      </c>
      <c r="F11" s="32">
        <v>29.74</v>
      </c>
      <c r="G11" s="32">
        <v>12.65</v>
      </c>
      <c r="H11" s="32">
        <v>-210.41</v>
      </c>
      <c r="I11" s="32">
        <v>-197.76</v>
      </c>
      <c r="J11" s="32">
        <v>2.5499999999999998E-2</v>
      </c>
      <c r="K11" s="32">
        <v>1</v>
      </c>
      <c r="L11" s="32">
        <v>1</v>
      </c>
      <c r="M11" s="33" t="str">
        <f t="shared" si="0"/>
        <v>ROBUST</v>
      </c>
    </row>
    <row r="12" spans="1:13" x14ac:dyDescent="0.2">
      <c r="A12" s="28" t="s">
        <v>167</v>
      </c>
      <c r="B12" s="29" t="s">
        <v>109</v>
      </c>
      <c r="C12" s="29">
        <v>1000</v>
      </c>
      <c r="D12" s="29">
        <v>726.85</v>
      </c>
      <c r="E12" s="29">
        <v>-235.69</v>
      </c>
      <c r="F12" s="29">
        <v>30.5</v>
      </c>
      <c r="G12" s="29">
        <v>12.98</v>
      </c>
      <c r="H12" s="29">
        <v>-205.19</v>
      </c>
      <c r="I12" s="29">
        <v>-192.21</v>
      </c>
      <c r="J12" s="29">
        <v>2.5499999999999998E-2</v>
      </c>
      <c r="K12" s="29">
        <v>1</v>
      </c>
      <c r="L12" s="29">
        <v>1</v>
      </c>
      <c r="M12" s="30" t="str">
        <f t="shared" si="0"/>
        <v>ROBUST</v>
      </c>
    </row>
    <row r="13" spans="1:13" x14ac:dyDescent="0.2">
      <c r="A13" s="31" t="s">
        <v>167</v>
      </c>
      <c r="B13" s="32" t="s">
        <v>109</v>
      </c>
      <c r="C13" s="32">
        <v>1025</v>
      </c>
      <c r="D13" s="32">
        <v>751.85</v>
      </c>
      <c r="E13" s="32">
        <v>-231.25</v>
      </c>
      <c r="F13" s="32">
        <v>31.27</v>
      </c>
      <c r="G13" s="32">
        <v>13.3</v>
      </c>
      <c r="H13" s="32">
        <v>-199.98</v>
      </c>
      <c r="I13" s="32">
        <v>-186.68</v>
      </c>
      <c r="J13" s="32">
        <v>2.5499999999999998E-2</v>
      </c>
      <c r="K13" s="32">
        <v>1</v>
      </c>
      <c r="L13" s="32">
        <v>1</v>
      </c>
      <c r="M13" s="33" t="str">
        <f t="shared" si="0"/>
        <v>ROBUST</v>
      </c>
    </row>
    <row r="14" spans="1:13" x14ac:dyDescent="0.2">
      <c r="A14" s="28" t="s">
        <v>167</v>
      </c>
      <c r="B14" s="29" t="s">
        <v>109</v>
      </c>
      <c r="C14" s="29">
        <v>1050</v>
      </c>
      <c r="D14" s="29">
        <v>776.85</v>
      </c>
      <c r="E14" s="29">
        <v>-226.81</v>
      </c>
      <c r="F14" s="29">
        <v>32.03</v>
      </c>
      <c r="G14" s="29">
        <v>13.62</v>
      </c>
      <c r="H14" s="29">
        <v>-194.78</v>
      </c>
      <c r="I14" s="29">
        <v>-181.16</v>
      </c>
      <c r="J14" s="29">
        <v>2.5499999999999998E-2</v>
      </c>
      <c r="K14" s="29">
        <v>1</v>
      </c>
      <c r="L14" s="29">
        <v>1</v>
      </c>
      <c r="M14" s="30" t="str">
        <f t="shared" si="0"/>
        <v>ROBUST</v>
      </c>
    </row>
    <row r="15" spans="1:13" x14ac:dyDescent="0.2">
      <c r="A15" s="31" t="s">
        <v>167</v>
      </c>
      <c r="B15" s="32" t="s">
        <v>109</v>
      </c>
      <c r="C15" s="32">
        <v>1075</v>
      </c>
      <c r="D15" s="32">
        <v>801.85</v>
      </c>
      <c r="E15" s="32">
        <v>-222.39</v>
      </c>
      <c r="F15" s="32">
        <v>32.79</v>
      </c>
      <c r="G15" s="32">
        <v>13.95</v>
      </c>
      <c r="H15" s="32">
        <v>-189.6</v>
      </c>
      <c r="I15" s="32">
        <v>-175.65</v>
      </c>
      <c r="J15" s="32">
        <v>2.5499999999999998E-2</v>
      </c>
      <c r="K15" s="32">
        <v>1</v>
      </c>
      <c r="L15" s="32">
        <v>1</v>
      </c>
      <c r="M15" s="33" t="str">
        <f t="shared" si="0"/>
        <v>ROBUST</v>
      </c>
    </row>
    <row r="16" spans="1:13" x14ac:dyDescent="0.2">
      <c r="A16" s="28" t="s">
        <v>167</v>
      </c>
      <c r="B16" s="29" t="s">
        <v>109</v>
      </c>
      <c r="C16" s="29">
        <v>1100</v>
      </c>
      <c r="D16" s="29">
        <v>826.85</v>
      </c>
      <c r="E16" s="29">
        <v>-217.99</v>
      </c>
      <c r="F16" s="29">
        <v>33.56</v>
      </c>
      <c r="G16" s="29">
        <v>14.27</v>
      </c>
      <c r="H16" s="29">
        <v>-184.43</v>
      </c>
      <c r="I16" s="29">
        <v>-170.16</v>
      </c>
      <c r="J16" s="29">
        <v>2.5499999999999998E-2</v>
      </c>
      <c r="K16" s="29">
        <v>1</v>
      </c>
      <c r="L16" s="29">
        <v>1</v>
      </c>
      <c r="M16" s="30" t="str">
        <f t="shared" si="0"/>
        <v>ROBUST</v>
      </c>
    </row>
    <row r="17" spans="1:13" x14ac:dyDescent="0.2">
      <c r="A17" s="31" t="s">
        <v>167</v>
      </c>
      <c r="B17" s="32" t="s">
        <v>109</v>
      </c>
      <c r="C17" s="32">
        <v>1125</v>
      </c>
      <c r="D17" s="32">
        <v>851.85</v>
      </c>
      <c r="E17" s="32">
        <v>-213.6</v>
      </c>
      <c r="F17" s="32">
        <v>34.32</v>
      </c>
      <c r="G17" s="32">
        <v>14.6</v>
      </c>
      <c r="H17" s="32">
        <v>-179.28</v>
      </c>
      <c r="I17" s="32">
        <v>-164.69</v>
      </c>
      <c r="J17" s="32">
        <v>2.5499999999999998E-2</v>
      </c>
      <c r="K17" s="32">
        <v>1</v>
      </c>
      <c r="L17" s="32">
        <v>1</v>
      </c>
      <c r="M17" s="33" t="str">
        <f t="shared" si="0"/>
        <v>ROBUST</v>
      </c>
    </row>
    <row r="18" spans="1:13" x14ac:dyDescent="0.2">
      <c r="A18" s="28" t="s">
        <v>167</v>
      </c>
      <c r="B18" s="29" t="s">
        <v>109</v>
      </c>
      <c r="C18" s="29">
        <v>1150</v>
      </c>
      <c r="D18" s="29">
        <v>876.85</v>
      </c>
      <c r="E18" s="29">
        <v>-209.22</v>
      </c>
      <c r="F18" s="29">
        <v>35.08</v>
      </c>
      <c r="G18" s="29">
        <v>14.92</v>
      </c>
      <c r="H18" s="29">
        <v>-174.14</v>
      </c>
      <c r="I18" s="29">
        <v>-159.22</v>
      </c>
      <c r="J18" s="29">
        <v>2.5499999999999998E-2</v>
      </c>
      <c r="K18" s="29">
        <v>1</v>
      </c>
      <c r="L18" s="29">
        <v>1</v>
      </c>
      <c r="M18" s="30" t="str">
        <f t="shared" si="0"/>
        <v>ROBUST</v>
      </c>
    </row>
    <row r="19" spans="1:13" x14ac:dyDescent="0.2">
      <c r="A19" s="31" t="s">
        <v>167</v>
      </c>
      <c r="B19" s="32" t="s">
        <v>109</v>
      </c>
      <c r="C19" s="32">
        <v>1175</v>
      </c>
      <c r="D19" s="32">
        <v>901.85</v>
      </c>
      <c r="E19" s="32">
        <v>-204.86</v>
      </c>
      <c r="F19" s="32">
        <v>35.840000000000003</v>
      </c>
      <c r="G19" s="32">
        <v>15.25</v>
      </c>
      <c r="H19" s="32">
        <v>-169.02</v>
      </c>
      <c r="I19" s="32">
        <v>-153.77000000000001</v>
      </c>
      <c r="J19" s="32">
        <v>2.5499999999999998E-2</v>
      </c>
      <c r="K19" s="32">
        <v>1</v>
      </c>
      <c r="L19" s="32">
        <v>1</v>
      </c>
      <c r="M19" s="33" t="str">
        <f t="shared" si="0"/>
        <v>ROBUST</v>
      </c>
    </row>
    <row r="20" spans="1:13" x14ac:dyDescent="0.2">
      <c r="A20" s="28" t="s">
        <v>167</v>
      </c>
      <c r="B20" s="29" t="s">
        <v>109</v>
      </c>
      <c r="C20" s="29">
        <v>1200</v>
      </c>
      <c r="D20" s="29">
        <v>926.85</v>
      </c>
      <c r="E20" s="29">
        <v>-200.51</v>
      </c>
      <c r="F20" s="29">
        <v>36.61</v>
      </c>
      <c r="G20" s="29">
        <v>15.57</v>
      </c>
      <c r="H20" s="29">
        <v>-163.91</v>
      </c>
      <c r="I20" s="29">
        <v>-148.34</v>
      </c>
      <c r="J20" s="29">
        <v>2.5499999999999998E-2</v>
      </c>
      <c r="K20" s="29">
        <v>1</v>
      </c>
      <c r="L20" s="29">
        <v>1</v>
      </c>
      <c r="M20" s="30" t="str">
        <f t="shared" si="0"/>
        <v>ROBUST</v>
      </c>
    </row>
    <row r="21" spans="1:13" x14ac:dyDescent="0.2">
      <c r="A21" s="31" t="s">
        <v>167</v>
      </c>
      <c r="B21" s="32" t="s">
        <v>109</v>
      </c>
      <c r="C21" s="32">
        <v>1225</v>
      </c>
      <c r="D21" s="32">
        <v>951.85</v>
      </c>
      <c r="E21" s="32">
        <v>-196.18</v>
      </c>
      <c r="F21" s="32">
        <v>37.369999999999997</v>
      </c>
      <c r="G21" s="32">
        <v>15.89</v>
      </c>
      <c r="H21" s="32">
        <v>-158.81</v>
      </c>
      <c r="I21" s="32">
        <v>-142.91999999999999</v>
      </c>
      <c r="J21" s="32">
        <v>2.5499999999999998E-2</v>
      </c>
      <c r="K21" s="32">
        <v>1</v>
      </c>
      <c r="L21" s="32">
        <v>1</v>
      </c>
      <c r="M21" s="33" t="str">
        <f t="shared" si="0"/>
        <v>ROBUST</v>
      </c>
    </row>
    <row r="22" spans="1:13" x14ac:dyDescent="0.2">
      <c r="A22" s="28" t="s">
        <v>167</v>
      </c>
      <c r="B22" s="29" t="s">
        <v>109</v>
      </c>
      <c r="C22" s="29">
        <v>1250</v>
      </c>
      <c r="D22" s="29">
        <v>976.85</v>
      </c>
      <c r="E22" s="29">
        <v>-191.86</v>
      </c>
      <c r="F22" s="29">
        <v>38.130000000000003</v>
      </c>
      <c r="G22" s="29">
        <v>16.22</v>
      </c>
      <c r="H22" s="29">
        <v>-153.72999999999999</v>
      </c>
      <c r="I22" s="29">
        <v>-137.51</v>
      </c>
      <c r="J22" s="29">
        <v>2.5499999999999998E-2</v>
      </c>
      <c r="K22" s="29">
        <v>1</v>
      </c>
      <c r="L22" s="29">
        <v>1</v>
      </c>
      <c r="M22" s="30" t="str">
        <f t="shared" si="0"/>
        <v>ROBUST</v>
      </c>
    </row>
    <row r="23" spans="1:13" x14ac:dyDescent="0.2">
      <c r="A23" s="31" t="s">
        <v>167</v>
      </c>
      <c r="B23" s="32" t="s">
        <v>109</v>
      </c>
      <c r="C23" s="32">
        <v>1275</v>
      </c>
      <c r="D23" s="32">
        <v>1001.85</v>
      </c>
      <c r="E23" s="32">
        <v>-187.55</v>
      </c>
      <c r="F23" s="32">
        <v>38.89</v>
      </c>
      <c r="G23" s="32">
        <v>16.54</v>
      </c>
      <c r="H23" s="32">
        <v>-148.66</v>
      </c>
      <c r="I23" s="32">
        <v>-132.11000000000001</v>
      </c>
      <c r="J23" s="32">
        <v>2.5499999999999998E-2</v>
      </c>
      <c r="K23" s="32">
        <v>1</v>
      </c>
      <c r="L23" s="32">
        <v>1</v>
      </c>
      <c r="M23" s="33" t="str">
        <f t="shared" si="0"/>
        <v>ROBUST</v>
      </c>
    </row>
    <row r="24" spans="1:13" x14ac:dyDescent="0.2">
      <c r="A24" s="28" t="s">
        <v>167</v>
      </c>
      <c r="B24" s="29" t="s">
        <v>109</v>
      </c>
      <c r="C24" s="29">
        <v>1300</v>
      </c>
      <c r="D24" s="29">
        <v>1026.8499999999999</v>
      </c>
      <c r="E24" s="29">
        <v>-183.26</v>
      </c>
      <c r="F24" s="29">
        <v>39.659999999999997</v>
      </c>
      <c r="G24" s="29">
        <v>16.87</v>
      </c>
      <c r="H24" s="29">
        <v>-143.6</v>
      </c>
      <c r="I24" s="29">
        <v>-126.74</v>
      </c>
      <c r="J24" s="29">
        <v>2.5499999999999998E-2</v>
      </c>
      <c r="K24" s="29">
        <v>1</v>
      </c>
      <c r="L24" s="29">
        <v>1</v>
      </c>
      <c r="M24" s="30" t="str">
        <f t="shared" si="0"/>
        <v>ROBUST</v>
      </c>
    </row>
    <row r="25" spans="1:13" x14ac:dyDescent="0.2">
      <c r="A25" s="31" t="s">
        <v>167</v>
      </c>
      <c r="B25" s="32" t="s">
        <v>109</v>
      </c>
      <c r="C25" s="32">
        <v>1325</v>
      </c>
      <c r="D25" s="32">
        <v>1051.8499999999999</v>
      </c>
      <c r="E25" s="32">
        <v>-178.98</v>
      </c>
      <c r="F25" s="32">
        <v>40.42</v>
      </c>
      <c r="G25" s="32">
        <v>17.190000000000001</v>
      </c>
      <c r="H25" s="32">
        <v>-138.56</v>
      </c>
      <c r="I25" s="32">
        <v>-121.37</v>
      </c>
      <c r="J25" s="32">
        <v>2.5499999999999998E-2</v>
      </c>
      <c r="K25" s="32">
        <v>1</v>
      </c>
      <c r="L25" s="32">
        <v>1</v>
      </c>
      <c r="M25" s="33" t="str">
        <f t="shared" si="0"/>
        <v>ROBUST</v>
      </c>
    </row>
    <row r="26" spans="1:13" x14ac:dyDescent="0.2">
      <c r="A26" s="28" t="s">
        <v>167</v>
      </c>
      <c r="B26" s="29" t="s">
        <v>109</v>
      </c>
      <c r="C26" s="29">
        <v>1350</v>
      </c>
      <c r="D26" s="29">
        <v>1076.8499999999999</v>
      </c>
      <c r="E26" s="29">
        <v>-174.72</v>
      </c>
      <c r="F26" s="29">
        <v>41.18</v>
      </c>
      <c r="G26" s="29">
        <v>17.52</v>
      </c>
      <c r="H26" s="29">
        <v>-133.54</v>
      </c>
      <c r="I26" s="29">
        <v>-116.02</v>
      </c>
      <c r="J26" s="29">
        <v>2.5499999999999998E-2</v>
      </c>
      <c r="K26" s="29">
        <v>1</v>
      </c>
      <c r="L26" s="29">
        <v>1</v>
      </c>
      <c r="M26" s="30" t="str">
        <f t="shared" si="0"/>
        <v>ROBUST</v>
      </c>
    </row>
    <row r="27" spans="1:13" x14ac:dyDescent="0.2">
      <c r="A27" s="31" t="s">
        <v>167</v>
      </c>
      <c r="B27" s="32" t="s">
        <v>109</v>
      </c>
      <c r="C27" s="32">
        <v>1375</v>
      </c>
      <c r="D27" s="32">
        <v>1101.8499999999999</v>
      </c>
      <c r="E27" s="32">
        <v>-170.36</v>
      </c>
      <c r="F27" s="32">
        <v>41.94</v>
      </c>
      <c r="G27" s="32">
        <v>17.84</v>
      </c>
      <c r="H27" s="32">
        <v>-128.41999999999999</v>
      </c>
      <c r="I27" s="32">
        <v>-110.58</v>
      </c>
      <c r="J27" s="32">
        <v>2.5499999999999998E-2</v>
      </c>
      <c r="K27" s="32">
        <v>1</v>
      </c>
      <c r="L27" s="32">
        <v>1</v>
      </c>
      <c r="M27" s="33" t="str">
        <f t="shared" si="0"/>
        <v>ROBUST</v>
      </c>
    </row>
    <row r="28" spans="1:13" x14ac:dyDescent="0.2">
      <c r="A28" s="28" t="s">
        <v>167</v>
      </c>
      <c r="B28" s="29" t="s">
        <v>109</v>
      </c>
      <c r="C28" s="29">
        <v>1400</v>
      </c>
      <c r="D28" s="29">
        <v>1126.8499999999999</v>
      </c>
      <c r="E28" s="29">
        <v>-166.01</v>
      </c>
      <c r="F28" s="29">
        <v>42.71</v>
      </c>
      <c r="G28" s="29">
        <v>18.170000000000002</v>
      </c>
      <c r="H28" s="29">
        <v>-123.3</v>
      </c>
      <c r="I28" s="29">
        <v>-105.14</v>
      </c>
      <c r="J28" s="29">
        <v>2.5499999999999998E-2</v>
      </c>
      <c r="K28" s="29">
        <v>1</v>
      </c>
      <c r="L28" s="29">
        <v>1</v>
      </c>
      <c r="M28" s="30" t="str">
        <f t="shared" si="0"/>
        <v>ROBUST</v>
      </c>
    </row>
    <row r="29" spans="1:13" x14ac:dyDescent="0.2">
      <c r="A29" s="31" t="s">
        <v>167</v>
      </c>
      <c r="B29" s="32" t="s">
        <v>109</v>
      </c>
      <c r="C29" s="32">
        <v>1425</v>
      </c>
      <c r="D29" s="32">
        <v>1151.8499999999999</v>
      </c>
      <c r="E29" s="32">
        <v>-161.74</v>
      </c>
      <c r="F29" s="32">
        <v>43.47</v>
      </c>
      <c r="G29" s="32">
        <v>18.489999999999998</v>
      </c>
      <c r="H29" s="32">
        <v>-118.27</v>
      </c>
      <c r="I29" s="32">
        <v>-99.78</v>
      </c>
      <c r="J29" s="32">
        <v>2.5499999999999998E-2</v>
      </c>
      <c r="K29" s="32">
        <v>1</v>
      </c>
      <c r="L29" s="32">
        <v>1</v>
      </c>
      <c r="M29" s="33" t="str">
        <f t="shared" si="0"/>
        <v>ROBUST</v>
      </c>
    </row>
    <row r="30" spans="1:13" x14ac:dyDescent="0.2">
      <c r="A30" s="28" t="s">
        <v>167</v>
      </c>
      <c r="B30" s="29" t="s">
        <v>109</v>
      </c>
      <c r="C30" s="29">
        <v>1450</v>
      </c>
      <c r="D30" s="29">
        <v>1176.8499999999999</v>
      </c>
      <c r="E30" s="29">
        <v>-157.56</v>
      </c>
      <c r="F30" s="29">
        <v>44.23</v>
      </c>
      <c r="G30" s="29">
        <v>18.809999999999999</v>
      </c>
      <c r="H30" s="29">
        <v>-113.33</v>
      </c>
      <c r="I30" s="29">
        <v>-94.52</v>
      </c>
      <c r="J30" s="29">
        <v>2.5499999999999998E-2</v>
      </c>
      <c r="K30" s="29">
        <v>1</v>
      </c>
      <c r="L30" s="29">
        <v>1</v>
      </c>
      <c r="M30" s="30" t="str">
        <f t="shared" si="0"/>
        <v>ROBUST</v>
      </c>
    </row>
    <row r="31" spans="1:13" x14ac:dyDescent="0.2">
      <c r="A31" s="31" t="s">
        <v>167</v>
      </c>
      <c r="B31" s="32" t="s">
        <v>109</v>
      </c>
      <c r="C31" s="32">
        <v>1475</v>
      </c>
      <c r="D31" s="32">
        <v>1201.8499999999999</v>
      </c>
      <c r="E31" s="32">
        <v>-153.52000000000001</v>
      </c>
      <c r="F31" s="32">
        <v>44.99</v>
      </c>
      <c r="G31" s="32">
        <v>19.14</v>
      </c>
      <c r="H31" s="32">
        <v>-108.52</v>
      </c>
      <c r="I31" s="32">
        <v>-89.38</v>
      </c>
      <c r="J31" s="32">
        <v>2.5499999999999998E-2</v>
      </c>
      <c r="K31" s="32">
        <v>1</v>
      </c>
      <c r="L31" s="32">
        <v>1</v>
      </c>
      <c r="M31" s="33" t="str">
        <f t="shared" si="0"/>
        <v>ROBUST</v>
      </c>
    </row>
    <row r="32" spans="1:13" x14ac:dyDescent="0.2">
      <c r="A32" s="28" t="s">
        <v>167</v>
      </c>
      <c r="B32" s="29" t="s">
        <v>109</v>
      </c>
      <c r="C32" s="29">
        <v>1500</v>
      </c>
      <c r="D32" s="29">
        <v>1226.8499999999999</v>
      </c>
      <c r="E32" s="29">
        <v>-149.61000000000001</v>
      </c>
      <c r="F32" s="29">
        <v>45.76</v>
      </c>
      <c r="G32" s="29">
        <v>19.46</v>
      </c>
      <c r="H32" s="29">
        <v>-103.85</v>
      </c>
      <c r="I32" s="29">
        <v>-84.39</v>
      </c>
      <c r="J32" s="29">
        <v>2.5499999999999998E-2</v>
      </c>
      <c r="K32" s="29">
        <v>1</v>
      </c>
      <c r="L32" s="29">
        <v>1</v>
      </c>
      <c r="M32" s="30" t="str">
        <f t="shared" si="0"/>
        <v>ROBUST</v>
      </c>
    </row>
    <row r="33" spans="1:13" x14ac:dyDescent="0.2">
      <c r="A33" s="31" t="s">
        <v>167</v>
      </c>
      <c r="B33" s="32" t="s">
        <v>109</v>
      </c>
      <c r="C33" s="32">
        <v>1525</v>
      </c>
      <c r="D33" s="32">
        <v>1251.8499999999999</v>
      </c>
      <c r="E33" s="32">
        <v>-145.84</v>
      </c>
      <c r="F33" s="32">
        <v>46.52</v>
      </c>
      <c r="G33" s="32">
        <v>19.79</v>
      </c>
      <c r="H33" s="32">
        <v>-99.32</v>
      </c>
      <c r="I33" s="32">
        <v>-79.540000000000006</v>
      </c>
      <c r="J33" s="32">
        <v>2.5499999999999998E-2</v>
      </c>
      <c r="K33" s="32">
        <v>1</v>
      </c>
      <c r="L33" s="32">
        <v>1</v>
      </c>
      <c r="M33" s="33" t="str">
        <f t="shared" si="0"/>
        <v>ROBUST</v>
      </c>
    </row>
    <row r="34" spans="1:13" x14ac:dyDescent="0.2">
      <c r="A34" s="28" t="s">
        <v>167</v>
      </c>
      <c r="B34" s="29" t="s">
        <v>109</v>
      </c>
      <c r="C34" s="29">
        <v>1550</v>
      </c>
      <c r="D34" s="29">
        <v>1276.8499999999999</v>
      </c>
      <c r="E34" s="29">
        <v>-142.22999999999999</v>
      </c>
      <c r="F34" s="29">
        <v>47.28</v>
      </c>
      <c r="G34" s="29">
        <v>20.11</v>
      </c>
      <c r="H34" s="29">
        <v>-94.95</v>
      </c>
      <c r="I34" s="29">
        <v>-74.84</v>
      </c>
      <c r="J34" s="29">
        <v>2.5499999999999998E-2</v>
      </c>
      <c r="K34" s="29">
        <v>1</v>
      </c>
      <c r="L34" s="29">
        <v>1</v>
      </c>
      <c r="M34" s="30" t="str">
        <f t="shared" si="0"/>
        <v>ROBUST</v>
      </c>
    </row>
    <row r="35" spans="1:13" x14ac:dyDescent="0.2">
      <c r="A35" s="31" t="s">
        <v>167</v>
      </c>
      <c r="B35" s="32" t="s">
        <v>109</v>
      </c>
      <c r="C35" s="32">
        <v>1575</v>
      </c>
      <c r="D35" s="32">
        <v>1301.8499999999999</v>
      </c>
      <c r="E35" s="32">
        <v>-138.79</v>
      </c>
      <c r="F35" s="32">
        <v>48.04</v>
      </c>
      <c r="G35" s="32">
        <v>20.440000000000001</v>
      </c>
      <c r="H35" s="32">
        <v>-90.74</v>
      </c>
      <c r="I35" s="32">
        <v>-70.31</v>
      </c>
      <c r="J35" s="32">
        <v>2.5499999999999998E-2</v>
      </c>
      <c r="K35" s="32">
        <v>1</v>
      </c>
      <c r="L35" s="32">
        <v>1</v>
      </c>
      <c r="M35" s="33" t="str">
        <f t="shared" si="0"/>
        <v>ROBUST</v>
      </c>
    </row>
    <row r="36" spans="1:13" x14ac:dyDescent="0.2">
      <c r="A36" s="28" t="s">
        <v>167</v>
      </c>
      <c r="B36" s="29" t="s">
        <v>109</v>
      </c>
      <c r="C36" s="29">
        <v>1600</v>
      </c>
      <c r="D36" s="29">
        <v>1326.85</v>
      </c>
      <c r="E36" s="29">
        <v>-135.51</v>
      </c>
      <c r="F36" s="29">
        <v>48.81</v>
      </c>
      <c r="G36" s="29">
        <v>20.76</v>
      </c>
      <c r="H36" s="29">
        <v>-86.7</v>
      </c>
      <c r="I36" s="29">
        <v>-65.94</v>
      </c>
      <c r="J36" s="29">
        <v>2.5499999999999998E-2</v>
      </c>
      <c r="K36" s="29">
        <v>1</v>
      </c>
      <c r="L36" s="29">
        <v>1</v>
      </c>
      <c r="M36" s="30" t="str">
        <f t="shared" si="0"/>
        <v>ROBUST</v>
      </c>
    </row>
    <row r="37" spans="1:13" x14ac:dyDescent="0.2">
      <c r="A37" s="31" t="s">
        <v>167</v>
      </c>
      <c r="B37" s="32" t="s">
        <v>109</v>
      </c>
      <c r="C37" s="32">
        <v>1625</v>
      </c>
      <c r="D37" s="32">
        <v>1351.85</v>
      </c>
      <c r="E37" s="32">
        <v>-132.41</v>
      </c>
      <c r="F37" s="32">
        <v>49.57</v>
      </c>
      <c r="G37" s="32">
        <v>21.08</v>
      </c>
      <c r="H37" s="32">
        <v>-82.84</v>
      </c>
      <c r="I37" s="32">
        <v>-61.76</v>
      </c>
      <c r="J37" s="32">
        <v>2.5499999999999998E-2</v>
      </c>
      <c r="K37" s="32">
        <v>1</v>
      </c>
      <c r="L37" s="32">
        <v>1</v>
      </c>
      <c r="M37" s="33" t="str">
        <f t="shared" si="0"/>
        <v>ROBUST</v>
      </c>
    </row>
    <row r="38" spans="1:13" x14ac:dyDescent="0.2">
      <c r="A38" s="28" t="s">
        <v>167</v>
      </c>
      <c r="B38" s="29" t="s">
        <v>109</v>
      </c>
      <c r="C38" s="29">
        <v>1650</v>
      </c>
      <c r="D38" s="29">
        <v>1376.85</v>
      </c>
      <c r="E38" s="29">
        <v>-129.29</v>
      </c>
      <c r="F38" s="29">
        <v>50.33</v>
      </c>
      <c r="G38" s="29">
        <v>21.41</v>
      </c>
      <c r="H38" s="29">
        <v>-78.959999999999994</v>
      </c>
      <c r="I38" s="29">
        <v>-57.55</v>
      </c>
      <c r="J38" s="29">
        <v>2.5499999999999998E-2</v>
      </c>
      <c r="K38" s="29">
        <v>1</v>
      </c>
      <c r="L38" s="29">
        <v>1</v>
      </c>
      <c r="M38" s="30" t="str">
        <f t="shared" si="0"/>
        <v>ROBUST</v>
      </c>
    </row>
    <row r="39" spans="1:13" x14ac:dyDescent="0.2">
      <c r="A39" s="31" t="s">
        <v>167</v>
      </c>
      <c r="B39" s="32" t="s">
        <v>109</v>
      </c>
      <c r="C39" s="32">
        <v>1675</v>
      </c>
      <c r="D39" s="32">
        <v>1401.85</v>
      </c>
      <c r="E39" s="32">
        <v>-125.64</v>
      </c>
      <c r="F39" s="32">
        <v>51.1</v>
      </c>
      <c r="G39" s="32">
        <v>21.73</v>
      </c>
      <c r="H39" s="32">
        <v>-74.55</v>
      </c>
      <c r="I39" s="32">
        <v>-52.81</v>
      </c>
      <c r="J39" s="32">
        <v>2.5499999999999998E-2</v>
      </c>
      <c r="K39" s="32">
        <v>1</v>
      </c>
      <c r="L39" s="32">
        <v>1</v>
      </c>
      <c r="M39" s="33" t="str">
        <f t="shared" si="0"/>
        <v>ROBUST</v>
      </c>
    </row>
    <row r="40" spans="1:13" x14ac:dyDescent="0.2">
      <c r="A40" s="28" t="s">
        <v>167</v>
      </c>
      <c r="B40" s="29" t="s">
        <v>109</v>
      </c>
      <c r="C40" s="29">
        <v>1700</v>
      </c>
      <c r="D40" s="29">
        <v>1426.85</v>
      </c>
      <c r="E40" s="29">
        <v>-122.29</v>
      </c>
      <c r="F40" s="29">
        <v>51.86</v>
      </c>
      <c r="G40" s="29">
        <v>22.06</v>
      </c>
      <c r="H40" s="29">
        <v>-70.430000000000007</v>
      </c>
      <c r="I40" s="29">
        <v>-48.37</v>
      </c>
      <c r="J40" s="29">
        <v>2.5499999999999998E-2</v>
      </c>
      <c r="K40" s="29">
        <v>1</v>
      </c>
      <c r="L40" s="29">
        <v>1</v>
      </c>
      <c r="M40" s="30" t="str">
        <f t="shared" si="0"/>
        <v>ROBUST</v>
      </c>
    </row>
    <row r="41" spans="1:13" x14ac:dyDescent="0.2">
      <c r="A41" s="31" t="s">
        <v>167</v>
      </c>
      <c r="B41" s="32" t="s">
        <v>109</v>
      </c>
      <c r="C41" s="32">
        <v>1725</v>
      </c>
      <c r="D41" s="32">
        <v>1451.85</v>
      </c>
      <c r="E41" s="32">
        <v>-119.33</v>
      </c>
      <c r="F41" s="32">
        <v>52.62</v>
      </c>
      <c r="G41" s="32">
        <v>22.38</v>
      </c>
      <c r="H41" s="32">
        <v>-66.709999999999994</v>
      </c>
      <c r="I41" s="32">
        <v>-44.33</v>
      </c>
      <c r="J41" s="32">
        <v>2.5499999999999998E-2</v>
      </c>
      <c r="K41" s="32">
        <v>1</v>
      </c>
      <c r="L41" s="32">
        <v>1</v>
      </c>
      <c r="M41" s="33" t="str">
        <f t="shared" si="0"/>
        <v>ROBUST</v>
      </c>
    </row>
    <row r="42" spans="1:13" x14ac:dyDescent="0.2">
      <c r="A42" s="28" t="s">
        <v>167</v>
      </c>
      <c r="B42" s="29" t="s">
        <v>109</v>
      </c>
      <c r="C42" s="29">
        <v>1750</v>
      </c>
      <c r="D42" s="29">
        <v>1476.85</v>
      </c>
      <c r="E42" s="29">
        <v>-116.78</v>
      </c>
      <c r="F42" s="29">
        <v>53.38</v>
      </c>
      <c r="G42" s="29">
        <v>22.71</v>
      </c>
      <c r="H42" s="29">
        <v>-63.39</v>
      </c>
      <c r="I42" s="29">
        <v>-40.69</v>
      </c>
      <c r="J42" s="29">
        <v>2.5499999999999998E-2</v>
      </c>
      <c r="K42" s="29">
        <v>1</v>
      </c>
      <c r="L42" s="29">
        <v>1</v>
      </c>
      <c r="M42" s="30" t="str">
        <f t="shared" si="0"/>
        <v>ROBUST</v>
      </c>
    </row>
    <row r="43" spans="1:13" x14ac:dyDescent="0.2">
      <c r="A43" s="31" t="s">
        <v>167</v>
      </c>
      <c r="B43" s="32" t="s">
        <v>109</v>
      </c>
      <c r="C43" s="32">
        <v>1775</v>
      </c>
      <c r="D43" s="32">
        <v>1501.85</v>
      </c>
      <c r="E43" s="32">
        <v>-114.3</v>
      </c>
      <c r="F43" s="32">
        <v>54.15</v>
      </c>
      <c r="G43" s="32">
        <v>23.03</v>
      </c>
      <c r="H43" s="32">
        <v>-60.16</v>
      </c>
      <c r="I43" s="32">
        <v>-37.130000000000003</v>
      </c>
      <c r="J43" s="32">
        <v>2.5499999999999998E-2</v>
      </c>
      <c r="K43" s="32">
        <v>1</v>
      </c>
      <c r="L43" s="32">
        <v>1</v>
      </c>
      <c r="M43" s="33" t="str">
        <f t="shared" si="0"/>
        <v>ROBUST</v>
      </c>
    </row>
    <row r="44" spans="1:13" x14ac:dyDescent="0.2">
      <c r="A44" s="28" t="s">
        <v>167</v>
      </c>
      <c r="B44" s="29" t="s">
        <v>109</v>
      </c>
      <c r="C44" s="29">
        <v>1800</v>
      </c>
      <c r="D44" s="29">
        <v>1526.85</v>
      </c>
      <c r="E44" s="29">
        <v>-111.88</v>
      </c>
      <c r="F44" s="29">
        <v>54.91</v>
      </c>
      <c r="G44" s="29">
        <v>23.36</v>
      </c>
      <c r="H44" s="29">
        <v>-56.97</v>
      </c>
      <c r="I44" s="29">
        <v>-33.619999999999997</v>
      </c>
      <c r="J44" s="29">
        <v>2.5499999999999998E-2</v>
      </c>
      <c r="K44" s="29">
        <v>1</v>
      </c>
      <c r="L44" s="29">
        <v>1</v>
      </c>
      <c r="M44" s="30" t="str">
        <f t="shared" si="0"/>
        <v>ROBUST</v>
      </c>
    </row>
    <row r="45" spans="1:13" x14ac:dyDescent="0.2">
      <c r="A45" s="31" t="s">
        <v>167</v>
      </c>
      <c r="B45" s="32" t="s">
        <v>109</v>
      </c>
      <c r="C45" s="32">
        <v>1825</v>
      </c>
      <c r="D45" s="32">
        <v>1551.85</v>
      </c>
      <c r="E45" s="32">
        <v>-109.5</v>
      </c>
      <c r="F45" s="32">
        <v>55.67</v>
      </c>
      <c r="G45" s="32">
        <v>23.68</v>
      </c>
      <c r="H45" s="32">
        <v>-53.83</v>
      </c>
      <c r="I45" s="32">
        <v>-30.15</v>
      </c>
      <c r="J45" s="32">
        <v>2.5499999999999998E-2</v>
      </c>
      <c r="K45" s="32">
        <v>1</v>
      </c>
      <c r="L45" s="32">
        <v>1</v>
      </c>
      <c r="M45" s="33" t="str">
        <f t="shared" si="0"/>
        <v>ROBUST</v>
      </c>
    </row>
    <row r="46" spans="1:13" x14ac:dyDescent="0.2">
      <c r="A46" s="28" t="s">
        <v>167</v>
      </c>
      <c r="B46" s="29" t="s">
        <v>109</v>
      </c>
      <c r="C46" s="29">
        <v>1850</v>
      </c>
      <c r="D46" s="29">
        <v>1576.85</v>
      </c>
      <c r="E46" s="29">
        <v>-107.18</v>
      </c>
      <c r="F46" s="29">
        <v>56.43</v>
      </c>
      <c r="G46" s="29">
        <v>24</v>
      </c>
      <c r="H46" s="29">
        <v>-50.75</v>
      </c>
      <c r="I46" s="29">
        <v>-26.74</v>
      </c>
      <c r="J46" s="29">
        <v>2.5499999999999998E-2</v>
      </c>
      <c r="K46" s="29">
        <v>1</v>
      </c>
      <c r="L46" s="29">
        <v>1</v>
      </c>
      <c r="M46" s="30" t="str">
        <f t="shared" si="0"/>
        <v>ROBUST</v>
      </c>
    </row>
    <row r="47" spans="1:13" x14ac:dyDescent="0.2">
      <c r="A47" s="31" t="s">
        <v>167</v>
      </c>
      <c r="B47" s="32" t="s">
        <v>109</v>
      </c>
      <c r="C47" s="32">
        <v>1875</v>
      </c>
      <c r="D47" s="32">
        <v>1601.85</v>
      </c>
      <c r="E47" s="32">
        <v>-104.91</v>
      </c>
      <c r="F47" s="32">
        <v>57.2</v>
      </c>
      <c r="G47" s="32">
        <v>24.33</v>
      </c>
      <c r="H47" s="32">
        <v>-47.71</v>
      </c>
      <c r="I47" s="32">
        <v>-23.38</v>
      </c>
      <c r="J47" s="32">
        <v>2.5499999999999998E-2</v>
      </c>
      <c r="K47" s="32">
        <v>1</v>
      </c>
      <c r="L47" s="32">
        <v>1</v>
      </c>
      <c r="M47" s="33" t="str">
        <f t="shared" si="0"/>
        <v>ROBUST</v>
      </c>
    </row>
    <row r="48" spans="1:13" x14ac:dyDescent="0.2">
      <c r="A48" s="28" t="s">
        <v>167</v>
      </c>
      <c r="B48" s="29" t="s">
        <v>109</v>
      </c>
      <c r="C48" s="29">
        <v>1900</v>
      </c>
      <c r="D48" s="29">
        <v>1626.85</v>
      </c>
      <c r="E48" s="29">
        <v>-102.69</v>
      </c>
      <c r="F48" s="29">
        <v>57.96</v>
      </c>
      <c r="G48" s="29">
        <v>24.65</v>
      </c>
      <c r="H48" s="29">
        <v>-44.73</v>
      </c>
      <c r="I48" s="29">
        <v>-20.079999999999998</v>
      </c>
      <c r="J48" s="29">
        <v>2.5499999999999998E-2</v>
      </c>
      <c r="K48" s="29">
        <v>1</v>
      </c>
      <c r="L48" s="29">
        <v>1</v>
      </c>
      <c r="M48" s="30" t="str">
        <f t="shared" si="0"/>
        <v>ROBUST</v>
      </c>
    </row>
    <row r="49" spans="1:13" x14ac:dyDescent="0.2">
      <c r="A49" s="31" t="s">
        <v>168</v>
      </c>
      <c r="B49" s="32" t="s">
        <v>120</v>
      </c>
      <c r="C49" s="32">
        <v>800</v>
      </c>
      <c r="D49" s="32">
        <v>526.85</v>
      </c>
      <c r="E49" s="32">
        <v>-197.66</v>
      </c>
      <c r="F49" s="32">
        <v>24.4</v>
      </c>
      <c r="G49" s="32">
        <v>10.38</v>
      </c>
      <c r="H49" s="32">
        <v>-173.25</v>
      </c>
      <c r="I49" s="32">
        <v>-162.87</v>
      </c>
      <c r="J49" s="32">
        <v>2.5499999999999998E-2</v>
      </c>
      <c r="K49" s="32">
        <v>1</v>
      </c>
      <c r="L49" s="32">
        <v>1</v>
      </c>
      <c r="M49" s="33" t="str">
        <f t="shared" si="0"/>
        <v>ROBUST</v>
      </c>
    </row>
    <row r="50" spans="1:13" x14ac:dyDescent="0.2">
      <c r="A50" s="28" t="s">
        <v>168</v>
      </c>
      <c r="B50" s="29" t="s">
        <v>120</v>
      </c>
      <c r="C50" s="29">
        <v>825</v>
      </c>
      <c r="D50" s="29">
        <v>551.85</v>
      </c>
      <c r="E50" s="29">
        <v>-193.1</v>
      </c>
      <c r="F50" s="29">
        <v>25.17</v>
      </c>
      <c r="G50" s="29">
        <v>10.7</v>
      </c>
      <c r="H50" s="29">
        <v>-167.93</v>
      </c>
      <c r="I50" s="29">
        <v>-157.22999999999999</v>
      </c>
      <c r="J50" s="29">
        <v>2.5499999999999998E-2</v>
      </c>
      <c r="K50" s="29">
        <v>1</v>
      </c>
      <c r="L50" s="29">
        <v>1</v>
      </c>
      <c r="M50" s="30" t="str">
        <f t="shared" si="0"/>
        <v>ROBUST</v>
      </c>
    </row>
    <row r="51" spans="1:13" x14ac:dyDescent="0.2">
      <c r="A51" s="31" t="s">
        <v>168</v>
      </c>
      <c r="B51" s="32" t="s">
        <v>120</v>
      </c>
      <c r="C51" s="32">
        <v>850</v>
      </c>
      <c r="D51" s="32">
        <v>576.85</v>
      </c>
      <c r="E51" s="32">
        <v>-188.56</v>
      </c>
      <c r="F51" s="32">
        <v>25.93</v>
      </c>
      <c r="G51" s="32">
        <v>11.03</v>
      </c>
      <c r="H51" s="32">
        <v>-162.63</v>
      </c>
      <c r="I51" s="32">
        <v>-151.6</v>
      </c>
      <c r="J51" s="32">
        <v>2.5499999999999998E-2</v>
      </c>
      <c r="K51" s="32">
        <v>1</v>
      </c>
      <c r="L51" s="32">
        <v>1</v>
      </c>
      <c r="M51" s="33" t="str">
        <f t="shared" si="0"/>
        <v>ROBUST</v>
      </c>
    </row>
    <row r="52" spans="1:13" x14ac:dyDescent="0.2">
      <c r="A52" s="28" t="s">
        <v>168</v>
      </c>
      <c r="B52" s="29" t="s">
        <v>120</v>
      </c>
      <c r="C52" s="29">
        <v>875</v>
      </c>
      <c r="D52" s="29">
        <v>601.85</v>
      </c>
      <c r="E52" s="29">
        <v>-184.05</v>
      </c>
      <c r="F52" s="29">
        <v>26.69</v>
      </c>
      <c r="G52" s="29">
        <v>11.35</v>
      </c>
      <c r="H52" s="29">
        <v>-157.36000000000001</v>
      </c>
      <c r="I52" s="29">
        <v>-146.01</v>
      </c>
      <c r="J52" s="29">
        <v>2.5499999999999998E-2</v>
      </c>
      <c r="K52" s="29">
        <v>1</v>
      </c>
      <c r="L52" s="29">
        <v>1</v>
      </c>
      <c r="M52" s="30" t="str">
        <f t="shared" si="0"/>
        <v>ROBUST</v>
      </c>
    </row>
    <row r="53" spans="1:13" x14ac:dyDescent="0.2">
      <c r="A53" s="31" t="s">
        <v>168</v>
      </c>
      <c r="B53" s="32" t="s">
        <v>120</v>
      </c>
      <c r="C53" s="32">
        <v>900</v>
      </c>
      <c r="D53" s="32">
        <v>626.85</v>
      </c>
      <c r="E53" s="32">
        <v>-179.56</v>
      </c>
      <c r="F53" s="32">
        <v>27.45</v>
      </c>
      <c r="G53" s="32">
        <v>11.68</v>
      </c>
      <c r="H53" s="32">
        <v>-152.11000000000001</v>
      </c>
      <c r="I53" s="32">
        <v>-140.43</v>
      </c>
      <c r="J53" s="32">
        <v>2.5499999999999998E-2</v>
      </c>
      <c r="K53" s="32">
        <v>1</v>
      </c>
      <c r="L53" s="32">
        <v>1</v>
      </c>
      <c r="M53" s="33" t="str">
        <f t="shared" si="0"/>
        <v>ROBUST</v>
      </c>
    </row>
    <row r="54" spans="1:13" x14ac:dyDescent="0.2">
      <c r="A54" s="28" t="s">
        <v>168</v>
      </c>
      <c r="B54" s="29" t="s">
        <v>120</v>
      </c>
      <c r="C54" s="29">
        <v>925</v>
      </c>
      <c r="D54" s="29">
        <v>651.85</v>
      </c>
      <c r="E54" s="29">
        <v>-175.1</v>
      </c>
      <c r="F54" s="29">
        <v>28.22</v>
      </c>
      <c r="G54" s="29">
        <v>12</v>
      </c>
      <c r="H54" s="29">
        <v>-146.88</v>
      </c>
      <c r="I54" s="29">
        <v>-134.88</v>
      </c>
      <c r="J54" s="29">
        <v>2.5499999999999998E-2</v>
      </c>
      <c r="K54" s="29">
        <v>1</v>
      </c>
      <c r="L54" s="29">
        <v>1</v>
      </c>
      <c r="M54" s="30" t="str">
        <f t="shared" si="0"/>
        <v>ROBUST</v>
      </c>
    </row>
    <row r="55" spans="1:13" x14ac:dyDescent="0.2">
      <c r="A55" s="31" t="s">
        <v>168</v>
      </c>
      <c r="B55" s="32" t="s">
        <v>120</v>
      </c>
      <c r="C55" s="32">
        <v>950</v>
      </c>
      <c r="D55" s="32">
        <v>676.85</v>
      </c>
      <c r="E55" s="32">
        <v>-170.66</v>
      </c>
      <c r="F55" s="32">
        <v>28.98</v>
      </c>
      <c r="G55" s="32">
        <v>12.33</v>
      </c>
      <c r="H55" s="32">
        <v>-141.68</v>
      </c>
      <c r="I55" s="32">
        <v>-129.35</v>
      </c>
      <c r="J55" s="32">
        <v>2.5499999999999998E-2</v>
      </c>
      <c r="K55" s="32">
        <v>1</v>
      </c>
      <c r="L55" s="32">
        <v>1</v>
      </c>
      <c r="M55" s="33" t="str">
        <f t="shared" si="0"/>
        <v>ROBUST</v>
      </c>
    </row>
    <row r="56" spans="1:13" x14ac:dyDescent="0.2">
      <c r="A56" s="28" t="s">
        <v>168</v>
      </c>
      <c r="B56" s="29" t="s">
        <v>120</v>
      </c>
      <c r="C56" s="29">
        <v>975</v>
      </c>
      <c r="D56" s="29">
        <v>701.85</v>
      </c>
      <c r="E56" s="29">
        <v>-166.23</v>
      </c>
      <c r="F56" s="29">
        <v>29.74</v>
      </c>
      <c r="G56" s="29">
        <v>12.65</v>
      </c>
      <c r="H56" s="29">
        <v>-136.49</v>
      </c>
      <c r="I56" s="29">
        <v>-123.84</v>
      </c>
      <c r="J56" s="29">
        <v>2.5499999999999998E-2</v>
      </c>
      <c r="K56" s="29">
        <v>1</v>
      </c>
      <c r="L56" s="29">
        <v>1</v>
      </c>
      <c r="M56" s="30" t="str">
        <f t="shared" si="0"/>
        <v>ROBUST</v>
      </c>
    </row>
    <row r="57" spans="1:13" x14ac:dyDescent="0.2">
      <c r="A57" s="31" t="s">
        <v>168</v>
      </c>
      <c r="B57" s="32" t="s">
        <v>120</v>
      </c>
      <c r="C57" s="32">
        <v>1000</v>
      </c>
      <c r="D57" s="32">
        <v>726.85</v>
      </c>
      <c r="E57" s="32">
        <v>-161.83000000000001</v>
      </c>
      <c r="F57" s="32">
        <v>30.5</v>
      </c>
      <c r="G57" s="32">
        <v>12.98</v>
      </c>
      <c r="H57" s="32">
        <v>-131.33000000000001</v>
      </c>
      <c r="I57" s="32">
        <v>-118.35</v>
      </c>
      <c r="J57" s="32">
        <v>2.5499999999999998E-2</v>
      </c>
      <c r="K57" s="32">
        <v>1</v>
      </c>
      <c r="L57" s="32">
        <v>1</v>
      </c>
      <c r="M57" s="33" t="str">
        <f t="shared" si="0"/>
        <v>ROBUST</v>
      </c>
    </row>
    <row r="58" spans="1:13" x14ac:dyDescent="0.2">
      <c r="A58" s="28" t="s">
        <v>168</v>
      </c>
      <c r="B58" s="29" t="s">
        <v>120</v>
      </c>
      <c r="C58" s="29">
        <v>1025</v>
      </c>
      <c r="D58" s="29">
        <v>751.85</v>
      </c>
      <c r="E58" s="29">
        <v>-157.44999999999999</v>
      </c>
      <c r="F58" s="29">
        <v>31.27</v>
      </c>
      <c r="G58" s="29">
        <v>13.3</v>
      </c>
      <c r="H58" s="29">
        <v>-126.19</v>
      </c>
      <c r="I58" s="29">
        <v>-112.89</v>
      </c>
      <c r="J58" s="29">
        <v>2.5499999999999998E-2</v>
      </c>
      <c r="K58" s="29">
        <v>1</v>
      </c>
      <c r="L58" s="29">
        <v>1</v>
      </c>
      <c r="M58" s="30" t="str">
        <f t="shared" si="0"/>
        <v>ROBUST</v>
      </c>
    </row>
    <row r="59" spans="1:13" x14ac:dyDescent="0.2">
      <c r="A59" s="31" t="s">
        <v>168</v>
      </c>
      <c r="B59" s="32" t="s">
        <v>120</v>
      </c>
      <c r="C59" s="32">
        <v>1050</v>
      </c>
      <c r="D59" s="32">
        <v>776.85</v>
      </c>
      <c r="E59" s="32">
        <v>-153.09</v>
      </c>
      <c r="F59" s="32">
        <v>32.03</v>
      </c>
      <c r="G59" s="32">
        <v>13.62</v>
      </c>
      <c r="H59" s="32">
        <v>-121.06</v>
      </c>
      <c r="I59" s="32">
        <v>-107.44</v>
      </c>
      <c r="J59" s="32">
        <v>2.5499999999999998E-2</v>
      </c>
      <c r="K59" s="32">
        <v>1</v>
      </c>
      <c r="L59" s="32">
        <v>1</v>
      </c>
      <c r="M59" s="33" t="str">
        <f t="shared" si="0"/>
        <v>ROBUST</v>
      </c>
    </row>
    <row r="60" spans="1:13" x14ac:dyDescent="0.2">
      <c r="A60" s="28" t="s">
        <v>168</v>
      </c>
      <c r="B60" s="29" t="s">
        <v>120</v>
      </c>
      <c r="C60" s="29">
        <v>1075</v>
      </c>
      <c r="D60" s="29">
        <v>801.85</v>
      </c>
      <c r="E60" s="29">
        <v>-148.75</v>
      </c>
      <c r="F60" s="29">
        <v>32.79</v>
      </c>
      <c r="G60" s="29">
        <v>13.95</v>
      </c>
      <c r="H60" s="29">
        <v>-115.96</v>
      </c>
      <c r="I60" s="29">
        <v>-102.01</v>
      </c>
      <c r="J60" s="29">
        <v>2.5499999999999998E-2</v>
      </c>
      <c r="K60" s="29">
        <v>1</v>
      </c>
      <c r="L60" s="29">
        <v>1</v>
      </c>
      <c r="M60" s="30" t="str">
        <f t="shared" si="0"/>
        <v>ROBUST</v>
      </c>
    </row>
    <row r="61" spans="1:13" x14ac:dyDescent="0.2">
      <c r="A61" s="31" t="s">
        <v>168</v>
      </c>
      <c r="B61" s="32" t="s">
        <v>120</v>
      </c>
      <c r="C61" s="32">
        <v>1100</v>
      </c>
      <c r="D61" s="32">
        <v>826.85</v>
      </c>
      <c r="E61" s="32">
        <v>-144.43</v>
      </c>
      <c r="F61" s="32">
        <v>33.56</v>
      </c>
      <c r="G61" s="32">
        <v>14.27</v>
      </c>
      <c r="H61" s="32">
        <v>-110.88</v>
      </c>
      <c r="I61" s="32">
        <v>-96.6</v>
      </c>
      <c r="J61" s="32">
        <v>2.5499999999999998E-2</v>
      </c>
      <c r="K61" s="32">
        <v>1</v>
      </c>
      <c r="L61" s="32">
        <v>1</v>
      </c>
      <c r="M61" s="33" t="str">
        <f t="shared" si="0"/>
        <v>ROBUST</v>
      </c>
    </row>
    <row r="62" spans="1:13" x14ac:dyDescent="0.2">
      <c r="A62" s="28" t="s">
        <v>168</v>
      </c>
      <c r="B62" s="29" t="s">
        <v>120</v>
      </c>
      <c r="C62" s="29">
        <v>1125</v>
      </c>
      <c r="D62" s="29">
        <v>851.85</v>
      </c>
      <c r="E62" s="29">
        <v>-140.13</v>
      </c>
      <c r="F62" s="29">
        <v>34.32</v>
      </c>
      <c r="G62" s="29">
        <v>14.6</v>
      </c>
      <c r="H62" s="29">
        <v>-105.81</v>
      </c>
      <c r="I62" s="29">
        <v>-91.21</v>
      </c>
      <c r="J62" s="29">
        <v>2.5499999999999998E-2</v>
      </c>
      <c r="K62" s="29">
        <v>1</v>
      </c>
      <c r="L62" s="29">
        <v>1</v>
      </c>
      <c r="M62" s="30" t="str">
        <f t="shared" si="0"/>
        <v>ROBUST</v>
      </c>
    </row>
    <row r="63" spans="1:13" x14ac:dyDescent="0.2">
      <c r="A63" s="31" t="s">
        <v>168</v>
      </c>
      <c r="B63" s="32" t="s">
        <v>120</v>
      </c>
      <c r="C63" s="32">
        <v>1150</v>
      </c>
      <c r="D63" s="32">
        <v>876.85</v>
      </c>
      <c r="E63" s="32">
        <v>-135.85</v>
      </c>
      <c r="F63" s="32">
        <v>35.08</v>
      </c>
      <c r="G63" s="32">
        <v>14.92</v>
      </c>
      <c r="H63" s="32">
        <v>-100.77</v>
      </c>
      <c r="I63" s="32">
        <v>-85.84</v>
      </c>
      <c r="J63" s="32">
        <v>2.5499999999999998E-2</v>
      </c>
      <c r="K63" s="32">
        <v>1</v>
      </c>
      <c r="L63" s="32">
        <v>1</v>
      </c>
      <c r="M63" s="33" t="str">
        <f t="shared" si="0"/>
        <v>ROBUST</v>
      </c>
    </row>
    <row r="64" spans="1:13" x14ac:dyDescent="0.2">
      <c r="A64" s="28" t="s">
        <v>168</v>
      </c>
      <c r="B64" s="29" t="s">
        <v>120</v>
      </c>
      <c r="C64" s="29">
        <v>1175</v>
      </c>
      <c r="D64" s="29">
        <v>901.85</v>
      </c>
      <c r="E64" s="29">
        <v>-131.58000000000001</v>
      </c>
      <c r="F64" s="29">
        <v>35.840000000000003</v>
      </c>
      <c r="G64" s="29">
        <v>15.25</v>
      </c>
      <c r="H64" s="29">
        <v>-95.74</v>
      </c>
      <c r="I64" s="29">
        <v>-80.489999999999995</v>
      </c>
      <c r="J64" s="29">
        <v>2.5499999999999998E-2</v>
      </c>
      <c r="K64" s="29">
        <v>1</v>
      </c>
      <c r="L64" s="29">
        <v>1</v>
      </c>
      <c r="M64" s="30" t="str">
        <f t="shared" si="0"/>
        <v>ROBUST</v>
      </c>
    </row>
    <row r="65" spans="1:13" x14ac:dyDescent="0.2">
      <c r="A65" s="31" t="s">
        <v>168</v>
      </c>
      <c r="B65" s="32" t="s">
        <v>120</v>
      </c>
      <c r="C65" s="32">
        <v>1200</v>
      </c>
      <c r="D65" s="32">
        <v>926.85</v>
      </c>
      <c r="E65" s="32">
        <v>-127.33</v>
      </c>
      <c r="F65" s="32">
        <v>36.61</v>
      </c>
      <c r="G65" s="32">
        <v>15.57</v>
      </c>
      <c r="H65" s="32">
        <v>-90.72</v>
      </c>
      <c r="I65" s="32">
        <v>-75.150000000000006</v>
      </c>
      <c r="J65" s="32">
        <v>2.5499999999999998E-2</v>
      </c>
      <c r="K65" s="32">
        <v>1</v>
      </c>
      <c r="L65" s="32">
        <v>1</v>
      </c>
      <c r="M65" s="33" t="str">
        <f t="shared" si="0"/>
        <v>ROBUST</v>
      </c>
    </row>
    <row r="66" spans="1:13" x14ac:dyDescent="0.2">
      <c r="A66" s="28" t="s">
        <v>168</v>
      </c>
      <c r="B66" s="29" t="s">
        <v>120</v>
      </c>
      <c r="C66" s="29">
        <v>1225</v>
      </c>
      <c r="D66" s="29">
        <v>951.85</v>
      </c>
      <c r="E66" s="29">
        <v>-123.1</v>
      </c>
      <c r="F66" s="29">
        <v>37.369999999999997</v>
      </c>
      <c r="G66" s="29">
        <v>15.89</v>
      </c>
      <c r="H66" s="29">
        <v>-85.73</v>
      </c>
      <c r="I66" s="29">
        <v>-69.84</v>
      </c>
      <c r="J66" s="29">
        <v>2.5499999999999998E-2</v>
      </c>
      <c r="K66" s="29">
        <v>1</v>
      </c>
      <c r="L66" s="29">
        <v>1</v>
      </c>
      <c r="M66" s="30" t="str">
        <f t="shared" si="0"/>
        <v>ROBUST</v>
      </c>
    </row>
    <row r="67" spans="1:13" x14ac:dyDescent="0.2">
      <c r="A67" s="31" t="s">
        <v>168</v>
      </c>
      <c r="B67" s="32" t="s">
        <v>120</v>
      </c>
      <c r="C67" s="32">
        <v>1250</v>
      </c>
      <c r="D67" s="32">
        <v>976.85</v>
      </c>
      <c r="E67" s="32">
        <v>-118.88</v>
      </c>
      <c r="F67" s="32">
        <v>38.130000000000003</v>
      </c>
      <c r="G67" s="32">
        <v>16.22</v>
      </c>
      <c r="H67" s="32">
        <v>-80.75</v>
      </c>
      <c r="I67" s="32">
        <v>-64.53</v>
      </c>
      <c r="J67" s="32">
        <v>2.5499999999999998E-2</v>
      </c>
      <c r="K67" s="32">
        <v>1</v>
      </c>
      <c r="L67" s="32">
        <v>1</v>
      </c>
      <c r="M67" s="33" t="str">
        <f t="shared" si="0"/>
        <v>ROBUST</v>
      </c>
    </row>
    <row r="68" spans="1:13" x14ac:dyDescent="0.2">
      <c r="A68" s="28" t="s">
        <v>168</v>
      </c>
      <c r="B68" s="29" t="s">
        <v>120</v>
      </c>
      <c r="C68" s="29">
        <v>1275</v>
      </c>
      <c r="D68" s="29">
        <v>1001.85</v>
      </c>
      <c r="E68" s="29">
        <v>-114.68</v>
      </c>
      <c r="F68" s="29">
        <v>38.89</v>
      </c>
      <c r="G68" s="29">
        <v>16.54</v>
      </c>
      <c r="H68" s="29">
        <v>-75.790000000000006</v>
      </c>
      <c r="I68" s="29">
        <v>-59.25</v>
      </c>
      <c r="J68" s="29">
        <v>2.5499999999999998E-2</v>
      </c>
      <c r="K68" s="29">
        <v>1</v>
      </c>
      <c r="L68" s="29">
        <v>1</v>
      </c>
      <c r="M68" s="30" t="str">
        <f t="shared" ref="M68:M131" si="1">IF(H68&lt;-10,"ROBUST",IF(H68&lt;0,"MARGINAL",IF(H68&lt;15,"UNCERTAIN","UNFAVORABLE")))</f>
        <v>ROBUST</v>
      </c>
    </row>
    <row r="69" spans="1:13" x14ac:dyDescent="0.2">
      <c r="A69" s="31" t="s">
        <v>168</v>
      </c>
      <c r="B69" s="32" t="s">
        <v>120</v>
      </c>
      <c r="C69" s="32">
        <v>1300</v>
      </c>
      <c r="D69" s="32">
        <v>1026.8499999999999</v>
      </c>
      <c r="E69" s="32">
        <v>-110.5</v>
      </c>
      <c r="F69" s="32">
        <v>39.659999999999997</v>
      </c>
      <c r="G69" s="32">
        <v>16.87</v>
      </c>
      <c r="H69" s="32">
        <v>-70.849999999999994</v>
      </c>
      <c r="I69" s="32">
        <v>-53.98</v>
      </c>
      <c r="J69" s="32">
        <v>2.5499999999999998E-2</v>
      </c>
      <c r="K69" s="32">
        <v>1</v>
      </c>
      <c r="L69" s="32">
        <v>1</v>
      </c>
      <c r="M69" s="33" t="str">
        <f t="shared" si="1"/>
        <v>ROBUST</v>
      </c>
    </row>
    <row r="70" spans="1:13" x14ac:dyDescent="0.2">
      <c r="A70" s="28" t="s">
        <v>168</v>
      </c>
      <c r="B70" s="29" t="s">
        <v>120</v>
      </c>
      <c r="C70" s="29">
        <v>1325</v>
      </c>
      <c r="D70" s="29">
        <v>1051.8499999999999</v>
      </c>
      <c r="E70" s="29">
        <v>-106.33</v>
      </c>
      <c r="F70" s="29">
        <v>40.42</v>
      </c>
      <c r="G70" s="29">
        <v>17.190000000000001</v>
      </c>
      <c r="H70" s="29">
        <v>-65.92</v>
      </c>
      <c r="I70" s="29">
        <v>-48.72</v>
      </c>
      <c r="J70" s="29">
        <v>2.5499999999999998E-2</v>
      </c>
      <c r="K70" s="29">
        <v>1</v>
      </c>
      <c r="L70" s="29">
        <v>1</v>
      </c>
      <c r="M70" s="30" t="str">
        <f t="shared" si="1"/>
        <v>ROBUST</v>
      </c>
    </row>
    <row r="71" spans="1:13" x14ac:dyDescent="0.2">
      <c r="A71" s="31" t="s">
        <v>168</v>
      </c>
      <c r="B71" s="32" t="s">
        <v>120</v>
      </c>
      <c r="C71" s="32">
        <v>1350</v>
      </c>
      <c r="D71" s="32">
        <v>1076.8499999999999</v>
      </c>
      <c r="E71" s="32">
        <v>-102.18</v>
      </c>
      <c r="F71" s="32">
        <v>41.18</v>
      </c>
      <c r="G71" s="32">
        <v>17.52</v>
      </c>
      <c r="H71" s="32">
        <v>-61</v>
      </c>
      <c r="I71" s="32">
        <v>-43.48</v>
      </c>
      <c r="J71" s="32">
        <v>2.5499999999999998E-2</v>
      </c>
      <c r="K71" s="32">
        <v>1</v>
      </c>
      <c r="L71" s="32">
        <v>1</v>
      </c>
      <c r="M71" s="33" t="str">
        <f t="shared" si="1"/>
        <v>ROBUST</v>
      </c>
    </row>
    <row r="72" spans="1:13" x14ac:dyDescent="0.2">
      <c r="A72" s="28" t="s">
        <v>168</v>
      </c>
      <c r="B72" s="29" t="s">
        <v>120</v>
      </c>
      <c r="C72" s="29">
        <v>1375</v>
      </c>
      <c r="D72" s="29">
        <v>1101.8499999999999</v>
      </c>
      <c r="E72" s="29">
        <v>-97.88</v>
      </c>
      <c r="F72" s="29">
        <v>41.94</v>
      </c>
      <c r="G72" s="29">
        <v>17.84</v>
      </c>
      <c r="H72" s="29">
        <v>-55.93</v>
      </c>
      <c r="I72" s="29">
        <v>-38.090000000000003</v>
      </c>
      <c r="J72" s="29">
        <v>2.5499999999999998E-2</v>
      </c>
      <c r="K72" s="29">
        <v>1</v>
      </c>
      <c r="L72" s="29">
        <v>1</v>
      </c>
      <c r="M72" s="30" t="str">
        <f t="shared" si="1"/>
        <v>ROBUST</v>
      </c>
    </row>
    <row r="73" spans="1:13" x14ac:dyDescent="0.2">
      <c r="A73" s="31" t="s">
        <v>168</v>
      </c>
      <c r="B73" s="32" t="s">
        <v>120</v>
      </c>
      <c r="C73" s="32">
        <v>1400</v>
      </c>
      <c r="D73" s="32">
        <v>1126.8499999999999</v>
      </c>
      <c r="E73" s="32">
        <v>-93.63</v>
      </c>
      <c r="F73" s="32">
        <v>42.71</v>
      </c>
      <c r="G73" s="32">
        <v>18.170000000000002</v>
      </c>
      <c r="H73" s="32">
        <v>-50.93</v>
      </c>
      <c r="I73" s="32">
        <v>-32.76</v>
      </c>
      <c r="J73" s="32">
        <v>2.5499999999999998E-2</v>
      </c>
      <c r="K73" s="32">
        <v>1</v>
      </c>
      <c r="L73" s="32">
        <v>1</v>
      </c>
      <c r="M73" s="33" t="str">
        <f t="shared" si="1"/>
        <v>ROBUST</v>
      </c>
    </row>
    <row r="74" spans="1:13" x14ac:dyDescent="0.2">
      <c r="A74" s="28" t="s">
        <v>168</v>
      </c>
      <c r="B74" s="29" t="s">
        <v>120</v>
      </c>
      <c r="C74" s="29">
        <v>1425</v>
      </c>
      <c r="D74" s="29">
        <v>1151.8499999999999</v>
      </c>
      <c r="E74" s="29">
        <v>-89.61</v>
      </c>
      <c r="F74" s="29">
        <v>43.47</v>
      </c>
      <c r="G74" s="29">
        <v>18.489999999999998</v>
      </c>
      <c r="H74" s="29">
        <v>-46.14</v>
      </c>
      <c r="I74" s="29">
        <v>-27.65</v>
      </c>
      <c r="J74" s="29">
        <v>2.5499999999999998E-2</v>
      </c>
      <c r="K74" s="29">
        <v>1</v>
      </c>
      <c r="L74" s="29">
        <v>1</v>
      </c>
      <c r="M74" s="30" t="str">
        <f t="shared" si="1"/>
        <v>ROBUST</v>
      </c>
    </row>
    <row r="75" spans="1:13" x14ac:dyDescent="0.2">
      <c r="A75" s="31" t="s">
        <v>168</v>
      </c>
      <c r="B75" s="32" t="s">
        <v>120</v>
      </c>
      <c r="C75" s="32">
        <v>1450</v>
      </c>
      <c r="D75" s="32">
        <v>1176.8499999999999</v>
      </c>
      <c r="E75" s="32">
        <v>-85.84</v>
      </c>
      <c r="F75" s="32">
        <v>44.23</v>
      </c>
      <c r="G75" s="32">
        <v>18.809999999999999</v>
      </c>
      <c r="H75" s="32">
        <v>-41.6</v>
      </c>
      <c r="I75" s="32">
        <v>-22.79</v>
      </c>
      <c r="J75" s="32">
        <v>2.5499999999999998E-2</v>
      </c>
      <c r="K75" s="32">
        <v>1</v>
      </c>
      <c r="L75" s="32">
        <v>1</v>
      </c>
      <c r="M75" s="33" t="str">
        <f t="shared" si="1"/>
        <v>ROBUST</v>
      </c>
    </row>
    <row r="76" spans="1:13" x14ac:dyDescent="0.2">
      <c r="A76" s="28" t="s">
        <v>168</v>
      </c>
      <c r="B76" s="29" t="s">
        <v>120</v>
      </c>
      <c r="C76" s="29">
        <v>1475</v>
      </c>
      <c r="D76" s="29">
        <v>1201.8499999999999</v>
      </c>
      <c r="E76" s="29">
        <v>-82.35</v>
      </c>
      <c r="F76" s="29">
        <v>44.99</v>
      </c>
      <c r="G76" s="29">
        <v>19.14</v>
      </c>
      <c r="H76" s="29">
        <v>-37.36</v>
      </c>
      <c r="I76" s="29">
        <v>-18.22</v>
      </c>
      <c r="J76" s="29">
        <v>2.5499999999999998E-2</v>
      </c>
      <c r="K76" s="29">
        <v>1</v>
      </c>
      <c r="L76" s="29">
        <v>1</v>
      </c>
      <c r="M76" s="30" t="str">
        <f t="shared" si="1"/>
        <v>ROBUST</v>
      </c>
    </row>
    <row r="77" spans="1:13" x14ac:dyDescent="0.2">
      <c r="A77" s="31" t="s">
        <v>168</v>
      </c>
      <c r="B77" s="32" t="s">
        <v>120</v>
      </c>
      <c r="C77" s="32">
        <v>1500</v>
      </c>
      <c r="D77" s="32">
        <v>1226.8499999999999</v>
      </c>
      <c r="E77" s="32">
        <v>-79.19</v>
      </c>
      <c r="F77" s="32">
        <v>45.76</v>
      </c>
      <c r="G77" s="32">
        <v>19.46</v>
      </c>
      <c r="H77" s="32">
        <v>-33.43</v>
      </c>
      <c r="I77" s="32">
        <v>-13.97</v>
      </c>
      <c r="J77" s="32">
        <v>2.5499999999999998E-2</v>
      </c>
      <c r="K77" s="32">
        <v>1</v>
      </c>
      <c r="L77" s="32">
        <v>1</v>
      </c>
      <c r="M77" s="33" t="str">
        <f t="shared" si="1"/>
        <v>ROBUST</v>
      </c>
    </row>
    <row r="78" spans="1:13" x14ac:dyDescent="0.2">
      <c r="A78" s="28" t="s">
        <v>168</v>
      </c>
      <c r="B78" s="29" t="s">
        <v>120</v>
      </c>
      <c r="C78" s="29">
        <v>1525</v>
      </c>
      <c r="D78" s="29">
        <v>1251.8499999999999</v>
      </c>
      <c r="E78" s="29">
        <v>-76.349999999999994</v>
      </c>
      <c r="F78" s="29">
        <v>46.52</v>
      </c>
      <c r="G78" s="29">
        <v>19.79</v>
      </c>
      <c r="H78" s="29">
        <v>-29.84</v>
      </c>
      <c r="I78" s="29">
        <v>-10.050000000000001</v>
      </c>
      <c r="J78" s="29">
        <v>2.5499999999999998E-2</v>
      </c>
      <c r="K78" s="29">
        <v>1</v>
      </c>
      <c r="L78" s="29">
        <v>1</v>
      </c>
      <c r="M78" s="30" t="str">
        <f t="shared" si="1"/>
        <v>ROBUST</v>
      </c>
    </row>
    <row r="79" spans="1:13" x14ac:dyDescent="0.2">
      <c r="A79" s="31" t="s">
        <v>168</v>
      </c>
      <c r="B79" s="32" t="s">
        <v>120</v>
      </c>
      <c r="C79" s="32">
        <v>1550</v>
      </c>
      <c r="D79" s="32">
        <v>1276.8499999999999</v>
      </c>
      <c r="E79" s="32">
        <v>-73.849999999999994</v>
      </c>
      <c r="F79" s="32">
        <v>47.28</v>
      </c>
      <c r="G79" s="32">
        <v>20.11</v>
      </c>
      <c r="H79" s="32">
        <v>-26.57</v>
      </c>
      <c r="I79" s="32">
        <v>-6.46</v>
      </c>
      <c r="J79" s="32">
        <v>2.5499999999999998E-2</v>
      </c>
      <c r="K79" s="32">
        <v>1</v>
      </c>
      <c r="L79" s="32">
        <v>1</v>
      </c>
      <c r="M79" s="33" t="str">
        <f t="shared" si="1"/>
        <v>ROBUST</v>
      </c>
    </row>
    <row r="80" spans="1:13" x14ac:dyDescent="0.2">
      <c r="A80" s="28" t="s">
        <v>168</v>
      </c>
      <c r="B80" s="29" t="s">
        <v>120</v>
      </c>
      <c r="C80" s="29">
        <v>1575</v>
      </c>
      <c r="D80" s="29">
        <v>1301.8499999999999</v>
      </c>
      <c r="E80" s="29">
        <v>-71.650000000000006</v>
      </c>
      <c r="F80" s="29">
        <v>48.04</v>
      </c>
      <c r="G80" s="29">
        <v>20.440000000000001</v>
      </c>
      <c r="H80" s="29">
        <v>-23.6</v>
      </c>
      <c r="I80" s="29">
        <v>-3.17</v>
      </c>
      <c r="J80" s="29">
        <v>2.5499999999999998E-2</v>
      </c>
      <c r="K80" s="29">
        <v>1</v>
      </c>
      <c r="L80" s="29">
        <v>1</v>
      </c>
      <c r="M80" s="30" t="str">
        <f t="shared" si="1"/>
        <v>ROBUST</v>
      </c>
    </row>
    <row r="81" spans="1:13" x14ac:dyDescent="0.2">
      <c r="A81" s="31" t="s">
        <v>168</v>
      </c>
      <c r="B81" s="32" t="s">
        <v>120</v>
      </c>
      <c r="C81" s="32">
        <v>1600</v>
      </c>
      <c r="D81" s="32">
        <v>1326.85</v>
      </c>
      <c r="E81" s="32">
        <v>-69.73</v>
      </c>
      <c r="F81" s="32">
        <v>48.81</v>
      </c>
      <c r="G81" s="32">
        <v>20.76</v>
      </c>
      <c r="H81" s="32">
        <v>-20.92</v>
      </c>
      <c r="I81" s="32">
        <v>-0.16</v>
      </c>
      <c r="J81" s="32">
        <v>2.5499999999999998E-2</v>
      </c>
      <c r="K81" s="32">
        <v>1</v>
      </c>
      <c r="L81" s="32">
        <v>1</v>
      </c>
      <c r="M81" s="33" t="str">
        <f t="shared" si="1"/>
        <v>ROBUST</v>
      </c>
    </row>
    <row r="82" spans="1:13" x14ac:dyDescent="0.2">
      <c r="A82" s="28" t="s">
        <v>168</v>
      </c>
      <c r="B82" s="29" t="s">
        <v>120</v>
      </c>
      <c r="C82" s="29">
        <v>1625</v>
      </c>
      <c r="D82" s="29">
        <v>1351.85</v>
      </c>
      <c r="E82" s="29">
        <v>-68.069999999999993</v>
      </c>
      <c r="F82" s="29">
        <v>49.57</v>
      </c>
      <c r="G82" s="29">
        <v>21.08</v>
      </c>
      <c r="H82" s="29">
        <v>-18.5</v>
      </c>
      <c r="I82" s="29">
        <v>2.58</v>
      </c>
      <c r="J82" s="29">
        <v>2.5499999999999998E-2</v>
      </c>
      <c r="K82" s="29">
        <v>1</v>
      </c>
      <c r="L82" s="29">
        <v>1</v>
      </c>
      <c r="M82" s="30" t="str">
        <f t="shared" si="1"/>
        <v>ROBUST</v>
      </c>
    </row>
    <row r="83" spans="1:13" x14ac:dyDescent="0.2">
      <c r="A83" s="31" t="s">
        <v>168</v>
      </c>
      <c r="B83" s="32" t="s">
        <v>120</v>
      </c>
      <c r="C83" s="32">
        <v>1650</v>
      </c>
      <c r="D83" s="32">
        <v>1376.85</v>
      </c>
      <c r="E83" s="32">
        <v>-66.69</v>
      </c>
      <c r="F83" s="32">
        <v>50.33</v>
      </c>
      <c r="G83" s="32">
        <v>21.41</v>
      </c>
      <c r="H83" s="32">
        <v>-16.350000000000001</v>
      </c>
      <c r="I83" s="32">
        <v>5.05</v>
      </c>
      <c r="J83" s="32">
        <v>2.5499999999999998E-2</v>
      </c>
      <c r="K83" s="32">
        <v>1</v>
      </c>
      <c r="L83" s="32">
        <v>1</v>
      </c>
      <c r="M83" s="33" t="str">
        <f t="shared" si="1"/>
        <v>ROBUST</v>
      </c>
    </row>
    <row r="84" spans="1:13" x14ac:dyDescent="0.2">
      <c r="A84" s="28" t="s">
        <v>168</v>
      </c>
      <c r="B84" s="29" t="s">
        <v>120</v>
      </c>
      <c r="C84" s="29">
        <v>1675</v>
      </c>
      <c r="D84" s="29">
        <v>1401.85</v>
      </c>
      <c r="E84" s="29">
        <v>-65.59</v>
      </c>
      <c r="F84" s="29">
        <v>51.1</v>
      </c>
      <c r="G84" s="29">
        <v>21.73</v>
      </c>
      <c r="H84" s="29">
        <v>-14.49</v>
      </c>
      <c r="I84" s="29">
        <v>7.24</v>
      </c>
      <c r="J84" s="29">
        <v>2.5499999999999998E-2</v>
      </c>
      <c r="K84" s="29">
        <v>1</v>
      </c>
      <c r="L84" s="29">
        <v>1</v>
      </c>
      <c r="M84" s="30" t="str">
        <f t="shared" si="1"/>
        <v>ROBUST</v>
      </c>
    </row>
    <row r="85" spans="1:13" x14ac:dyDescent="0.2">
      <c r="A85" s="31" t="s">
        <v>168</v>
      </c>
      <c r="B85" s="32" t="s">
        <v>120</v>
      </c>
      <c r="C85" s="32">
        <v>1700</v>
      </c>
      <c r="D85" s="32">
        <v>1426.85</v>
      </c>
      <c r="E85" s="32">
        <v>-64.81</v>
      </c>
      <c r="F85" s="32">
        <v>51.86</v>
      </c>
      <c r="G85" s="32">
        <v>22.06</v>
      </c>
      <c r="H85" s="32">
        <v>-12.96</v>
      </c>
      <c r="I85" s="32">
        <v>9.1</v>
      </c>
      <c r="J85" s="32">
        <v>2.5499999999999998E-2</v>
      </c>
      <c r="K85" s="32">
        <v>1</v>
      </c>
      <c r="L85" s="32">
        <v>1</v>
      </c>
      <c r="M85" s="33" t="str">
        <f t="shared" si="1"/>
        <v>ROBUST</v>
      </c>
    </row>
    <row r="86" spans="1:13" x14ac:dyDescent="0.2">
      <c r="A86" s="28" t="s">
        <v>168</v>
      </c>
      <c r="B86" s="29" t="s">
        <v>120</v>
      </c>
      <c r="C86" s="29">
        <v>1725</v>
      </c>
      <c r="D86" s="29">
        <v>1451.85</v>
      </c>
      <c r="E86" s="29">
        <v>-64.430000000000007</v>
      </c>
      <c r="F86" s="29">
        <v>52.62</v>
      </c>
      <c r="G86" s="29">
        <v>22.38</v>
      </c>
      <c r="H86" s="29">
        <v>-11.81</v>
      </c>
      <c r="I86" s="29">
        <v>10.57</v>
      </c>
      <c r="J86" s="29">
        <v>2.5499999999999998E-2</v>
      </c>
      <c r="K86" s="29">
        <v>1</v>
      </c>
      <c r="L86" s="29">
        <v>1</v>
      </c>
      <c r="M86" s="30" t="str">
        <f t="shared" si="1"/>
        <v>ROBUST</v>
      </c>
    </row>
    <row r="87" spans="1:13" x14ac:dyDescent="0.2">
      <c r="A87" s="31" t="s">
        <v>168</v>
      </c>
      <c r="B87" s="32" t="s">
        <v>120</v>
      </c>
      <c r="C87" s="32">
        <v>1750</v>
      </c>
      <c r="D87" s="32">
        <v>1476.85</v>
      </c>
      <c r="E87" s="32">
        <v>-64.400000000000006</v>
      </c>
      <c r="F87" s="32">
        <v>53.38</v>
      </c>
      <c r="G87" s="32">
        <v>22.71</v>
      </c>
      <c r="H87" s="32">
        <v>-11.01</v>
      </c>
      <c r="I87" s="32">
        <v>11.69</v>
      </c>
      <c r="J87" s="32">
        <v>2.5499999999999998E-2</v>
      </c>
      <c r="K87" s="32">
        <v>1</v>
      </c>
      <c r="L87" s="32">
        <v>1</v>
      </c>
      <c r="M87" s="33" t="str">
        <f t="shared" si="1"/>
        <v>ROBUST</v>
      </c>
    </row>
    <row r="88" spans="1:13" x14ac:dyDescent="0.2">
      <c r="A88" s="28" t="s">
        <v>168</v>
      </c>
      <c r="B88" s="29" t="s">
        <v>120</v>
      </c>
      <c r="C88" s="29">
        <v>1775</v>
      </c>
      <c r="D88" s="29">
        <v>1501.85</v>
      </c>
      <c r="E88" s="29">
        <v>-64.41</v>
      </c>
      <c r="F88" s="29">
        <v>54.15</v>
      </c>
      <c r="G88" s="29">
        <v>23.03</v>
      </c>
      <c r="H88" s="29">
        <v>-10.26</v>
      </c>
      <c r="I88" s="29">
        <v>12.77</v>
      </c>
      <c r="J88" s="29">
        <v>2.5499999999999998E-2</v>
      </c>
      <c r="K88" s="29">
        <v>1</v>
      </c>
      <c r="L88" s="29">
        <v>1</v>
      </c>
      <c r="M88" s="30" t="str">
        <f t="shared" si="1"/>
        <v>ROBUST</v>
      </c>
    </row>
    <row r="89" spans="1:13" x14ac:dyDescent="0.2">
      <c r="A89" s="31" t="s">
        <v>168</v>
      </c>
      <c r="B89" s="32" t="s">
        <v>120</v>
      </c>
      <c r="C89" s="32">
        <v>1800</v>
      </c>
      <c r="D89" s="32">
        <v>1526.85</v>
      </c>
      <c r="E89" s="32">
        <v>-64.44</v>
      </c>
      <c r="F89" s="32">
        <v>54.91</v>
      </c>
      <c r="G89" s="32">
        <v>23.36</v>
      </c>
      <c r="H89" s="32">
        <v>-9.5299999999999994</v>
      </c>
      <c r="I89" s="32">
        <v>13.82</v>
      </c>
      <c r="J89" s="32">
        <v>2.5499999999999998E-2</v>
      </c>
      <c r="K89" s="32">
        <v>1</v>
      </c>
      <c r="L89" s="32">
        <v>1</v>
      </c>
      <c r="M89" s="33" t="str">
        <f t="shared" si="1"/>
        <v>MARGINAL</v>
      </c>
    </row>
    <row r="90" spans="1:13" x14ac:dyDescent="0.2">
      <c r="A90" s="28" t="s">
        <v>168</v>
      </c>
      <c r="B90" s="29" t="s">
        <v>120</v>
      </c>
      <c r="C90" s="29">
        <v>1825</v>
      </c>
      <c r="D90" s="29">
        <v>1551.85</v>
      </c>
      <c r="E90" s="29">
        <v>-64.5</v>
      </c>
      <c r="F90" s="29">
        <v>55.67</v>
      </c>
      <c r="G90" s="29">
        <v>23.68</v>
      </c>
      <c r="H90" s="29">
        <v>-8.83</v>
      </c>
      <c r="I90" s="29">
        <v>14.85</v>
      </c>
      <c r="J90" s="29">
        <v>2.5499999999999998E-2</v>
      </c>
      <c r="K90" s="29">
        <v>1</v>
      </c>
      <c r="L90" s="29">
        <v>1</v>
      </c>
      <c r="M90" s="30" t="str">
        <f t="shared" si="1"/>
        <v>MARGINAL</v>
      </c>
    </row>
    <row r="91" spans="1:13" x14ac:dyDescent="0.2">
      <c r="A91" s="31" t="s">
        <v>168</v>
      </c>
      <c r="B91" s="32" t="s">
        <v>120</v>
      </c>
      <c r="C91" s="32">
        <v>1850</v>
      </c>
      <c r="D91" s="32">
        <v>1576.85</v>
      </c>
      <c r="E91" s="32">
        <v>-64.58</v>
      </c>
      <c r="F91" s="32">
        <v>56.43</v>
      </c>
      <c r="G91" s="32">
        <v>24</v>
      </c>
      <c r="H91" s="32">
        <v>-8.15</v>
      </c>
      <c r="I91" s="32">
        <v>15.85</v>
      </c>
      <c r="J91" s="32">
        <v>2.5499999999999998E-2</v>
      </c>
      <c r="K91" s="32">
        <v>1</v>
      </c>
      <c r="L91" s="32">
        <v>1</v>
      </c>
      <c r="M91" s="33" t="str">
        <f t="shared" si="1"/>
        <v>MARGINAL</v>
      </c>
    </row>
    <row r="92" spans="1:13" x14ac:dyDescent="0.2">
      <c r="A92" s="28" t="s">
        <v>168</v>
      </c>
      <c r="B92" s="29" t="s">
        <v>120</v>
      </c>
      <c r="C92" s="29">
        <v>1875</v>
      </c>
      <c r="D92" s="29">
        <v>1601.85</v>
      </c>
      <c r="E92" s="29">
        <v>-64.69</v>
      </c>
      <c r="F92" s="29">
        <v>57.2</v>
      </c>
      <c r="G92" s="29">
        <v>24.33</v>
      </c>
      <c r="H92" s="29">
        <v>-7.49</v>
      </c>
      <c r="I92" s="29">
        <v>16.84</v>
      </c>
      <c r="J92" s="29">
        <v>2.5499999999999998E-2</v>
      </c>
      <c r="K92" s="29">
        <v>1</v>
      </c>
      <c r="L92" s="29">
        <v>1</v>
      </c>
      <c r="M92" s="30" t="str">
        <f t="shared" si="1"/>
        <v>MARGINAL</v>
      </c>
    </row>
    <row r="93" spans="1:13" x14ac:dyDescent="0.2">
      <c r="A93" s="31" t="s">
        <v>168</v>
      </c>
      <c r="B93" s="32" t="s">
        <v>120</v>
      </c>
      <c r="C93" s="32">
        <v>1900</v>
      </c>
      <c r="D93" s="32">
        <v>1626.85</v>
      </c>
      <c r="E93" s="32">
        <v>-64.81</v>
      </c>
      <c r="F93" s="32">
        <v>57.96</v>
      </c>
      <c r="G93" s="32">
        <v>24.65</v>
      </c>
      <c r="H93" s="32">
        <v>-6.86</v>
      </c>
      <c r="I93" s="32">
        <v>17.8</v>
      </c>
      <c r="J93" s="32">
        <v>2.5499999999999998E-2</v>
      </c>
      <c r="K93" s="32">
        <v>1</v>
      </c>
      <c r="L93" s="32">
        <v>1</v>
      </c>
      <c r="M93" s="33" t="str">
        <f t="shared" si="1"/>
        <v>MARGINAL</v>
      </c>
    </row>
    <row r="94" spans="1:13" x14ac:dyDescent="0.2">
      <c r="A94" s="28" t="s">
        <v>171</v>
      </c>
      <c r="B94" s="29" t="s">
        <v>172</v>
      </c>
      <c r="C94" s="29">
        <v>800</v>
      </c>
      <c r="D94" s="29">
        <v>526.85</v>
      </c>
      <c r="E94" s="29">
        <v>-83.29</v>
      </c>
      <c r="F94" s="29">
        <v>24.4</v>
      </c>
      <c r="G94" s="29">
        <v>5.19</v>
      </c>
      <c r="H94" s="29">
        <v>-58.88</v>
      </c>
      <c r="I94" s="29">
        <v>-53.69</v>
      </c>
      <c r="J94" s="29">
        <v>2.5499999999999998E-2</v>
      </c>
      <c r="K94" s="29">
        <v>1</v>
      </c>
      <c r="L94" s="29">
        <v>0.5</v>
      </c>
      <c r="M94" s="30" t="str">
        <f t="shared" si="1"/>
        <v>ROBUST</v>
      </c>
    </row>
    <row r="95" spans="1:13" x14ac:dyDescent="0.2">
      <c r="A95" s="31" t="s">
        <v>171</v>
      </c>
      <c r="B95" s="32" t="s">
        <v>172</v>
      </c>
      <c r="C95" s="32">
        <v>850</v>
      </c>
      <c r="D95" s="32">
        <v>576.85</v>
      </c>
      <c r="E95" s="32">
        <v>-79.010000000000005</v>
      </c>
      <c r="F95" s="32">
        <v>25.93</v>
      </c>
      <c r="G95" s="32">
        <v>5.51</v>
      </c>
      <c r="H95" s="32">
        <v>-53.08</v>
      </c>
      <c r="I95" s="32">
        <v>-47.57</v>
      </c>
      <c r="J95" s="32">
        <v>2.5499999999999998E-2</v>
      </c>
      <c r="K95" s="32">
        <v>1</v>
      </c>
      <c r="L95" s="32">
        <v>0.5</v>
      </c>
      <c r="M95" s="33" t="str">
        <f t="shared" si="1"/>
        <v>ROBUST</v>
      </c>
    </row>
    <row r="96" spans="1:13" x14ac:dyDescent="0.2">
      <c r="A96" s="28" t="s">
        <v>171</v>
      </c>
      <c r="B96" s="29" t="s">
        <v>172</v>
      </c>
      <c r="C96" s="29">
        <v>900</v>
      </c>
      <c r="D96" s="29">
        <v>626.85</v>
      </c>
      <c r="E96" s="29">
        <v>-74.77</v>
      </c>
      <c r="F96" s="29">
        <v>27.45</v>
      </c>
      <c r="G96" s="29">
        <v>5.84</v>
      </c>
      <c r="H96" s="29">
        <v>-47.31</v>
      </c>
      <c r="I96" s="29">
        <v>-41.47</v>
      </c>
      <c r="J96" s="29">
        <v>2.5499999999999998E-2</v>
      </c>
      <c r="K96" s="29">
        <v>1</v>
      </c>
      <c r="L96" s="29">
        <v>0.5</v>
      </c>
      <c r="M96" s="30" t="str">
        <f t="shared" si="1"/>
        <v>ROBUST</v>
      </c>
    </row>
    <row r="97" spans="1:13" x14ac:dyDescent="0.2">
      <c r="A97" s="31" t="s">
        <v>171</v>
      </c>
      <c r="B97" s="32" t="s">
        <v>172</v>
      </c>
      <c r="C97" s="32">
        <v>950</v>
      </c>
      <c r="D97" s="32">
        <v>676.85</v>
      </c>
      <c r="E97" s="32">
        <v>-70.540000000000006</v>
      </c>
      <c r="F97" s="32">
        <v>28.98</v>
      </c>
      <c r="G97" s="32">
        <v>6.16</v>
      </c>
      <c r="H97" s="32">
        <v>-41.57</v>
      </c>
      <c r="I97" s="32">
        <v>-35.4</v>
      </c>
      <c r="J97" s="32">
        <v>2.5499999999999998E-2</v>
      </c>
      <c r="K97" s="32">
        <v>1</v>
      </c>
      <c r="L97" s="32">
        <v>0.5</v>
      </c>
      <c r="M97" s="33" t="str">
        <f t="shared" si="1"/>
        <v>ROBUST</v>
      </c>
    </row>
    <row r="98" spans="1:13" x14ac:dyDescent="0.2">
      <c r="A98" s="28" t="s">
        <v>171</v>
      </c>
      <c r="B98" s="29" t="s">
        <v>172</v>
      </c>
      <c r="C98" s="29">
        <v>1000</v>
      </c>
      <c r="D98" s="29">
        <v>726.85</v>
      </c>
      <c r="E98" s="29">
        <v>-66.67</v>
      </c>
      <c r="F98" s="29">
        <v>30.5</v>
      </c>
      <c r="G98" s="29">
        <v>6.49</v>
      </c>
      <c r="H98" s="29">
        <v>-36.17</v>
      </c>
      <c r="I98" s="29">
        <v>-29.68</v>
      </c>
      <c r="J98" s="29">
        <v>2.5499999999999998E-2</v>
      </c>
      <c r="K98" s="29">
        <v>1</v>
      </c>
      <c r="L98" s="29">
        <v>0.5</v>
      </c>
      <c r="M98" s="30" t="str">
        <f t="shared" si="1"/>
        <v>ROBUST</v>
      </c>
    </row>
    <row r="99" spans="1:13" x14ac:dyDescent="0.2">
      <c r="A99" s="31" t="s">
        <v>171</v>
      </c>
      <c r="B99" s="32" t="s">
        <v>172</v>
      </c>
      <c r="C99" s="32">
        <v>1100</v>
      </c>
      <c r="D99" s="32">
        <v>826.85</v>
      </c>
      <c r="E99" s="32">
        <v>-59.1</v>
      </c>
      <c r="F99" s="32">
        <v>33.56</v>
      </c>
      <c r="G99" s="32">
        <v>7.14</v>
      </c>
      <c r="H99" s="32">
        <v>-25.55</v>
      </c>
      <c r="I99" s="32">
        <v>-18.41</v>
      </c>
      <c r="J99" s="32">
        <v>2.5499999999999998E-2</v>
      </c>
      <c r="K99" s="32">
        <v>1</v>
      </c>
      <c r="L99" s="32">
        <v>0.5</v>
      </c>
      <c r="M99" s="33" t="str">
        <f t="shared" si="1"/>
        <v>ROBUST</v>
      </c>
    </row>
    <row r="100" spans="1:13" x14ac:dyDescent="0.2">
      <c r="A100" s="28" t="s">
        <v>171</v>
      </c>
      <c r="B100" s="29" t="s">
        <v>172</v>
      </c>
      <c r="C100" s="29">
        <v>1150</v>
      </c>
      <c r="D100" s="29">
        <v>876.85</v>
      </c>
      <c r="E100" s="29">
        <v>-55.81</v>
      </c>
      <c r="F100" s="29">
        <v>35.08</v>
      </c>
      <c r="G100" s="29">
        <v>7.46</v>
      </c>
      <c r="H100" s="29">
        <v>-20.73</v>
      </c>
      <c r="I100" s="29">
        <v>-13.27</v>
      </c>
      <c r="J100" s="29">
        <v>2.5499999999999998E-2</v>
      </c>
      <c r="K100" s="29">
        <v>1</v>
      </c>
      <c r="L100" s="29">
        <v>0.5</v>
      </c>
      <c r="M100" s="30" t="str">
        <f t="shared" si="1"/>
        <v>ROBUST</v>
      </c>
    </row>
    <row r="101" spans="1:13" x14ac:dyDescent="0.2">
      <c r="A101" s="31" t="s">
        <v>171</v>
      </c>
      <c r="B101" s="32" t="s">
        <v>172</v>
      </c>
      <c r="C101" s="32">
        <v>1200</v>
      </c>
      <c r="D101" s="32">
        <v>926.85</v>
      </c>
      <c r="E101" s="32">
        <v>-53.23</v>
      </c>
      <c r="F101" s="32">
        <v>36.61</v>
      </c>
      <c r="G101" s="32">
        <v>7.79</v>
      </c>
      <c r="H101" s="32">
        <v>-16.62</v>
      </c>
      <c r="I101" s="32">
        <v>-8.84</v>
      </c>
      <c r="J101" s="32">
        <v>2.5499999999999998E-2</v>
      </c>
      <c r="K101" s="32">
        <v>1</v>
      </c>
      <c r="L101" s="32">
        <v>0.5</v>
      </c>
      <c r="M101" s="33" t="str">
        <f t="shared" si="1"/>
        <v>ROBUST</v>
      </c>
    </row>
    <row r="102" spans="1:13" x14ac:dyDescent="0.2">
      <c r="A102" s="28" t="s">
        <v>171</v>
      </c>
      <c r="B102" s="29" t="s">
        <v>172</v>
      </c>
      <c r="C102" s="29">
        <v>1250</v>
      </c>
      <c r="D102" s="29">
        <v>976.85</v>
      </c>
      <c r="E102" s="29">
        <v>-52.09</v>
      </c>
      <c r="F102" s="29">
        <v>38.130000000000003</v>
      </c>
      <c r="G102" s="29">
        <v>8.11</v>
      </c>
      <c r="H102" s="29">
        <v>-13.96</v>
      </c>
      <c r="I102" s="29">
        <v>-5.85</v>
      </c>
      <c r="J102" s="29">
        <v>2.5499999999999998E-2</v>
      </c>
      <c r="K102" s="29">
        <v>1</v>
      </c>
      <c r="L102" s="29">
        <v>0.5</v>
      </c>
      <c r="M102" s="30" t="str">
        <f t="shared" si="1"/>
        <v>ROBUST</v>
      </c>
    </row>
    <row r="103" spans="1:13" x14ac:dyDescent="0.2">
      <c r="A103" s="31" t="s">
        <v>171</v>
      </c>
      <c r="B103" s="32" t="s">
        <v>172</v>
      </c>
      <c r="C103" s="32">
        <v>1350</v>
      </c>
      <c r="D103" s="32">
        <v>1076.8499999999999</v>
      </c>
      <c r="E103" s="32">
        <v>-51.62</v>
      </c>
      <c r="F103" s="32">
        <v>41.18</v>
      </c>
      <c r="G103" s="32">
        <v>8.76</v>
      </c>
      <c r="H103" s="32">
        <v>-10.44</v>
      </c>
      <c r="I103" s="32">
        <v>-1.68</v>
      </c>
      <c r="J103" s="32">
        <v>2.5499999999999998E-2</v>
      </c>
      <c r="K103" s="32">
        <v>1</v>
      </c>
      <c r="L103" s="32">
        <v>0.5</v>
      </c>
      <c r="M103" s="33" t="str">
        <f t="shared" si="1"/>
        <v>ROBUST</v>
      </c>
    </row>
    <row r="104" spans="1:13" x14ac:dyDescent="0.2">
      <c r="A104" s="28" t="s">
        <v>171</v>
      </c>
      <c r="B104" s="29" t="s">
        <v>172</v>
      </c>
      <c r="C104" s="29">
        <v>1400</v>
      </c>
      <c r="D104" s="29">
        <v>1126.8499999999999</v>
      </c>
      <c r="E104" s="29">
        <v>-50.97</v>
      </c>
      <c r="F104" s="29">
        <v>42.71</v>
      </c>
      <c r="G104" s="29">
        <v>9.08</v>
      </c>
      <c r="H104" s="29">
        <v>-8.26</v>
      </c>
      <c r="I104" s="29">
        <v>0.82</v>
      </c>
      <c r="J104" s="29">
        <v>2.5499999999999998E-2</v>
      </c>
      <c r="K104" s="29">
        <v>1</v>
      </c>
      <c r="L104" s="29">
        <v>0.5</v>
      </c>
      <c r="M104" s="30" t="str">
        <f t="shared" si="1"/>
        <v>MARGINAL</v>
      </c>
    </row>
    <row r="105" spans="1:13" x14ac:dyDescent="0.2">
      <c r="A105" s="31" t="s">
        <v>171</v>
      </c>
      <c r="B105" s="32" t="s">
        <v>172</v>
      </c>
      <c r="C105" s="32">
        <v>1450</v>
      </c>
      <c r="D105" s="32">
        <v>1176.8499999999999</v>
      </c>
      <c r="E105" s="32">
        <v>-50.24</v>
      </c>
      <c r="F105" s="32">
        <v>44.23</v>
      </c>
      <c r="G105" s="32">
        <v>9.41</v>
      </c>
      <c r="H105" s="32">
        <v>-6.01</v>
      </c>
      <c r="I105" s="32">
        <v>3.4</v>
      </c>
      <c r="J105" s="32">
        <v>2.5499999999999998E-2</v>
      </c>
      <c r="K105" s="32">
        <v>1</v>
      </c>
      <c r="L105" s="32">
        <v>0.5</v>
      </c>
      <c r="M105" s="33" t="str">
        <f t="shared" si="1"/>
        <v>MARGINAL</v>
      </c>
    </row>
    <row r="106" spans="1:13" x14ac:dyDescent="0.2">
      <c r="A106" s="28" t="s">
        <v>171</v>
      </c>
      <c r="B106" s="29" t="s">
        <v>172</v>
      </c>
      <c r="C106" s="29">
        <v>1500</v>
      </c>
      <c r="D106" s="29">
        <v>1226.8499999999999</v>
      </c>
      <c r="E106" s="29">
        <v>-49.5</v>
      </c>
      <c r="F106" s="29">
        <v>45.76</v>
      </c>
      <c r="G106" s="29">
        <v>9.73</v>
      </c>
      <c r="H106" s="29">
        <v>-3.74</v>
      </c>
      <c r="I106" s="29">
        <v>5.99</v>
      </c>
      <c r="J106" s="29">
        <v>2.5499999999999998E-2</v>
      </c>
      <c r="K106" s="29">
        <v>1</v>
      </c>
      <c r="L106" s="29">
        <v>0.5</v>
      </c>
      <c r="M106" s="30" t="str">
        <f t="shared" si="1"/>
        <v>MARGINAL</v>
      </c>
    </row>
    <row r="107" spans="1:13" x14ac:dyDescent="0.2">
      <c r="A107" s="31" t="s">
        <v>171</v>
      </c>
      <c r="B107" s="32" t="s">
        <v>172</v>
      </c>
      <c r="C107" s="32">
        <v>1550</v>
      </c>
      <c r="D107" s="32">
        <v>1276.8499999999999</v>
      </c>
      <c r="E107" s="32">
        <v>-48.76</v>
      </c>
      <c r="F107" s="32">
        <v>47.28</v>
      </c>
      <c r="G107" s="32">
        <v>10.06</v>
      </c>
      <c r="H107" s="32">
        <v>-1.48</v>
      </c>
      <c r="I107" s="32">
        <v>8.58</v>
      </c>
      <c r="J107" s="32">
        <v>2.5499999999999998E-2</v>
      </c>
      <c r="K107" s="32">
        <v>1</v>
      </c>
      <c r="L107" s="32">
        <v>0.5</v>
      </c>
      <c r="M107" s="33" t="str">
        <f t="shared" si="1"/>
        <v>MARGINAL</v>
      </c>
    </row>
    <row r="108" spans="1:13" x14ac:dyDescent="0.2">
      <c r="A108" s="28" t="s">
        <v>171</v>
      </c>
      <c r="B108" s="29" t="s">
        <v>172</v>
      </c>
      <c r="C108" s="29">
        <v>1600</v>
      </c>
      <c r="D108" s="29">
        <v>1326.85</v>
      </c>
      <c r="E108" s="29">
        <v>-48.02</v>
      </c>
      <c r="F108" s="29">
        <v>48.81</v>
      </c>
      <c r="G108" s="29">
        <v>10.38</v>
      </c>
      <c r="H108" s="29">
        <v>0.79</v>
      </c>
      <c r="I108" s="29">
        <v>11.17</v>
      </c>
      <c r="J108" s="29">
        <v>2.5499999999999998E-2</v>
      </c>
      <c r="K108" s="29">
        <v>1</v>
      </c>
      <c r="L108" s="29">
        <v>0.5</v>
      </c>
      <c r="M108" s="30" t="str">
        <f t="shared" si="1"/>
        <v>UNCERTAIN</v>
      </c>
    </row>
    <row r="109" spans="1:13" x14ac:dyDescent="0.2">
      <c r="A109" s="31" t="s">
        <v>171</v>
      </c>
      <c r="B109" s="32" t="s">
        <v>172</v>
      </c>
      <c r="C109" s="32">
        <v>1650</v>
      </c>
      <c r="D109" s="32">
        <v>1376.85</v>
      </c>
      <c r="E109" s="32">
        <v>-47.27</v>
      </c>
      <c r="F109" s="32">
        <v>50.33</v>
      </c>
      <c r="G109" s="32">
        <v>10.7</v>
      </c>
      <c r="H109" s="32">
        <v>3.07</v>
      </c>
      <c r="I109" s="32">
        <v>13.77</v>
      </c>
      <c r="J109" s="32">
        <v>2.5499999999999998E-2</v>
      </c>
      <c r="K109" s="32">
        <v>1</v>
      </c>
      <c r="L109" s="32">
        <v>0.5</v>
      </c>
      <c r="M109" s="33" t="str">
        <f t="shared" si="1"/>
        <v>UNCERTAIN</v>
      </c>
    </row>
    <row r="110" spans="1:13" x14ac:dyDescent="0.2">
      <c r="A110" s="28" t="s">
        <v>171</v>
      </c>
      <c r="B110" s="29" t="s">
        <v>172</v>
      </c>
      <c r="C110" s="29">
        <v>1700</v>
      </c>
      <c r="D110" s="29">
        <v>1426.85</v>
      </c>
      <c r="E110" s="29">
        <v>-46.51</v>
      </c>
      <c r="F110" s="29">
        <v>51.86</v>
      </c>
      <c r="G110" s="29">
        <v>11.03</v>
      </c>
      <c r="H110" s="29">
        <v>5.35</v>
      </c>
      <c r="I110" s="29">
        <v>16.38</v>
      </c>
      <c r="J110" s="29">
        <v>2.5499999999999998E-2</v>
      </c>
      <c r="K110" s="29">
        <v>1</v>
      </c>
      <c r="L110" s="29">
        <v>0.5</v>
      </c>
      <c r="M110" s="30" t="str">
        <f t="shared" si="1"/>
        <v>UNCERTAIN</v>
      </c>
    </row>
    <row r="111" spans="1:13" x14ac:dyDescent="0.2">
      <c r="A111" s="31" t="s">
        <v>171</v>
      </c>
      <c r="B111" s="32" t="s">
        <v>172</v>
      </c>
      <c r="C111" s="32">
        <v>1750</v>
      </c>
      <c r="D111" s="32">
        <v>1476.85</v>
      </c>
      <c r="E111" s="32">
        <v>-45.75</v>
      </c>
      <c r="F111" s="32">
        <v>53.38</v>
      </c>
      <c r="G111" s="32">
        <v>11.35</v>
      </c>
      <c r="H111" s="32">
        <v>7.63</v>
      </c>
      <c r="I111" s="32">
        <v>18.989999999999998</v>
      </c>
      <c r="J111" s="32">
        <v>2.5499999999999998E-2</v>
      </c>
      <c r="K111" s="32">
        <v>1</v>
      </c>
      <c r="L111" s="32">
        <v>0.5</v>
      </c>
      <c r="M111" s="33" t="str">
        <f t="shared" si="1"/>
        <v>UNCERTAIN</v>
      </c>
    </row>
    <row r="112" spans="1:13" x14ac:dyDescent="0.2">
      <c r="A112" s="28" t="s">
        <v>171</v>
      </c>
      <c r="B112" s="29" t="s">
        <v>172</v>
      </c>
      <c r="C112" s="29">
        <v>1800</v>
      </c>
      <c r="D112" s="29">
        <v>1526.85</v>
      </c>
      <c r="E112" s="29">
        <v>-44.98</v>
      </c>
      <c r="F112" s="29">
        <v>54.91</v>
      </c>
      <c r="G112" s="29">
        <v>11.68</v>
      </c>
      <c r="H112" s="29">
        <v>9.92</v>
      </c>
      <c r="I112" s="29">
        <v>21.6</v>
      </c>
      <c r="J112" s="29">
        <v>2.5499999999999998E-2</v>
      </c>
      <c r="K112" s="29">
        <v>1</v>
      </c>
      <c r="L112" s="29">
        <v>0.5</v>
      </c>
      <c r="M112" s="30" t="str">
        <f t="shared" si="1"/>
        <v>UNCERTAIN</v>
      </c>
    </row>
    <row r="113" spans="1:13" x14ac:dyDescent="0.2">
      <c r="A113" s="31" t="s">
        <v>171</v>
      </c>
      <c r="B113" s="32" t="s">
        <v>172</v>
      </c>
      <c r="C113" s="32">
        <v>1850</v>
      </c>
      <c r="D113" s="32">
        <v>1576.85</v>
      </c>
      <c r="E113" s="32">
        <v>-44.21</v>
      </c>
      <c r="F113" s="32">
        <v>56.43</v>
      </c>
      <c r="G113" s="32">
        <v>12</v>
      </c>
      <c r="H113" s="32">
        <v>12.22</v>
      </c>
      <c r="I113" s="32">
        <v>24.22</v>
      </c>
      <c r="J113" s="32">
        <v>2.5499999999999998E-2</v>
      </c>
      <c r="K113" s="32">
        <v>1</v>
      </c>
      <c r="L113" s="32">
        <v>0.5</v>
      </c>
      <c r="M113" s="33" t="str">
        <f t="shared" si="1"/>
        <v>UNCERTAIN</v>
      </c>
    </row>
    <row r="114" spans="1:13" x14ac:dyDescent="0.2">
      <c r="A114" s="28" t="s">
        <v>171</v>
      </c>
      <c r="B114" s="29" t="s">
        <v>172</v>
      </c>
      <c r="C114" s="29">
        <v>1900</v>
      </c>
      <c r="D114" s="29">
        <v>1626.85</v>
      </c>
      <c r="E114" s="29">
        <v>-43.44</v>
      </c>
      <c r="F114" s="29">
        <v>57.96</v>
      </c>
      <c r="G114" s="29">
        <v>12.33</v>
      </c>
      <c r="H114" s="29">
        <v>14.52</v>
      </c>
      <c r="I114" s="29">
        <v>26.85</v>
      </c>
      <c r="J114" s="29">
        <v>2.5499999999999998E-2</v>
      </c>
      <c r="K114" s="29">
        <v>1</v>
      </c>
      <c r="L114" s="29">
        <v>0.5</v>
      </c>
      <c r="M114" s="30" t="str">
        <f t="shared" si="1"/>
        <v>UNCERTAIN</v>
      </c>
    </row>
    <row r="115" spans="1:13" x14ac:dyDescent="0.2">
      <c r="A115" s="31" t="s">
        <v>169</v>
      </c>
      <c r="B115" s="32" t="s">
        <v>170</v>
      </c>
      <c r="C115" s="32">
        <v>800</v>
      </c>
      <c r="D115" s="32">
        <v>526.85</v>
      </c>
      <c r="E115" s="32">
        <v>-96.86</v>
      </c>
      <c r="F115" s="32">
        <v>24.4</v>
      </c>
      <c r="G115" s="32">
        <v>5.19</v>
      </c>
      <c r="H115" s="32">
        <v>-72.45</v>
      </c>
      <c r="I115" s="32">
        <v>-67.260000000000005</v>
      </c>
      <c r="J115" s="32">
        <v>2.5499999999999998E-2</v>
      </c>
      <c r="K115" s="32">
        <v>1</v>
      </c>
      <c r="L115" s="32">
        <v>0.5</v>
      </c>
      <c r="M115" s="33" t="str">
        <f t="shared" si="1"/>
        <v>ROBUST</v>
      </c>
    </row>
    <row r="116" spans="1:13" x14ac:dyDescent="0.2">
      <c r="A116" s="28" t="s">
        <v>169</v>
      </c>
      <c r="B116" s="29" t="s">
        <v>170</v>
      </c>
      <c r="C116" s="29">
        <v>825</v>
      </c>
      <c r="D116" s="29">
        <v>551.85</v>
      </c>
      <c r="E116" s="29">
        <v>-94.69</v>
      </c>
      <c r="F116" s="29">
        <v>25.17</v>
      </c>
      <c r="G116" s="29">
        <v>5.35</v>
      </c>
      <c r="H116" s="29">
        <v>-69.52</v>
      </c>
      <c r="I116" s="29">
        <v>-64.17</v>
      </c>
      <c r="J116" s="29">
        <v>2.5499999999999998E-2</v>
      </c>
      <c r="K116" s="29">
        <v>1</v>
      </c>
      <c r="L116" s="29">
        <v>0.5</v>
      </c>
      <c r="M116" s="30" t="str">
        <f t="shared" si="1"/>
        <v>ROBUST</v>
      </c>
    </row>
    <row r="117" spans="1:13" x14ac:dyDescent="0.2">
      <c r="A117" s="31" t="s">
        <v>169</v>
      </c>
      <c r="B117" s="32" t="s">
        <v>170</v>
      </c>
      <c r="C117" s="32">
        <v>850</v>
      </c>
      <c r="D117" s="32">
        <v>576.85</v>
      </c>
      <c r="E117" s="32">
        <v>-92.52</v>
      </c>
      <c r="F117" s="32">
        <v>25.93</v>
      </c>
      <c r="G117" s="32">
        <v>5.51</v>
      </c>
      <c r="H117" s="32">
        <v>-66.59</v>
      </c>
      <c r="I117" s="32">
        <v>-61.08</v>
      </c>
      <c r="J117" s="32">
        <v>2.5499999999999998E-2</v>
      </c>
      <c r="K117" s="32">
        <v>1</v>
      </c>
      <c r="L117" s="32">
        <v>0.5</v>
      </c>
      <c r="M117" s="33" t="str">
        <f t="shared" si="1"/>
        <v>ROBUST</v>
      </c>
    </row>
    <row r="118" spans="1:13" x14ac:dyDescent="0.2">
      <c r="A118" s="28" t="s">
        <v>169</v>
      </c>
      <c r="B118" s="29" t="s">
        <v>170</v>
      </c>
      <c r="C118" s="29">
        <v>875</v>
      </c>
      <c r="D118" s="29">
        <v>601.85</v>
      </c>
      <c r="E118" s="29">
        <v>-90.36</v>
      </c>
      <c r="F118" s="29">
        <v>26.69</v>
      </c>
      <c r="G118" s="29">
        <v>5.68</v>
      </c>
      <c r="H118" s="29">
        <v>-63.67</v>
      </c>
      <c r="I118" s="29">
        <v>-57.99</v>
      </c>
      <c r="J118" s="29">
        <v>2.5499999999999998E-2</v>
      </c>
      <c r="K118" s="29">
        <v>1</v>
      </c>
      <c r="L118" s="29">
        <v>0.5</v>
      </c>
      <c r="M118" s="30" t="str">
        <f t="shared" si="1"/>
        <v>ROBUST</v>
      </c>
    </row>
    <row r="119" spans="1:13" x14ac:dyDescent="0.2">
      <c r="A119" s="31" t="s">
        <v>169</v>
      </c>
      <c r="B119" s="32" t="s">
        <v>170</v>
      </c>
      <c r="C119" s="32">
        <v>900</v>
      </c>
      <c r="D119" s="32">
        <v>626.85</v>
      </c>
      <c r="E119" s="32">
        <v>-88.21</v>
      </c>
      <c r="F119" s="32">
        <v>27.45</v>
      </c>
      <c r="G119" s="32">
        <v>5.84</v>
      </c>
      <c r="H119" s="32">
        <v>-60.76</v>
      </c>
      <c r="I119" s="32">
        <v>-54.92</v>
      </c>
      <c r="J119" s="32">
        <v>2.5499999999999998E-2</v>
      </c>
      <c r="K119" s="32">
        <v>1</v>
      </c>
      <c r="L119" s="32">
        <v>0.5</v>
      </c>
      <c r="M119" s="33" t="str">
        <f t="shared" si="1"/>
        <v>ROBUST</v>
      </c>
    </row>
    <row r="120" spans="1:13" x14ac:dyDescent="0.2">
      <c r="A120" s="28" t="s">
        <v>169</v>
      </c>
      <c r="B120" s="29" t="s">
        <v>170</v>
      </c>
      <c r="C120" s="29">
        <v>925</v>
      </c>
      <c r="D120" s="29">
        <v>651.85</v>
      </c>
      <c r="E120" s="29">
        <v>-86.06</v>
      </c>
      <c r="F120" s="29">
        <v>28.22</v>
      </c>
      <c r="G120" s="29">
        <v>6</v>
      </c>
      <c r="H120" s="29">
        <v>-57.85</v>
      </c>
      <c r="I120" s="29">
        <v>-51.85</v>
      </c>
      <c r="J120" s="29">
        <v>2.5499999999999998E-2</v>
      </c>
      <c r="K120" s="29">
        <v>1</v>
      </c>
      <c r="L120" s="29">
        <v>0.5</v>
      </c>
      <c r="M120" s="30" t="str">
        <f t="shared" si="1"/>
        <v>ROBUST</v>
      </c>
    </row>
    <row r="121" spans="1:13" x14ac:dyDescent="0.2">
      <c r="A121" s="31" t="s">
        <v>169</v>
      </c>
      <c r="B121" s="32" t="s">
        <v>170</v>
      </c>
      <c r="C121" s="32">
        <v>950</v>
      </c>
      <c r="D121" s="32">
        <v>676.85</v>
      </c>
      <c r="E121" s="32">
        <v>-83.92</v>
      </c>
      <c r="F121" s="32">
        <v>28.98</v>
      </c>
      <c r="G121" s="32">
        <v>6.16</v>
      </c>
      <c r="H121" s="32">
        <v>-54.95</v>
      </c>
      <c r="I121" s="32">
        <v>-48.78</v>
      </c>
      <c r="J121" s="32">
        <v>2.5499999999999998E-2</v>
      </c>
      <c r="K121" s="32">
        <v>1</v>
      </c>
      <c r="L121" s="32">
        <v>0.5</v>
      </c>
      <c r="M121" s="33" t="str">
        <f t="shared" si="1"/>
        <v>ROBUST</v>
      </c>
    </row>
    <row r="122" spans="1:13" x14ac:dyDescent="0.2">
      <c r="A122" s="28" t="s">
        <v>169</v>
      </c>
      <c r="B122" s="29" t="s">
        <v>170</v>
      </c>
      <c r="C122" s="29">
        <v>975</v>
      </c>
      <c r="D122" s="29">
        <v>701.85</v>
      </c>
      <c r="E122" s="29">
        <v>-81.790000000000006</v>
      </c>
      <c r="F122" s="29">
        <v>29.74</v>
      </c>
      <c r="G122" s="29">
        <v>6.33</v>
      </c>
      <c r="H122" s="29">
        <v>-52.05</v>
      </c>
      <c r="I122" s="29">
        <v>-45.72</v>
      </c>
      <c r="J122" s="29">
        <v>2.5499999999999998E-2</v>
      </c>
      <c r="K122" s="29">
        <v>1</v>
      </c>
      <c r="L122" s="29">
        <v>0.5</v>
      </c>
      <c r="M122" s="30" t="str">
        <f t="shared" si="1"/>
        <v>ROBUST</v>
      </c>
    </row>
    <row r="123" spans="1:13" x14ac:dyDescent="0.2">
      <c r="A123" s="31" t="s">
        <v>169</v>
      </c>
      <c r="B123" s="32" t="s">
        <v>170</v>
      </c>
      <c r="C123" s="32">
        <v>1000</v>
      </c>
      <c r="D123" s="32">
        <v>726.85</v>
      </c>
      <c r="E123" s="32">
        <v>-79.66</v>
      </c>
      <c r="F123" s="32">
        <v>30.5</v>
      </c>
      <c r="G123" s="32">
        <v>6.49</v>
      </c>
      <c r="H123" s="32">
        <v>-49.16</v>
      </c>
      <c r="I123" s="32">
        <v>-42.67</v>
      </c>
      <c r="J123" s="32">
        <v>2.5499999999999998E-2</v>
      </c>
      <c r="K123" s="32">
        <v>1</v>
      </c>
      <c r="L123" s="32">
        <v>0.5</v>
      </c>
      <c r="M123" s="33" t="str">
        <f t="shared" si="1"/>
        <v>ROBUST</v>
      </c>
    </row>
    <row r="124" spans="1:13" x14ac:dyDescent="0.2">
      <c r="A124" s="28" t="s">
        <v>169</v>
      </c>
      <c r="B124" s="29" t="s">
        <v>170</v>
      </c>
      <c r="C124" s="29">
        <v>1025</v>
      </c>
      <c r="D124" s="29">
        <v>751.85</v>
      </c>
      <c r="E124" s="29">
        <v>-77.540000000000006</v>
      </c>
      <c r="F124" s="29">
        <v>31.27</v>
      </c>
      <c r="G124" s="29">
        <v>6.65</v>
      </c>
      <c r="H124" s="29">
        <v>-46.27</v>
      </c>
      <c r="I124" s="29">
        <v>-39.619999999999997</v>
      </c>
      <c r="J124" s="29">
        <v>2.5499999999999998E-2</v>
      </c>
      <c r="K124" s="29">
        <v>1</v>
      </c>
      <c r="L124" s="29">
        <v>0.5</v>
      </c>
      <c r="M124" s="30" t="str">
        <f t="shared" si="1"/>
        <v>ROBUST</v>
      </c>
    </row>
    <row r="125" spans="1:13" x14ac:dyDescent="0.2">
      <c r="A125" s="31" t="s">
        <v>169</v>
      </c>
      <c r="B125" s="32" t="s">
        <v>170</v>
      </c>
      <c r="C125" s="32">
        <v>1050</v>
      </c>
      <c r="D125" s="32">
        <v>776.85</v>
      </c>
      <c r="E125" s="32">
        <v>-75.42</v>
      </c>
      <c r="F125" s="32">
        <v>32.03</v>
      </c>
      <c r="G125" s="32">
        <v>6.81</v>
      </c>
      <c r="H125" s="32">
        <v>-43.39</v>
      </c>
      <c r="I125" s="32">
        <v>-36.58</v>
      </c>
      <c r="J125" s="32">
        <v>2.5499999999999998E-2</v>
      </c>
      <c r="K125" s="32">
        <v>1</v>
      </c>
      <c r="L125" s="32">
        <v>0.5</v>
      </c>
      <c r="M125" s="33" t="str">
        <f t="shared" si="1"/>
        <v>ROBUST</v>
      </c>
    </row>
    <row r="126" spans="1:13" x14ac:dyDescent="0.2">
      <c r="A126" s="28" t="s">
        <v>169</v>
      </c>
      <c r="B126" s="29" t="s">
        <v>170</v>
      </c>
      <c r="C126" s="29">
        <v>1075</v>
      </c>
      <c r="D126" s="29">
        <v>801.85</v>
      </c>
      <c r="E126" s="29">
        <v>-73.31</v>
      </c>
      <c r="F126" s="29">
        <v>32.79</v>
      </c>
      <c r="G126" s="29">
        <v>6.97</v>
      </c>
      <c r="H126" s="29">
        <v>-40.51</v>
      </c>
      <c r="I126" s="29">
        <v>-33.54</v>
      </c>
      <c r="J126" s="29">
        <v>2.5499999999999998E-2</v>
      </c>
      <c r="K126" s="29">
        <v>1</v>
      </c>
      <c r="L126" s="29">
        <v>0.5</v>
      </c>
      <c r="M126" s="30" t="str">
        <f t="shared" si="1"/>
        <v>ROBUST</v>
      </c>
    </row>
    <row r="127" spans="1:13" x14ac:dyDescent="0.2">
      <c r="A127" s="31" t="s">
        <v>169</v>
      </c>
      <c r="B127" s="32" t="s">
        <v>170</v>
      </c>
      <c r="C127" s="32">
        <v>1100</v>
      </c>
      <c r="D127" s="32">
        <v>826.85</v>
      </c>
      <c r="E127" s="32">
        <v>-71.2</v>
      </c>
      <c r="F127" s="32">
        <v>33.56</v>
      </c>
      <c r="G127" s="32">
        <v>7.14</v>
      </c>
      <c r="H127" s="32">
        <v>-37.64</v>
      </c>
      <c r="I127" s="32">
        <v>-30.51</v>
      </c>
      <c r="J127" s="32">
        <v>2.5499999999999998E-2</v>
      </c>
      <c r="K127" s="32">
        <v>1</v>
      </c>
      <c r="L127" s="32">
        <v>0.5</v>
      </c>
      <c r="M127" s="33" t="str">
        <f t="shared" si="1"/>
        <v>ROBUST</v>
      </c>
    </row>
    <row r="128" spans="1:13" x14ac:dyDescent="0.2">
      <c r="A128" s="28" t="s">
        <v>169</v>
      </c>
      <c r="B128" s="29" t="s">
        <v>170</v>
      </c>
      <c r="C128" s="29">
        <v>1125</v>
      </c>
      <c r="D128" s="29">
        <v>851.85</v>
      </c>
      <c r="E128" s="29">
        <v>-69.099999999999994</v>
      </c>
      <c r="F128" s="29">
        <v>34.32</v>
      </c>
      <c r="G128" s="29">
        <v>7.3</v>
      </c>
      <c r="H128" s="29">
        <v>-34.78</v>
      </c>
      <c r="I128" s="29">
        <v>-27.48</v>
      </c>
      <c r="J128" s="29">
        <v>2.5499999999999998E-2</v>
      </c>
      <c r="K128" s="29">
        <v>1</v>
      </c>
      <c r="L128" s="29">
        <v>0.5</v>
      </c>
      <c r="M128" s="30" t="str">
        <f t="shared" si="1"/>
        <v>ROBUST</v>
      </c>
    </row>
    <row r="129" spans="1:13" x14ac:dyDescent="0.2">
      <c r="A129" s="31" t="s">
        <v>169</v>
      </c>
      <c r="B129" s="32" t="s">
        <v>170</v>
      </c>
      <c r="C129" s="32">
        <v>1150</v>
      </c>
      <c r="D129" s="32">
        <v>876.85</v>
      </c>
      <c r="E129" s="32">
        <v>-67</v>
      </c>
      <c r="F129" s="32">
        <v>35.08</v>
      </c>
      <c r="G129" s="32">
        <v>7.46</v>
      </c>
      <c r="H129" s="32">
        <v>-31.92</v>
      </c>
      <c r="I129" s="32">
        <v>-24.46</v>
      </c>
      <c r="J129" s="32">
        <v>2.5499999999999998E-2</v>
      </c>
      <c r="K129" s="32">
        <v>1</v>
      </c>
      <c r="L129" s="32">
        <v>0.5</v>
      </c>
      <c r="M129" s="33" t="str">
        <f t="shared" si="1"/>
        <v>ROBUST</v>
      </c>
    </row>
    <row r="130" spans="1:13" x14ac:dyDescent="0.2">
      <c r="A130" s="28" t="s">
        <v>169</v>
      </c>
      <c r="B130" s="29" t="s">
        <v>170</v>
      </c>
      <c r="C130" s="29">
        <v>1175</v>
      </c>
      <c r="D130" s="29">
        <v>901.85</v>
      </c>
      <c r="E130" s="29">
        <v>-64.91</v>
      </c>
      <c r="F130" s="29">
        <v>35.840000000000003</v>
      </c>
      <c r="G130" s="29">
        <v>7.62</v>
      </c>
      <c r="H130" s="29">
        <v>-29.06</v>
      </c>
      <c r="I130" s="29">
        <v>-21.44</v>
      </c>
      <c r="J130" s="29">
        <v>2.5499999999999998E-2</v>
      </c>
      <c r="K130" s="29">
        <v>1</v>
      </c>
      <c r="L130" s="29">
        <v>0.5</v>
      </c>
      <c r="M130" s="30" t="str">
        <f t="shared" si="1"/>
        <v>ROBUST</v>
      </c>
    </row>
    <row r="131" spans="1:13" x14ac:dyDescent="0.2">
      <c r="A131" s="31" t="s">
        <v>169</v>
      </c>
      <c r="B131" s="32" t="s">
        <v>170</v>
      </c>
      <c r="C131" s="32">
        <v>1200</v>
      </c>
      <c r="D131" s="32">
        <v>926.85</v>
      </c>
      <c r="E131" s="32">
        <v>-62.82</v>
      </c>
      <c r="F131" s="32">
        <v>36.61</v>
      </c>
      <c r="G131" s="32">
        <v>7.79</v>
      </c>
      <c r="H131" s="32">
        <v>-26.21</v>
      </c>
      <c r="I131" s="32">
        <v>-18.43</v>
      </c>
      <c r="J131" s="32">
        <v>2.5499999999999998E-2</v>
      </c>
      <c r="K131" s="32">
        <v>1</v>
      </c>
      <c r="L131" s="32">
        <v>0.5</v>
      </c>
      <c r="M131" s="33" t="str">
        <f t="shared" si="1"/>
        <v>ROBUST</v>
      </c>
    </row>
    <row r="132" spans="1:13" x14ac:dyDescent="0.2">
      <c r="A132" s="28" t="s">
        <v>169</v>
      </c>
      <c r="B132" s="29" t="s">
        <v>170</v>
      </c>
      <c r="C132" s="29">
        <v>1225</v>
      </c>
      <c r="D132" s="29">
        <v>951.85</v>
      </c>
      <c r="E132" s="29">
        <v>-60.74</v>
      </c>
      <c r="F132" s="29">
        <v>37.369999999999997</v>
      </c>
      <c r="G132" s="29">
        <v>7.95</v>
      </c>
      <c r="H132" s="29">
        <v>-23.37</v>
      </c>
      <c r="I132" s="29">
        <v>-15.42</v>
      </c>
      <c r="J132" s="29">
        <v>2.5499999999999998E-2</v>
      </c>
      <c r="K132" s="29">
        <v>1</v>
      </c>
      <c r="L132" s="29">
        <v>0.5</v>
      </c>
      <c r="M132" s="30" t="str">
        <f t="shared" ref="M132:M195" si="2">IF(H132&lt;-10,"ROBUST",IF(H132&lt;0,"MARGINAL",IF(H132&lt;15,"UNCERTAIN","UNFAVORABLE")))</f>
        <v>ROBUST</v>
      </c>
    </row>
    <row r="133" spans="1:13" x14ac:dyDescent="0.2">
      <c r="A133" s="31" t="s">
        <v>169</v>
      </c>
      <c r="B133" s="32" t="s">
        <v>170</v>
      </c>
      <c r="C133" s="32">
        <v>1250</v>
      </c>
      <c r="D133" s="32">
        <v>976.85</v>
      </c>
      <c r="E133" s="32">
        <v>-58.66</v>
      </c>
      <c r="F133" s="32">
        <v>38.130000000000003</v>
      </c>
      <c r="G133" s="32">
        <v>8.11</v>
      </c>
      <c r="H133" s="32">
        <v>-20.53</v>
      </c>
      <c r="I133" s="32">
        <v>-12.42</v>
      </c>
      <c r="J133" s="32">
        <v>2.5499999999999998E-2</v>
      </c>
      <c r="K133" s="32">
        <v>1</v>
      </c>
      <c r="L133" s="32">
        <v>0.5</v>
      </c>
      <c r="M133" s="33" t="str">
        <f t="shared" si="2"/>
        <v>ROBUST</v>
      </c>
    </row>
    <row r="134" spans="1:13" x14ac:dyDescent="0.2">
      <c r="A134" s="28" t="s">
        <v>169</v>
      </c>
      <c r="B134" s="29" t="s">
        <v>170</v>
      </c>
      <c r="C134" s="29">
        <v>1275</v>
      </c>
      <c r="D134" s="29">
        <v>1001.85</v>
      </c>
      <c r="E134" s="29">
        <v>-56.59</v>
      </c>
      <c r="F134" s="29">
        <v>38.89</v>
      </c>
      <c r="G134" s="29">
        <v>8.27</v>
      </c>
      <c r="H134" s="29">
        <v>-17.690000000000001</v>
      </c>
      <c r="I134" s="29">
        <v>-9.42</v>
      </c>
      <c r="J134" s="29">
        <v>2.5499999999999998E-2</v>
      </c>
      <c r="K134" s="29">
        <v>1</v>
      </c>
      <c r="L134" s="29">
        <v>0.5</v>
      </c>
      <c r="M134" s="30" t="str">
        <f t="shared" si="2"/>
        <v>ROBUST</v>
      </c>
    </row>
    <row r="135" spans="1:13" x14ac:dyDescent="0.2">
      <c r="A135" s="31" t="s">
        <v>169</v>
      </c>
      <c r="B135" s="32" t="s">
        <v>170</v>
      </c>
      <c r="C135" s="32">
        <v>1300</v>
      </c>
      <c r="D135" s="32">
        <v>1026.8499999999999</v>
      </c>
      <c r="E135" s="32">
        <v>-54.52</v>
      </c>
      <c r="F135" s="32">
        <v>39.659999999999997</v>
      </c>
      <c r="G135" s="32">
        <v>8.43</v>
      </c>
      <c r="H135" s="32">
        <v>-14.86</v>
      </c>
      <c r="I135" s="32">
        <v>-6.43</v>
      </c>
      <c r="J135" s="32">
        <v>2.5499999999999998E-2</v>
      </c>
      <c r="K135" s="32">
        <v>1</v>
      </c>
      <c r="L135" s="32">
        <v>0.5</v>
      </c>
      <c r="M135" s="33" t="str">
        <f t="shared" si="2"/>
        <v>ROBUST</v>
      </c>
    </row>
    <row r="136" spans="1:13" x14ac:dyDescent="0.2">
      <c r="A136" s="28" t="s">
        <v>169</v>
      </c>
      <c r="B136" s="29" t="s">
        <v>170</v>
      </c>
      <c r="C136" s="29">
        <v>1325</v>
      </c>
      <c r="D136" s="29">
        <v>1051.8499999999999</v>
      </c>
      <c r="E136" s="29">
        <v>-53.05</v>
      </c>
      <c r="F136" s="29">
        <v>40.42</v>
      </c>
      <c r="G136" s="29">
        <v>8.6</v>
      </c>
      <c r="H136" s="29">
        <v>-12.64</v>
      </c>
      <c r="I136" s="29">
        <v>-4.04</v>
      </c>
      <c r="J136" s="29">
        <v>2.5499999999999998E-2</v>
      </c>
      <c r="K136" s="29">
        <v>1</v>
      </c>
      <c r="L136" s="29">
        <v>0.5</v>
      </c>
      <c r="M136" s="30" t="str">
        <f t="shared" si="2"/>
        <v>ROBUST</v>
      </c>
    </row>
    <row r="137" spans="1:13" x14ac:dyDescent="0.2">
      <c r="A137" s="31" t="s">
        <v>169</v>
      </c>
      <c r="B137" s="32" t="s">
        <v>170</v>
      </c>
      <c r="C137" s="32">
        <v>1350</v>
      </c>
      <c r="D137" s="32">
        <v>1076.8499999999999</v>
      </c>
      <c r="E137" s="32">
        <v>-53.01</v>
      </c>
      <c r="F137" s="32">
        <v>41.18</v>
      </c>
      <c r="G137" s="32">
        <v>8.76</v>
      </c>
      <c r="H137" s="32">
        <v>-11.83</v>
      </c>
      <c r="I137" s="32">
        <v>-3.07</v>
      </c>
      <c r="J137" s="32">
        <v>2.5499999999999998E-2</v>
      </c>
      <c r="K137" s="32">
        <v>1</v>
      </c>
      <c r="L137" s="32">
        <v>0.5</v>
      </c>
      <c r="M137" s="33" t="str">
        <f t="shared" si="2"/>
        <v>ROBUST</v>
      </c>
    </row>
    <row r="138" spans="1:13" x14ac:dyDescent="0.2">
      <c r="A138" s="28" t="s">
        <v>169</v>
      </c>
      <c r="B138" s="29" t="s">
        <v>170</v>
      </c>
      <c r="C138" s="29">
        <v>1375</v>
      </c>
      <c r="D138" s="29">
        <v>1101.8499999999999</v>
      </c>
      <c r="E138" s="29">
        <v>-52.79</v>
      </c>
      <c r="F138" s="29">
        <v>41.94</v>
      </c>
      <c r="G138" s="29">
        <v>8.92</v>
      </c>
      <c r="H138" s="29">
        <v>-10.85</v>
      </c>
      <c r="I138" s="29">
        <v>-1.93</v>
      </c>
      <c r="J138" s="29">
        <v>2.5499999999999998E-2</v>
      </c>
      <c r="K138" s="29">
        <v>1</v>
      </c>
      <c r="L138" s="29">
        <v>0.5</v>
      </c>
      <c r="M138" s="30" t="str">
        <f t="shared" si="2"/>
        <v>ROBUST</v>
      </c>
    </row>
    <row r="139" spans="1:13" x14ac:dyDescent="0.2">
      <c r="A139" s="31" t="s">
        <v>169</v>
      </c>
      <c r="B139" s="32" t="s">
        <v>170</v>
      </c>
      <c r="C139" s="32">
        <v>1400</v>
      </c>
      <c r="D139" s="32">
        <v>1126.8499999999999</v>
      </c>
      <c r="E139" s="32">
        <v>-52.5</v>
      </c>
      <c r="F139" s="32">
        <v>42.71</v>
      </c>
      <c r="G139" s="32">
        <v>9.08</v>
      </c>
      <c r="H139" s="32">
        <v>-9.7899999999999991</v>
      </c>
      <c r="I139" s="32">
        <v>-0.71</v>
      </c>
      <c r="J139" s="32">
        <v>2.5499999999999998E-2</v>
      </c>
      <c r="K139" s="32">
        <v>1</v>
      </c>
      <c r="L139" s="32">
        <v>0.5</v>
      </c>
      <c r="M139" s="33" t="str">
        <f t="shared" si="2"/>
        <v>MARGINAL</v>
      </c>
    </row>
    <row r="140" spans="1:13" x14ac:dyDescent="0.2">
      <c r="A140" s="28" t="s">
        <v>169</v>
      </c>
      <c r="B140" s="29" t="s">
        <v>170</v>
      </c>
      <c r="C140" s="29">
        <v>1425</v>
      </c>
      <c r="D140" s="29">
        <v>1151.8499999999999</v>
      </c>
      <c r="E140" s="29">
        <v>-52.21</v>
      </c>
      <c r="F140" s="29">
        <v>43.47</v>
      </c>
      <c r="G140" s="29">
        <v>9.24</v>
      </c>
      <c r="H140" s="29">
        <v>-8.74</v>
      </c>
      <c r="I140" s="29">
        <v>0.51</v>
      </c>
      <c r="J140" s="29">
        <v>2.5499999999999998E-2</v>
      </c>
      <c r="K140" s="29">
        <v>1</v>
      </c>
      <c r="L140" s="29">
        <v>0.5</v>
      </c>
      <c r="M140" s="30" t="str">
        <f t="shared" si="2"/>
        <v>MARGINAL</v>
      </c>
    </row>
    <row r="141" spans="1:13" x14ac:dyDescent="0.2">
      <c r="A141" s="31" t="s">
        <v>169</v>
      </c>
      <c r="B141" s="32" t="s">
        <v>170</v>
      </c>
      <c r="C141" s="32">
        <v>1450</v>
      </c>
      <c r="D141" s="32">
        <v>1176.8499999999999</v>
      </c>
      <c r="E141" s="32">
        <v>-51.91</v>
      </c>
      <c r="F141" s="32">
        <v>44.23</v>
      </c>
      <c r="G141" s="32">
        <v>9.41</v>
      </c>
      <c r="H141" s="32">
        <v>-7.68</v>
      </c>
      <c r="I141" s="32">
        <v>1.73</v>
      </c>
      <c r="J141" s="32">
        <v>2.5499999999999998E-2</v>
      </c>
      <c r="K141" s="32">
        <v>1</v>
      </c>
      <c r="L141" s="32">
        <v>0.5</v>
      </c>
      <c r="M141" s="33" t="str">
        <f t="shared" si="2"/>
        <v>MARGINAL</v>
      </c>
    </row>
    <row r="142" spans="1:13" x14ac:dyDescent="0.2">
      <c r="A142" s="28" t="s">
        <v>169</v>
      </c>
      <c r="B142" s="29" t="s">
        <v>170</v>
      </c>
      <c r="C142" s="29">
        <v>1475</v>
      </c>
      <c r="D142" s="29">
        <v>1201.8499999999999</v>
      </c>
      <c r="E142" s="29">
        <v>-51.62</v>
      </c>
      <c r="F142" s="29">
        <v>44.99</v>
      </c>
      <c r="G142" s="29">
        <v>9.57</v>
      </c>
      <c r="H142" s="29">
        <v>-6.62</v>
      </c>
      <c r="I142" s="29">
        <v>2.95</v>
      </c>
      <c r="J142" s="29">
        <v>2.5499999999999998E-2</v>
      </c>
      <c r="K142" s="29">
        <v>1</v>
      </c>
      <c r="L142" s="29">
        <v>0.5</v>
      </c>
      <c r="M142" s="30" t="str">
        <f t="shared" si="2"/>
        <v>MARGINAL</v>
      </c>
    </row>
    <row r="143" spans="1:13" x14ac:dyDescent="0.2">
      <c r="A143" s="31" t="s">
        <v>169</v>
      </c>
      <c r="B143" s="32" t="s">
        <v>170</v>
      </c>
      <c r="C143" s="32">
        <v>1500</v>
      </c>
      <c r="D143" s="32">
        <v>1226.8499999999999</v>
      </c>
      <c r="E143" s="32">
        <v>-51.32</v>
      </c>
      <c r="F143" s="32">
        <v>45.76</v>
      </c>
      <c r="G143" s="32">
        <v>9.73</v>
      </c>
      <c r="H143" s="32">
        <v>-5.56</v>
      </c>
      <c r="I143" s="32">
        <v>4.17</v>
      </c>
      <c r="J143" s="32">
        <v>2.5499999999999998E-2</v>
      </c>
      <c r="K143" s="32">
        <v>1</v>
      </c>
      <c r="L143" s="32">
        <v>0.5</v>
      </c>
      <c r="M143" s="33" t="str">
        <f t="shared" si="2"/>
        <v>MARGINAL</v>
      </c>
    </row>
    <row r="144" spans="1:13" x14ac:dyDescent="0.2">
      <c r="A144" s="28" t="s">
        <v>169</v>
      </c>
      <c r="B144" s="29" t="s">
        <v>170</v>
      </c>
      <c r="C144" s="29">
        <v>1525</v>
      </c>
      <c r="D144" s="29">
        <v>1251.8499999999999</v>
      </c>
      <c r="E144" s="29">
        <v>-51.02</v>
      </c>
      <c r="F144" s="29">
        <v>46.52</v>
      </c>
      <c r="G144" s="29">
        <v>9.89</v>
      </c>
      <c r="H144" s="29">
        <v>-4.5</v>
      </c>
      <c r="I144" s="29">
        <v>5.39</v>
      </c>
      <c r="J144" s="29">
        <v>2.5499999999999998E-2</v>
      </c>
      <c r="K144" s="29">
        <v>1</v>
      </c>
      <c r="L144" s="29">
        <v>0.5</v>
      </c>
      <c r="M144" s="30" t="str">
        <f t="shared" si="2"/>
        <v>MARGINAL</v>
      </c>
    </row>
    <row r="145" spans="1:13" x14ac:dyDescent="0.2">
      <c r="A145" s="31" t="s">
        <v>169</v>
      </c>
      <c r="B145" s="32" t="s">
        <v>170</v>
      </c>
      <c r="C145" s="32">
        <v>1550</v>
      </c>
      <c r="D145" s="32">
        <v>1276.8499999999999</v>
      </c>
      <c r="E145" s="32">
        <v>-50.72</v>
      </c>
      <c r="F145" s="32">
        <v>47.28</v>
      </c>
      <c r="G145" s="32">
        <v>10.06</v>
      </c>
      <c r="H145" s="32">
        <v>-3.44</v>
      </c>
      <c r="I145" s="32">
        <v>6.61</v>
      </c>
      <c r="J145" s="32">
        <v>2.5499999999999998E-2</v>
      </c>
      <c r="K145" s="32">
        <v>1</v>
      </c>
      <c r="L145" s="32">
        <v>0.5</v>
      </c>
      <c r="M145" s="33" t="str">
        <f t="shared" si="2"/>
        <v>MARGINAL</v>
      </c>
    </row>
    <row r="146" spans="1:13" x14ac:dyDescent="0.2">
      <c r="A146" s="28" t="s">
        <v>169</v>
      </c>
      <c r="B146" s="29" t="s">
        <v>170</v>
      </c>
      <c r="C146" s="29">
        <v>1575</v>
      </c>
      <c r="D146" s="29">
        <v>1301.8499999999999</v>
      </c>
      <c r="E146" s="29">
        <v>-50.42</v>
      </c>
      <c r="F146" s="29">
        <v>48.04</v>
      </c>
      <c r="G146" s="29">
        <v>10.220000000000001</v>
      </c>
      <c r="H146" s="29">
        <v>-2.38</v>
      </c>
      <c r="I146" s="29">
        <v>7.84</v>
      </c>
      <c r="J146" s="29">
        <v>2.5499999999999998E-2</v>
      </c>
      <c r="K146" s="29">
        <v>1</v>
      </c>
      <c r="L146" s="29">
        <v>0.5</v>
      </c>
      <c r="M146" s="30" t="str">
        <f t="shared" si="2"/>
        <v>MARGINAL</v>
      </c>
    </row>
    <row r="147" spans="1:13" x14ac:dyDescent="0.2">
      <c r="A147" s="31" t="s">
        <v>169</v>
      </c>
      <c r="B147" s="32" t="s">
        <v>170</v>
      </c>
      <c r="C147" s="32">
        <v>1600</v>
      </c>
      <c r="D147" s="32">
        <v>1326.85</v>
      </c>
      <c r="E147" s="32">
        <v>-50.12</v>
      </c>
      <c r="F147" s="32">
        <v>48.81</v>
      </c>
      <c r="G147" s="32">
        <v>10.38</v>
      </c>
      <c r="H147" s="32">
        <v>-1.32</v>
      </c>
      <c r="I147" s="32">
        <v>9.06</v>
      </c>
      <c r="J147" s="32">
        <v>2.5499999999999998E-2</v>
      </c>
      <c r="K147" s="32">
        <v>1</v>
      </c>
      <c r="L147" s="32">
        <v>0.5</v>
      </c>
      <c r="M147" s="33" t="str">
        <f t="shared" si="2"/>
        <v>MARGINAL</v>
      </c>
    </row>
    <row r="148" spans="1:13" x14ac:dyDescent="0.2">
      <c r="A148" s="28" t="s">
        <v>169</v>
      </c>
      <c r="B148" s="29" t="s">
        <v>170</v>
      </c>
      <c r="C148" s="29">
        <v>1625</v>
      </c>
      <c r="D148" s="29">
        <v>1351.85</v>
      </c>
      <c r="E148" s="29">
        <v>-49.82</v>
      </c>
      <c r="F148" s="29">
        <v>49.57</v>
      </c>
      <c r="G148" s="29">
        <v>10.54</v>
      </c>
      <c r="H148" s="29">
        <v>-0.25</v>
      </c>
      <c r="I148" s="29">
        <v>10.29</v>
      </c>
      <c r="J148" s="29">
        <v>2.5499999999999998E-2</v>
      </c>
      <c r="K148" s="29">
        <v>1</v>
      </c>
      <c r="L148" s="29">
        <v>0.5</v>
      </c>
      <c r="M148" s="30" t="str">
        <f t="shared" si="2"/>
        <v>MARGINAL</v>
      </c>
    </row>
    <row r="149" spans="1:13" x14ac:dyDescent="0.2">
      <c r="A149" s="31" t="s">
        <v>169</v>
      </c>
      <c r="B149" s="32" t="s">
        <v>170</v>
      </c>
      <c r="C149" s="32">
        <v>1650</v>
      </c>
      <c r="D149" s="32">
        <v>1376.85</v>
      </c>
      <c r="E149" s="32">
        <v>-49.52</v>
      </c>
      <c r="F149" s="32">
        <v>50.33</v>
      </c>
      <c r="G149" s="32">
        <v>10.7</v>
      </c>
      <c r="H149" s="32">
        <v>0.81</v>
      </c>
      <c r="I149" s="32">
        <v>11.52</v>
      </c>
      <c r="J149" s="32">
        <v>2.5499999999999998E-2</v>
      </c>
      <c r="K149" s="32">
        <v>1</v>
      </c>
      <c r="L149" s="32">
        <v>0.5</v>
      </c>
      <c r="M149" s="33" t="str">
        <f t="shared" si="2"/>
        <v>UNCERTAIN</v>
      </c>
    </row>
    <row r="150" spans="1:13" x14ac:dyDescent="0.2">
      <c r="A150" s="28" t="s">
        <v>169</v>
      </c>
      <c r="B150" s="29" t="s">
        <v>170</v>
      </c>
      <c r="C150" s="29">
        <v>1675</v>
      </c>
      <c r="D150" s="29">
        <v>1401.85</v>
      </c>
      <c r="E150" s="29">
        <v>-49.22</v>
      </c>
      <c r="F150" s="29">
        <v>51.1</v>
      </c>
      <c r="G150" s="29">
        <v>10.87</v>
      </c>
      <c r="H150" s="29">
        <v>1.88</v>
      </c>
      <c r="I150" s="29">
        <v>12.74</v>
      </c>
      <c r="J150" s="29">
        <v>2.5499999999999998E-2</v>
      </c>
      <c r="K150" s="29">
        <v>1</v>
      </c>
      <c r="L150" s="29">
        <v>0.5</v>
      </c>
      <c r="M150" s="30" t="str">
        <f t="shared" si="2"/>
        <v>UNCERTAIN</v>
      </c>
    </row>
    <row r="151" spans="1:13" x14ac:dyDescent="0.2">
      <c r="A151" s="31" t="s">
        <v>169</v>
      </c>
      <c r="B151" s="32" t="s">
        <v>170</v>
      </c>
      <c r="C151" s="32">
        <v>1700</v>
      </c>
      <c r="D151" s="32">
        <v>1426.85</v>
      </c>
      <c r="E151" s="32">
        <v>-48.92</v>
      </c>
      <c r="F151" s="32">
        <v>51.86</v>
      </c>
      <c r="G151" s="32">
        <v>11.03</v>
      </c>
      <c r="H151" s="32">
        <v>2.94</v>
      </c>
      <c r="I151" s="32">
        <v>13.97</v>
      </c>
      <c r="J151" s="32">
        <v>2.5499999999999998E-2</v>
      </c>
      <c r="K151" s="32">
        <v>1</v>
      </c>
      <c r="L151" s="32">
        <v>0.5</v>
      </c>
      <c r="M151" s="33" t="str">
        <f t="shared" si="2"/>
        <v>UNCERTAIN</v>
      </c>
    </row>
    <row r="152" spans="1:13" x14ac:dyDescent="0.2">
      <c r="A152" s="28" t="s">
        <v>169</v>
      </c>
      <c r="B152" s="29" t="s">
        <v>170</v>
      </c>
      <c r="C152" s="29">
        <v>1725</v>
      </c>
      <c r="D152" s="29">
        <v>1451.85</v>
      </c>
      <c r="E152" s="29">
        <v>-48.62</v>
      </c>
      <c r="F152" s="29">
        <v>52.62</v>
      </c>
      <c r="G152" s="29">
        <v>11.19</v>
      </c>
      <c r="H152" s="29">
        <v>4.01</v>
      </c>
      <c r="I152" s="29">
        <v>15.2</v>
      </c>
      <c r="J152" s="29">
        <v>2.5499999999999998E-2</v>
      </c>
      <c r="K152" s="29">
        <v>1</v>
      </c>
      <c r="L152" s="29">
        <v>0.5</v>
      </c>
      <c r="M152" s="30" t="str">
        <f t="shared" si="2"/>
        <v>UNCERTAIN</v>
      </c>
    </row>
    <row r="153" spans="1:13" x14ac:dyDescent="0.2">
      <c r="A153" s="31" t="s">
        <v>169</v>
      </c>
      <c r="B153" s="32" t="s">
        <v>170</v>
      </c>
      <c r="C153" s="32">
        <v>1750</v>
      </c>
      <c r="D153" s="32">
        <v>1476.85</v>
      </c>
      <c r="E153" s="32">
        <v>-48.31</v>
      </c>
      <c r="F153" s="32">
        <v>53.38</v>
      </c>
      <c r="G153" s="32">
        <v>11.35</v>
      </c>
      <c r="H153" s="32">
        <v>5.07</v>
      </c>
      <c r="I153" s="32">
        <v>16.420000000000002</v>
      </c>
      <c r="J153" s="32">
        <v>2.5499999999999998E-2</v>
      </c>
      <c r="K153" s="32">
        <v>1</v>
      </c>
      <c r="L153" s="32">
        <v>0.5</v>
      </c>
      <c r="M153" s="33" t="str">
        <f t="shared" si="2"/>
        <v>UNCERTAIN</v>
      </c>
    </row>
    <row r="154" spans="1:13" x14ac:dyDescent="0.2">
      <c r="A154" s="28" t="s">
        <v>169</v>
      </c>
      <c r="B154" s="29" t="s">
        <v>170</v>
      </c>
      <c r="C154" s="29">
        <v>1775</v>
      </c>
      <c r="D154" s="29">
        <v>1501.85</v>
      </c>
      <c r="E154" s="29">
        <v>-48.01</v>
      </c>
      <c r="F154" s="29">
        <v>54.15</v>
      </c>
      <c r="G154" s="29">
        <v>11.52</v>
      </c>
      <c r="H154" s="29">
        <v>6.13</v>
      </c>
      <c r="I154" s="29">
        <v>17.649999999999999</v>
      </c>
      <c r="J154" s="29">
        <v>2.5499999999999998E-2</v>
      </c>
      <c r="K154" s="29">
        <v>1</v>
      </c>
      <c r="L154" s="29">
        <v>0.5</v>
      </c>
      <c r="M154" s="30" t="str">
        <f t="shared" si="2"/>
        <v>UNCERTAIN</v>
      </c>
    </row>
    <row r="155" spans="1:13" x14ac:dyDescent="0.2">
      <c r="A155" s="31" t="s">
        <v>169</v>
      </c>
      <c r="B155" s="32" t="s">
        <v>170</v>
      </c>
      <c r="C155" s="32">
        <v>1800</v>
      </c>
      <c r="D155" s="32">
        <v>1526.85</v>
      </c>
      <c r="E155" s="32">
        <v>-47.71</v>
      </c>
      <c r="F155" s="32">
        <v>54.91</v>
      </c>
      <c r="G155" s="32">
        <v>11.68</v>
      </c>
      <c r="H155" s="32">
        <v>7.2</v>
      </c>
      <c r="I155" s="32">
        <v>18.87</v>
      </c>
      <c r="J155" s="32">
        <v>2.5499999999999998E-2</v>
      </c>
      <c r="K155" s="32">
        <v>1</v>
      </c>
      <c r="L155" s="32">
        <v>0.5</v>
      </c>
      <c r="M155" s="33" t="str">
        <f t="shared" si="2"/>
        <v>UNCERTAIN</v>
      </c>
    </row>
    <row r="156" spans="1:13" x14ac:dyDescent="0.2">
      <c r="A156" s="28" t="s">
        <v>169</v>
      </c>
      <c r="B156" s="29" t="s">
        <v>170</v>
      </c>
      <c r="C156" s="29">
        <v>1825</v>
      </c>
      <c r="D156" s="29">
        <v>1551.85</v>
      </c>
      <c r="E156" s="29">
        <v>-47.41</v>
      </c>
      <c r="F156" s="29">
        <v>55.67</v>
      </c>
      <c r="G156" s="29">
        <v>11.84</v>
      </c>
      <c r="H156" s="29">
        <v>8.26</v>
      </c>
      <c r="I156" s="29">
        <v>20.100000000000001</v>
      </c>
      <c r="J156" s="29">
        <v>2.5499999999999998E-2</v>
      </c>
      <c r="K156" s="29">
        <v>1</v>
      </c>
      <c r="L156" s="29">
        <v>0.5</v>
      </c>
      <c r="M156" s="30" t="str">
        <f t="shared" si="2"/>
        <v>UNCERTAIN</v>
      </c>
    </row>
    <row r="157" spans="1:13" x14ac:dyDescent="0.2">
      <c r="A157" s="31" t="s">
        <v>169</v>
      </c>
      <c r="B157" s="32" t="s">
        <v>170</v>
      </c>
      <c r="C157" s="32">
        <v>1850</v>
      </c>
      <c r="D157" s="32">
        <v>1576.85</v>
      </c>
      <c r="E157" s="32">
        <v>-47.12</v>
      </c>
      <c r="F157" s="32">
        <v>56.43</v>
      </c>
      <c r="G157" s="32">
        <v>12</v>
      </c>
      <c r="H157" s="32">
        <v>9.32</v>
      </c>
      <c r="I157" s="32">
        <v>21.32</v>
      </c>
      <c r="J157" s="32">
        <v>2.5499999999999998E-2</v>
      </c>
      <c r="K157" s="32">
        <v>1</v>
      </c>
      <c r="L157" s="32">
        <v>0.5</v>
      </c>
      <c r="M157" s="33" t="str">
        <f t="shared" si="2"/>
        <v>UNCERTAIN</v>
      </c>
    </row>
    <row r="158" spans="1:13" x14ac:dyDescent="0.2">
      <c r="A158" s="28" t="s">
        <v>169</v>
      </c>
      <c r="B158" s="29" t="s">
        <v>170</v>
      </c>
      <c r="C158" s="29">
        <v>1875</v>
      </c>
      <c r="D158" s="29">
        <v>1601.85</v>
      </c>
      <c r="E158" s="29">
        <v>-46.82</v>
      </c>
      <c r="F158" s="29">
        <v>57.2</v>
      </c>
      <c r="G158" s="29">
        <v>12.16</v>
      </c>
      <c r="H158" s="29">
        <v>10.37</v>
      </c>
      <c r="I158" s="29">
        <v>22.54</v>
      </c>
      <c r="J158" s="29">
        <v>2.5499999999999998E-2</v>
      </c>
      <c r="K158" s="29">
        <v>1</v>
      </c>
      <c r="L158" s="29">
        <v>0.5</v>
      </c>
      <c r="M158" s="30" t="str">
        <f t="shared" si="2"/>
        <v>UNCERTAIN</v>
      </c>
    </row>
    <row r="159" spans="1:13" x14ac:dyDescent="0.2">
      <c r="A159" s="31" t="s">
        <v>169</v>
      </c>
      <c r="B159" s="32" t="s">
        <v>170</v>
      </c>
      <c r="C159" s="32">
        <v>1900</v>
      </c>
      <c r="D159" s="32">
        <v>1626.85</v>
      </c>
      <c r="E159" s="32">
        <v>-46.53</v>
      </c>
      <c r="F159" s="32">
        <v>57.96</v>
      </c>
      <c r="G159" s="32">
        <v>12.33</v>
      </c>
      <c r="H159" s="32">
        <v>11.43</v>
      </c>
      <c r="I159" s="32">
        <v>23.75</v>
      </c>
      <c r="J159" s="32">
        <v>2.5499999999999998E-2</v>
      </c>
      <c r="K159" s="32">
        <v>1</v>
      </c>
      <c r="L159" s="32">
        <v>0.5</v>
      </c>
      <c r="M159" s="33" t="str">
        <f t="shared" si="2"/>
        <v>UNCERTAIN</v>
      </c>
    </row>
    <row r="160" spans="1:13" x14ac:dyDescent="0.2">
      <c r="A160" s="28" t="s">
        <v>173</v>
      </c>
      <c r="B160" s="29" t="s">
        <v>174</v>
      </c>
      <c r="C160" s="29">
        <v>800</v>
      </c>
      <c r="D160" s="29">
        <v>526.85</v>
      </c>
      <c r="E160" s="29">
        <v>-86.82</v>
      </c>
      <c r="F160" s="29">
        <v>24.4</v>
      </c>
      <c r="G160" s="29">
        <v>5.19</v>
      </c>
      <c r="H160" s="29">
        <v>-62.41</v>
      </c>
      <c r="I160" s="29">
        <v>-57.22</v>
      </c>
      <c r="J160" s="29">
        <v>2.5499999999999998E-2</v>
      </c>
      <c r="K160" s="29">
        <v>1</v>
      </c>
      <c r="L160" s="29">
        <v>0.5</v>
      </c>
      <c r="M160" s="30" t="str">
        <f t="shared" si="2"/>
        <v>ROBUST</v>
      </c>
    </row>
    <row r="161" spans="1:13" x14ac:dyDescent="0.2">
      <c r="A161" s="31" t="s">
        <v>173</v>
      </c>
      <c r="B161" s="32" t="s">
        <v>174</v>
      </c>
      <c r="C161" s="32">
        <v>825</v>
      </c>
      <c r="D161" s="32">
        <v>551.85</v>
      </c>
      <c r="E161" s="32">
        <v>-85.01</v>
      </c>
      <c r="F161" s="32">
        <v>25.17</v>
      </c>
      <c r="G161" s="32">
        <v>5.35</v>
      </c>
      <c r="H161" s="32">
        <v>-59.85</v>
      </c>
      <c r="I161" s="32">
        <v>-54.49</v>
      </c>
      <c r="J161" s="32">
        <v>2.5499999999999998E-2</v>
      </c>
      <c r="K161" s="32">
        <v>1</v>
      </c>
      <c r="L161" s="32">
        <v>0.5</v>
      </c>
      <c r="M161" s="33" t="str">
        <f t="shared" si="2"/>
        <v>ROBUST</v>
      </c>
    </row>
    <row r="162" spans="1:13" x14ac:dyDescent="0.2">
      <c r="A162" s="28" t="s">
        <v>173</v>
      </c>
      <c r="B162" s="29" t="s">
        <v>174</v>
      </c>
      <c r="C162" s="29">
        <v>850</v>
      </c>
      <c r="D162" s="29">
        <v>576.85</v>
      </c>
      <c r="E162" s="29">
        <v>-83.22</v>
      </c>
      <c r="F162" s="29">
        <v>25.93</v>
      </c>
      <c r="G162" s="29">
        <v>5.51</v>
      </c>
      <c r="H162" s="29">
        <v>-57.29</v>
      </c>
      <c r="I162" s="29">
        <v>-51.77</v>
      </c>
      <c r="J162" s="29">
        <v>2.5499999999999998E-2</v>
      </c>
      <c r="K162" s="29">
        <v>1</v>
      </c>
      <c r="L162" s="29">
        <v>0.5</v>
      </c>
      <c r="M162" s="30" t="str">
        <f t="shared" si="2"/>
        <v>ROBUST</v>
      </c>
    </row>
    <row r="163" spans="1:13" x14ac:dyDescent="0.2">
      <c r="A163" s="31" t="s">
        <v>173</v>
      </c>
      <c r="B163" s="32" t="s">
        <v>174</v>
      </c>
      <c r="C163" s="32">
        <v>875</v>
      </c>
      <c r="D163" s="32">
        <v>601.85</v>
      </c>
      <c r="E163" s="32">
        <v>-81.430000000000007</v>
      </c>
      <c r="F163" s="32">
        <v>26.69</v>
      </c>
      <c r="G163" s="32">
        <v>5.68</v>
      </c>
      <c r="H163" s="32">
        <v>-54.74</v>
      </c>
      <c r="I163" s="32">
        <v>-49.07</v>
      </c>
      <c r="J163" s="32">
        <v>2.5499999999999998E-2</v>
      </c>
      <c r="K163" s="32">
        <v>1</v>
      </c>
      <c r="L163" s="32">
        <v>0.5</v>
      </c>
      <c r="M163" s="33" t="str">
        <f t="shared" si="2"/>
        <v>ROBUST</v>
      </c>
    </row>
    <row r="164" spans="1:13" x14ac:dyDescent="0.2">
      <c r="A164" s="28" t="s">
        <v>173</v>
      </c>
      <c r="B164" s="29" t="s">
        <v>174</v>
      </c>
      <c r="C164" s="29">
        <v>900</v>
      </c>
      <c r="D164" s="29">
        <v>626.85</v>
      </c>
      <c r="E164" s="29">
        <v>-79.66</v>
      </c>
      <c r="F164" s="29">
        <v>27.45</v>
      </c>
      <c r="G164" s="29">
        <v>5.84</v>
      </c>
      <c r="H164" s="29">
        <v>-52.21</v>
      </c>
      <c r="I164" s="29">
        <v>-46.37</v>
      </c>
      <c r="J164" s="29">
        <v>2.5499999999999998E-2</v>
      </c>
      <c r="K164" s="29">
        <v>1</v>
      </c>
      <c r="L164" s="29">
        <v>0.5</v>
      </c>
      <c r="M164" s="30" t="str">
        <f t="shared" si="2"/>
        <v>ROBUST</v>
      </c>
    </row>
    <row r="165" spans="1:13" x14ac:dyDescent="0.2">
      <c r="A165" s="31" t="s">
        <v>173</v>
      </c>
      <c r="B165" s="32" t="s">
        <v>174</v>
      </c>
      <c r="C165" s="32">
        <v>925</v>
      </c>
      <c r="D165" s="32">
        <v>651.85</v>
      </c>
      <c r="E165" s="32">
        <v>-77.900000000000006</v>
      </c>
      <c r="F165" s="32">
        <v>28.22</v>
      </c>
      <c r="G165" s="32">
        <v>6</v>
      </c>
      <c r="H165" s="32">
        <v>-49.68</v>
      </c>
      <c r="I165" s="32">
        <v>-43.68</v>
      </c>
      <c r="J165" s="32">
        <v>2.5499999999999998E-2</v>
      </c>
      <c r="K165" s="32">
        <v>1</v>
      </c>
      <c r="L165" s="32">
        <v>0.5</v>
      </c>
      <c r="M165" s="33" t="str">
        <f t="shared" si="2"/>
        <v>ROBUST</v>
      </c>
    </row>
    <row r="166" spans="1:13" x14ac:dyDescent="0.2">
      <c r="A166" s="28" t="s">
        <v>173</v>
      </c>
      <c r="B166" s="29" t="s">
        <v>174</v>
      </c>
      <c r="C166" s="29">
        <v>950</v>
      </c>
      <c r="D166" s="29">
        <v>676.85</v>
      </c>
      <c r="E166" s="29">
        <v>-76.14</v>
      </c>
      <c r="F166" s="29">
        <v>28.98</v>
      </c>
      <c r="G166" s="29">
        <v>6.16</v>
      </c>
      <c r="H166" s="29">
        <v>-47.16</v>
      </c>
      <c r="I166" s="29">
        <v>-41</v>
      </c>
      <c r="J166" s="29">
        <v>2.5499999999999998E-2</v>
      </c>
      <c r="K166" s="29">
        <v>1</v>
      </c>
      <c r="L166" s="29">
        <v>0.5</v>
      </c>
      <c r="M166" s="30" t="str">
        <f t="shared" si="2"/>
        <v>ROBUST</v>
      </c>
    </row>
    <row r="167" spans="1:13" x14ac:dyDescent="0.2">
      <c r="A167" s="31" t="s">
        <v>173</v>
      </c>
      <c r="B167" s="32" t="s">
        <v>174</v>
      </c>
      <c r="C167" s="32">
        <v>975</v>
      </c>
      <c r="D167" s="32">
        <v>701.85</v>
      </c>
      <c r="E167" s="32">
        <v>-74.400000000000006</v>
      </c>
      <c r="F167" s="32">
        <v>29.74</v>
      </c>
      <c r="G167" s="32">
        <v>6.33</v>
      </c>
      <c r="H167" s="32">
        <v>-44.66</v>
      </c>
      <c r="I167" s="32">
        <v>-38.340000000000003</v>
      </c>
      <c r="J167" s="32">
        <v>2.5499999999999998E-2</v>
      </c>
      <c r="K167" s="32">
        <v>1</v>
      </c>
      <c r="L167" s="32">
        <v>0.5</v>
      </c>
      <c r="M167" s="33" t="str">
        <f t="shared" si="2"/>
        <v>ROBUST</v>
      </c>
    </row>
    <row r="168" spans="1:13" x14ac:dyDescent="0.2">
      <c r="A168" s="28" t="s">
        <v>173</v>
      </c>
      <c r="B168" s="29" t="s">
        <v>174</v>
      </c>
      <c r="C168" s="29">
        <v>1000</v>
      </c>
      <c r="D168" s="29">
        <v>726.85</v>
      </c>
      <c r="E168" s="29">
        <v>-72.67</v>
      </c>
      <c r="F168" s="29">
        <v>30.5</v>
      </c>
      <c r="G168" s="29">
        <v>6.49</v>
      </c>
      <c r="H168" s="29">
        <v>-42.17</v>
      </c>
      <c r="I168" s="29">
        <v>-35.68</v>
      </c>
      <c r="J168" s="29">
        <v>2.5499999999999998E-2</v>
      </c>
      <c r="K168" s="29">
        <v>1</v>
      </c>
      <c r="L168" s="29">
        <v>0.5</v>
      </c>
      <c r="M168" s="30" t="str">
        <f t="shared" si="2"/>
        <v>ROBUST</v>
      </c>
    </row>
    <row r="169" spans="1:13" x14ac:dyDescent="0.2">
      <c r="A169" s="31" t="s">
        <v>173</v>
      </c>
      <c r="B169" s="32" t="s">
        <v>174</v>
      </c>
      <c r="C169" s="32">
        <v>1025</v>
      </c>
      <c r="D169" s="32">
        <v>751.85</v>
      </c>
      <c r="E169" s="32">
        <v>-70.95</v>
      </c>
      <c r="F169" s="32">
        <v>31.27</v>
      </c>
      <c r="G169" s="32">
        <v>6.65</v>
      </c>
      <c r="H169" s="32">
        <v>-39.68</v>
      </c>
      <c r="I169" s="32">
        <v>-33.03</v>
      </c>
      <c r="J169" s="32">
        <v>2.5499999999999998E-2</v>
      </c>
      <c r="K169" s="32">
        <v>1</v>
      </c>
      <c r="L169" s="32">
        <v>0.5</v>
      </c>
      <c r="M169" s="33" t="str">
        <f t="shared" si="2"/>
        <v>ROBUST</v>
      </c>
    </row>
    <row r="170" spans="1:13" x14ac:dyDescent="0.2">
      <c r="A170" s="28" t="s">
        <v>173</v>
      </c>
      <c r="B170" s="29" t="s">
        <v>174</v>
      </c>
      <c r="C170" s="29">
        <v>1050</v>
      </c>
      <c r="D170" s="29">
        <v>776.85</v>
      </c>
      <c r="E170" s="29">
        <v>-69.239999999999995</v>
      </c>
      <c r="F170" s="29">
        <v>32.03</v>
      </c>
      <c r="G170" s="29">
        <v>6.81</v>
      </c>
      <c r="H170" s="29">
        <v>-37.21</v>
      </c>
      <c r="I170" s="29">
        <v>-30.4</v>
      </c>
      <c r="J170" s="29">
        <v>2.5499999999999998E-2</v>
      </c>
      <c r="K170" s="29">
        <v>1</v>
      </c>
      <c r="L170" s="29">
        <v>0.5</v>
      </c>
      <c r="M170" s="30" t="str">
        <f t="shared" si="2"/>
        <v>ROBUST</v>
      </c>
    </row>
    <row r="171" spans="1:13" x14ac:dyDescent="0.2">
      <c r="A171" s="31" t="s">
        <v>173</v>
      </c>
      <c r="B171" s="32" t="s">
        <v>174</v>
      </c>
      <c r="C171" s="32">
        <v>1075</v>
      </c>
      <c r="D171" s="32">
        <v>801.85</v>
      </c>
      <c r="E171" s="32">
        <v>-67.540000000000006</v>
      </c>
      <c r="F171" s="32">
        <v>32.79</v>
      </c>
      <c r="G171" s="32">
        <v>6.97</v>
      </c>
      <c r="H171" s="32">
        <v>-34.75</v>
      </c>
      <c r="I171" s="32">
        <v>-27.77</v>
      </c>
      <c r="J171" s="32">
        <v>2.5499999999999998E-2</v>
      </c>
      <c r="K171" s="32">
        <v>1</v>
      </c>
      <c r="L171" s="32">
        <v>0.5</v>
      </c>
      <c r="M171" s="33" t="str">
        <f t="shared" si="2"/>
        <v>ROBUST</v>
      </c>
    </row>
    <row r="172" spans="1:13" x14ac:dyDescent="0.2">
      <c r="A172" s="28" t="s">
        <v>173</v>
      </c>
      <c r="B172" s="29" t="s">
        <v>174</v>
      </c>
      <c r="C172" s="29">
        <v>1100</v>
      </c>
      <c r="D172" s="29">
        <v>826.85</v>
      </c>
      <c r="E172" s="29">
        <v>-65.849999999999994</v>
      </c>
      <c r="F172" s="29">
        <v>33.56</v>
      </c>
      <c r="G172" s="29">
        <v>7.14</v>
      </c>
      <c r="H172" s="29">
        <v>-32.299999999999997</v>
      </c>
      <c r="I172" s="29">
        <v>-25.16</v>
      </c>
      <c r="J172" s="29">
        <v>2.5499999999999998E-2</v>
      </c>
      <c r="K172" s="29">
        <v>1</v>
      </c>
      <c r="L172" s="29">
        <v>0.5</v>
      </c>
      <c r="M172" s="30" t="str">
        <f t="shared" si="2"/>
        <v>ROBUST</v>
      </c>
    </row>
    <row r="173" spans="1:13" x14ac:dyDescent="0.2">
      <c r="A173" s="31" t="s">
        <v>173</v>
      </c>
      <c r="B173" s="32" t="s">
        <v>174</v>
      </c>
      <c r="C173" s="32">
        <v>1125</v>
      </c>
      <c r="D173" s="32">
        <v>851.85</v>
      </c>
      <c r="E173" s="32">
        <v>-64.17</v>
      </c>
      <c r="F173" s="32">
        <v>34.32</v>
      </c>
      <c r="G173" s="32">
        <v>7.3</v>
      </c>
      <c r="H173" s="32">
        <v>-29.85</v>
      </c>
      <c r="I173" s="32">
        <v>-22.56</v>
      </c>
      <c r="J173" s="32">
        <v>2.5499999999999998E-2</v>
      </c>
      <c r="K173" s="32">
        <v>1</v>
      </c>
      <c r="L173" s="32">
        <v>0.5</v>
      </c>
      <c r="M173" s="33" t="str">
        <f t="shared" si="2"/>
        <v>ROBUST</v>
      </c>
    </row>
    <row r="174" spans="1:13" x14ac:dyDescent="0.2">
      <c r="A174" s="28" t="s">
        <v>173</v>
      </c>
      <c r="B174" s="29" t="s">
        <v>174</v>
      </c>
      <c r="C174" s="29">
        <v>1150</v>
      </c>
      <c r="D174" s="29">
        <v>876.85</v>
      </c>
      <c r="E174" s="29">
        <v>-62.5</v>
      </c>
      <c r="F174" s="29">
        <v>35.08</v>
      </c>
      <c r="G174" s="29">
        <v>7.46</v>
      </c>
      <c r="H174" s="29">
        <v>-27.42</v>
      </c>
      <c r="I174" s="29">
        <v>-19.96</v>
      </c>
      <c r="J174" s="29">
        <v>2.5499999999999998E-2</v>
      </c>
      <c r="K174" s="29">
        <v>1</v>
      </c>
      <c r="L174" s="29">
        <v>0.5</v>
      </c>
      <c r="M174" s="30" t="str">
        <f t="shared" si="2"/>
        <v>ROBUST</v>
      </c>
    </row>
    <row r="175" spans="1:13" x14ac:dyDescent="0.2">
      <c r="A175" s="31" t="s">
        <v>173</v>
      </c>
      <c r="B175" s="32" t="s">
        <v>174</v>
      </c>
      <c r="C175" s="32">
        <v>1175</v>
      </c>
      <c r="D175" s="32">
        <v>901.85</v>
      </c>
      <c r="E175" s="32">
        <v>-60.85</v>
      </c>
      <c r="F175" s="32">
        <v>35.840000000000003</v>
      </c>
      <c r="G175" s="32">
        <v>7.62</v>
      </c>
      <c r="H175" s="32">
        <v>-25</v>
      </c>
      <c r="I175" s="32">
        <v>-17.38</v>
      </c>
      <c r="J175" s="32">
        <v>2.5499999999999998E-2</v>
      </c>
      <c r="K175" s="32">
        <v>1</v>
      </c>
      <c r="L175" s="32">
        <v>0.5</v>
      </c>
      <c r="M175" s="33" t="str">
        <f t="shared" si="2"/>
        <v>ROBUST</v>
      </c>
    </row>
    <row r="176" spans="1:13" x14ac:dyDescent="0.2">
      <c r="A176" s="28" t="s">
        <v>173</v>
      </c>
      <c r="B176" s="29" t="s">
        <v>174</v>
      </c>
      <c r="C176" s="29">
        <v>1200</v>
      </c>
      <c r="D176" s="29">
        <v>926.85</v>
      </c>
      <c r="E176" s="29">
        <v>-59.2</v>
      </c>
      <c r="F176" s="29">
        <v>36.61</v>
      </c>
      <c r="G176" s="29">
        <v>7.79</v>
      </c>
      <c r="H176" s="29">
        <v>-22.59</v>
      </c>
      <c r="I176" s="29">
        <v>-14.81</v>
      </c>
      <c r="J176" s="29">
        <v>2.5499999999999998E-2</v>
      </c>
      <c r="K176" s="29">
        <v>1</v>
      </c>
      <c r="L176" s="29">
        <v>0.5</v>
      </c>
      <c r="M176" s="30" t="str">
        <f t="shared" si="2"/>
        <v>ROBUST</v>
      </c>
    </row>
    <row r="177" spans="1:13" x14ac:dyDescent="0.2">
      <c r="A177" s="31" t="s">
        <v>173</v>
      </c>
      <c r="B177" s="32" t="s">
        <v>174</v>
      </c>
      <c r="C177" s="32">
        <v>1225</v>
      </c>
      <c r="D177" s="32">
        <v>951.85</v>
      </c>
      <c r="E177" s="32">
        <v>-57.56</v>
      </c>
      <c r="F177" s="32">
        <v>37.369999999999997</v>
      </c>
      <c r="G177" s="32">
        <v>7.95</v>
      </c>
      <c r="H177" s="32">
        <v>-20.190000000000001</v>
      </c>
      <c r="I177" s="32">
        <v>-12.24</v>
      </c>
      <c r="J177" s="32">
        <v>2.5499999999999998E-2</v>
      </c>
      <c r="K177" s="32">
        <v>1</v>
      </c>
      <c r="L177" s="32">
        <v>0.5</v>
      </c>
      <c r="M177" s="33" t="str">
        <f t="shared" si="2"/>
        <v>ROBUST</v>
      </c>
    </row>
    <row r="178" spans="1:13" x14ac:dyDescent="0.2">
      <c r="A178" s="28" t="s">
        <v>173</v>
      </c>
      <c r="B178" s="29" t="s">
        <v>174</v>
      </c>
      <c r="C178" s="29">
        <v>1250</v>
      </c>
      <c r="D178" s="29">
        <v>976.85</v>
      </c>
      <c r="E178" s="29">
        <v>-55.93</v>
      </c>
      <c r="F178" s="29">
        <v>38.130000000000003</v>
      </c>
      <c r="G178" s="29">
        <v>8.11</v>
      </c>
      <c r="H178" s="29">
        <v>-17.8</v>
      </c>
      <c r="I178" s="29">
        <v>-9.69</v>
      </c>
      <c r="J178" s="29">
        <v>2.5499999999999998E-2</v>
      </c>
      <c r="K178" s="29">
        <v>1</v>
      </c>
      <c r="L178" s="29">
        <v>0.5</v>
      </c>
      <c r="M178" s="30" t="str">
        <f t="shared" si="2"/>
        <v>ROBUST</v>
      </c>
    </row>
    <row r="179" spans="1:13" x14ac:dyDescent="0.2">
      <c r="A179" s="31" t="s">
        <v>173</v>
      </c>
      <c r="B179" s="32" t="s">
        <v>174</v>
      </c>
      <c r="C179" s="32">
        <v>1275</v>
      </c>
      <c r="D179" s="32">
        <v>1001.85</v>
      </c>
      <c r="E179" s="32">
        <v>-54.32</v>
      </c>
      <c r="F179" s="32">
        <v>38.89</v>
      </c>
      <c r="G179" s="32">
        <v>8.27</v>
      </c>
      <c r="H179" s="32">
        <v>-15.42</v>
      </c>
      <c r="I179" s="32">
        <v>-7.15</v>
      </c>
      <c r="J179" s="32">
        <v>2.5499999999999998E-2</v>
      </c>
      <c r="K179" s="32">
        <v>1</v>
      </c>
      <c r="L179" s="32">
        <v>0.5</v>
      </c>
      <c r="M179" s="33" t="str">
        <f t="shared" si="2"/>
        <v>ROBUST</v>
      </c>
    </row>
    <row r="180" spans="1:13" x14ac:dyDescent="0.2">
      <c r="A180" s="28" t="s">
        <v>173</v>
      </c>
      <c r="B180" s="29" t="s">
        <v>174</v>
      </c>
      <c r="C180" s="29">
        <v>1300</v>
      </c>
      <c r="D180" s="29">
        <v>1026.8499999999999</v>
      </c>
      <c r="E180" s="29">
        <v>-52.71</v>
      </c>
      <c r="F180" s="29">
        <v>39.659999999999997</v>
      </c>
      <c r="G180" s="29">
        <v>8.43</v>
      </c>
      <c r="H180" s="29">
        <v>-13.05</v>
      </c>
      <c r="I180" s="29">
        <v>-4.62</v>
      </c>
      <c r="J180" s="29">
        <v>2.5499999999999998E-2</v>
      </c>
      <c r="K180" s="29">
        <v>1</v>
      </c>
      <c r="L180" s="29">
        <v>0.5</v>
      </c>
      <c r="M180" s="30" t="str">
        <f t="shared" si="2"/>
        <v>ROBUST</v>
      </c>
    </row>
    <row r="181" spans="1:13" x14ac:dyDescent="0.2">
      <c r="A181" s="31" t="s">
        <v>173</v>
      </c>
      <c r="B181" s="32" t="s">
        <v>174</v>
      </c>
      <c r="C181" s="32">
        <v>1325</v>
      </c>
      <c r="D181" s="32">
        <v>1051.8499999999999</v>
      </c>
      <c r="E181" s="32">
        <v>-51.11</v>
      </c>
      <c r="F181" s="32">
        <v>40.42</v>
      </c>
      <c r="G181" s="32">
        <v>8.6</v>
      </c>
      <c r="H181" s="32">
        <v>-10.69</v>
      </c>
      <c r="I181" s="32">
        <v>-2.1</v>
      </c>
      <c r="J181" s="32">
        <v>2.5499999999999998E-2</v>
      </c>
      <c r="K181" s="32">
        <v>1</v>
      </c>
      <c r="L181" s="32">
        <v>0.5</v>
      </c>
      <c r="M181" s="33" t="str">
        <f t="shared" si="2"/>
        <v>ROBUST</v>
      </c>
    </row>
    <row r="182" spans="1:13" x14ac:dyDescent="0.2">
      <c r="A182" s="28" t="s">
        <v>173</v>
      </c>
      <c r="B182" s="29" t="s">
        <v>174</v>
      </c>
      <c r="C182" s="29">
        <v>1350</v>
      </c>
      <c r="D182" s="29">
        <v>1076.8499999999999</v>
      </c>
      <c r="E182" s="29">
        <v>-49.53</v>
      </c>
      <c r="F182" s="29">
        <v>41.18</v>
      </c>
      <c r="G182" s="29">
        <v>8.76</v>
      </c>
      <c r="H182" s="29">
        <v>-8.35</v>
      </c>
      <c r="I182" s="29">
        <v>0.41</v>
      </c>
      <c r="J182" s="29">
        <v>2.5499999999999998E-2</v>
      </c>
      <c r="K182" s="29">
        <v>1</v>
      </c>
      <c r="L182" s="29">
        <v>0.5</v>
      </c>
      <c r="M182" s="30" t="str">
        <f t="shared" si="2"/>
        <v>MARGINAL</v>
      </c>
    </row>
    <row r="183" spans="1:13" x14ac:dyDescent="0.2">
      <c r="A183" s="31" t="s">
        <v>173</v>
      </c>
      <c r="B183" s="32" t="s">
        <v>174</v>
      </c>
      <c r="C183" s="32">
        <v>1375</v>
      </c>
      <c r="D183" s="32">
        <v>1101.8499999999999</v>
      </c>
      <c r="E183" s="32">
        <v>-47.78</v>
      </c>
      <c r="F183" s="32">
        <v>41.94</v>
      </c>
      <c r="G183" s="32">
        <v>8.92</v>
      </c>
      <c r="H183" s="32">
        <v>-5.84</v>
      </c>
      <c r="I183" s="32">
        <v>3.08</v>
      </c>
      <c r="J183" s="32">
        <v>2.5499999999999998E-2</v>
      </c>
      <c r="K183" s="32">
        <v>1</v>
      </c>
      <c r="L183" s="32">
        <v>0.5</v>
      </c>
      <c r="M183" s="33" t="str">
        <f t="shared" si="2"/>
        <v>MARGINAL</v>
      </c>
    </row>
    <row r="184" spans="1:13" x14ac:dyDescent="0.2">
      <c r="A184" s="28" t="s">
        <v>173</v>
      </c>
      <c r="B184" s="29" t="s">
        <v>174</v>
      </c>
      <c r="C184" s="29">
        <v>1400</v>
      </c>
      <c r="D184" s="29">
        <v>1126.8499999999999</v>
      </c>
      <c r="E184" s="29">
        <v>-45.97</v>
      </c>
      <c r="F184" s="29">
        <v>42.71</v>
      </c>
      <c r="G184" s="29">
        <v>9.08</v>
      </c>
      <c r="H184" s="29">
        <v>-3.26</v>
      </c>
      <c r="I184" s="29">
        <v>5.82</v>
      </c>
      <c r="J184" s="29">
        <v>2.5499999999999998E-2</v>
      </c>
      <c r="K184" s="29">
        <v>1</v>
      </c>
      <c r="L184" s="29">
        <v>0.5</v>
      </c>
      <c r="M184" s="30" t="str">
        <f t="shared" si="2"/>
        <v>MARGINAL</v>
      </c>
    </row>
    <row r="185" spans="1:13" x14ac:dyDescent="0.2">
      <c r="A185" s="31" t="s">
        <v>173</v>
      </c>
      <c r="B185" s="32" t="s">
        <v>174</v>
      </c>
      <c r="C185" s="32">
        <v>1425</v>
      </c>
      <c r="D185" s="32">
        <v>1151.8499999999999</v>
      </c>
      <c r="E185" s="32">
        <v>-44.17</v>
      </c>
      <c r="F185" s="32">
        <v>43.47</v>
      </c>
      <c r="G185" s="32">
        <v>9.24</v>
      </c>
      <c r="H185" s="32">
        <v>-0.7</v>
      </c>
      <c r="I185" s="32">
        <v>8.5500000000000007</v>
      </c>
      <c r="J185" s="32">
        <v>2.5499999999999998E-2</v>
      </c>
      <c r="K185" s="32">
        <v>1</v>
      </c>
      <c r="L185" s="32">
        <v>0.5</v>
      </c>
      <c r="M185" s="33" t="str">
        <f t="shared" si="2"/>
        <v>MARGINAL</v>
      </c>
    </row>
    <row r="186" spans="1:13" x14ac:dyDescent="0.2">
      <c r="A186" s="28" t="s">
        <v>173</v>
      </c>
      <c r="B186" s="29" t="s">
        <v>174</v>
      </c>
      <c r="C186" s="29">
        <v>1450</v>
      </c>
      <c r="D186" s="29">
        <v>1176.8499999999999</v>
      </c>
      <c r="E186" s="29">
        <v>-42.38</v>
      </c>
      <c r="F186" s="29">
        <v>44.23</v>
      </c>
      <c r="G186" s="29">
        <v>9.41</v>
      </c>
      <c r="H186" s="29">
        <v>1.86</v>
      </c>
      <c r="I186" s="29">
        <v>11.26</v>
      </c>
      <c r="J186" s="29">
        <v>2.5499999999999998E-2</v>
      </c>
      <c r="K186" s="29">
        <v>1</v>
      </c>
      <c r="L186" s="29">
        <v>0.5</v>
      </c>
      <c r="M186" s="30" t="str">
        <f t="shared" si="2"/>
        <v>UNCERTAIN</v>
      </c>
    </row>
    <row r="187" spans="1:13" x14ac:dyDescent="0.2">
      <c r="A187" s="31" t="s">
        <v>173</v>
      </c>
      <c r="B187" s="32" t="s">
        <v>174</v>
      </c>
      <c r="C187" s="32">
        <v>1475</v>
      </c>
      <c r="D187" s="32">
        <v>1201.8499999999999</v>
      </c>
      <c r="E187" s="32">
        <v>-40.590000000000003</v>
      </c>
      <c r="F187" s="32">
        <v>44.99</v>
      </c>
      <c r="G187" s="32">
        <v>9.57</v>
      </c>
      <c r="H187" s="32">
        <v>4.4000000000000004</v>
      </c>
      <c r="I187" s="32">
        <v>13.97</v>
      </c>
      <c r="J187" s="32">
        <v>2.5499999999999998E-2</v>
      </c>
      <c r="K187" s="32">
        <v>1</v>
      </c>
      <c r="L187" s="32">
        <v>0.5</v>
      </c>
      <c r="M187" s="33" t="str">
        <f t="shared" si="2"/>
        <v>UNCERTAIN</v>
      </c>
    </row>
    <row r="188" spans="1:13" x14ac:dyDescent="0.2">
      <c r="A188" s="28" t="s">
        <v>173</v>
      </c>
      <c r="B188" s="29" t="s">
        <v>174</v>
      </c>
      <c r="C188" s="29">
        <v>1500</v>
      </c>
      <c r="D188" s="29">
        <v>1226.8499999999999</v>
      </c>
      <c r="E188" s="29">
        <v>-38.83</v>
      </c>
      <c r="F188" s="29">
        <v>45.76</v>
      </c>
      <c r="G188" s="29">
        <v>9.73</v>
      </c>
      <c r="H188" s="29">
        <v>6.93</v>
      </c>
      <c r="I188" s="29">
        <v>16.66</v>
      </c>
      <c r="J188" s="29">
        <v>2.5499999999999998E-2</v>
      </c>
      <c r="K188" s="29">
        <v>1</v>
      </c>
      <c r="L188" s="29">
        <v>0.5</v>
      </c>
      <c r="M188" s="30" t="str">
        <f t="shared" si="2"/>
        <v>UNCERTAIN</v>
      </c>
    </row>
    <row r="189" spans="1:13" x14ac:dyDescent="0.2">
      <c r="A189" s="31" t="s">
        <v>173</v>
      </c>
      <c r="B189" s="32" t="s">
        <v>174</v>
      </c>
      <c r="C189" s="32">
        <v>1525</v>
      </c>
      <c r="D189" s="32">
        <v>1251.8499999999999</v>
      </c>
      <c r="E189" s="32">
        <v>-37.07</v>
      </c>
      <c r="F189" s="32">
        <v>46.52</v>
      </c>
      <c r="G189" s="32">
        <v>9.89</v>
      </c>
      <c r="H189" s="32">
        <v>9.4499999999999993</v>
      </c>
      <c r="I189" s="32">
        <v>19.34</v>
      </c>
      <c r="J189" s="32">
        <v>2.5499999999999998E-2</v>
      </c>
      <c r="K189" s="32">
        <v>1</v>
      </c>
      <c r="L189" s="32">
        <v>0.5</v>
      </c>
      <c r="M189" s="33" t="str">
        <f t="shared" si="2"/>
        <v>UNCERTAIN</v>
      </c>
    </row>
    <row r="190" spans="1:13" x14ac:dyDescent="0.2">
      <c r="A190" s="28" t="s">
        <v>173</v>
      </c>
      <c r="B190" s="29" t="s">
        <v>174</v>
      </c>
      <c r="C190" s="29">
        <v>1550</v>
      </c>
      <c r="D190" s="29">
        <v>1276.8499999999999</v>
      </c>
      <c r="E190" s="29">
        <v>-35.35</v>
      </c>
      <c r="F190" s="29">
        <v>47.28</v>
      </c>
      <c r="G190" s="29">
        <v>10.06</v>
      </c>
      <c r="H190" s="29">
        <v>11.94</v>
      </c>
      <c r="I190" s="29">
        <v>21.99</v>
      </c>
      <c r="J190" s="29">
        <v>2.5499999999999998E-2</v>
      </c>
      <c r="K190" s="29">
        <v>1</v>
      </c>
      <c r="L190" s="29">
        <v>0.5</v>
      </c>
      <c r="M190" s="30" t="str">
        <f t="shared" si="2"/>
        <v>UNCERTAIN</v>
      </c>
    </row>
    <row r="191" spans="1:13" x14ac:dyDescent="0.2">
      <c r="A191" s="31" t="s">
        <v>173</v>
      </c>
      <c r="B191" s="32" t="s">
        <v>174</v>
      </c>
      <c r="C191" s="32">
        <v>1575</v>
      </c>
      <c r="D191" s="32">
        <v>1301.8499999999999</v>
      </c>
      <c r="E191" s="32">
        <v>-34.700000000000003</v>
      </c>
      <c r="F191" s="32">
        <v>48.04</v>
      </c>
      <c r="G191" s="32">
        <v>10.220000000000001</v>
      </c>
      <c r="H191" s="32">
        <v>13.34</v>
      </c>
      <c r="I191" s="32">
        <v>23.56</v>
      </c>
      <c r="J191" s="32">
        <v>2.5499999999999998E-2</v>
      </c>
      <c r="K191" s="32">
        <v>1</v>
      </c>
      <c r="L191" s="32">
        <v>0.5</v>
      </c>
      <c r="M191" s="33" t="str">
        <f t="shared" si="2"/>
        <v>UNCERTAIN</v>
      </c>
    </row>
    <row r="192" spans="1:13" x14ac:dyDescent="0.2">
      <c r="A192" s="28" t="s">
        <v>173</v>
      </c>
      <c r="B192" s="29" t="s">
        <v>174</v>
      </c>
      <c r="C192" s="29">
        <v>1600</v>
      </c>
      <c r="D192" s="29">
        <v>1326.85</v>
      </c>
      <c r="E192" s="29">
        <v>-34.369999999999997</v>
      </c>
      <c r="F192" s="29">
        <v>48.81</v>
      </c>
      <c r="G192" s="29">
        <v>10.38</v>
      </c>
      <c r="H192" s="29">
        <v>14.44</v>
      </c>
      <c r="I192" s="29">
        <v>24.82</v>
      </c>
      <c r="J192" s="29">
        <v>2.5499999999999998E-2</v>
      </c>
      <c r="K192" s="29">
        <v>1</v>
      </c>
      <c r="L192" s="29">
        <v>0.5</v>
      </c>
      <c r="M192" s="30" t="str">
        <f t="shared" si="2"/>
        <v>UNCERTAIN</v>
      </c>
    </row>
    <row r="193" spans="1:13" x14ac:dyDescent="0.2">
      <c r="A193" s="31" t="s">
        <v>173</v>
      </c>
      <c r="B193" s="32" t="s">
        <v>174</v>
      </c>
      <c r="C193" s="32">
        <v>1625</v>
      </c>
      <c r="D193" s="32">
        <v>1351.85</v>
      </c>
      <c r="E193" s="32">
        <v>-34.049999999999997</v>
      </c>
      <c r="F193" s="32">
        <v>49.57</v>
      </c>
      <c r="G193" s="32">
        <v>10.54</v>
      </c>
      <c r="H193" s="32">
        <v>15.52</v>
      </c>
      <c r="I193" s="32">
        <v>26.07</v>
      </c>
      <c r="J193" s="32">
        <v>2.5499999999999998E-2</v>
      </c>
      <c r="K193" s="32">
        <v>1</v>
      </c>
      <c r="L193" s="32">
        <v>0.5</v>
      </c>
      <c r="M193" s="33" t="str">
        <f t="shared" si="2"/>
        <v>UNFAVORABLE</v>
      </c>
    </row>
    <row r="194" spans="1:13" x14ac:dyDescent="0.2">
      <c r="A194" s="28" t="s">
        <v>173</v>
      </c>
      <c r="B194" s="29" t="s">
        <v>174</v>
      </c>
      <c r="C194" s="29">
        <v>1650</v>
      </c>
      <c r="D194" s="29">
        <v>1376.85</v>
      </c>
      <c r="E194" s="29">
        <v>-33.74</v>
      </c>
      <c r="F194" s="29">
        <v>50.33</v>
      </c>
      <c r="G194" s="29">
        <v>10.7</v>
      </c>
      <c r="H194" s="29">
        <v>16.59</v>
      </c>
      <c r="I194" s="29">
        <v>27.3</v>
      </c>
      <c r="J194" s="29">
        <v>2.5499999999999998E-2</v>
      </c>
      <c r="K194" s="29">
        <v>1</v>
      </c>
      <c r="L194" s="29">
        <v>0.5</v>
      </c>
      <c r="M194" s="30" t="str">
        <f t="shared" si="2"/>
        <v>UNFAVORABLE</v>
      </c>
    </row>
    <row r="195" spans="1:13" x14ac:dyDescent="0.2">
      <c r="A195" s="31" t="s">
        <v>173</v>
      </c>
      <c r="B195" s="32" t="s">
        <v>174</v>
      </c>
      <c r="C195" s="32">
        <v>1675</v>
      </c>
      <c r="D195" s="32">
        <v>1401.85</v>
      </c>
      <c r="E195" s="32">
        <v>-33.450000000000003</v>
      </c>
      <c r="F195" s="32">
        <v>51.1</v>
      </c>
      <c r="G195" s="32">
        <v>10.87</v>
      </c>
      <c r="H195" s="32">
        <v>17.64</v>
      </c>
      <c r="I195" s="32">
        <v>28.51</v>
      </c>
      <c r="J195" s="32">
        <v>2.5499999999999998E-2</v>
      </c>
      <c r="K195" s="32">
        <v>1</v>
      </c>
      <c r="L195" s="32">
        <v>0.5</v>
      </c>
      <c r="M195" s="33" t="str">
        <f t="shared" si="2"/>
        <v>UNFAVORABLE</v>
      </c>
    </row>
    <row r="196" spans="1:13" x14ac:dyDescent="0.2">
      <c r="A196" s="28" t="s">
        <v>173</v>
      </c>
      <c r="B196" s="29" t="s">
        <v>174</v>
      </c>
      <c r="C196" s="29">
        <v>1700</v>
      </c>
      <c r="D196" s="29">
        <v>1426.85</v>
      </c>
      <c r="E196" s="29">
        <v>-33.18</v>
      </c>
      <c r="F196" s="29">
        <v>51.86</v>
      </c>
      <c r="G196" s="29">
        <v>11.03</v>
      </c>
      <c r="H196" s="29">
        <v>18.68</v>
      </c>
      <c r="I196" s="29">
        <v>29.71</v>
      </c>
      <c r="J196" s="29">
        <v>2.5499999999999998E-2</v>
      </c>
      <c r="K196" s="29">
        <v>1</v>
      </c>
      <c r="L196" s="29">
        <v>0.5</v>
      </c>
      <c r="M196" s="30" t="str">
        <f t="shared" ref="M196:M259" si="3">IF(H196&lt;-10,"ROBUST",IF(H196&lt;0,"MARGINAL",IF(H196&lt;15,"UNCERTAIN","UNFAVORABLE")))</f>
        <v>UNFAVORABLE</v>
      </c>
    </row>
    <row r="197" spans="1:13" x14ac:dyDescent="0.2">
      <c r="A197" s="31" t="s">
        <v>173</v>
      </c>
      <c r="B197" s="32" t="s">
        <v>174</v>
      </c>
      <c r="C197" s="32">
        <v>1725</v>
      </c>
      <c r="D197" s="32">
        <v>1451.85</v>
      </c>
      <c r="E197" s="32">
        <v>-32.93</v>
      </c>
      <c r="F197" s="32">
        <v>52.62</v>
      </c>
      <c r="G197" s="32">
        <v>11.19</v>
      </c>
      <c r="H197" s="32">
        <v>19.690000000000001</v>
      </c>
      <c r="I197" s="32">
        <v>30.88</v>
      </c>
      <c r="J197" s="32">
        <v>2.5499999999999998E-2</v>
      </c>
      <c r="K197" s="32">
        <v>1</v>
      </c>
      <c r="L197" s="32">
        <v>0.5</v>
      </c>
      <c r="M197" s="33" t="str">
        <f t="shared" si="3"/>
        <v>UNFAVORABLE</v>
      </c>
    </row>
    <row r="198" spans="1:13" x14ac:dyDescent="0.2">
      <c r="A198" s="28" t="s">
        <v>173</v>
      </c>
      <c r="B198" s="29" t="s">
        <v>174</v>
      </c>
      <c r="C198" s="29">
        <v>1750</v>
      </c>
      <c r="D198" s="29">
        <v>1476.85</v>
      </c>
      <c r="E198" s="29">
        <v>-32.700000000000003</v>
      </c>
      <c r="F198" s="29">
        <v>53.38</v>
      </c>
      <c r="G198" s="29">
        <v>11.35</v>
      </c>
      <c r="H198" s="29">
        <v>20.68</v>
      </c>
      <c r="I198" s="29">
        <v>32.04</v>
      </c>
      <c r="J198" s="29">
        <v>2.5499999999999998E-2</v>
      </c>
      <c r="K198" s="29">
        <v>1</v>
      </c>
      <c r="L198" s="29">
        <v>0.5</v>
      </c>
      <c r="M198" s="30" t="str">
        <f t="shared" si="3"/>
        <v>UNFAVORABLE</v>
      </c>
    </row>
    <row r="199" spans="1:13" x14ac:dyDescent="0.2">
      <c r="A199" s="31" t="s">
        <v>173</v>
      </c>
      <c r="B199" s="32" t="s">
        <v>174</v>
      </c>
      <c r="C199" s="32">
        <v>1775</v>
      </c>
      <c r="D199" s="32">
        <v>1501.85</v>
      </c>
      <c r="E199" s="32">
        <v>-32.49</v>
      </c>
      <c r="F199" s="32">
        <v>54.15</v>
      </c>
      <c r="G199" s="32">
        <v>11.52</v>
      </c>
      <c r="H199" s="32">
        <v>21.65</v>
      </c>
      <c r="I199" s="32">
        <v>33.17</v>
      </c>
      <c r="J199" s="32">
        <v>2.5499999999999998E-2</v>
      </c>
      <c r="K199" s="32">
        <v>1</v>
      </c>
      <c r="L199" s="32">
        <v>0.5</v>
      </c>
      <c r="M199" s="33" t="str">
        <f t="shared" si="3"/>
        <v>UNFAVORABLE</v>
      </c>
    </row>
    <row r="200" spans="1:13" x14ac:dyDescent="0.2">
      <c r="A200" s="28" t="s">
        <v>173</v>
      </c>
      <c r="B200" s="29" t="s">
        <v>174</v>
      </c>
      <c r="C200" s="29">
        <v>1800</v>
      </c>
      <c r="D200" s="29">
        <v>1526.85</v>
      </c>
      <c r="E200" s="29">
        <v>-32.31</v>
      </c>
      <c r="F200" s="29">
        <v>54.91</v>
      </c>
      <c r="G200" s="29">
        <v>11.68</v>
      </c>
      <c r="H200" s="29">
        <v>22.59</v>
      </c>
      <c r="I200" s="29">
        <v>34.270000000000003</v>
      </c>
      <c r="J200" s="29">
        <v>2.5499999999999998E-2</v>
      </c>
      <c r="K200" s="29">
        <v>1</v>
      </c>
      <c r="L200" s="29">
        <v>0.5</v>
      </c>
      <c r="M200" s="30" t="str">
        <f t="shared" si="3"/>
        <v>UNFAVORABLE</v>
      </c>
    </row>
    <row r="201" spans="1:13" x14ac:dyDescent="0.2">
      <c r="A201" s="31" t="s">
        <v>173</v>
      </c>
      <c r="B201" s="32" t="s">
        <v>174</v>
      </c>
      <c r="C201" s="32">
        <v>1825</v>
      </c>
      <c r="D201" s="32">
        <v>1551.85</v>
      </c>
      <c r="E201" s="32">
        <v>-32.17</v>
      </c>
      <c r="F201" s="32">
        <v>55.67</v>
      </c>
      <c r="G201" s="32">
        <v>11.84</v>
      </c>
      <c r="H201" s="32">
        <v>23.51</v>
      </c>
      <c r="I201" s="32">
        <v>35.35</v>
      </c>
      <c r="J201" s="32">
        <v>2.5499999999999998E-2</v>
      </c>
      <c r="K201" s="32">
        <v>1</v>
      </c>
      <c r="L201" s="32">
        <v>0.5</v>
      </c>
      <c r="M201" s="33" t="str">
        <f t="shared" si="3"/>
        <v>UNFAVORABLE</v>
      </c>
    </row>
    <row r="202" spans="1:13" x14ac:dyDescent="0.2">
      <c r="A202" s="28" t="s">
        <v>173</v>
      </c>
      <c r="B202" s="29" t="s">
        <v>174</v>
      </c>
      <c r="C202" s="29">
        <v>1850</v>
      </c>
      <c r="D202" s="29">
        <v>1576.85</v>
      </c>
      <c r="E202" s="29">
        <v>-32.049999999999997</v>
      </c>
      <c r="F202" s="29">
        <v>56.43</v>
      </c>
      <c r="G202" s="29">
        <v>12</v>
      </c>
      <c r="H202" s="29">
        <v>24.38</v>
      </c>
      <c r="I202" s="29">
        <v>36.39</v>
      </c>
      <c r="J202" s="29">
        <v>2.5499999999999998E-2</v>
      </c>
      <c r="K202" s="29">
        <v>1</v>
      </c>
      <c r="L202" s="29">
        <v>0.5</v>
      </c>
      <c r="M202" s="30" t="str">
        <f t="shared" si="3"/>
        <v>UNFAVORABLE</v>
      </c>
    </row>
    <row r="203" spans="1:13" x14ac:dyDescent="0.2">
      <c r="A203" s="31" t="s">
        <v>173</v>
      </c>
      <c r="B203" s="32" t="s">
        <v>174</v>
      </c>
      <c r="C203" s="32">
        <v>1875</v>
      </c>
      <c r="D203" s="32">
        <v>1601.85</v>
      </c>
      <c r="E203" s="32">
        <v>-31.98</v>
      </c>
      <c r="F203" s="32">
        <v>57.2</v>
      </c>
      <c r="G203" s="32">
        <v>12.16</v>
      </c>
      <c r="H203" s="32">
        <v>25.22</v>
      </c>
      <c r="I203" s="32">
        <v>37.39</v>
      </c>
      <c r="J203" s="32">
        <v>2.5499999999999998E-2</v>
      </c>
      <c r="K203" s="32">
        <v>1</v>
      </c>
      <c r="L203" s="32">
        <v>0.5</v>
      </c>
      <c r="M203" s="33" t="str">
        <f t="shared" si="3"/>
        <v>UNFAVORABLE</v>
      </c>
    </row>
    <row r="204" spans="1:13" x14ac:dyDescent="0.2">
      <c r="A204" s="28" t="s">
        <v>173</v>
      </c>
      <c r="B204" s="29" t="s">
        <v>174</v>
      </c>
      <c r="C204" s="29">
        <v>1900</v>
      </c>
      <c r="D204" s="29">
        <v>1626.85</v>
      </c>
      <c r="E204" s="29">
        <v>-31.95</v>
      </c>
      <c r="F204" s="29">
        <v>57.96</v>
      </c>
      <c r="G204" s="29">
        <v>12.33</v>
      </c>
      <c r="H204" s="29">
        <v>26.01</v>
      </c>
      <c r="I204" s="29">
        <v>38.340000000000003</v>
      </c>
      <c r="J204" s="29">
        <v>2.5499999999999998E-2</v>
      </c>
      <c r="K204" s="29">
        <v>1</v>
      </c>
      <c r="L204" s="29">
        <v>0.5</v>
      </c>
      <c r="M204" s="30" t="str">
        <f t="shared" si="3"/>
        <v>UNFAVORABLE</v>
      </c>
    </row>
    <row r="205" spans="1:13" x14ac:dyDescent="0.2">
      <c r="A205" s="31" t="s">
        <v>175</v>
      </c>
      <c r="B205" s="32" t="s">
        <v>172</v>
      </c>
      <c r="C205" s="32">
        <v>800</v>
      </c>
      <c r="D205" s="32">
        <v>526.85</v>
      </c>
      <c r="E205" s="32">
        <v>-249.14</v>
      </c>
      <c r="F205" s="32">
        <v>73.209999999999994</v>
      </c>
      <c r="G205" s="32">
        <v>15.57</v>
      </c>
      <c r="H205" s="32">
        <v>-175.92</v>
      </c>
      <c r="I205" s="32">
        <v>-160.35</v>
      </c>
      <c r="J205" s="32">
        <v>2.5499999999999998E-2</v>
      </c>
      <c r="K205" s="32">
        <v>3</v>
      </c>
      <c r="L205" s="32">
        <v>1.5</v>
      </c>
      <c r="M205" s="33" t="str">
        <f t="shared" si="3"/>
        <v>ROBUST</v>
      </c>
    </row>
    <row r="206" spans="1:13" x14ac:dyDescent="0.2">
      <c r="A206" s="28" t="s">
        <v>175</v>
      </c>
      <c r="B206" s="29" t="s">
        <v>172</v>
      </c>
      <c r="C206" s="29">
        <v>825</v>
      </c>
      <c r="D206" s="29">
        <v>551.85</v>
      </c>
      <c r="E206" s="29">
        <v>-242.72</v>
      </c>
      <c r="F206" s="29">
        <v>75.5</v>
      </c>
      <c r="G206" s="29">
        <v>16.059999999999999</v>
      </c>
      <c r="H206" s="29">
        <v>-167.22</v>
      </c>
      <c r="I206" s="29">
        <v>-151.16</v>
      </c>
      <c r="J206" s="29">
        <v>2.5499999999999998E-2</v>
      </c>
      <c r="K206" s="29">
        <v>3</v>
      </c>
      <c r="L206" s="29">
        <v>1.5</v>
      </c>
      <c r="M206" s="30" t="str">
        <f t="shared" si="3"/>
        <v>ROBUST</v>
      </c>
    </row>
    <row r="207" spans="1:13" x14ac:dyDescent="0.2">
      <c r="A207" s="31" t="s">
        <v>175</v>
      </c>
      <c r="B207" s="32" t="s">
        <v>172</v>
      </c>
      <c r="C207" s="32">
        <v>850</v>
      </c>
      <c r="D207" s="32">
        <v>576.85</v>
      </c>
      <c r="E207" s="32">
        <v>-236.33</v>
      </c>
      <c r="F207" s="32">
        <v>77.790000000000006</v>
      </c>
      <c r="G207" s="32">
        <v>16.54</v>
      </c>
      <c r="H207" s="32">
        <v>-158.54</v>
      </c>
      <c r="I207" s="32">
        <v>-142</v>
      </c>
      <c r="J207" s="32">
        <v>2.5499999999999998E-2</v>
      </c>
      <c r="K207" s="32">
        <v>3</v>
      </c>
      <c r="L207" s="32">
        <v>1.5</v>
      </c>
      <c r="M207" s="33" t="str">
        <f t="shared" si="3"/>
        <v>ROBUST</v>
      </c>
    </row>
    <row r="208" spans="1:13" x14ac:dyDescent="0.2">
      <c r="A208" s="28" t="s">
        <v>175</v>
      </c>
      <c r="B208" s="29" t="s">
        <v>172</v>
      </c>
      <c r="C208" s="29">
        <v>875</v>
      </c>
      <c r="D208" s="29">
        <v>601.85</v>
      </c>
      <c r="E208" s="29">
        <v>-229.95</v>
      </c>
      <c r="F208" s="29">
        <v>80.069999999999993</v>
      </c>
      <c r="G208" s="29">
        <v>17.03</v>
      </c>
      <c r="H208" s="29">
        <v>-149.88</v>
      </c>
      <c r="I208" s="29">
        <v>-132.85</v>
      </c>
      <c r="J208" s="29">
        <v>2.5499999999999998E-2</v>
      </c>
      <c r="K208" s="29">
        <v>3</v>
      </c>
      <c r="L208" s="29">
        <v>1.5</v>
      </c>
      <c r="M208" s="30" t="str">
        <f t="shared" si="3"/>
        <v>ROBUST</v>
      </c>
    </row>
    <row r="209" spans="1:13" x14ac:dyDescent="0.2">
      <c r="A209" s="31" t="s">
        <v>175</v>
      </c>
      <c r="B209" s="32" t="s">
        <v>172</v>
      </c>
      <c r="C209" s="32">
        <v>900</v>
      </c>
      <c r="D209" s="32">
        <v>626.85</v>
      </c>
      <c r="E209" s="32">
        <v>-223.59</v>
      </c>
      <c r="F209" s="32">
        <v>82.36</v>
      </c>
      <c r="G209" s="32">
        <v>17.52</v>
      </c>
      <c r="H209" s="32">
        <v>-141.22999999999999</v>
      </c>
      <c r="I209" s="32">
        <v>-123.72</v>
      </c>
      <c r="J209" s="32">
        <v>2.5499999999999998E-2</v>
      </c>
      <c r="K209" s="32">
        <v>3</v>
      </c>
      <c r="L209" s="32">
        <v>1.5</v>
      </c>
      <c r="M209" s="33" t="str">
        <f t="shared" si="3"/>
        <v>ROBUST</v>
      </c>
    </row>
    <row r="210" spans="1:13" x14ac:dyDescent="0.2">
      <c r="A210" s="28" t="s">
        <v>175</v>
      </c>
      <c r="B210" s="29" t="s">
        <v>172</v>
      </c>
      <c r="C210" s="29">
        <v>925</v>
      </c>
      <c r="D210" s="29">
        <v>651.85</v>
      </c>
      <c r="E210" s="29">
        <v>-217.26</v>
      </c>
      <c r="F210" s="29">
        <v>84.65</v>
      </c>
      <c r="G210" s="29">
        <v>18</v>
      </c>
      <c r="H210" s="29">
        <v>-132.61000000000001</v>
      </c>
      <c r="I210" s="29">
        <v>-114.6</v>
      </c>
      <c r="J210" s="29">
        <v>2.5499999999999998E-2</v>
      </c>
      <c r="K210" s="29">
        <v>3</v>
      </c>
      <c r="L210" s="29">
        <v>1.5</v>
      </c>
      <c r="M210" s="30" t="str">
        <f t="shared" si="3"/>
        <v>ROBUST</v>
      </c>
    </row>
    <row r="211" spans="1:13" x14ac:dyDescent="0.2">
      <c r="A211" s="31" t="s">
        <v>175</v>
      </c>
      <c r="B211" s="32" t="s">
        <v>172</v>
      </c>
      <c r="C211" s="32">
        <v>950</v>
      </c>
      <c r="D211" s="32">
        <v>676.85</v>
      </c>
      <c r="E211" s="32">
        <v>-210.94</v>
      </c>
      <c r="F211" s="32">
        <v>86.94</v>
      </c>
      <c r="G211" s="32">
        <v>18.489999999999998</v>
      </c>
      <c r="H211" s="32">
        <v>-124</v>
      </c>
      <c r="I211" s="32">
        <v>-105.51</v>
      </c>
      <c r="J211" s="32">
        <v>2.5499999999999998E-2</v>
      </c>
      <c r="K211" s="32">
        <v>3</v>
      </c>
      <c r="L211" s="32">
        <v>1.5</v>
      </c>
      <c r="M211" s="33" t="str">
        <f t="shared" si="3"/>
        <v>ROBUST</v>
      </c>
    </row>
    <row r="212" spans="1:13" x14ac:dyDescent="0.2">
      <c r="A212" s="28" t="s">
        <v>175</v>
      </c>
      <c r="B212" s="29" t="s">
        <v>172</v>
      </c>
      <c r="C212" s="29">
        <v>975</v>
      </c>
      <c r="D212" s="29">
        <v>701.85</v>
      </c>
      <c r="E212" s="29">
        <v>-204.87</v>
      </c>
      <c r="F212" s="29">
        <v>89.23</v>
      </c>
      <c r="G212" s="29">
        <v>18.98</v>
      </c>
      <c r="H212" s="29">
        <v>-115.64</v>
      </c>
      <c r="I212" s="29">
        <v>-96.67</v>
      </c>
      <c r="J212" s="29">
        <v>2.5499999999999998E-2</v>
      </c>
      <c r="K212" s="29">
        <v>3</v>
      </c>
      <c r="L212" s="29">
        <v>1.5</v>
      </c>
      <c r="M212" s="30" t="str">
        <f t="shared" si="3"/>
        <v>ROBUST</v>
      </c>
    </row>
    <row r="213" spans="1:13" x14ac:dyDescent="0.2">
      <c r="A213" s="31" t="s">
        <v>175</v>
      </c>
      <c r="B213" s="32" t="s">
        <v>172</v>
      </c>
      <c r="C213" s="32">
        <v>1000</v>
      </c>
      <c r="D213" s="32">
        <v>726.85</v>
      </c>
      <c r="E213" s="32">
        <v>-198.68</v>
      </c>
      <c r="F213" s="32">
        <v>91.51</v>
      </c>
      <c r="G213" s="32">
        <v>19.46</v>
      </c>
      <c r="H213" s="32">
        <v>-107.16</v>
      </c>
      <c r="I213" s="32">
        <v>-87.7</v>
      </c>
      <c r="J213" s="32">
        <v>2.5499999999999998E-2</v>
      </c>
      <c r="K213" s="32">
        <v>3</v>
      </c>
      <c r="L213" s="32">
        <v>1.5</v>
      </c>
      <c r="M213" s="33" t="str">
        <f t="shared" si="3"/>
        <v>ROBUST</v>
      </c>
    </row>
    <row r="214" spans="1:13" x14ac:dyDescent="0.2">
      <c r="A214" s="28" t="s">
        <v>175</v>
      </c>
      <c r="B214" s="29" t="s">
        <v>172</v>
      </c>
      <c r="C214" s="29">
        <v>1025</v>
      </c>
      <c r="D214" s="29">
        <v>751.85</v>
      </c>
      <c r="E214" s="29">
        <v>-192.53</v>
      </c>
      <c r="F214" s="29">
        <v>93.8</v>
      </c>
      <c r="G214" s="29">
        <v>19.95</v>
      </c>
      <c r="H214" s="29">
        <v>-98.73</v>
      </c>
      <c r="I214" s="29">
        <v>-78.78</v>
      </c>
      <c r="J214" s="29">
        <v>2.5499999999999998E-2</v>
      </c>
      <c r="K214" s="29">
        <v>3</v>
      </c>
      <c r="L214" s="29">
        <v>1.5</v>
      </c>
      <c r="M214" s="30" t="str">
        <f t="shared" si="3"/>
        <v>ROBUST</v>
      </c>
    </row>
    <row r="215" spans="1:13" x14ac:dyDescent="0.2">
      <c r="A215" s="31" t="s">
        <v>175</v>
      </c>
      <c r="B215" s="32" t="s">
        <v>172</v>
      </c>
      <c r="C215" s="32">
        <v>1075</v>
      </c>
      <c r="D215" s="32">
        <v>801.85</v>
      </c>
      <c r="E215" s="32">
        <v>-180.42</v>
      </c>
      <c r="F215" s="32">
        <v>98.38</v>
      </c>
      <c r="G215" s="32">
        <v>20.92</v>
      </c>
      <c r="H215" s="32">
        <v>-82.04</v>
      </c>
      <c r="I215" s="32">
        <v>-61.12</v>
      </c>
      <c r="J215" s="32">
        <v>2.5499999999999998E-2</v>
      </c>
      <c r="K215" s="32">
        <v>3</v>
      </c>
      <c r="L215" s="32">
        <v>1.5</v>
      </c>
      <c r="M215" s="33" t="str">
        <f t="shared" si="3"/>
        <v>ROBUST</v>
      </c>
    </row>
    <row r="216" spans="1:13" x14ac:dyDescent="0.2">
      <c r="A216" s="28" t="s">
        <v>175</v>
      </c>
      <c r="B216" s="29" t="s">
        <v>172</v>
      </c>
      <c r="C216" s="29">
        <v>1100</v>
      </c>
      <c r="D216" s="29">
        <v>826.85</v>
      </c>
      <c r="E216" s="29">
        <v>-174.47</v>
      </c>
      <c r="F216" s="29">
        <v>100.67</v>
      </c>
      <c r="G216" s="29">
        <v>21.41</v>
      </c>
      <c r="H216" s="29">
        <v>-73.81</v>
      </c>
      <c r="I216" s="29">
        <v>-52.4</v>
      </c>
      <c r="J216" s="29">
        <v>2.5499999999999998E-2</v>
      </c>
      <c r="K216" s="29">
        <v>3</v>
      </c>
      <c r="L216" s="29">
        <v>1.5</v>
      </c>
      <c r="M216" s="30" t="str">
        <f t="shared" si="3"/>
        <v>ROBUST</v>
      </c>
    </row>
    <row r="217" spans="1:13" x14ac:dyDescent="0.2">
      <c r="A217" s="31" t="s">
        <v>175</v>
      </c>
      <c r="B217" s="32" t="s">
        <v>172</v>
      </c>
      <c r="C217" s="32">
        <v>1125</v>
      </c>
      <c r="D217" s="32">
        <v>851.85</v>
      </c>
      <c r="E217" s="32">
        <v>-168.63</v>
      </c>
      <c r="F217" s="32">
        <v>102.95</v>
      </c>
      <c r="G217" s="32">
        <v>21.9</v>
      </c>
      <c r="H217" s="32">
        <v>-65.680000000000007</v>
      </c>
      <c r="I217" s="32">
        <v>-43.78</v>
      </c>
      <c r="J217" s="32">
        <v>2.5499999999999998E-2</v>
      </c>
      <c r="K217" s="32">
        <v>3</v>
      </c>
      <c r="L217" s="32">
        <v>1.5</v>
      </c>
      <c r="M217" s="33" t="str">
        <f t="shared" si="3"/>
        <v>ROBUST</v>
      </c>
    </row>
    <row r="218" spans="1:13" x14ac:dyDescent="0.2">
      <c r="A218" s="28" t="s">
        <v>175</v>
      </c>
      <c r="B218" s="29" t="s">
        <v>172</v>
      </c>
      <c r="C218" s="29">
        <v>1150</v>
      </c>
      <c r="D218" s="29">
        <v>876.85</v>
      </c>
      <c r="E218" s="29">
        <v>-162.93</v>
      </c>
      <c r="F218" s="29">
        <v>105.24</v>
      </c>
      <c r="G218" s="29">
        <v>22.38</v>
      </c>
      <c r="H218" s="29">
        <v>-57.69</v>
      </c>
      <c r="I218" s="29">
        <v>-35.299999999999997</v>
      </c>
      <c r="J218" s="29">
        <v>2.5499999999999998E-2</v>
      </c>
      <c r="K218" s="29">
        <v>3</v>
      </c>
      <c r="L218" s="29">
        <v>1.5</v>
      </c>
      <c r="M218" s="30" t="str">
        <f t="shared" si="3"/>
        <v>ROBUST</v>
      </c>
    </row>
    <row r="219" spans="1:13" x14ac:dyDescent="0.2">
      <c r="A219" s="31" t="s">
        <v>175</v>
      </c>
      <c r="B219" s="32" t="s">
        <v>172</v>
      </c>
      <c r="C219" s="32">
        <v>1175</v>
      </c>
      <c r="D219" s="32">
        <v>901.85</v>
      </c>
      <c r="E219" s="32">
        <v>-157.41</v>
      </c>
      <c r="F219" s="32">
        <v>107.53</v>
      </c>
      <c r="G219" s="32">
        <v>22.87</v>
      </c>
      <c r="H219" s="32">
        <v>-49.88</v>
      </c>
      <c r="I219" s="32">
        <v>-27.01</v>
      </c>
      <c r="J219" s="32">
        <v>2.5499999999999998E-2</v>
      </c>
      <c r="K219" s="32">
        <v>3</v>
      </c>
      <c r="L219" s="32">
        <v>1.5</v>
      </c>
      <c r="M219" s="33" t="str">
        <f t="shared" si="3"/>
        <v>ROBUST</v>
      </c>
    </row>
    <row r="220" spans="1:13" x14ac:dyDescent="0.2">
      <c r="A220" s="28" t="s">
        <v>175</v>
      </c>
      <c r="B220" s="29" t="s">
        <v>172</v>
      </c>
      <c r="C220" s="29">
        <v>1200</v>
      </c>
      <c r="D220" s="29">
        <v>926.85</v>
      </c>
      <c r="E220" s="29">
        <v>-152.13</v>
      </c>
      <c r="F220" s="29">
        <v>109.82</v>
      </c>
      <c r="G220" s="29">
        <v>23.36</v>
      </c>
      <c r="H220" s="29">
        <v>-42.32</v>
      </c>
      <c r="I220" s="29">
        <v>-18.96</v>
      </c>
      <c r="J220" s="29">
        <v>2.5499999999999998E-2</v>
      </c>
      <c r="K220" s="29">
        <v>3</v>
      </c>
      <c r="L220" s="29">
        <v>1.5</v>
      </c>
      <c r="M220" s="30" t="str">
        <f t="shared" si="3"/>
        <v>ROBUST</v>
      </c>
    </row>
    <row r="221" spans="1:13" x14ac:dyDescent="0.2">
      <c r="A221" s="31" t="s">
        <v>175</v>
      </c>
      <c r="B221" s="32" t="s">
        <v>172</v>
      </c>
      <c r="C221" s="32">
        <v>1250</v>
      </c>
      <c r="D221" s="32">
        <v>976.85</v>
      </c>
      <c r="E221" s="32">
        <v>-142.84</v>
      </c>
      <c r="F221" s="32">
        <v>114.39</v>
      </c>
      <c r="G221" s="32">
        <v>24.33</v>
      </c>
      <c r="H221" s="32">
        <v>-28.45</v>
      </c>
      <c r="I221" s="32">
        <v>-4.12</v>
      </c>
      <c r="J221" s="32">
        <v>2.5499999999999998E-2</v>
      </c>
      <c r="K221" s="32">
        <v>3</v>
      </c>
      <c r="L221" s="32">
        <v>1.5</v>
      </c>
      <c r="M221" s="33" t="str">
        <f t="shared" si="3"/>
        <v>ROBUST</v>
      </c>
    </row>
    <row r="222" spans="1:13" x14ac:dyDescent="0.2">
      <c r="A222" s="28" t="s">
        <v>175</v>
      </c>
      <c r="B222" s="29" t="s">
        <v>172</v>
      </c>
      <c r="C222" s="29">
        <v>1350</v>
      </c>
      <c r="D222" s="29">
        <v>1076.8499999999999</v>
      </c>
      <c r="E222" s="29">
        <v>-135.63999999999999</v>
      </c>
      <c r="F222" s="29">
        <v>123.54</v>
      </c>
      <c r="G222" s="29">
        <v>26.27</v>
      </c>
      <c r="H222" s="29">
        <v>-12.1</v>
      </c>
      <c r="I222" s="29">
        <v>14.18</v>
      </c>
      <c r="J222" s="29">
        <v>2.5499999999999998E-2</v>
      </c>
      <c r="K222" s="29">
        <v>3</v>
      </c>
      <c r="L222" s="29">
        <v>1.5</v>
      </c>
      <c r="M222" s="30" t="str">
        <f t="shared" si="3"/>
        <v>ROBUST</v>
      </c>
    </row>
    <row r="223" spans="1:13" x14ac:dyDescent="0.2">
      <c r="A223" s="31" t="s">
        <v>175</v>
      </c>
      <c r="B223" s="32" t="s">
        <v>172</v>
      </c>
      <c r="C223" s="32">
        <v>1375</v>
      </c>
      <c r="D223" s="32">
        <v>1101.8499999999999</v>
      </c>
      <c r="E223" s="32">
        <v>-134.4</v>
      </c>
      <c r="F223" s="32">
        <v>125.83</v>
      </c>
      <c r="G223" s="32">
        <v>26.76</v>
      </c>
      <c r="H223" s="32">
        <v>-8.57</v>
      </c>
      <c r="I223" s="32">
        <v>18.190000000000001</v>
      </c>
      <c r="J223" s="32">
        <v>2.5499999999999998E-2</v>
      </c>
      <c r="K223" s="32">
        <v>3</v>
      </c>
      <c r="L223" s="32">
        <v>1.5</v>
      </c>
      <c r="M223" s="33" t="str">
        <f t="shared" si="3"/>
        <v>MARGINAL</v>
      </c>
    </row>
    <row r="224" spans="1:13" x14ac:dyDescent="0.2">
      <c r="A224" s="28" t="s">
        <v>175</v>
      </c>
      <c r="B224" s="29" t="s">
        <v>172</v>
      </c>
      <c r="C224" s="29">
        <v>1400</v>
      </c>
      <c r="D224" s="29">
        <v>1126.8499999999999</v>
      </c>
      <c r="E224" s="29">
        <v>-132.94</v>
      </c>
      <c r="F224" s="29">
        <v>128.12</v>
      </c>
      <c r="G224" s="29">
        <v>27.25</v>
      </c>
      <c r="H224" s="29">
        <v>-4.82</v>
      </c>
      <c r="I224" s="29">
        <v>22.43</v>
      </c>
      <c r="J224" s="29">
        <v>2.5499999999999998E-2</v>
      </c>
      <c r="K224" s="29">
        <v>3</v>
      </c>
      <c r="L224" s="29">
        <v>1.5</v>
      </c>
      <c r="M224" s="30" t="str">
        <f t="shared" si="3"/>
        <v>MARGINAL</v>
      </c>
    </row>
    <row r="225" spans="1:13" x14ac:dyDescent="0.2">
      <c r="A225" s="31" t="s">
        <v>175</v>
      </c>
      <c r="B225" s="32" t="s">
        <v>172</v>
      </c>
      <c r="C225" s="32">
        <v>1425</v>
      </c>
      <c r="D225" s="32">
        <v>1151.8499999999999</v>
      </c>
      <c r="E225" s="32">
        <v>-131.47</v>
      </c>
      <c r="F225" s="32">
        <v>130.41</v>
      </c>
      <c r="G225" s="32">
        <v>27.73</v>
      </c>
      <c r="H225" s="32">
        <v>-1.06</v>
      </c>
      <c r="I225" s="32">
        <v>26.67</v>
      </c>
      <c r="J225" s="32">
        <v>2.5499999999999998E-2</v>
      </c>
      <c r="K225" s="32">
        <v>3</v>
      </c>
      <c r="L225" s="32">
        <v>1.5</v>
      </c>
      <c r="M225" s="33" t="str">
        <f t="shared" si="3"/>
        <v>MARGINAL</v>
      </c>
    </row>
    <row r="226" spans="1:13" x14ac:dyDescent="0.2">
      <c r="A226" s="28" t="s">
        <v>175</v>
      </c>
      <c r="B226" s="29" t="s">
        <v>172</v>
      </c>
      <c r="C226" s="29">
        <v>1450</v>
      </c>
      <c r="D226" s="29">
        <v>1176.8499999999999</v>
      </c>
      <c r="E226" s="29">
        <v>-130</v>
      </c>
      <c r="F226" s="29">
        <v>132.69999999999999</v>
      </c>
      <c r="G226" s="29">
        <v>28.22</v>
      </c>
      <c r="H226" s="29">
        <v>2.7</v>
      </c>
      <c r="I226" s="29">
        <v>30.92</v>
      </c>
      <c r="J226" s="29">
        <v>2.5499999999999998E-2</v>
      </c>
      <c r="K226" s="29">
        <v>3</v>
      </c>
      <c r="L226" s="29">
        <v>1.5</v>
      </c>
      <c r="M226" s="30" t="str">
        <f t="shared" si="3"/>
        <v>UNCERTAIN</v>
      </c>
    </row>
    <row r="227" spans="1:13" x14ac:dyDescent="0.2">
      <c r="A227" s="31" t="s">
        <v>175</v>
      </c>
      <c r="B227" s="32" t="s">
        <v>172</v>
      </c>
      <c r="C227" s="32">
        <v>1475</v>
      </c>
      <c r="D227" s="32">
        <v>1201.8499999999999</v>
      </c>
      <c r="E227" s="32">
        <v>-128.53</v>
      </c>
      <c r="F227" s="32">
        <v>134.97999999999999</v>
      </c>
      <c r="G227" s="32">
        <v>28.71</v>
      </c>
      <c r="H227" s="32">
        <v>6.46</v>
      </c>
      <c r="I227" s="32">
        <v>35.159999999999997</v>
      </c>
      <c r="J227" s="32">
        <v>2.5499999999999998E-2</v>
      </c>
      <c r="K227" s="32">
        <v>3</v>
      </c>
      <c r="L227" s="32">
        <v>1.5</v>
      </c>
      <c r="M227" s="33" t="str">
        <f t="shared" si="3"/>
        <v>UNCERTAIN</v>
      </c>
    </row>
    <row r="228" spans="1:13" x14ac:dyDescent="0.2">
      <c r="A228" s="28" t="s">
        <v>175</v>
      </c>
      <c r="B228" s="29" t="s">
        <v>172</v>
      </c>
      <c r="C228" s="29">
        <v>1500</v>
      </c>
      <c r="D228" s="29">
        <v>1226.8499999999999</v>
      </c>
      <c r="E228" s="29">
        <v>-127.05</v>
      </c>
      <c r="F228" s="29">
        <v>137.27000000000001</v>
      </c>
      <c r="G228" s="29">
        <v>29.19</v>
      </c>
      <c r="H228" s="29">
        <v>10.220000000000001</v>
      </c>
      <c r="I228" s="29">
        <v>39.409999999999997</v>
      </c>
      <c r="J228" s="29">
        <v>2.5499999999999998E-2</v>
      </c>
      <c r="K228" s="29">
        <v>3</v>
      </c>
      <c r="L228" s="29">
        <v>1.5</v>
      </c>
      <c r="M228" s="30" t="str">
        <f t="shared" si="3"/>
        <v>UNCERTAIN</v>
      </c>
    </row>
    <row r="229" spans="1:13" x14ac:dyDescent="0.2">
      <c r="A229" s="31" t="s">
        <v>175</v>
      </c>
      <c r="B229" s="32" t="s">
        <v>172</v>
      </c>
      <c r="C229" s="32">
        <v>1525</v>
      </c>
      <c r="D229" s="32">
        <v>1251.8499999999999</v>
      </c>
      <c r="E229" s="32">
        <v>-125.58</v>
      </c>
      <c r="F229" s="32">
        <v>139.56</v>
      </c>
      <c r="G229" s="32">
        <v>29.68</v>
      </c>
      <c r="H229" s="32">
        <v>13.98</v>
      </c>
      <c r="I229" s="32">
        <v>43.66</v>
      </c>
      <c r="J229" s="32">
        <v>2.5499999999999998E-2</v>
      </c>
      <c r="K229" s="32">
        <v>3</v>
      </c>
      <c r="L229" s="32">
        <v>1.5</v>
      </c>
      <c r="M229" s="33" t="str">
        <f t="shared" si="3"/>
        <v>UNCERTAIN</v>
      </c>
    </row>
    <row r="230" spans="1:13" x14ac:dyDescent="0.2">
      <c r="A230" s="28" t="s">
        <v>175</v>
      </c>
      <c r="B230" s="29" t="s">
        <v>172</v>
      </c>
      <c r="C230" s="29">
        <v>1550</v>
      </c>
      <c r="D230" s="29">
        <v>1276.8499999999999</v>
      </c>
      <c r="E230" s="29">
        <v>-124.1</v>
      </c>
      <c r="F230" s="29">
        <v>141.85</v>
      </c>
      <c r="G230" s="29">
        <v>30.17</v>
      </c>
      <c r="H230" s="29">
        <v>17.75</v>
      </c>
      <c r="I230" s="29">
        <v>47.92</v>
      </c>
      <c r="J230" s="29">
        <v>2.5499999999999998E-2</v>
      </c>
      <c r="K230" s="29">
        <v>3</v>
      </c>
      <c r="L230" s="29">
        <v>1.5</v>
      </c>
      <c r="M230" s="30" t="str">
        <f t="shared" si="3"/>
        <v>UNFAVORABLE</v>
      </c>
    </row>
    <row r="231" spans="1:13" x14ac:dyDescent="0.2">
      <c r="A231" s="31" t="s">
        <v>175</v>
      </c>
      <c r="B231" s="32" t="s">
        <v>172</v>
      </c>
      <c r="C231" s="32">
        <v>1575</v>
      </c>
      <c r="D231" s="32">
        <v>1301.8499999999999</v>
      </c>
      <c r="E231" s="32">
        <v>-122.61</v>
      </c>
      <c r="F231" s="32">
        <v>144.13</v>
      </c>
      <c r="G231" s="32">
        <v>30.65</v>
      </c>
      <c r="H231" s="32">
        <v>21.52</v>
      </c>
      <c r="I231" s="32">
        <v>52.17</v>
      </c>
      <c r="J231" s="32">
        <v>2.5499999999999998E-2</v>
      </c>
      <c r="K231" s="32">
        <v>3</v>
      </c>
      <c r="L231" s="32">
        <v>1.5</v>
      </c>
      <c r="M231" s="33" t="str">
        <f t="shared" si="3"/>
        <v>UNFAVORABLE</v>
      </c>
    </row>
    <row r="232" spans="1:13" x14ac:dyDescent="0.2">
      <c r="A232" s="28" t="s">
        <v>175</v>
      </c>
      <c r="B232" s="29" t="s">
        <v>172</v>
      </c>
      <c r="C232" s="29">
        <v>1600</v>
      </c>
      <c r="D232" s="29">
        <v>1326.85</v>
      </c>
      <c r="E232" s="29">
        <v>-121.13</v>
      </c>
      <c r="F232" s="29">
        <v>146.41999999999999</v>
      </c>
      <c r="G232" s="29">
        <v>31.14</v>
      </c>
      <c r="H232" s="29">
        <v>25.29</v>
      </c>
      <c r="I232" s="29">
        <v>56.43</v>
      </c>
      <c r="J232" s="29">
        <v>2.5499999999999998E-2</v>
      </c>
      <c r="K232" s="29">
        <v>3</v>
      </c>
      <c r="L232" s="29">
        <v>1.5</v>
      </c>
      <c r="M232" s="30" t="str">
        <f t="shared" si="3"/>
        <v>UNFAVORABLE</v>
      </c>
    </row>
    <row r="233" spans="1:13" x14ac:dyDescent="0.2">
      <c r="A233" s="31" t="s">
        <v>175</v>
      </c>
      <c r="B233" s="32" t="s">
        <v>172</v>
      </c>
      <c r="C233" s="32">
        <v>1625</v>
      </c>
      <c r="D233" s="32">
        <v>1351.85</v>
      </c>
      <c r="E233" s="32">
        <v>-119.64</v>
      </c>
      <c r="F233" s="32">
        <v>148.71</v>
      </c>
      <c r="G233" s="32">
        <v>31.63</v>
      </c>
      <c r="H233" s="32">
        <v>29.07</v>
      </c>
      <c r="I233" s="32">
        <v>60.7</v>
      </c>
      <c r="J233" s="32">
        <v>2.5499999999999998E-2</v>
      </c>
      <c r="K233" s="32">
        <v>3</v>
      </c>
      <c r="L233" s="32">
        <v>1.5</v>
      </c>
      <c r="M233" s="33" t="str">
        <f t="shared" si="3"/>
        <v>UNFAVORABLE</v>
      </c>
    </row>
    <row r="234" spans="1:13" x14ac:dyDescent="0.2">
      <c r="A234" s="28" t="s">
        <v>175</v>
      </c>
      <c r="B234" s="29" t="s">
        <v>172</v>
      </c>
      <c r="C234" s="29">
        <v>1650</v>
      </c>
      <c r="D234" s="29">
        <v>1376.85</v>
      </c>
      <c r="E234" s="29">
        <v>-118.15</v>
      </c>
      <c r="F234" s="29">
        <v>151</v>
      </c>
      <c r="G234" s="29">
        <v>32.11</v>
      </c>
      <c r="H234" s="29">
        <v>32.85</v>
      </c>
      <c r="I234" s="29">
        <v>64.959999999999994</v>
      </c>
      <c r="J234" s="29">
        <v>2.5499999999999998E-2</v>
      </c>
      <c r="K234" s="29">
        <v>3</v>
      </c>
      <c r="L234" s="29">
        <v>1.5</v>
      </c>
      <c r="M234" s="30" t="str">
        <f t="shared" si="3"/>
        <v>UNFAVORABLE</v>
      </c>
    </row>
    <row r="235" spans="1:13" x14ac:dyDescent="0.2">
      <c r="A235" s="31" t="s">
        <v>175</v>
      </c>
      <c r="B235" s="32" t="s">
        <v>172</v>
      </c>
      <c r="C235" s="32">
        <v>1700</v>
      </c>
      <c r="D235" s="32">
        <v>1426.85</v>
      </c>
      <c r="E235" s="32">
        <v>-115.16</v>
      </c>
      <c r="F235" s="32">
        <v>155.57</v>
      </c>
      <c r="G235" s="32">
        <v>33.090000000000003</v>
      </c>
      <c r="H235" s="32">
        <v>40.409999999999997</v>
      </c>
      <c r="I235" s="32">
        <v>73.5</v>
      </c>
      <c r="J235" s="32">
        <v>2.5499999999999998E-2</v>
      </c>
      <c r="K235" s="32">
        <v>3</v>
      </c>
      <c r="L235" s="32">
        <v>1.5</v>
      </c>
      <c r="M235" s="33" t="str">
        <f t="shared" si="3"/>
        <v>UNFAVORABLE</v>
      </c>
    </row>
    <row r="236" spans="1:13" x14ac:dyDescent="0.2">
      <c r="A236" s="28" t="s">
        <v>175</v>
      </c>
      <c r="B236" s="29" t="s">
        <v>172</v>
      </c>
      <c r="C236" s="29">
        <v>1725</v>
      </c>
      <c r="D236" s="29">
        <v>1451.85</v>
      </c>
      <c r="E236" s="29">
        <v>-113.66</v>
      </c>
      <c r="F236" s="29">
        <v>157.86000000000001</v>
      </c>
      <c r="G236" s="29">
        <v>33.57</v>
      </c>
      <c r="H236" s="29">
        <v>44.2</v>
      </c>
      <c r="I236" s="29">
        <v>77.77</v>
      </c>
      <c r="J236" s="29">
        <v>2.5499999999999998E-2</v>
      </c>
      <c r="K236" s="29">
        <v>3</v>
      </c>
      <c r="L236" s="29">
        <v>1.5</v>
      </c>
      <c r="M236" s="30" t="str">
        <f t="shared" si="3"/>
        <v>UNFAVORABLE</v>
      </c>
    </row>
    <row r="237" spans="1:13" x14ac:dyDescent="0.2">
      <c r="A237" s="31" t="s">
        <v>175</v>
      </c>
      <c r="B237" s="32" t="s">
        <v>172</v>
      </c>
      <c r="C237" s="32">
        <v>1750</v>
      </c>
      <c r="D237" s="32">
        <v>1476.85</v>
      </c>
      <c r="E237" s="32">
        <v>-112.16</v>
      </c>
      <c r="F237" s="32">
        <v>160.15</v>
      </c>
      <c r="G237" s="32">
        <v>34.06</v>
      </c>
      <c r="H237" s="32">
        <v>47.99</v>
      </c>
      <c r="I237" s="32">
        <v>82.05</v>
      </c>
      <c r="J237" s="32">
        <v>2.5499999999999998E-2</v>
      </c>
      <c r="K237" s="32">
        <v>3</v>
      </c>
      <c r="L237" s="32">
        <v>1.5</v>
      </c>
      <c r="M237" s="33" t="str">
        <f t="shared" si="3"/>
        <v>UNFAVORABLE</v>
      </c>
    </row>
    <row r="238" spans="1:13" x14ac:dyDescent="0.2">
      <c r="A238" s="28" t="s">
        <v>175</v>
      </c>
      <c r="B238" s="29" t="s">
        <v>172</v>
      </c>
      <c r="C238" s="29">
        <v>1775</v>
      </c>
      <c r="D238" s="29">
        <v>1501.85</v>
      </c>
      <c r="E238" s="29">
        <v>-110.66</v>
      </c>
      <c r="F238" s="29">
        <v>162.44</v>
      </c>
      <c r="G238" s="29">
        <v>34.549999999999997</v>
      </c>
      <c r="H238" s="29">
        <v>51.78</v>
      </c>
      <c r="I238" s="29">
        <v>86.32</v>
      </c>
      <c r="J238" s="29">
        <v>2.5499999999999998E-2</v>
      </c>
      <c r="K238" s="29">
        <v>3</v>
      </c>
      <c r="L238" s="29">
        <v>1.5</v>
      </c>
      <c r="M238" s="30" t="str">
        <f t="shared" si="3"/>
        <v>UNFAVORABLE</v>
      </c>
    </row>
    <row r="239" spans="1:13" x14ac:dyDescent="0.2">
      <c r="A239" s="31" t="s">
        <v>175</v>
      </c>
      <c r="B239" s="32" t="s">
        <v>172</v>
      </c>
      <c r="C239" s="32">
        <v>1800</v>
      </c>
      <c r="D239" s="32">
        <v>1526.85</v>
      </c>
      <c r="E239" s="32">
        <v>-109.15</v>
      </c>
      <c r="F239" s="32">
        <v>164.73</v>
      </c>
      <c r="G239" s="32">
        <v>35.03</v>
      </c>
      <c r="H239" s="32">
        <v>55.57</v>
      </c>
      <c r="I239" s="32">
        <v>90.6</v>
      </c>
      <c r="J239" s="32">
        <v>2.5499999999999998E-2</v>
      </c>
      <c r="K239" s="32">
        <v>3</v>
      </c>
      <c r="L239" s="32">
        <v>1.5</v>
      </c>
      <c r="M239" s="33" t="str">
        <f t="shared" si="3"/>
        <v>UNFAVORABLE</v>
      </c>
    </row>
    <row r="240" spans="1:13" x14ac:dyDescent="0.2">
      <c r="A240" s="28" t="s">
        <v>175</v>
      </c>
      <c r="B240" s="29" t="s">
        <v>172</v>
      </c>
      <c r="C240" s="29">
        <v>1825</v>
      </c>
      <c r="D240" s="29">
        <v>1551.85</v>
      </c>
      <c r="E240" s="29">
        <v>-107.65</v>
      </c>
      <c r="F240" s="29">
        <v>167.01</v>
      </c>
      <c r="G240" s="29">
        <v>35.520000000000003</v>
      </c>
      <c r="H240" s="29">
        <v>59.37</v>
      </c>
      <c r="I240" s="29">
        <v>94.89</v>
      </c>
      <c r="J240" s="29">
        <v>2.5499999999999998E-2</v>
      </c>
      <c r="K240" s="29">
        <v>3</v>
      </c>
      <c r="L240" s="29">
        <v>1.5</v>
      </c>
      <c r="M240" s="30" t="str">
        <f t="shared" si="3"/>
        <v>UNFAVORABLE</v>
      </c>
    </row>
    <row r="241" spans="1:13" x14ac:dyDescent="0.2">
      <c r="A241" s="31" t="s">
        <v>175</v>
      </c>
      <c r="B241" s="32" t="s">
        <v>172</v>
      </c>
      <c r="C241" s="32">
        <v>1850</v>
      </c>
      <c r="D241" s="32">
        <v>1576.85</v>
      </c>
      <c r="E241" s="32">
        <v>-106.13</v>
      </c>
      <c r="F241" s="32">
        <v>169.3</v>
      </c>
      <c r="G241" s="32">
        <v>36.01</v>
      </c>
      <c r="H241" s="32">
        <v>63.17</v>
      </c>
      <c r="I241" s="32">
        <v>99.17</v>
      </c>
      <c r="J241" s="32">
        <v>2.5499999999999998E-2</v>
      </c>
      <c r="K241" s="32">
        <v>3</v>
      </c>
      <c r="L241" s="32">
        <v>1.5</v>
      </c>
      <c r="M241" s="33" t="str">
        <f t="shared" si="3"/>
        <v>UNFAVORABLE</v>
      </c>
    </row>
    <row r="242" spans="1:13" x14ac:dyDescent="0.2">
      <c r="A242" s="28" t="s">
        <v>175</v>
      </c>
      <c r="B242" s="29" t="s">
        <v>172</v>
      </c>
      <c r="C242" s="29">
        <v>1875</v>
      </c>
      <c r="D242" s="29">
        <v>1601.85</v>
      </c>
      <c r="E242" s="29">
        <v>-104.62</v>
      </c>
      <c r="F242" s="29">
        <v>171.59</v>
      </c>
      <c r="G242" s="29">
        <v>36.49</v>
      </c>
      <c r="H242" s="29">
        <v>66.97</v>
      </c>
      <c r="I242" s="29">
        <v>103.46</v>
      </c>
      <c r="J242" s="29">
        <v>2.5499999999999998E-2</v>
      </c>
      <c r="K242" s="29">
        <v>3</v>
      </c>
      <c r="L242" s="29">
        <v>1.5</v>
      </c>
      <c r="M242" s="30" t="str">
        <f t="shared" si="3"/>
        <v>UNFAVORABLE</v>
      </c>
    </row>
    <row r="243" spans="1:13" x14ac:dyDescent="0.2">
      <c r="A243" s="31" t="s">
        <v>175</v>
      </c>
      <c r="B243" s="32" t="s">
        <v>172</v>
      </c>
      <c r="C243" s="32">
        <v>1900</v>
      </c>
      <c r="D243" s="32">
        <v>1626.85</v>
      </c>
      <c r="E243" s="32">
        <v>-103.11</v>
      </c>
      <c r="F243" s="32">
        <v>173.88</v>
      </c>
      <c r="G243" s="32">
        <v>36.979999999999997</v>
      </c>
      <c r="H243" s="32">
        <v>70.77</v>
      </c>
      <c r="I243" s="32">
        <v>107.75</v>
      </c>
      <c r="J243" s="32">
        <v>2.5499999999999998E-2</v>
      </c>
      <c r="K243" s="32">
        <v>3</v>
      </c>
      <c r="L243" s="32">
        <v>1.5</v>
      </c>
      <c r="M243" s="33" t="str">
        <f t="shared" si="3"/>
        <v>UNFAVORABLE</v>
      </c>
    </row>
    <row r="244" spans="1:13" x14ac:dyDescent="0.2">
      <c r="A244" s="28" t="s">
        <v>176</v>
      </c>
      <c r="B244" s="29" t="s">
        <v>177</v>
      </c>
      <c r="C244" s="29">
        <v>800</v>
      </c>
      <c r="D244" s="29">
        <v>526.85</v>
      </c>
      <c r="E244" s="29">
        <v>-166.05</v>
      </c>
      <c r="F244" s="29">
        <v>48.81</v>
      </c>
      <c r="G244" s="29">
        <v>10.38</v>
      </c>
      <c r="H244" s="29">
        <v>-117.24</v>
      </c>
      <c r="I244" s="29">
        <v>-106.86</v>
      </c>
      <c r="J244" s="29">
        <v>2.5499999999999998E-2</v>
      </c>
      <c r="K244" s="29">
        <v>2</v>
      </c>
      <c r="L244" s="29">
        <v>1</v>
      </c>
      <c r="M244" s="30" t="str">
        <f t="shared" si="3"/>
        <v>ROBUST</v>
      </c>
    </row>
    <row r="245" spans="1:13" x14ac:dyDescent="0.2">
      <c r="A245" s="31" t="s">
        <v>176</v>
      </c>
      <c r="B245" s="32" t="s">
        <v>177</v>
      </c>
      <c r="C245" s="32">
        <v>825</v>
      </c>
      <c r="D245" s="32">
        <v>551.85</v>
      </c>
      <c r="E245" s="32">
        <v>-161.77000000000001</v>
      </c>
      <c r="F245" s="32">
        <v>50.33</v>
      </c>
      <c r="G245" s="32">
        <v>10.7</v>
      </c>
      <c r="H245" s="32">
        <v>-111.44</v>
      </c>
      <c r="I245" s="32">
        <v>-100.74</v>
      </c>
      <c r="J245" s="32">
        <v>2.5499999999999998E-2</v>
      </c>
      <c r="K245" s="32">
        <v>2</v>
      </c>
      <c r="L245" s="32">
        <v>1</v>
      </c>
      <c r="M245" s="33" t="str">
        <f t="shared" si="3"/>
        <v>ROBUST</v>
      </c>
    </row>
    <row r="246" spans="1:13" x14ac:dyDescent="0.2">
      <c r="A246" s="28" t="s">
        <v>176</v>
      </c>
      <c r="B246" s="29" t="s">
        <v>177</v>
      </c>
      <c r="C246" s="29">
        <v>850</v>
      </c>
      <c r="D246" s="29">
        <v>576.85</v>
      </c>
      <c r="E246" s="29">
        <v>-157.51</v>
      </c>
      <c r="F246" s="29">
        <v>51.86</v>
      </c>
      <c r="G246" s="29">
        <v>11.03</v>
      </c>
      <c r="H246" s="29">
        <v>-105.65</v>
      </c>
      <c r="I246" s="29">
        <v>-94.63</v>
      </c>
      <c r="J246" s="29">
        <v>2.5499999999999998E-2</v>
      </c>
      <c r="K246" s="29">
        <v>2</v>
      </c>
      <c r="L246" s="29">
        <v>1</v>
      </c>
      <c r="M246" s="30" t="str">
        <f t="shared" si="3"/>
        <v>ROBUST</v>
      </c>
    </row>
    <row r="247" spans="1:13" x14ac:dyDescent="0.2">
      <c r="A247" s="31" t="s">
        <v>176</v>
      </c>
      <c r="B247" s="32" t="s">
        <v>177</v>
      </c>
      <c r="C247" s="32">
        <v>875</v>
      </c>
      <c r="D247" s="32">
        <v>601.85</v>
      </c>
      <c r="E247" s="32">
        <v>-153.26</v>
      </c>
      <c r="F247" s="32">
        <v>53.38</v>
      </c>
      <c r="G247" s="32">
        <v>11.35</v>
      </c>
      <c r="H247" s="32">
        <v>-99.88</v>
      </c>
      <c r="I247" s="32">
        <v>-88.53</v>
      </c>
      <c r="J247" s="32">
        <v>2.5499999999999998E-2</v>
      </c>
      <c r="K247" s="32">
        <v>2</v>
      </c>
      <c r="L247" s="32">
        <v>1</v>
      </c>
      <c r="M247" s="33" t="str">
        <f t="shared" si="3"/>
        <v>ROBUST</v>
      </c>
    </row>
    <row r="248" spans="1:13" x14ac:dyDescent="0.2">
      <c r="A248" s="28" t="s">
        <v>176</v>
      </c>
      <c r="B248" s="29" t="s">
        <v>177</v>
      </c>
      <c r="C248" s="29">
        <v>900</v>
      </c>
      <c r="D248" s="29">
        <v>626.85</v>
      </c>
      <c r="E248" s="29">
        <v>-149.03</v>
      </c>
      <c r="F248" s="29">
        <v>54.91</v>
      </c>
      <c r="G248" s="29">
        <v>11.68</v>
      </c>
      <c r="H248" s="29">
        <v>-94.12</v>
      </c>
      <c r="I248" s="29">
        <v>-82.44</v>
      </c>
      <c r="J248" s="29">
        <v>2.5499999999999998E-2</v>
      </c>
      <c r="K248" s="29">
        <v>2</v>
      </c>
      <c r="L248" s="29">
        <v>1</v>
      </c>
      <c r="M248" s="30" t="str">
        <f t="shared" si="3"/>
        <v>ROBUST</v>
      </c>
    </row>
    <row r="249" spans="1:13" x14ac:dyDescent="0.2">
      <c r="A249" s="31" t="s">
        <v>176</v>
      </c>
      <c r="B249" s="32" t="s">
        <v>177</v>
      </c>
      <c r="C249" s="32">
        <v>925</v>
      </c>
      <c r="D249" s="32">
        <v>651.85</v>
      </c>
      <c r="E249" s="32">
        <v>-144.80000000000001</v>
      </c>
      <c r="F249" s="32">
        <v>56.43</v>
      </c>
      <c r="G249" s="32">
        <v>12</v>
      </c>
      <c r="H249" s="32">
        <v>-88.37</v>
      </c>
      <c r="I249" s="32">
        <v>-76.37</v>
      </c>
      <c r="J249" s="32">
        <v>2.5499999999999998E-2</v>
      </c>
      <c r="K249" s="32">
        <v>2</v>
      </c>
      <c r="L249" s="32">
        <v>1</v>
      </c>
      <c r="M249" s="33" t="str">
        <f t="shared" si="3"/>
        <v>ROBUST</v>
      </c>
    </row>
    <row r="250" spans="1:13" x14ac:dyDescent="0.2">
      <c r="A250" s="28" t="s">
        <v>176</v>
      </c>
      <c r="B250" s="29" t="s">
        <v>177</v>
      </c>
      <c r="C250" s="29">
        <v>950</v>
      </c>
      <c r="D250" s="29">
        <v>676.85</v>
      </c>
      <c r="E250" s="29">
        <v>-140.59</v>
      </c>
      <c r="F250" s="29">
        <v>57.96</v>
      </c>
      <c r="G250" s="29">
        <v>12.33</v>
      </c>
      <c r="H250" s="29">
        <v>-82.63</v>
      </c>
      <c r="I250" s="29">
        <v>-70.3</v>
      </c>
      <c r="J250" s="29">
        <v>2.5499999999999998E-2</v>
      </c>
      <c r="K250" s="29">
        <v>2</v>
      </c>
      <c r="L250" s="29">
        <v>1</v>
      </c>
      <c r="M250" s="30" t="str">
        <f t="shared" si="3"/>
        <v>ROBUST</v>
      </c>
    </row>
    <row r="251" spans="1:13" x14ac:dyDescent="0.2">
      <c r="A251" s="31" t="s">
        <v>176</v>
      </c>
      <c r="B251" s="32" t="s">
        <v>177</v>
      </c>
      <c r="C251" s="32">
        <v>975</v>
      </c>
      <c r="D251" s="32">
        <v>701.85</v>
      </c>
      <c r="E251" s="32">
        <v>-136.38999999999999</v>
      </c>
      <c r="F251" s="32">
        <v>59.48</v>
      </c>
      <c r="G251" s="32">
        <v>12.65</v>
      </c>
      <c r="H251" s="32">
        <v>-76.91</v>
      </c>
      <c r="I251" s="32">
        <v>-64.25</v>
      </c>
      <c r="J251" s="32">
        <v>2.5499999999999998E-2</v>
      </c>
      <c r="K251" s="32">
        <v>2</v>
      </c>
      <c r="L251" s="32">
        <v>1</v>
      </c>
      <c r="M251" s="33" t="str">
        <f t="shared" si="3"/>
        <v>ROBUST</v>
      </c>
    </row>
    <row r="252" spans="1:13" x14ac:dyDescent="0.2">
      <c r="A252" s="28" t="s">
        <v>176</v>
      </c>
      <c r="B252" s="29" t="s">
        <v>177</v>
      </c>
      <c r="C252" s="29">
        <v>1000</v>
      </c>
      <c r="D252" s="29">
        <v>726.85</v>
      </c>
      <c r="E252" s="29">
        <v>-132.19999999999999</v>
      </c>
      <c r="F252" s="29">
        <v>61.01</v>
      </c>
      <c r="G252" s="29">
        <v>12.98</v>
      </c>
      <c r="H252" s="29">
        <v>-71.19</v>
      </c>
      <c r="I252" s="29">
        <v>-58.22</v>
      </c>
      <c r="J252" s="29">
        <v>2.5499999999999998E-2</v>
      </c>
      <c r="K252" s="29">
        <v>2</v>
      </c>
      <c r="L252" s="29">
        <v>1</v>
      </c>
      <c r="M252" s="30" t="str">
        <f t="shared" si="3"/>
        <v>ROBUST</v>
      </c>
    </row>
    <row r="253" spans="1:13" x14ac:dyDescent="0.2">
      <c r="A253" s="31" t="s">
        <v>176</v>
      </c>
      <c r="B253" s="32" t="s">
        <v>177</v>
      </c>
      <c r="C253" s="32">
        <v>1025</v>
      </c>
      <c r="D253" s="32">
        <v>751.85</v>
      </c>
      <c r="E253" s="32">
        <v>-128.02000000000001</v>
      </c>
      <c r="F253" s="32">
        <v>62.53</v>
      </c>
      <c r="G253" s="32">
        <v>13.3</v>
      </c>
      <c r="H253" s="32">
        <v>-65.489999999999995</v>
      </c>
      <c r="I253" s="32">
        <v>-52.19</v>
      </c>
      <c r="J253" s="32">
        <v>2.5499999999999998E-2</v>
      </c>
      <c r="K253" s="32">
        <v>2</v>
      </c>
      <c r="L253" s="32">
        <v>1</v>
      </c>
      <c r="M253" s="33" t="str">
        <f t="shared" si="3"/>
        <v>ROBUST</v>
      </c>
    </row>
    <row r="254" spans="1:13" x14ac:dyDescent="0.2">
      <c r="A254" s="28" t="s">
        <v>176</v>
      </c>
      <c r="B254" s="29" t="s">
        <v>177</v>
      </c>
      <c r="C254" s="29">
        <v>1050</v>
      </c>
      <c r="D254" s="29">
        <v>776.85</v>
      </c>
      <c r="E254" s="29">
        <v>-123.86</v>
      </c>
      <c r="F254" s="29">
        <v>64.06</v>
      </c>
      <c r="G254" s="29">
        <v>13.62</v>
      </c>
      <c r="H254" s="29">
        <v>-59.8</v>
      </c>
      <c r="I254" s="29">
        <v>-46.18</v>
      </c>
      <c r="J254" s="29">
        <v>2.5499999999999998E-2</v>
      </c>
      <c r="K254" s="29">
        <v>2</v>
      </c>
      <c r="L254" s="29">
        <v>1</v>
      </c>
      <c r="M254" s="30" t="str">
        <f t="shared" si="3"/>
        <v>ROBUST</v>
      </c>
    </row>
    <row r="255" spans="1:13" x14ac:dyDescent="0.2">
      <c r="A255" s="31" t="s">
        <v>176</v>
      </c>
      <c r="B255" s="32" t="s">
        <v>177</v>
      </c>
      <c r="C255" s="32">
        <v>1075</v>
      </c>
      <c r="D255" s="32">
        <v>801.85</v>
      </c>
      <c r="E255" s="32">
        <v>-119.7</v>
      </c>
      <c r="F255" s="32">
        <v>65.59</v>
      </c>
      <c r="G255" s="32">
        <v>13.95</v>
      </c>
      <c r="H255" s="32">
        <v>-54.12</v>
      </c>
      <c r="I255" s="32">
        <v>-40.17</v>
      </c>
      <c r="J255" s="32">
        <v>2.5499999999999998E-2</v>
      </c>
      <c r="K255" s="32">
        <v>2</v>
      </c>
      <c r="L255" s="32">
        <v>1</v>
      </c>
      <c r="M255" s="33" t="str">
        <f t="shared" si="3"/>
        <v>ROBUST</v>
      </c>
    </row>
    <row r="256" spans="1:13" x14ac:dyDescent="0.2">
      <c r="A256" s="28" t="s">
        <v>176</v>
      </c>
      <c r="B256" s="29" t="s">
        <v>177</v>
      </c>
      <c r="C256" s="29">
        <v>1100</v>
      </c>
      <c r="D256" s="29">
        <v>826.85</v>
      </c>
      <c r="E256" s="29">
        <v>-115.56</v>
      </c>
      <c r="F256" s="29">
        <v>67.11</v>
      </c>
      <c r="G256" s="29">
        <v>14.27</v>
      </c>
      <c r="H256" s="29">
        <v>-48.45</v>
      </c>
      <c r="I256" s="29">
        <v>-34.18</v>
      </c>
      <c r="J256" s="29">
        <v>2.5499999999999998E-2</v>
      </c>
      <c r="K256" s="29">
        <v>2</v>
      </c>
      <c r="L256" s="29">
        <v>1</v>
      </c>
      <c r="M256" s="30" t="str">
        <f t="shared" si="3"/>
        <v>ROBUST</v>
      </c>
    </row>
    <row r="257" spans="1:13" x14ac:dyDescent="0.2">
      <c r="A257" s="31" t="s">
        <v>176</v>
      </c>
      <c r="B257" s="32" t="s">
        <v>177</v>
      </c>
      <c r="C257" s="32">
        <v>1125</v>
      </c>
      <c r="D257" s="32">
        <v>851.85</v>
      </c>
      <c r="E257" s="32">
        <v>-111.43</v>
      </c>
      <c r="F257" s="32">
        <v>68.64</v>
      </c>
      <c r="G257" s="32">
        <v>14.6</v>
      </c>
      <c r="H257" s="32">
        <v>-42.79</v>
      </c>
      <c r="I257" s="32">
        <v>-28.2</v>
      </c>
      <c r="J257" s="32">
        <v>2.5499999999999998E-2</v>
      </c>
      <c r="K257" s="32">
        <v>2</v>
      </c>
      <c r="L257" s="32">
        <v>1</v>
      </c>
      <c r="M257" s="33" t="str">
        <f t="shared" si="3"/>
        <v>ROBUST</v>
      </c>
    </row>
    <row r="258" spans="1:13" x14ac:dyDescent="0.2">
      <c r="A258" s="28" t="s">
        <v>176</v>
      </c>
      <c r="B258" s="29" t="s">
        <v>177</v>
      </c>
      <c r="C258" s="29">
        <v>1150</v>
      </c>
      <c r="D258" s="29">
        <v>876.85</v>
      </c>
      <c r="E258" s="29">
        <v>-107.31</v>
      </c>
      <c r="F258" s="29">
        <v>70.16</v>
      </c>
      <c r="G258" s="29">
        <v>14.92</v>
      </c>
      <c r="H258" s="29">
        <v>-37.15</v>
      </c>
      <c r="I258" s="29">
        <v>-22.22</v>
      </c>
      <c r="J258" s="29">
        <v>2.5499999999999998E-2</v>
      </c>
      <c r="K258" s="29">
        <v>2</v>
      </c>
      <c r="L258" s="29">
        <v>1</v>
      </c>
      <c r="M258" s="30" t="str">
        <f t="shared" si="3"/>
        <v>ROBUST</v>
      </c>
    </row>
    <row r="259" spans="1:13" x14ac:dyDescent="0.2">
      <c r="A259" s="31" t="s">
        <v>176</v>
      </c>
      <c r="B259" s="32" t="s">
        <v>177</v>
      </c>
      <c r="C259" s="32">
        <v>1175</v>
      </c>
      <c r="D259" s="32">
        <v>901.85</v>
      </c>
      <c r="E259" s="32">
        <v>-103.19</v>
      </c>
      <c r="F259" s="32">
        <v>71.69</v>
      </c>
      <c r="G259" s="32">
        <v>15.25</v>
      </c>
      <c r="H259" s="32">
        <v>-31.51</v>
      </c>
      <c r="I259" s="32">
        <v>-16.260000000000002</v>
      </c>
      <c r="J259" s="32">
        <v>2.5499999999999998E-2</v>
      </c>
      <c r="K259" s="32">
        <v>2</v>
      </c>
      <c r="L259" s="32">
        <v>1</v>
      </c>
      <c r="M259" s="33" t="str">
        <f t="shared" si="3"/>
        <v>ROBUST</v>
      </c>
    </row>
    <row r="260" spans="1:13" x14ac:dyDescent="0.2">
      <c r="A260" s="28" t="s">
        <v>176</v>
      </c>
      <c r="B260" s="29" t="s">
        <v>177</v>
      </c>
      <c r="C260" s="29">
        <v>1200</v>
      </c>
      <c r="D260" s="29">
        <v>926.85</v>
      </c>
      <c r="E260" s="29">
        <v>-99.09</v>
      </c>
      <c r="F260" s="29">
        <v>73.209999999999994</v>
      </c>
      <c r="G260" s="29">
        <v>15.57</v>
      </c>
      <c r="H260" s="29">
        <v>-25.88</v>
      </c>
      <c r="I260" s="29">
        <v>-10.31</v>
      </c>
      <c r="J260" s="29">
        <v>2.5499999999999998E-2</v>
      </c>
      <c r="K260" s="29">
        <v>2</v>
      </c>
      <c r="L260" s="29">
        <v>1</v>
      </c>
      <c r="M260" s="30" t="str">
        <f t="shared" ref="M260:M288" si="4">IF(H260&lt;-10,"ROBUST",IF(H260&lt;0,"MARGINAL",IF(H260&lt;15,"UNCERTAIN","UNFAVORABLE")))</f>
        <v>ROBUST</v>
      </c>
    </row>
    <row r="261" spans="1:13" x14ac:dyDescent="0.2">
      <c r="A261" s="31" t="s">
        <v>176</v>
      </c>
      <c r="B261" s="32" t="s">
        <v>177</v>
      </c>
      <c r="C261" s="32">
        <v>1225</v>
      </c>
      <c r="D261" s="32">
        <v>951.85</v>
      </c>
      <c r="E261" s="32">
        <v>-95</v>
      </c>
      <c r="F261" s="32">
        <v>74.739999999999995</v>
      </c>
      <c r="G261" s="32">
        <v>15.89</v>
      </c>
      <c r="H261" s="32">
        <v>-20.260000000000002</v>
      </c>
      <c r="I261" s="32">
        <v>-4.37</v>
      </c>
      <c r="J261" s="32">
        <v>2.5499999999999998E-2</v>
      </c>
      <c r="K261" s="32">
        <v>2</v>
      </c>
      <c r="L261" s="32">
        <v>1</v>
      </c>
      <c r="M261" s="33" t="str">
        <f t="shared" si="4"/>
        <v>ROBUST</v>
      </c>
    </row>
    <row r="262" spans="1:13" x14ac:dyDescent="0.2">
      <c r="A262" s="28" t="s">
        <v>176</v>
      </c>
      <c r="B262" s="29" t="s">
        <v>177</v>
      </c>
      <c r="C262" s="29">
        <v>1250</v>
      </c>
      <c r="D262" s="29">
        <v>976.85</v>
      </c>
      <c r="E262" s="29">
        <v>-90.92</v>
      </c>
      <c r="F262" s="29">
        <v>76.260000000000005</v>
      </c>
      <c r="G262" s="29">
        <v>16.22</v>
      </c>
      <c r="H262" s="29">
        <v>-14.66</v>
      </c>
      <c r="I262" s="29">
        <v>1.56</v>
      </c>
      <c r="J262" s="29">
        <v>2.5499999999999998E-2</v>
      </c>
      <c r="K262" s="29">
        <v>2</v>
      </c>
      <c r="L262" s="29">
        <v>1</v>
      </c>
      <c r="M262" s="30" t="str">
        <f t="shared" si="4"/>
        <v>ROBUST</v>
      </c>
    </row>
    <row r="263" spans="1:13" x14ac:dyDescent="0.2">
      <c r="A263" s="31" t="s">
        <v>176</v>
      </c>
      <c r="B263" s="32" t="s">
        <v>177</v>
      </c>
      <c r="C263" s="32">
        <v>1275</v>
      </c>
      <c r="D263" s="32">
        <v>1001.85</v>
      </c>
      <c r="E263" s="32">
        <v>-86.85</v>
      </c>
      <c r="F263" s="32">
        <v>77.790000000000006</v>
      </c>
      <c r="G263" s="32">
        <v>16.54</v>
      </c>
      <c r="H263" s="32">
        <v>-9.06</v>
      </c>
      <c r="I263" s="32">
        <v>7.48</v>
      </c>
      <c r="J263" s="32">
        <v>2.5499999999999998E-2</v>
      </c>
      <c r="K263" s="32">
        <v>2</v>
      </c>
      <c r="L263" s="32">
        <v>1</v>
      </c>
      <c r="M263" s="33" t="str">
        <f t="shared" si="4"/>
        <v>MARGINAL</v>
      </c>
    </row>
    <row r="264" spans="1:13" x14ac:dyDescent="0.2">
      <c r="A264" s="28" t="s">
        <v>176</v>
      </c>
      <c r="B264" s="29" t="s">
        <v>177</v>
      </c>
      <c r="C264" s="29">
        <v>1300</v>
      </c>
      <c r="D264" s="29">
        <v>1026.8499999999999</v>
      </c>
      <c r="E264" s="29">
        <v>-82.78</v>
      </c>
      <c r="F264" s="29">
        <v>79.31</v>
      </c>
      <c r="G264" s="29">
        <v>16.87</v>
      </c>
      <c r="H264" s="29">
        <v>-3.47</v>
      </c>
      <c r="I264" s="29">
        <v>13.4</v>
      </c>
      <c r="J264" s="29">
        <v>2.5499999999999998E-2</v>
      </c>
      <c r="K264" s="29">
        <v>2</v>
      </c>
      <c r="L264" s="29">
        <v>1</v>
      </c>
      <c r="M264" s="30" t="str">
        <f t="shared" si="4"/>
        <v>MARGINAL</v>
      </c>
    </row>
    <row r="265" spans="1:13" x14ac:dyDescent="0.2">
      <c r="A265" s="31" t="s">
        <v>176</v>
      </c>
      <c r="B265" s="32" t="s">
        <v>177</v>
      </c>
      <c r="C265" s="32">
        <v>1325</v>
      </c>
      <c r="D265" s="32">
        <v>1051.8499999999999</v>
      </c>
      <c r="E265" s="32">
        <v>-78.73</v>
      </c>
      <c r="F265" s="32">
        <v>80.84</v>
      </c>
      <c r="G265" s="32">
        <v>17.190000000000001</v>
      </c>
      <c r="H265" s="32">
        <v>2.11</v>
      </c>
      <c r="I265" s="32">
        <v>19.3</v>
      </c>
      <c r="J265" s="32">
        <v>2.5499999999999998E-2</v>
      </c>
      <c r="K265" s="32">
        <v>2</v>
      </c>
      <c r="L265" s="32">
        <v>1</v>
      </c>
      <c r="M265" s="33" t="str">
        <f t="shared" si="4"/>
        <v>UNCERTAIN</v>
      </c>
    </row>
    <row r="266" spans="1:13" x14ac:dyDescent="0.2">
      <c r="A266" s="28" t="s">
        <v>176</v>
      </c>
      <c r="B266" s="29" t="s">
        <v>177</v>
      </c>
      <c r="C266" s="29">
        <v>1350</v>
      </c>
      <c r="D266" s="29">
        <v>1076.8499999999999</v>
      </c>
      <c r="E266" s="29">
        <v>-74.69</v>
      </c>
      <c r="F266" s="29">
        <v>82.36</v>
      </c>
      <c r="G266" s="29">
        <v>17.52</v>
      </c>
      <c r="H266" s="29">
        <v>7.68</v>
      </c>
      <c r="I266" s="29">
        <v>25.19</v>
      </c>
      <c r="J266" s="29">
        <v>2.5499999999999998E-2</v>
      </c>
      <c r="K266" s="29">
        <v>2</v>
      </c>
      <c r="L266" s="29">
        <v>1</v>
      </c>
      <c r="M266" s="30" t="str">
        <f t="shared" si="4"/>
        <v>UNCERTAIN</v>
      </c>
    </row>
    <row r="267" spans="1:13" x14ac:dyDescent="0.2">
      <c r="A267" s="31" t="s">
        <v>176</v>
      </c>
      <c r="B267" s="32" t="s">
        <v>177</v>
      </c>
      <c r="C267" s="32">
        <v>1375</v>
      </c>
      <c r="D267" s="32">
        <v>1101.8499999999999</v>
      </c>
      <c r="E267" s="32">
        <v>-71.8</v>
      </c>
      <c r="F267" s="32">
        <v>83.89</v>
      </c>
      <c r="G267" s="32">
        <v>17.84</v>
      </c>
      <c r="H267" s="32">
        <v>12.09</v>
      </c>
      <c r="I267" s="32">
        <v>29.93</v>
      </c>
      <c r="J267" s="32">
        <v>2.5499999999999998E-2</v>
      </c>
      <c r="K267" s="32">
        <v>2</v>
      </c>
      <c r="L267" s="32">
        <v>1</v>
      </c>
      <c r="M267" s="33" t="str">
        <f t="shared" si="4"/>
        <v>UNCERTAIN</v>
      </c>
    </row>
    <row r="268" spans="1:13" x14ac:dyDescent="0.2">
      <c r="A268" s="28" t="s">
        <v>176</v>
      </c>
      <c r="B268" s="29" t="s">
        <v>177</v>
      </c>
      <c r="C268" s="29">
        <v>1400</v>
      </c>
      <c r="D268" s="29">
        <v>1126.8499999999999</v>
      </c>
      <c r="E268" s="29">
        <v>-70.55</v>
      </c>
      <c r="F268" s="29">
        <v>85.41</v>
      </c>
      <c r="G268" s="29">
        <v>18.170000000000002</v>
      </c>
      <c r="H268" s="29">
        <v>14.86</v>
      </c>
      <c r="I268" s="29">
        <v>33.03</v>
      </c>
      <c r="J268" s="29">
        <v>2.5499999999999998E-2</v>
      </c>
      <c r="K268" s="29">
        <v>2</v>
      </c>
      <c r="L268" s="29">
        <v>1</v>
      </c>
      <c r="M268" s="30" t="str">
        <f t="shared" si="4"/>
        <v>UNCERTAIN</v>
      </c>
    </row>
    <row r="269" spans="1:13" x14ac:dyDescent="0.2">
      <c r="A269" s="31" t="s">
        <v>176</v>
      </c>
      <c r="B269" s="32" t="s">
        <v>177</v>
      </c>
      <c r="C269" s="32">
        <v>1425</v>
      </c>
      <c r="D269" s="32">
        <v>1151.8499999999999</v>
      </c>
      <c r="E269" s="32">
        <v>-69.31</v>
      </c>
      <c r="F269" s="32">
        <v>86.94</v>
      </c>
      <c r="G269" s="32">
        <v>18.489999999999998</v>
      </c>
      <c r="H269" s="32">
        <v>17.63</v>
      </c>
      <c r="I269" s="32">
        <v>36.119999999999997</v>
      </c>
      <c r="J269" s="32">
        <v>2.5499999999999998E-2</v>
      </c>
      <c r="K269" s="32">
        <v>2</v>
      </c>
      <c r="L269" s="32">
        <v>1</v>
      </c>
      <c r="M269" s="33" t="str">
        <f t="shared" si="4"/>
        <v>UNFAVORABLE</v>
      </c>
    </row>
    <row r="270" spans="1:13" x14ac:dyDescent="0.2">
      <c r="A270" s="28" t="s">
        <v>176</v>
      </c>
      <c r="B270" s="29" t="s">
        <v>177</v>
      </c>
      <c r="C270" s="29">
        <v>1450</v>
      </c>
      <c r="D270" s="29">
        <v>1176.8499999999999</v>
      </c>
      <c r="E270" s="29">
        <v>-68.08</v>
      </c>
      <c r="F270" s="29">
        <v>88.46</v>
      </c>
      <c r="G270" s="29">
        <v>18.809999999999999</v>
      </c>
      <c r="H270" s="29">
        <v>20.38</v>
      </c>
      <c r="I270" s="29">
        <v>39.200000000000003</v>
      </c>
      <c r="J270" s="29">
        <v>2.5499999999999998E-2</v>
      </c>
      <c r="K270" s="29">
        <v>2</v>
      </c>
      <c r="L270" s="29">
        <v>1</v>
      </c>
      <c r="M270" s="30" t="str">
        <f t="shared" si="4"/>
        <v>UNFAVORABLE</v>
      </c>
    </row>
    <row r="271" spans="1:13" x14ac:dyDescent="0.2">
      <c r="A271" s="31" t="s">
        <v>176</v>
      </c>
      <c r="B271" s="32" t="s">
        <v>177</v>
      </c>
      <c r="C271" s="32">
        <v>1475</v>
      </c>
      <c r="D271" s="32">
        <v>1201.8499999999999</v>
      </c>
      <c r="E271" s="32">
        <v>-66.86</v>
      </c>
      <c r="F271" s="32">
        <v>89.99</v>
      </c>
      <c r="G271" s="32">
        <v>19.14</v>
      </c>
      <c r="H271" s="32">
        <v>23.13</v>
      </c>
      <c r="I271" s="32">
        <v>42.27</v>
      </c>
      <c r="J271" s="32">
        <v>2.5499999999999998E-2</v>
      </c>
      <c r="K271" s="32">
        <v>2</v>
      </c>
      <c r="L271" s="32">
        <v>1</v>
      </c>
      <c r="M271" s="33" t="str">
        <f t="shared" si="4"/>
        <v>UNFAVORABLE</v>
      </c>
    </row>
    <row r="272" spans="1:13" x14ac:dyDescent="0.2">
      <c r="A272" s="28" t="s">
        <v>176</v>
      </c>
      <c r="B272" s="29" t="s">
        <v>177</v>
      </c>
      <c r="C272" s="29">
        <v>1500</v>
      </c>
      <c r="D272" s="29">
        <v>1226.8499999999999</v>
      </c>
      <c r="E272" s="29">
        <v>-65.650000000000006</v>
      </c>
      <c r="F272" s="29">
        <v>91.51</v>
      </c>
      <c r="G272" s="29">
        <v>19.46</v>
      </c>
      <c r="H272" s="29">
        <v>25.86</v>
      </c>
      <c r="I272" s="29">
        <v>45.32</v>
      </c>
      <c r="J272" s="29">
        <v>2.5499999999999998E-2</v>
      </c>
      <c r="K272" s="29">
        <v>2</v>
      </c>
      <c r="L272" s="29">
        <v>1</v>
      </c>
      <c r="M272" s="30" t="str">
        <f t="shared" si="4"/>
        <v>UNFAVORABLE</v>
      </c>
    </row>
    <row r="273" spans="1:13" x14ac:dyDescent="0.2">
      <c r="A273" s="31" t="s">
        <v>176</v>
      </c>
      <c r="B273" s="32" t="s">
        <v>177</v>
      </c>
      <c r="C273" s="32">
        <v>1525</v>
      </c>
      <c r="D273" s="32">
        <v>1251.8499999999999</v>
      </c>
      <c r="E273" s="32">
        <v>-64.459999999999994</v>
      </c>
      <c r="F273" s="32">
        <v>93.04</v>
      </c>
      <c r="G273" s="32">
        <v>19.79</v>
      </c>
      <c r="H273" s="32">
        <v>28.58</v>
      </c>
      <c r="I273" s="32">
        <v>48.37</v>
      </c>
      <c r="J273" s="32">
        <v>2.5499999999999998E-2</v>
      </c>
      <c r="K273" s="32">
        <v>2</v>
      </c>
      <c r="L273" s="32">
        <v>1</v>
      </c>
      <c r="M273" s="33" t="str">
        <f t="shared" si="4"/>
        <v>UNFAVORABLE</v>
      </c>
    </row>
    <row r="274" spans="1:13" x14ac:dyDescent="0.2">
      <c r="A274" s="28" t="s">
        <v>176</v>
      </c>
      <c r="B274" s="29" t="s">
        <v>177</v>
      </c>
      <c r="C274" s="29">
        <v>1550</v>
      </c>
      <c r="D274" s="29">
        <v>1276.8499999999999</v>
      </c>
      <c r="E274" s="29">
        <v>-63.28</v>
      </c>
      <c r="F274" s="29">
        <v>94.56</v>
      </c>
      <c r="G274" s="29">
        <v>20.11</v>
      </c>
      <c r="H274" s="29">
        <v>31.29</v>
      </c>
      <c r="I274" s="29">
        <v>51.4</v>
      </c>
      <c r="J274" s="29">
        <v>2.5499999999999998E-2</v>
      </c>
      <c r="K274" s="29">
        <v>2</v>
      </c>
      <c r="L274" s="29">
        <v>1</v>
      </c>
      <c r="M274" s="30" t="str">
        <f t="shared" si="4"/>
        <v>UNFAVORABLE</v>
      </c>
    </row>
    <row r="275" spans="1:13" x14ac:dyDescent="0.2">
      <c r="A275" s="31" t="s">
        <v>176</v>
      </c>
      <c r="B275" s="32" t="s">
        <v>177</v>
      </c>
      <c r="C275" s="32">
        <v>1575</v>
      </c>
      <c r="D275" s="32">
        <v>1301.8499999999999</v>
      </c>
      <c r="E275" s="32">
        <v>-62.1</v>
      </c>
      <c r="F275" s="32">
        <v>96.09</v>
      </c>
      <c r="G275" s="32">
        <v>20.440000000000001</v>
      </c>
      <c r="H275" s="32">
        <v>33.99</v>
      </c>
      <c r="I275" s="32">
        <v>54.42</v>
      </c>
      <c r="J275" s="32">
        <v>2.5499999999999998E-2</v>
      </c>
      <c r="K275" s="32">
        <v>2</v>
      </c>
      <c r="L275" s="32">
        <v>1</v>
      </c>
      <c r="M275" s="33" t="str">
        <f t="shared" si="4"/>
        <v>UNFAVORABLE</v>
      </c>
    </row>
    <row r="276" spans="1:13" x14ac:dyDescent="0.2">
      <c r="A276" s="28" t="s">
        <v>176</v>
      </c>
      <c r="B276" s="29" t="s">
        <v>177</v>
      </c>
      <c r="C276" s="29">
        <v>1600</v>
      </c>
      <c r="D276" s="29">
        <v>1326.85</v>
      </c>
      <c r="E276" s="29">
        <v>-60.95</v>
      </c>
      <c r="F276" s="29">
        <v>97.62</v>
      </c>
      <c r="G276" s="29">
        <v>20.76</v>
      </c>
      <c r="H276" s="29">
        <v>36.67</v>
      </c>
      <c r="I276" s="29">
        <v>57.43</v>
      </c>
      <c r="J276" s="29">
        <v>2.5499999999999998E-2</v>
      </c>
      <c r="K276" s="29">
        <v>2</v>
      </c>
      <c r="L276" s="29">
        <v>1</v>
      </c>
      <c r="M276" s="30" t="str">
        <f t="shared" si="4"/>
        <v>UNFAVORABLE</v>
      </c>
    </row>
    <row r="277" spans="1:13" x14ac:dyDescent="0.2">
      <c r="A277" s="31" t="s">
        <v>176</v>
      </c>
      <c r="B277" s="32" t="s">
        <v>177</v>
      </c>
      <c r="C277" s="32">
        <v>1625</v>
      </c>
      <c r="D277" s="32">
        <v>1351.85</v>
      </c>
      <c r="E277" s="32">
        <v>-59.8</v>
      </c>
      <c r="F277" s="32">
        <v>99.14</v>
      </c>
      <c r="G277" s="32">
        <v>21.08</v>
      </c>
      <c r="H277" s="32">
        <v>39.340000000000003</v>
      </c>
      <c r="I277" s="32">
        <v>60.42</v>
      </c>
      <c r="J277" s="32">
        <v>2.5499999999999998E-2</v>
      </c>
      <c r="K277" s="32">
        <v>2</v>
      </c>
      <c r="L277" s="32">
        <v>1</v>
      </c>
      <c r="M277" s="33" t="str">
        <f t="shared" si="4"/>
        <v>UNFAVORABLE</v>
      </c>
    </row>
    <row r="278" spans="1:13" x14ac:dyDescent="0.2">
      <c r="A278" s="28" t="s">
        <v>176</v>
      </c>
      <c r="B278" s="29" t="s">
        <v>177</v>
      </c>
      <c r="C278" s="29">
        <v>1650</v>
      </c>
      <c r="D278" s="29">
        <v>1376.85</v>
      </c>
      <c r="E278" s="29">
        <v>-58.67</v>
      </c>
      <c r="F278" s="29">
        <v>100.67</v>
      </c>
      <c r="G278" s="29">
        <v>21.41</v>
      </c>
      <c r="H278" s="29">
        <v>41.99</v>
      </c>
      <c r="I278" s="29">
        <v>63.4</v>
      </c>
      <c r="J278" s="29">
        <v>2.5499999999999998E-2</v>
      </c>
      <c r="K278" s="29">
        <v>2</v>
      </c>
      <c r="L278" s="29">
        <v>1</v>
      </c>
      <c r="M278" s="30" t="str">
        <f t="shared" si="4"/>
        <v>UNFAVORABLE</v>
      </c>
    </row>
    <row r="279" spans="1:13" x14ac:dyDescent="0.2">
      <c r="A279" s="31" t="s">
        <v>176</v>
      </c>
      <c r="B279" s="32" t="s">
        <v>177</v>
      </c>
      <c r="C279" s="32">
        <v>1675</v>
      </c>
      <c r="D279" s="32">
        <v>1401.85</v>
      </c>
      <c r="E279" s="32">
        <v>-57.55</v>
      </c>
      <c r="F279" s="32">
        <v>102.19</v>
      </c>
      <c r="G279" s="32">
        <v>21.73</v>
      </c>
      <c r="H279" s="32">
        <v>44.64</v>
      </c>
      <c r="I279" s="32">
        <v>66.37</v>
      </c>
      <c r="J279" s="32">
        <v>2.5499999999999998E-2</v>
      </c>
      <c r="K279" s="32">
        <v>2</v>
      </c>
      <c r="L279" s="32">
        <v>1</v>
      </c>
      <c r="M279" s="33" t="str">
        <f t="shared" si="4"/>
        <v>UNFAVORABLE</v>
      </c>
    </row>
    <row r="280" spans="1:13" x14ac:dyDescent="0.2">
      <c r="A280" s="28" t="s">
        <v>176</v>
      </c>
      <c r="B280" s="29" t="s">
        <v>177</v>
      </c>
      <c r="C280" s="29">
        <v>1700</v>
      </c>
      <c r="D280" s="29">
        <v>1426.85</v>
      </c>
      <c r="E280" s="29">
        <v>-56.45</v>
      </c>
      <c r="F280" s="29">
        <v>103.72</v>
      </c>
      <c r="G280" s="29">
        <v>22.06</v>
      </c>
      <c r="H280" s="29">
        <v>47.26</v>
      </c>
      <c r="I280" s="29">
        <v>69.319999999999993</v>
      </c>
      <c r="J280" s="29">
        <v>2.5499999999999998E-2</v>
      </c>
      <c r="K280" s="29">
        <v>2</v>
      </c>
      <c r="L280" s="29">
        <v>1</v>
      </c>
      <c r="M280" s="30" t="str">
        <f t="shared" si="4"/>
        <v>UNFAVORABLE</v>
      </c>
    </row>
    <row r="281" spans="1:13" x14ac:dyDescent="0.2">
      <c r="A281" s="31" t="s">
        <v>176</v>
      </c>
      <c r="B281" s="32" t="s">
        <v>177</v>
      </c>
      <c r="C281" s="32">
        <v>1725</v>
      </c>
      <c r="D281" s="32">
        <v>1451.85</v>
      </c>
      <c r="E281" s="32">
        <v>-55.37</v>
      </c>
      <c r="F281" s="32">
        <v>105.24</v>
      </c>
      <c r="G281" s="32">
        <v>22.38</v>
      </c>
      <c r="H281" s="32">
        <v>49.87</v>
      </c>
      <c r="I281" s="32">
        <v>72.25</v>
      </c>
      <c r="J281" s="32">
        <v>2.5499999999999998E-2</v>
      </c>
      <c r="K281" s="32">
        <v>2</v>
      </c>
      <c r="L281" s="32">
        <v>1</v>
      </c>
      <c r="M281" s="33" t="str">
        <f t="shared" si="4"/>
        <v>UNFAVORABLE</v>
      </c>
    </row>
    <row r="282" spans="1:13" x14ac:dyDescent="0.2">
      <c r="A282" s="28" t="s">
        <v>176</v>
      </c>
      <c r="B282" s="29" t="s">
        <v>177</v>
      </c>
      <c r="C282" s="29">
        <v>1750</v>
      </c>
      <c r="D282" s="29">
        <v>1476.85</v>
      </c>
      <c r="E282" s="29">
        <v>-54.3</v>
      </c>
      <c r="F282" s="29">
        <v>106.77</v>
      </c>
      <c r="G282" s="29">
        <v>22.71</v>
      </c>
      <c r="H282" s="29">
        <v>52.46</v>
      </c>
      <c r="I282" s="29">
        <v>75.17</v>
      </c>
      <c r="J282" s="29">
        <v>2.5499999999999998E-2</v>
      </c>
      <c r="K282" s="29">
        <v>2</v>
      </c>
      <c r="L282" s="29">
        <v>1</v>
      </c>
      <c r="M282" s="30" t="str">
        <f t="shared" si="4"/>
        <v>UNFAVORABLE</v>
      </c>
    </row>
    <row r="283" spans="1:13" x14ac:dyDescent="0.2">
      <c r="A283" s="31" t="s">
        <v>176</v>
      </c>
      <c r="B283" s="32" t="s">
        <v>177</v>
      </c>
      <c r="C283" s="32">
        <v>1775</v>
      </c>
      <c r="D283" s="32">
        <v>1501.85</v>
      </c>
      <c r="E283" s="32">
        <v>-53.25</v>
      </c>
      <c r="F283" s="32">
        <v>108.29</v>
      </c>
      <c r="G283" s="32">
        <v>23.03</v>
      </c>
      <c r="H283" s="32">
        <v>55.04</v>
      </c>
      <c r="I283" s="32">
        <v>78.069999999999993</v>
      </c>
      <c r="J283" s="32">
        <v>2.5499999999999998E-2</v>
      </c>
      <c r="K283" s="32">
        <v>2</v>
      </c>
      <c r="L283" s="32">
        <v>1</v>
      </c>
      <c r="M283" s="33" t="str">
        <f t="shared" si="4"/>
        <v>UNFAVORABLE</v>
      </c>
    </row>
    <row r="284" spans="1:13" x14ac:dyDescent="0.2">
      <c r="A284" s="28" t="s">
        <v>176</v>
      </c>
      <c r="B284" s="29" t="s">
        <v>177</v>
      </c>
      <c r="C284" s="29">
        <v>1800</v>
      </c>
      <c r="D284" s="29">
        <v>1526.85</v>
      </c>
      <c r="E284" s="29">
        <v>-52.21</v>
      </c>
      <c r="F284" s="29">
        <v>109.82</v>
      </c>
      <c r="G284" s="29">
        <v>23.36</v>
      </c>
      <c r="H284" s="29">
        <v>57.6</v>
      </c>
      <c r="I284" s="29">
        <v>80.959999999999994</v>
      </c>
      <c r="J284" s="29">
        <v>2.5499999999999998E-2</v>
      </c>
      <c r="K284" s="29">
        <v>2</v>
      </c>
      <c r="L284" s="29">
        <v>1</v>
      </c>
      <c r="M284" s="30" t="str">
        <f t="shared" si="4"/>
        <v>UNFAVORABLE</v>
      </c>
    </row>
    <row r="285" spans="1:13" x14ac:dyDescent="0.2">
      <c r="A285" s="31" t="s">
        <v>176</v>
      </c>
      <c r="B285" s="32" t="s">
        <v>177</v>
      </c>
      <c r="C285" s="32">
        <v>1825</v>
      </c>
      <c r="D285" s="32">
        <v>1551.85</v>
      </c>
      <c r="E285" s="32">
        <v>-51.2</v>
      </c>
      <c r="F285" s="32">
        <v>111.34</v>
      </c>
      <c r="G285" s="32">
        <v>23.68</v>
      </c>
      <c r="H285" s="32">
        <v>60.14</v>
      </c>
      <c r="I285" s="32">
        <v>83.82</v>
      </c>
      <c r="J285" s="32">
        <v>2.5499999999999998E-2</v>
      </c>
      <c r="K285" s="32">
        <v>2</v>
      </c>
      <c r="L285" s="32">
        <v>1</v>
      </c>
      <c r="M285" s="33" t="str">
        <f t="shared" si="4"/>
        <v>UNFAVORABLE</v>
      </c>
    </row>
    <row r="286" spans="1:13" x14ac:dyDescent="0.2">
      <c r="A286" s="28" t="s">
        <v>176</v>
      </c>
      <c r="B286" s="29" t="s">
        <v>177</v>
      </c>
      <c r="C286" s="29">
        <v>1850</v>
      </c>
      <c r="D286" s="29">
        <v>1576.85</v>
      </c>
      <c r="E286" s="29">
        <v>-50.2</v>
      </c>
      <c r="F286" s="29">
        <v>112.87</v>
      </c>
      <c r="G286" s="29">
        <v>24</v>
      </c>
      <c r="H286" s="29">
        <v>62.67</v>
      </c>
      <c r="I286" s="29">
        <v>86.67</v>
      </c>
      <c r="J286" s="29">
        <v>2.5499999999999998E-2</v>
      </c>
      <c r="K286" s="29">
        <v>2</v>
      </c>
      <c r="L286" s="29">
        <v>1</v>
      </c>
      <c r="M286" s="30" t="str">
        <f t="shared" si="4"/>
        <v>UNFAVORABLE</v>
      </c>
    </row>
    <row r="287" spans="1:13" x14ac:dyDescent="0.2">
      <c r="A287" s="31" t="s">
        <v>176</v>
      </c>
      <c r="B287" s="32" t="s">
        <v>177</v>
      </c>
      <c r="C287" s="32">
        <v>1875</v>
      </c>
      <c r="D287" s="32">
        <v>1601.85</v>
      </c>
      <c r="E287" s="32">
        <v>-49.22</v>
      </c>
      <c r="F287" s="32">
        <v>114.39</v>
      </c>
      <c r="G287" s="32">
        <v>24.33</v>
      </c>
      <c r="H287" s="32">
        <v>65.17</v>
      </c>
      <c r="I287" s="32">
        <v>89.5</v>
      </c>
      <c r="J287" s="32">
        <v>2.5499999999999998E-2</v>
      </c>
      <c r="K287" s="32">
        <v>2</v>
      </c>
      <c r="L287" s="32">
        <v>1</v>
      </c>
      <c r="M287" s="33" t="str">
        <f t="shared" si="4"/>
        <v>UNFAVORABLE</v>
      </c>
    </row>
    <row r="288" spans="1:13" x14ac:dyDescent="0.2">
      <c r="A288" s="34" t="s">
        <v>176</v>
      </c>
      <c r="B288" s="35" t="s">
        <v>177</v>
      </c>
      <c r="C288" s="35">
        <v>1900</v>
      </c>
      <c r="D288" s="35">
        <v>1626.85</v>
      </c>
      <c r="E288" s="35">
        <v>-48.26</v>
      </c>
      <c r="F288" s="35">
        <v>115.92</v>
      </c>
      <c r="G288" s="35">
        <v>24.65</v>
      </c>
      <c r="H288" s="35">
        <v>67.650000000000006</v>
      </c>
      <c r="I288" s="35">
        <v>92.31</v>
      </c>
      <c r="J288" s="35">
        <v>2.5499999999999998E-2</v>
      </c>
      <c r="K288" s="35">
        <v>2</v>
      </c>
      <c r="L288" s="35">
        <v>1</v>
      </c>
      <c r="M288" s="36" t="str">
        <f t="shared" si="4"/>
        <v>UNFAVORABLE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DF34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6" width="21" customWidth="1"/>
    <col min="7" max="7" width="23" customWidth="1"/>
    <col min="8" max="8" width="18" customWidth="1"/>
    <col min="9" max="12" width="21" customWidth="1"/>
    <col min="13" max="13" width="19" customWidth="1"/>
    <col min="14" max="14" width="17" customWidth="1"/>
    <col min="15" max="18" width="21" customWidth="1"/>
    <col min="19" max="19" width="24" customWidth="1"/>
    <col min="20" max="20" width="19" customWidth="1"/>
    <col min="21" max="24" width="21" customWidth="1"/>
    <col min="25" max="25" width="12" customWidth="1"/>
    <col min="26" max="26" width="17" customWidth="1"/>
    <col min="27" max="29" width="21" customWidth="1"/>
    <col min="30" max="30" width="20" customWidth="1"/>
    <col min="31" max="31" width="22" customWidth="1"/>
    <col min="32" max="32" width="18" customWidth="1"/>
    <col min="33" max="35" width="21" customWidth="1"/>
    <col min="36" max="36" width="20" customWidth="1"/>
    <col min="37" max="37" width="16" customWidth="1"/>
    <col min="38" max="38" width="18" customWidth="1"/>
    <col min="39" max="42" width="21" customWidth="1"/>
    <col min="43" max="43" width="25" customWidth="1"/>
    <col min="44" max="44" width="17" customWidth="1"/>
    <col min="45" max="48" width="21" customWidth="1"/>
    <col min="49" max="49" width="12" customWidth="1"/>
    <col min="50" max="50" width="17" customWidth="1"/>
    <col min="51" max="54" width="21" customWidth="1"/>
    <col min="55" max="55" width="19" customWidth="1"/>
    <col min="56" max="56" width="18" customWidth="1"/>
    <col min="57" max="60" width="21" customWidth="1"/>
    <col min="61" max="61" width="24" customWidth="1"/>
    <col min="62" max="62" width="19" customWidth="1"/>
    <col min="63" max="66" width="21" customWidth="1"/>
    <col min="67" max="67" width="22" customWidth="1"/>
    <col min="68" max="68" width="17" customWidth="1"/>
    <col min="69" max="72" width="21" customWidth="1"/>
    <col min="73" max="73" width="22" customWidth="1"/>
    <col min="74" max="74" width="17" customWidth="1"/>
    <col min="75" max="78" width="21" customWidth="1"/>
    <col min="79" max="79" width="22" customWidth="1"/>
    <col min="80" max="80" width="17" customWidth="1"/>
    <col min="81" max="81" width="8" customWidth="1"/>
    <col min="82" max="82" width="15" customWidth="1"/>
    <col min="83" max="83" width="13" customWidth="1"/>
    <col min="84" max="84" width="15" customWidth="1"/>
    <col min="85" max="85" width="12" customWidth="1"/>
    <col min="86" max="86" width="17" customWidth="1"/>
    <col min="87" max="89" width="21" customWidth="1"/>
    <col min="90" max="90" width="20" customWidth="1"/>
    <col min="91" max="91" width="30" customWidth="1"/>
    <col min="92" max="92" width="18" customWidth="1"/>
    <col min="93" max="96" width="21" customWidth="1"/>
    <col min="97" max="97" width="19" customWidth="1"/>
    <col min="98" max="98" width="18" customWidth="1"/>
    <col min="99" max="102" width="21" customWidth="1"/>
    <col min="103" max="103" width="15" customWidth="1"/>
    <col min="104" max="104" width="19" customWidth="1"/>
    <col min="105" max="105" width="9" customWidth="1"/>
    <col min="106" max="106" width="16" customWidth="1"/>
    <col min="107" max="107" width="14" customWidth="1"/>
    <col min="108" max="108" width="16" customWidth="1"/>
    <col min="109" max="109" width="13" customWidth="1"/>
    <col min="110" max="110" width="18" customWidth="1"/>
  </cols>
  <sheetData>
    <row r="1" spans="1:110" x14ac:dyDescent="0.2">
      <c r="A1" s="105" t="s">
        <v>440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10" x14ac:dyDescent="0.2">
      <c r="A2" s="109" t="s">
        <v>441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0" x14ac:dyDescent="0.2">
      <c r="A3" s="25" t="s">
        <v>431</v>
      </c>
      <c r="B3" s="26" t="s">
        <v>432</v>
      </c>
      <c r="C3" s="26" t="s">
        <v>442</v>
      </c>
      <c r="D3" s="26" t="s">
        <v>443</v>
      </c>
      <c r="E3" s="26" t="s">
        <v>444</v>
      </c>
      <c r="F3" s="26" t="s">
        <v>445</v>
      </c>
      <c r="G3" s="26" t="s">
        <v>446</v>
      </c>
      <c r="H3" s="26" t="s">
        <v>447</v>
      </c>
      <c r="I3" s="26" t="s">
        <v>448</v>
      </c>
      <c r="J3" s="26" t="s">
        <v>449</v>
      </c>
      <c r="K3" s="26" t="s">
        <v>450</v>
      </c>
      <c r="L3" s="26" t="s">
        <v>451</v>
      </c>
      <c r="M3" s="26" t="s">
        <v>452</v>
      </c>
      <c r="N3" s="26" t="s">
        <v>453</v>
      </c>
      <c r="O3" s="26" t="s">
        <v>454</v>
      </c>
      <c r="P3" s="26" t="s">
        <v>455</v>
      </c>
      <c r="Q3" s="26" t="s">
        <v>456</v>
      </c>
      <c r="R3" s="26" t="s">
        <v>457</v>
      </c>
      <c r="S3" s="26" t="s">
        <v>458</v>
      </c>
      <c r="T3" s="26" t="s">
        <v>459</v>
      </c>
      <c r="U3" s="26" t="s">
        <v>460</v>
      </c>
      <c r="V3" s="26" t="s">
        <v>461</v>
      </c>
      <c r="W3" s="26" t="s">
        <v>462</v>
      </c>
      <c r="X3" s="26" t="s">
        <v>463</v>
      </c>
      <c r="Y3" s="26" t="s">
        <v>464</v>
      </c>
      <c r="Z3" s="26" t="s">
        <v>465</v>
      </c>
      <c r="AA3" s="26" t="s">
        <v>466</v>
      </c>
      <c r="AB3" s="26" t="s">
        <v>467</v>
      </c>
      <c r="AC3" s="26" t="s">
        <v>468</v>
      </c>
      <c r="AD3" s="26" t="s">
        <v>469</v>
      </c>
      <c r="AE3" s="26" t="s">
        <v>470</v>
      </c>
      <c r="AF3" s="26" t="s">
        <v>471</v>
      </c>
      <c r="AG3" s="26" t="s">
        <v>472</v>
      </c>
      <c r="AH3" s="26" t="s">
        <v>473</v>
      </c>
      <c r="AI3" s="26" t="s">
        <v>474</v>
      </c>
      <c r="AJ3" s="26" t="s">
        <v>475</v>
      </c>
      <c r="AK3" s="26" t="s">
        <v>476</v>
      </c>
      <c r="AL3" s="26" t="s">
        <v>477</v>
      </c>
      <c r="AM3" s="26" t="s">
        <v>478</v>
      </c>
      <c r="AN3" s="26" t="s">
        <v>479</v>
      </c>
      <c r="AO3" s="26" t="s">
        <v>480</v>
      </c>
      <c r="AP3" s="26" t="s">
        <v>481</v>
      </c>
      <c r="AQ3" s="26" t="s">
        <v>482</v>
      </c>
      <c r="AR3" s="26" t="s">
        <v>483</v>
      </c>
      <c r="AS3" s="26" t="s">
        <v>484</v>
      </c>
      <c r="AT3" s="26" t="s">
        <v>485</v>
      </c>
      <c r="AU3" s="26" t="s">
        <v>486</v>
      </c>
      <c r="AV3" s="26" t="s">
        <v>487</v>
      </c>
      <c r="AW3" s="26" t="s">
        <v>488</v>
      </c>
      <c r="AX3" s="26" t="s">
        <v>489</v>
      </c>
      <c r="AY3" s="26" t="s">
        <v>490</v>
      </c>
      <c r="AZ3" s="26" t="s">
        <v>491</v>
      </c>
      <c r="BA3" s="26" t="s">
        <v>492</v>
      </c>
      <c r="BB3" s="26" t="s">
        <v>493</v>
      </c>
      <c r="BC3" s="26" t="s">
        <v>494</v>
      </c>
      <c r="BD3" s="26" t="s">
        <v>495</v>
      </c>
      <c r="BE3" s="26" t="s">
        <v>496</v>
      </c>
      <c r="BF3" s="26" t="s">
        <v>497</v>
      </c>
      <c r="BG3" s="26" t="s">
        <v>498</v>
      </c>
      <c r="BH3" s="26" t="s">
        <v>499</v>
      </c>
      <c r="BI3" s="26" t="s">
        <v>500</v>
      </c>
      <c r="BJ3" s="26" t="s">
        <v>501</v>
      </c>
      <c r="BK3" s="26" t="s">
        <v>502</v>
      </c>
      <c r="BL3" s="26" t="s">
        <v>503</v>
      </c>
      <c r="BM3" s="26" t="s">
        <v>504</v>
      </c>
      <c r="BN3" s="26" t="s">
        <v>505</v>
      </c>
      <c r="BO3" s="26" t="s">
        <v>506</v>
      </c>
      <c r="BP3" s="26" t="s">
        <v>507</v>
      </c>
      <c r="BQ3" s="26" t="s">
        <v>508</v>
      </c>
      <c r="BR3" s="26" t="s">
        <v>509</v>
      </c>
      <c r="BS3" s="26" t="s">
        <v>510</v>
      </c>
      <c r="BT3" s="26" t="s">
        <v>511</v>
      </c>
      <c r="BU3" s="26" t="s">
        <v>512</v>
      </c>
      <c r="BV3" s="26" t="s">
        <v>513</v>
      </c>
      <c r="BW3" s="26" t="s">
        <v>514</v>
      </c>
      <c r="BX3" s="26" t="s">
        <v>515</v>
      </c>
      <c r="BY3" s="26" t="s">
        <v>516</v>
      </c>
      <c r="BZ3" s="26" t="s">
        <v>517</v>
      </c>
      <c r="CA3" s="26" t="s">
        <v>518</v>
      </c>
      <c r="CB3" s="26" t="s">
        <v>519</v>
      </c>
      <c r="CC3" s="26" t="s">
        <v>520</v>
      </c>
      <c r="CD3" s="26" t="s">
        <v>521</v>
      </c>
      <c r="CE3" s="26" t="s">
        <v>522</v>
      </c>
      <c r="CF3" s="26" t="s">
        <v>523</v>
      </c>
      <c r="CG3" s="26" t="s">
        <v>524</v>
      </c>
      <c r="CH3" s="26" t="s">
        <v>525</v>
      </c>
      <c r="CI3" s="26" t="s">
        <v>526</v>
      </c>
      <c r="CJ3" s="26" t="s">
        <v>527</v>
      </c>
      <c r="CK3" s="26" t="s">
        <v>528</v>
      </c>
      <c r="CL3" s="26" t="s">
        <v>529</v>
      </c>
      <c r="CM3" s="26" t="s">
        <v>530</v>
      </c>
      <c r="CN3" s="26" t="s">
        <v>531</v>
      </c>
      <c r="CO3" s="26" t="s">
        <v>532</v>
      </c>
      <c r="CP3" s="26" t="s">
        <v>533</v>
      </c>
      <c r="CQ3" s="26" t="s">
        <v>534</v>
      </c>
      <c r="CR3" s="26" t="s">
        <v>535</v>
      </c>
      <c r="CS3" s="26" t="s">
        <v>536</v>
      </c>
      <c r="CT3" s="26" t="s">
        <v>537</v>
      </c>
      <c r="CU3" s="26" t="s">
        <v>538</v>
      </c>
      <c r="CV3" s="26" t="s">
        <v>539</v>
      </c>
      <c r="CW3" s="26" t="s">
        <v>540</v>
      </c>
      <c r="CX3" s="26" t="s">
        <v>541</v>
      </c>
      <c r="CY3" s="26" t="s">
        <v>542</v>
      </c>
      <c r="CZ3" s="26" t="s">
        <v>543</v>
      </c>
      <c r="DA3" s="26" t="s">
        <v>544</v>
      </c>
      <c r="DB3" s="26" t="s">
        <v>545</v>
      </c>
      <c r="DC3" s="26" t="s">
        <v>546</v>
      </c>
      <c r="DD3" s="26" t="s">
        <v>547</v>
      </c>
      <c r="DE3" s="26" t="s">
        <v>548</v>
      </c>
      <c r="DF3" s="27" t="s">
        <v>549</v>
      </c>
    </row>
    <row r="4" spans="1:110" x14ac:dyDescent="0.2">
      <c r="A4" s="28">
        <v>500</v>
      </c>
      <c r="B4" s="29">
        <v>226.85</v>
      </c>
      <c r="C4" s="29">
        <v>-73444.478517814874</v>
      </c>
      <c r="D4" s="29">
        <v>-73389.029420697741</v>
      </c>
      <c r="E4" s="29">
        <v>-18012.016129989239</v>
      </c>
      <c r="F4" s="29">
        <v>-264411.73480703239</v>
      </c>
      <c r="G4" s="29" t="s">
        <v>550</v>
      </c>
      <c r="H4" s="29" t="s">
        <v>551</v>
      </c>
      <c r="I4" s="29">
        <v>-89642.550680008266</v>
      </c>
      <c r="J4" s="29">
        <v>-89642.550680008266</v>
      </c>
      <c r="K4" s="29">
        <v>-18012.016129989239</v>
      </c>
      <c r="L4" s="29">
        <v>-218339.09868015471</v>
      </c>
      <c r="M4" s="29" t="s">
        <v>552</v>
      </c>
      <c r="N4" s="29" t="s">
        <v>552</v>
      </c>
      <c r="O4" s="29">
        <v>-341247.42019991123</v>
      </c>
      <c r="P4" s="29">
        <v>-341247.42019991123</v>
      </c>
      <c r="Q4" s="29">
        <v>-15643.62322622443</v>
      </c>
      <c r="R4" s="29">
        <v>-1012426.164584838</v>
      </c>
      <c r="S4" s="29" t="s">
        <v>553</v>
      </c>
      <c r="T4" s="29" t="s">
        <v>554</v>
      </c>
      <c r="U4" s="29">
        <v>-308692.02616847301</v>
      </c>
      <c r="V4" s="29">
        <v>-308692.02616847301</v>
      </c>
      <c r="W4" s="29">
        <v>-17846.11191768296</v>
      </c>
      <c r="X4" s="29">
        <v>-1094868.8090586259</v>
      </c>
      <c r="Y4" s="29" t="s">
        <v>555</v>
      </c>
      <c r="Z4" s="29" t="s">
        <v>555</v>
      </c>
      <c r="AA4" s="29">
        <v>-311415.67977228691</v>
      </c>
      <c r="AB4" s="29">
        <v>-311156.36762840452</v>
      </c>
      <c r="AC4" s="29">
        <v>-10664.61840153179</v>
      </c>
      <c r="AD4" s="29">
        <v>-819375.34913542902</v>
      </c>
      <c r="AE4" s="29" t="s">
        <v>556</v>
      </c>
      <c r="AF4" s="29" t="s">
        <v>557</v>
      </c>
      <c r="AG4" s="29">
        <v>-323627.46031576529</v>
      </c>
      <c r="AH4" s="29">
        <v>-323355.93645950872</v>
      </c>
      <c r="AI4" s="29">
        <v>-16901.09475635301</v>
      </c>
      <c r="AJ4" s="29">
        <v>-849774.2144110431</v>
      </c>
      <c r="AK4" s="29" t="s">
        <v>558</v>
      </c>
      <c r="AL4" s="29" t="s">
        <v>559</v>
      </c>
      <c r="AM4" s="29">
        <v>-151649.5267927353</v>
      </c>
      <c r="AN4" s="29">
        <v>-151649.5267927353</v>
      </c>
      <c r="AO4" s="29">
        <v>-15154.712550943859</v>
      </c>
      <c r="AP4" s="29">
        <v>-472081.61028915353</v>
      </c>
      <c r="AQ4" s="29" t="s">
        <v>560</v>
      </c>
      <c r="AR4" s="29" t="s">
        <v>561</v>
      </c>
      <c r="AS4" s="29">
        <v>-328264.21832715411</v>
      </c>
      <c r="AT4" s="29">
        <v>-328264.21832715411</v>
      </c>
      <c r="AU4" s="29">
        <v>-22354.31086087073</v>
      </c>
      <c r="AV4" s="29">
        <v>-1164141.1798069749</v>
      </c>
      <c r="AW4" s="29" t="s">
        <v>555</v>
      </c>
      <c r="AX4" s="29" t="s">
        <v>555</v>
      </c>
      <c r="AY4" s="29">
        <v>-376299.97049321211</v>
      </c>
      <c r="AZ4" s="29">
        <v>-375975.77405860869</v>
      </c>
      <c r="BA4" s="29">
        <v>-21167.402028869768</v>
      </c>
      <c r="BB4" s="29">
        <v>-1003525.437670866</v>
      </c>
      <c r="BC4" s="29" t="s">
        <v>562</v>
      </c>
      <c r="BD4" s="29" t="s">
        <v>563</v>
      </c>
      <c r="BE4" s="29">
        <v>-235244.08745810791</v>
      </c>
      <c r="BF4" s="29">
        <v>-235244.08745810791</v>
      </c>
      <c r="BG4" s="29">
        <v>-13193.085379385209</v>
      </c>
      <c r="BH4" s="29">
        <v>-662349.10590794624</v>
      </c>
      <c r="BI4" s="29" t="s">
        <v>554</v>
      </c>
      <c r="BJ4" s="29" t="s">
        <v>554</v>
      </c>
      <c r="BK4" s="29">
        <v>-209433.61165807341</v>
      </c>
      <c r="BL4" s="29">
        <v>-209433.611658012</v>
      </c>
      <c r="BM4" s="29">
        <v>-17713.156447427598</v>
      </c>
      <c r="BN4" s="29">
        <v>-698101.06195753836</v>
      </c>
      <c r="BO4" s="29" t="s">
        <v>564</v>
      </c>
      <c r="BP4" s="29" t="s">
        <v>555</v>
      </c>
      <c r="BQ4" s="29">
        <v>-130720.41495319729</v>
      </c>
      <c r="BR4" s="29">
        <v>-130720.41495319729</v>
      </c>
      <c r="BS4" s="29">
        <v>-16450.817956763629</v>
      </c>
      <c r="BT4" s="29">
        <v>-385772.95211936219</v>
      </c>
      <c r="BU4" s="29" t="s">
        <v>555</v>
      </c>
      <c r="BV4" s="29" t="s">
        <v>555</v>
      </c>
      <c r="BW4" s="29">
        <v>-133470.0418480355</v>
      </c>
      <c r="BX4" s="29">
        <v>-133470.04184779149</v>
      </c>
      <c r="BY4" s="29">
        <v>-16529.300954615559</v>
      </c>
      <c r="BZ4" s="29">
        <v>-396614.49370301078</v>
      </c>
      <c r="CA4" s="29" t="s">
        <v>565</v>
      </c>
      <c r="CB4" s="29" t="s">
        <v>555</v>
      </c>
      <c r="CC4" s="29"/>
      <c r="CD4" s="29"/>
      <c r="CE4" s="29"/>
      <c r="CF4" s="29">
        <v>-127614.51300000001</v>
      </c>
      <c r="CG4" s="29"/>
      <c r="CH4" s="29" t="s">
        <v>566</v>
      </c>
      <c r="CI4" s="29"/>
      <c r="CJ4" s="29"/>
      <c r="CK4" s="29"/>
      <c r="CL4" s="29"/>
      <c r="CM4" s="29" t="s">
        <v>567</v>
      </c>
      <c r="CN4" s="29"/>
      <c r="CO4" s="29">
        <v>-232013.4347647992</v>
      </c>
      <c r="CP4" s="29">
        <v>-232013.4347647992</v>
      </c>
      <c r="CQ4" s="29">
        <v>-16917.984959153171</v>
      </c>
      <c r="CR4" s="29">
        <v>-531896.15759421536</v>
      </c>
      <c r="CS4" s="29" t="s">
        <v>568</v>
      </c>
      <c r="CT4" s="29" t="s">
        <v>568</v>
      </c>
      <c r="CU4" s="29">
        <v>-372348.44967683969</v>
      </c>
      <c r="CV4" s="29">
        <v>-372348.44967683969</v>
      </c>
      <c r="CW4" s="29">
        <v>-30055.177989998061</v>
      </c>
      <c r="CX4" s="29">
        <v>-1096880.856489568</v>
      </c>
      <c r="CY4" s="29" t="s">
        <v>569</v>
      </c>
      <c r="CZ4" s="29" t="s">
        <v>561</v>
      </c>
      <c r="DA4" s="29"/>
      <c r="DB4" s="29"/>
      <c r="DC4" s="29"/>
      <c r="DD4" s="29">
        <v>-1125260.7413000001</v>
      </c>
      <c r="DE4" s="29"/>
      <c r="DF4" s="30" t="s">
        <v>566</v>
      </c>
    </row>
    <row r="5" spans="1:110" x14ac:dyDescent="0.2">
      <c r="A5" s="31">
        <v>550</v>
      </c>
      <c r="B5" s="32">
        <v>276.85000000000002</v>
      </c>
      <c r="C5" s="32">
        <v>-75626.290339990272</v>
      </c>
      <c r="D5" s="32">
        <v>-75571.035279186632</v>
      </c>
      <c r="E5" s="32">
        <v>-20387.80605459397</v>
      </c>
      <c r="F5" s="32">
        <v>-256894.6403784398</v>
      </c>
      <c r="G5" s="32" t="s">
        <v>550</v>
      </c>
      <c r="H5" s="32" t="s">
        <v>551</v>
      </c>
      <c r="I5" s="32">
        <v>-91377.314571811759</v>
      </c>
      <c r="J5" s="32">
        <v>-91377.314571811759</v>
      </c>
      <c r="K5" s="32">
        <v>-20387.80605459397</v>
      </c>
      <c r="L5" s="32">
        <v>-209421.7687349332</v>
      </c>
      <c r="M5" s="32" t="s">
        <v>552</v>
      </c>
      <c r="N5" s="32" t="s">
        <v>552</v>
      </c>
      <c r="O5" s="32">
        <v>-342293.34676766122</v>
      </c>
      <c r="P5" s="32">
        <v>-342293.34676766122</v>
      </c>
      <c r="Q5" s="32">
        <v>-17787.564821433629</v>
      </c>
      <c r="R5" s="32">
        <v>-1001949.1920205</v>
      </c>
      <c r="S5" s="32" t="s">
        <v>553</v>
      </c>
      <c r="T5" s="32" t="s">
        <v>554</v>
      </c>
      <c r="U5" s="32">
        <v>-309964.33823986468</v>
      </c>
      <c r="V5" s="32">
        <v>-309964.33823986468</v>
      </c>
      <c r="W5" s="32">
        <v>-20217.612415288029</v>
      </c>
      <c r="X5" s="32">
        <v>-1084110.250685757</v>
      </c>
      <c r="Y5" s="32" t="s">
        <v>555</v>
      </c>
      <c r="Z5" s="32" t="s">
        <v>555</v>
      </c>
      <c r="AA5" s="32">
        <v>-312606.92445298529</v>
      </c>
      <c r="AB5" s="32">
        <v>-312351.97346725379</v>
      </c>
      <c r="AC5" s="32">
        <v>-12227.26954835893</v>
      </c>
      <c r="AD5" s="32">
        <v>-810281.62636747106</v>
      </c>
      <c r="AE5" s="32" t="s">
        <v>556</v>
      </c>
      <c r="AF5" s="32" t="s">
        <v>557</v>
      </c>
      <c r="AG5" s="32">
        <v>-325057.23939028359</v>
      </c>
      <c r="AH5" s="32">
        <v>-324789.83802967018</v>
      </c>
      <c r="AI5" s="32">
        <v>-19193.486747178049</v>
      </c>
      <c r="AJ5" s="32">
        <v>-840666.35398054705</v>
      </c>
      <c r="AK5" s="32" t="s">
        <v>558</v>
      </c>
      <c r="AL5" s="32" t="s">
        <v>559</v>
      </c>
      <c r="AM5" s="32">
        <v>-153434.73754917059</v>
      </c>
      <c r="AN5" s="32">
        <v>-153434.73754917059</v>
      </c>
      <c r="AO5" s="32">
        <v>-17286.51894002394</v>
      </c>
      <c r="AP5" s="32">
        <v>-463854.03487350862</v>
      </c>
      <c r="AQ5" s="32" t="s">
        <v>560</v>
      </c>
      <c r="AR5" s="32" t="s">
        <v>561</v>
      </c>
      <c r="AS5" s="32">
        <v>-329874.4648137209</v>
      </c>
      <c r="AT5" s="32">
        <v>-329874.4648137209</v>
      </c>
      <c r="AU5" s="32">
        <v>-25197.4263664586</v>
      </c>
      <c r="AV5" s="32">
        <v>-1153791.1290788399</v>
      </c>
      <c r="AW5" s="32" t="s">
        <v>555</v>
      </c>
      <c r="AX5" s="32" t="s">
        <v>555</v>
      </c>
      <c r="AY5" s="32">
        <v>-377725.01176247583</v>
      </c>
      <c r="AZ5" s="32">
        <v>-377404.94268943492</v>
      </c>
      <c r="BA5" s="32">
        <v>-23895.673153512791</v>
      </c>
      <c r="BB5" s="32">
        <v>-993967.48469078843</v>
      </c>
      <c r="BC5" s="32" t="s">
        <v>562</v>
      </c>
      <c r="BD5" s="32" t="s">
        <v>563</v>
      </c>
      <c r="BE5" s="32">
        <v>-236695.34938849011</v>
      </c>
      <c r="BF5" s="32">
        <v>-236695.3493884902</v>
      </c>
      <c r="BG5" s="32">
        <v>-15077.585701457019</v>
      </c>
      <c r="BH5" s="32">
        <v>-653569.17291656521</v>
      </c>
      <c r="BI5" s="32" t="s">
        <v>554</v>
      </c>
      <c r="BJ5" s="32" t="s">
        <v>554</v>
      </c>
      <c r="BK5" s="32">
        <v>-211574.21931906519</v>
      </c>
      <c r="BL5" s="32">
        <v>-211574.21931827089</v>
      </c>
      <c r="BM5" s="32">
        <v>-20127.466777080579</v>
      </c>
      <c r="BN5" s="32">
        <v>-690730.06627897394</v>
      </c>
      <c r="BO5" s="32" t="s">
        <v>564</v>
      </c>
      <c r="BP5" s="32" t="s">
        <v>555</v>
      </c>
      <c r="BQ5" s="32">
        <v>-132399.19040326119</v>
      </c>
      <c r="BR5" s="32">
        <v>-132399.19040326119</v>
      </c>
      <c r="BS5" s="32">
        <v>-18734.613723185681</v>
      </c>
      <c r="BT5" s="32">
        <v>-376815.65672354749</v>
      </c>
      <c r="BU5" s="32" t="s">
        <v>555</v>
      </c>
      <c r="BV5" s="32" t="s">
        <v>555</v>
      </c>
      <c r="BW5" s="32">
        <v>-135554.631549613</v>
      </c>
      <c r="BX5" s="32">
        <v>-135554.63154687831</v>
      </c>
      <c r="BY5" s="32">
        <v>-18788.803438479179</v>
      </c>
      <c r="BZ5" s="32">
        <v>-389329.04187836772</v>
      </c>
      <c r="CA5" s="32" t="s">
        <v>565</v>
      </c>
      <c r="CB5" s="32" t="s">
        <v>555</v>
      </c>
      <c r="CC5" s="32"/>
      <c r="CD5" s="32"/>
      <c r="CE5" s="32"/>
      <c r="CF5" s="32">
        <v>-129999.3152</v>
      </c>
      <c r="CG5" s="32"/>
      <c r="CH5" s="32" t="s">
        <v>566</v>
      </c>
      <c r="CI5" s="32"/>
      <c r="CJ5" s="32"/>
      <c r="CK5" s="32"/>
      <c r="CL5" s="32"/>
      <c r="CM5" s="32" t="s">
        <v>567</v>
      </c>
      <c r="CN5" s="32"/>
      <c r="CO5" s="32">
        <v>-233523.59765656461</v>
      </c>
      <c r="CP5" s="32">
        <v>-233523.59765656461</v>
      </c>
      <c r="CQ5" s="32">
        <v>-19185.692402690751</v>
      </c>
      <c r="CR5" s="32">
        <v>-523205.6420731023</v>
      </c>
      <c r="CS5" s="32" t="s">
        <v>570</v>
      </c>
      <c r="CT5" s="32" t="s">
        <v>568</v>
      </c>
      <c r="CU5" s="32">
        <v>-374280.06966588798</v>
      </c>
      <c r="CV5" s="32">
        <v>-374280.06966588798</v>
      </c>
      <c r="CW5" s="32">
        <v>-33674.504771579777</v>
      </c>
      <c r="CX5" s="32">
        <v>-1087389.0150810611</v>
      </c>
      <c r="CY5" s="32" t="s">
        <v>569</v>
      </c>
      <c r="CZ5" s="32" t="s">
        <v>561</v>
      </c>
      <c r="DA5" s="32"/>
      <c r="DB5" s="32"/>
      <c r="DC5" s="32"/>
      <c r="DD5" s="32">
        <v>-1130278.4682</v>
      </c>
      <c r="DE5" s="32"/>
      <c r="DF5" s="33" t="s">
        <v>566</v>
      </c>
    </row>
    <row r="6" spans="1:110" x14ac:dyDescent="0.2">
      <c r="A6" s="28">
        <v>600</v>
      </c>
      <c r="B6" s="29">
        <v>326.85000000000002</v>
      </c>
      <c r="C6" s="29">
        <v>-77918.123733258952</v>
      </c>
      <c r="D6" s="29">
        <v>-77863.073068316575</v>
      </c>
      <c r="E6" s="29">
        <v>-22883.973990351089</v>
      </c>
      <c r="F6" s="29">
        <v>-249412.37126428841</v>
      </c>
      <c r="G6" s="29" t="s">
        <v>550</v>
      </c>
      <c r="H6" s="29" t="s">
        <v>551</v>
      </c>
      <c r="I6" s="29">
        <v>-93226.430187876933</v>
      </c>
      <c r="J6" s="29">
        <v>-93226.430187876933</v>
      </c>
      <c r="K6" s="29">
        <v>-22883.973990351089</v>
      </c>
      <c r="L6" s="29">
        <v>-200577.2975969447</v>
      </c>
      <c r="M6" s="29" t="s">
        <v>571</v>
      </c>
      <c r="N6" s="29" t="s">
        <v>552</v>
      </c>
      <c r="O6" s="29">
        <v>-343439.0439761107</v>
      </c>
      <c r="P6" s="29">
        <v>-343439.04397611058</v>
      </c>
      <c r="Q6" s="29">
        <v>-20056.834329131209</v>
      </c>
      <c r="R6" s="29">
        <v>-991493.89230766625</v>
      </c>
      <c r="S6" s="29" t="s">
        <v>553</v>
      </c>
      <c r="T6" s="29" t="s">
        <v>554</v>
      </c>
      <c r="U6" s="29">
        <v>-311342.511803962</v>
      </c>
      <c r="V6" s="29">
        <v>-311342.511803962</v>
      </c>
      <c r="W6" s="29">
        <v>-22714.972370724521</v>
      </c>
      <c r="X6" s="29">
        <v>-1073379.6273005379</v>
      </c>
      <c r="Y6" s="29" t="s">
        <v>555</v>
      </c>
      <c r="Z6" s="29" t="s">
        <v>555</v>
      </c>
      <c r="AA6" s="29">
        <v>-313893.4722523528</v>
      </c>
      <c r="AB6" s="29">
        <v>-313642.85901768738</v>
      </c>
      <c r="AC6" s="29">
        <v>-13898.0831646358</v>
      </c>
      <c r="AD6" s="29">
        <v>-801221.85841856163</v>
      </c>
      <c r="AE6" s="29" t="s">
        <v>556</v>
      </c>
      <c r="AF6" s="29" t="s">
        <v>557</v>
      </c>
      <c r="AG6" s="29">
        <v>-326591.82859267661</v>
      </c>
      <c r="AH6" s="29">
        <v>-326328.44455544569</v>
      </c>
      <c r="AI6" s="29">
        <v>-21615.89247530315</v>
      </c>
      <c r="AJ6" s="29">
        <v>-831599.11812886561</v>
      </c>
      <c r="AK6" s="29" t="s">
        <v>558</v>
      </c>
      <c r="AL6" s="29" t="s">
        <v>559</v>
      </c>
      <c r="AM6" s="29">
        <v>-155350.43787548589</v>
      </c>
      <c r="AN6" s="29">
        <v>-155350.43787548589</v>
      </c>
      <c r="AO6" s="29">
        <v>-19557.48902624624</v>
      </c>
      <c r="AP6" s="29">
        <v>-455726.29827559029</v>
      </c>
      <c r="AQ6" s="29" t="s">
        <v>560</v>
      </c>
      <c r="AR6" s="29" t="s">
        <v>561</v>
      </c>
      <c r="AS6" s="29">
        <v>-331598.68674156728</v>
      </c>
      <c r="AT6" s="29">
        <v>-331598.68674156728</v>
      </c>
      <c r="AU6" s="29">
        <v>-28174.364524277429</v>
      </c>
      <c r="AV6" s="29">
        <v>-1143485.5427438531</v>
      </c>
      <c r="AW6" s="29" t="s">
        <v>555</v>
      </c>
      <c r="AX6" s="29" t="s">
        <v>555</v>
      </c>
      <c r="AY6" s="29">
        <v>-379254.69659897848</v>
      </c>
      <c r="AZ6" s="29">
        <v>-378938.72213996662</v>
      </c>
      <c r="BA6" s="29">
        <v>-26754.74634978818</v>
      </c>
      <c r="BB6" s="29">
        <v>-984448.8682732865</v>
      </c>
      <c r="BC6" s="29" t="s">
        <v>562</v>
      </c>
      <c r="BD6" s="29" t="s">
        <v>563</v>
      </c>
      <c r="BE6" s="29">
        <v>-238255.13517509191</v>
      </c>
      <c r="BF6" s="29">
        <v>-238255.1351750918</v>
      </c>
      <c r="BG6" s="29">
        <v>-17083.08659442707</v>
      </c>
      <c r="BH6" s="29">
        <v>-644845.85995054245</v>
      </c>
      <c r="BI6" s="29" t="s">
        <v>554</v>
      </c>
      <c r="BJ6" s="29" t="s">
        <v>554</v>
      </c>
      <c r="BK6" s="29">
        <v>-213827.81617871739</v>
      </c>
      <c r="BL6" s="29">
        <v>-213827.81617220541</v>
      </c>
      <c r="BM6" s="29">
        <v>-22683.170407826699</v>
      </c>
      <c r="BN6" s="29">
        <v>-683384.44872535521</v>
      </c>
      <c r="BO6" s="29" t="s">
        <v>564</v>
      </c>
      <c r="BP6" s="29" t="s">
        <v>555</v>
      </c>
      <c r="BQ6" s="29">
        <v>-134207.65031118161</v>
      </c>
      <c r="BR6" s="29">
        <v>-134207.65031118161</v>
      </c>
      <c r="BS6" s="29">
        <v>-21169.097427765519</v>
      </c>
      <c r="BT6" s="29">
        <v>-367931.93121533439</v>
      </c>
      <c r="BU6" s="29" t="s">
        <v>555</v>
      </c>
      <c r="BV6" s="29" t="s">
        <v>555</v>
      </c>
      <c r="BW6" s="29">
        <v>-137758.1796260011</v>
      </c>
      <c r="BX6" s="29">
        <v>-137758.17960551541</v>
      </c>
      <c r="BY6" s="29">
        <v>-21179.155497197829</v>
      </c>
      <c r="BZ6" s="29">
        <v>-382113.93233574799</v>
      </c>
      <c r="CA6" s="29" t="s">
        <v>565</v>
      </c>
      <c r="CB6" s="29" t="s">
        <v>555</v>
      </c>
      <c r="CC6" s="29"/>
      <c r="CD6" s="29"/>
      <c r="CE6" s="29"/>
      <c r="CF6" s="29">
        <v>-132502.22289999999</v>
      </c>
      <c r="CG6" s="29"/>
      <c r="CH6" s="29" t="s">
        <v>566</v>
      </c>
      <c r="CI6" s="29">
        <v>-262962.27111509087</v>
      </c>
      <c r="CJ6" s="29">
        <v>-262962.27111509087</v>
      </c>
      <c r="CK6" s="29">
        <v>-5351.8620385418326</v>
      </c>
      <c r="CL6" s="29">
        <v>-742844.61249171977</v>
      </c>
      <c r="CM6" s="29" t="s">
        <v>572</v>
      </c>
      <c r="CN6" s="29" t="s">
        <v>573</v>
      </c>
      <c r="CO6" s="29">
        <v>-235135.00050586191</v>
      </c>
      <c r="CP6" s="29">
        <v>-235135.00050586191</v>
      </c>
      <c r="CQ6" s="29">
        <v>-21575.627128650129</v>
      </c>
      <c r="CR6" s="29">
        <v>-514557.02453963249</v>
      </c>
      <c r="CS6" s="29" t="s">
        <v>568</v>
      </c>
      <c r="CT6" s="29" t="s">
        <v>568</v>
      </c>
      <c r="CU6" s="29">
        <v>-376323.81553025061</v>
      </c>
      <c r="CV6" s="29">
        <v>-376323.81553025061</v>
      </c>
      <c r="CW6" s="29">
        <v>-37452.309148173728</v>
      </c>
      <c r="CX6" s="29">
        <v>-1077915.831062743</v>
      </c>
      <c r="CY6" s="29" t="s">
        <v>569</v>
      </c>
      <c r="CZ6" s="29" t="s">
        <v>561</v>
      </c>
      <c r="DA6" s="29"/>
      <c r="DB6" s="29"/>
      <c r="DC6" s="29"/>
      <c r="DD6" s="29">
        <v>-1135625.0341</v>
      </c>
      <c r="DE6" s="29"/>
      <c r="DF6" s="30" t="s">
        <v>566</v>
      </c>
    </row>
    <row r="7" spans="1:110" x14ac:dyDescent="0.2">
      <c r="A7" s="31">
        <v>650</v>
      </c>
      <c r="B7" s="32">
        <v>376.85</v>
      </c>
      <c r="C7" s="32">
        <v>-80312.452398651338</v>
      </c>
      <c r="D7" s="32">
        <v>-80257.615117140362</v>
      </c>
      <c r="E7" s="32">
        <v>-25491.6220721397</v>
      </c>
      <c r="F7" s="32">
        <v>-241965.31065739639</v>
      </c>
      <c r="G7" s="32" t="s">
        <v>550</v>
      </c>
      <c r="H7" s="32" t="s">
        <v>551</v>
      </c>
      <c r="I7" s="32">
        <v>-95181.939736683838</v>
      </c>
      <c r="J7" s="32">
        <v>-95181.939736683838</v>
      </c>
      <c r="K7" s="32">
        <v>-25491.6220721397</v>
      </c>
      <c r="L7" s="32">
        <v>-191801.59935650311</v>
      </c>
      <c r="M7" s="32" t="s">
        <v>571</v>
      </c>
      <c r="N7" s="32" t="s">
        <v>552</v>
      </c>
      <c r="O7" s="32">
        <v>-344678.58176566771</v>
      </c>
      <c r="P7" s="32">
        <v>-344678.58176566771</v>
      </c>
      <c r="Q7" s="32">
        <v>-22443.34363530155</v>
      </c>
      <c r="R7" s="32">
        <v>-981061.23225920368</v>
      </c>
      <c r="S7" s="32" t="s">
        <v>553</v>
      </c>
      <c r="T7" s="32" t="s">
        <v>554</v>
      </c>
      <c r="U7" s="32">
        <v>-312819.3102422916</v>
      </c>
      <c r="V7" s="32">
        <v>-312819.3102422916</v>
      </c>
      <c r="W7" s="32">
        <v>-25329.832948179399</v>
      </c>
      <c r="X7" s="32">
        <v>-1062674.659626855</v>
      </c>
      <c r="Y7" s="32" t="s">
        <v>555</v>
      </c>
      <c r="Z7" s="32" t="s">
        <v>555</v>
      </c>
      <c r="AA7" s="32">
        <v>-315269.71927057888</v>
      </c>
      <c r="AB7" s="32">
        <v>-315023.42100903118</v>
      </c>
      <c r="AC7" s="32">
        <v>-15669.6162230994</v>
      </c>
      <c r="AD7" s="32">
        <v>-792196.62614268437</v>
      </c>
      <c r="AE7" s="32" t="s">
        <v>556</v>
      </c>
      <c r="AF7" s="32" t="s">
        <v>557</v>
      </c>
      <c r="AG7" s="32">
        <v>-328224.18820413301</v>
      </c>
      <c r="AH7" s="32">
        <v>-327964.93547601101</v>
      </c>
      <c r="AI7" s="32">
        <v>-24159.61715744606</v>
      </c>
      <c r="AJ7" s="32">
        <v>-822570.03200899984</v>
      </c>
      <c r="AK7" s="32" t="s">
        <v>558</v>
      </c>
      <c r="AL7" s="32" t="s">
        <v>559</v>
      </c>
      <c r="AM7" s="32">
        <v>-157391.39867916831</v>
      </c>
      <c r="AN7" s="32">
        <v>-157391.39867916831</v>
      </c>
      <c r="AO7" s="32">
        <v>-21961.619885454511</v>
      </c>
      <c r="AP7" s="32">
        <v>-447699.43949981133</v>
      </c>
      <c r="AQ7" s="32" t="s">
        <v>560</v>
      </c>
      <c r="AR7" s="32" t="s">
        <v>561</v>
      </c>
      <c r="AS7" s="32">
        <v>-333428.66242145828</v>
      </c>
      <c r="AT7" s="32">
        <v>-333428.66242145828</v>
      </c>
      <c r="AU7" s="32">
        <v>-31277.988079300179</v>
      </c>
      <c r="AV7" s="32">
        <v>-1133215.7580812799</v>
      </c>
      <c r="AW7" s="32" t="s">
        <v>555</v>
      </c>
      <c r="AX7" s="32" t="s">
        <v>555</v>
      </c>
      <c r="AY7" s="32">
        <v>-380881.82258815708</v>
      </c>
      <c r="AZ7" s="32">
        <v>-380569.91222329182</v>
      </c>
      <c r="BA7" s="32">
        <v>-29735.679435168629</v>
      </c>
      <c r="BB7" s="32">
        <v>-974966.87288334966</v>
      </c>
      <c r="BC7" s="32" t="s">
        <v>562</v>
      </c>
      <c r="BD7" s="32" t="s">
        <v>563</v>
      </c>
      <c r="BE7" s="32">
        <v>-239915.5552222011</v>
      </c>
      <c r="BF7" s="32">
        <v>-239915.5552222011</v>
      </c>
      <c r="BG7" s="32">
        <v>-19201.42657590162</v>
      </c>
      <c r="BH7" s="32">
        <v>-636173.69986018189</v>
      </c>
      <c r="BI7" s="32" t="s">
        <v>554</v>
      </c>
      <c r="BJ7" s="32" t="s">
        <v>554</v>
      </c>
      <c r="BK7" s="32">
        <v>-216186.24262122609</v>
      </c>
      <c r="BL7" s="32">
        <v>-216186.2425827964</v>
      </c>
      <c r="BM7" s="32">
        <v>-25371.835681903762</v>
      </c>
      <c r="BN7" s="32">
        <v>-676058.38367514382</v>
      </c>
      <c r="BO7" s="32" t="s">
        <v>564</v>
      </c>
      <c r="BP7" s="32" t="s">
        <v>555</v>
      </c>
      <c r="BQ7" s="32">
        <v>-136130.72171682451</v>
      </c>
      <c r="BR7" s="32">
        <v>-136130.72171671901</v>
      </c>
      <c r="BS7" s="32">
        <v>-23753.60389776995</v>
      </c>
      <c r="BT7" s="32">
        <v>-359072.76362580532</v>
      </c>
      <c r="BU7" s="32" t="s">
        <v>574</v>
      </c>
      <c r="BV7" s="32" t="s">
        <v>555</v>
      </c>
      <c r="BW7" s="32">
        <v>-140072.0756629644</v>
      </c>
      <c r="BX7" s="32">
        <v>-140072.07555036689</v>
      </c>
      <c r="BY7" s="32">
        <v>-23692.248204634408</v>
      </c>
      <c r="BZ7" s="32">
        <v>-374960.89079663588</v>
      </c>
      <c r="CA7" s="32" t="s">
        <v>565</v>
      </c>
      <c r="CB7" s="32" t="s">
        <v>555</v>
      </c>
      <c r="CC7" s="32"/>
      <c r="CD7" s="32"/>
      <c r="CE7" s="32"/>
      <c r="CF7" s="32">
        <v>-135117.1121</v>
      </c>
      <c r="CG7" s="32"/>
      <c r="CH7" s="32" t="s">
        <v>566</v>
      </c>
      <c r="CI7" s="32"/>
      <c r="CJ7" s="32"/>
      <c r="CK7" s="32"/>
      <c r="CL7" s="32"/>
      <c r="CM7" s="32" t="s">
        <v>567</v>
      </c>
      <c r="CN7" s="32"/>
      <c r="CO7" s="32">
        <v>-236840.92531163499</v>
      </c>
      <c r="CP7" s="32">
        <v>-236840.9253116349</v>
      </c>
      <c r="CQ7" s="32">
        <v>-24079.007378271152</v>
      </c>
      <c r="CR7" s="32">
        <v>-505948.46952400799</v>
      </c>
      <c r="CS7" s="32" t="s">
        <v>570</v>
      </c>
      <c r="CT7" s="32" t="s">
        <v>568</v>
      </c>
      <c r="CU7" s="32">
        <v>-378471.56547430879</v>
      </c>
      <c r="CV7" s="32">
        <v>-378471.56547430879</v>
      </c>
      <c r="CW7" s="32">
        <v>-41346.016922372823</v>
      </c>
      <c r="CX7" s="32">
        <v>-1068500.946905246</v>
      </c>
      <c r="CY7" s="32" t="s">
        <v>575</v>
      </c>
      <c r="CZ7" s="32" t="s">
        <v>561</v>
      </c>
      <c r="DA7" s="32"/>
      <c r="DB7" s="32"/>
      <c r="DC7" s="32"/>
      <c r="DD7" s="32">
        <v>-1141277.2689</v>
      </c>
      <c r="DE7" s="32"/>
      <c r="DF7" s="33" t="s">
        <v>566</v>
      </c>
    </row>
    <row r="8" spans="1:110" x14ac:dyDescent="0.2">
      <c r="A8" s="28">
        <v>700</v>
      </c>
      <c r="B8" s="29">
        <v>426.85</v>
      </c>
      <c r="C8" s="29">
        <v>-82802.797151125531</v>
      </c>
      <c r="D8" s="29">
        <v>-82748.181131766745</v>
      </c>
      <c r="E8" s="29">
        <v>-28203.162598143321</v>
      </c>
      <c r="F8" s="29">
        <v>-234553.45403760069</v>
      </c>
      <c r="G8" s="29" t="s">
        <v>550</v>
      </c>
      <c r="H8" s="29" t="s">
        <v>551</v>
      </c>
      <c r="I8" s="29">
        <v>-97236.934525874894</v>
      </c>
      <c r="J8" s="29">
        <v>-97236.934525874909</v>
      </c>
      <c r="K8" s="29">
        <v>-28203.162598143321</v>
      </c>
      <c r="L8" s="29">
        <v>-183090.73443063369</v>
      </c>
      <c r="M8" s="29" t="s">
        <v>571</v>
      </c>
      <c r="N8" s="29" t="s">
        <v>552</v>
      </c>
      <c r="O8" s="29">
        <v>-346006.55162051861</v>
      </c>
      <c r="P8" s="29">
        <v>-346006.55162051861</v>
      </c>
      <c r="Q8" s="29">
        <v>-24940.287020723379</v>
      </c>
      <c r="R8" s="29">
        <v>-970650.77756418486</v>
      </c>
      <c r="S8" s="29" t="s">
        <v>553</v>
      </c>
      <c r="T8" s="29" t="s">
        <v>554</v>
      </c>
      <c r="U8" s="29">
        <v>-314388.3738298458</v>
      </c>
      <c r="V8" s="29">
        <v>-314388.3738298458</v>
      </c>
      <c r="W8" s="29">
        <v>-28055.21418461069</v>
      </c>
      <c r="X8" s="29">
        <v>-1051992.3884735829</v>
      </c>
      <c r="Y8" s="29" t="s">
        <v>555</v>
      </c>
      <c r="Z8" s="29" t="s">
        <v>555</v>
      </c>
      <c r="AA8" s="29">
        <v>-316730.70761481242</v>
      </c>
      <c r="AB8" s="29">
        <v>-316488.70224643569</v>
      </c>
      <c r="AC8" s="29">
        <v>-17535.412589906089</v>
      </c>
      <c r="AD8" s="29">
        <v>-783206.03177795187</v>
      </c>
      <c r="AE8" s="29" t="s">
        <v>556</v>
      </c>
      <c r="AF8" s="29" t="s">
        <v>557</v>
      </c>
      <c r="AG8" s="29">
        <v>-329948.057719743</v>
      </c>
      <c r="AH8" s="29">
        <v>-329692.83501033252</v>
      </c>
      <c r="AI8" s="29">
        <v>-26817.228922759092</v>
      </c>
      <c r="AJ8" s="29">
        <v>-813576.26575989078</v>
      </c>
      <c r="AK8" s="29" t="s">
        <v>558</v>
      </c>
      <c r="AL8" s="29" t="s">
        <v>559</v>
      </c>
      <c r="AM8" s="29">
        <v>-159553.7806755098</v>
      </c>
      <c r="AN8" s="29">
        <v>-159553.7806755098</v>
      </c>
      <c r="AO8" s="29">
        <v>-24494.404989323131</v>
      </c>
      <c r="AP8" s="29">
        <v>-439775.63424681389</v>
      </c>
      <c r="AQ8" s="29" t="s">
        <v>560</v>
      </c>
      <c r="AR8" s="29" t="s">
        <v>561</v>
      </c>
      <c r="AS8" s="29">
        <v>-335357.22402664128</v>
      </c>
      <c r="AT8" s="29">
        <v>-335357.22402664128</v>
      </c>
      <c r="AU8" s="29">
        <v>-34502.384134435313</v>
      </c>
      <c r="AV8" s="29">
        <v>-1122973.449361115</v>
      </c>
      <c r="AW8" s="29" t="s">
        <v>555</v>
      </c>
      <c r="AX8" s="29" t="s">
        <v>555</v>
      </c>
      <c r="AY8" s="29">
        <v>-382600.08981653891</v>
      </c>
      <c r="AZ8" s="29">
        <v>-382292.21506596042</v>
      </c>
      <c r="BA8" s="29">
        <v>-32830.878274538853</v>
      </c>
      <c r="BB8" s="29">
        <v>-965518.71269849886</v>
      </c>
      <c r="BC8" s="29" t="s">
        <v>562</v>
      </c>
      <c r="BD8" s="29" t="s">
        <v>563</v>
      </c>
      <c r="BE8" s="29">
        <v>-241669.73977997011</v>
      </c>
      <c r="BF8" s="29">
        <v>-241669.73977997011</v>
      </c>
      <c r="BG8" s="29">
        <v>-21425.750358789232</v>
      </c>
      <c r="BH8" s="29">
        <v>-627547.45364493551</v>
      </c>
      <c r="BI8" s="29" t="s">
        <v>554</v>
      </c>
      <c r="BJ8" s="29" t="s">
        <v>554</v>
      </c>
      <c r="BK8" s="29">
        <v>-218642.50068544099</v>
      </c>
      <c r="BL8" s="29">
        <v>-218642.50051021739</v>
      </c>
      <c r="BM8" s="29">
        <v>-28186.26828692852</v>
      </c>
      <c r="BN8" s="29">
        <v>-668746.78769132798</v>
      </c>
      <c r="BO8" s="29" t="s">
        <v>564</v>
      </c>
      <c r="BP8" s="29" t="s">
        <v>555</v>
      </c>
      <c r="BQ8" s="29">
        <v>-138159.1423568521</v>
      </c>
      <c r="BR8" s="29">
        <v>-138159.14235591021</v>
      </c>
      <c r="BS8" s="29">
        <v>-26466.208922088019</v>
      </c>
      <c r="BT8" s="29">
        <v>-350253.4731066532</v>
      </c>
      <c r="BU8" s="29" t="s">
        <v>574</v>
      </c>
      <c r="BV8" s="29" t="s">
        <v>555</v>
      </c>
      <c r="BW8" s="29">
        <v>-142489.02431406351</v>
      </c>
      <c r="BX8" s="29">
        <v>-142489.02382872679</v>
      </c>
      <c r="BY8" s="29">
        <v>-26324.524777866551</v>
      </c>
      <c r="BZ8" s="29">
        <v>-367856.36922394187</v>
      </c>
      <c r="CA8" s="29" t="s">
        <v>574</v>
      </c>
      <c r="CB8" s="29" t="s">
        <v>555</v>
      </c>
      <c r="CC8" s="29"/>
      <c r="CD8" s="29"/>
      <c r="CE8" s="29"/>
      <c r="CF8" s="29">
        <v>-137846.17559999999</v>
      </c>
      <c r="CG8" s="29"/>
      <c r="CH8" s="29" t="s">
        <v>566</v>
      </c>
      <c r="CI8" s="29"/>
      <c r="CJ8" s="29"/>
      <c r="CK8" s="29"/>
      <c r="CL8" s="29"/>
      <c r="CM8" s="29" t="s">
        <v>567</v>
      </c>
      <c r="CN8" s="29"/>
      <c r="CO8" s="29">
        <v>-238635.6972981625</v>
      </c>
      <c r="CP8" s="29">
        <v>-238635.6972981625</v>
      </c>
      <c r="CQ8" s="29">
        <v>-26688.328906668961</v>
      </c>
      <c r="CR8" s="29">
        <v>-497378.61083294079</v>
      </c>
      <c r="CS8" s="29" t="s">
        <v>568</v>
      </c>
      <c r="CT8" s="29" t="s">
        <v>568</v>
      </c>
      <c r="CU8" s="29">
        <v>-380716.33355201402</v>
      </c>
      <c r="CV8" s="29">
        <v>-380716.33355201402</v>
      </c>
      <c r="CW8" s="29">
        <v>-45348.971063547477</v>
      </c>
      <c r="CX8" s="29">
        <v>-1059138.4719454041</v>
      </c>
      <c r="CY8" s="29" t="s">
        <v>569</v>
      </c>
      <c r="CZ8" s="29" t="s">
        <v>561</v>
      </c>
      <c r="DA8" s="29"/>
      <c r="DB8" s="29"/>
      <c r="DC8" s="29"/>
      <c r="DD8" s="29">
        <v>-1147215.1009</v>
      </c>
      <c r="DE8" s="29"/>
      <c r="DF8" s="30" t="s">
        <v>566</v>
      </c>
    </row>
    <row r="9" spans="1:110" x14ac:dyDescent="0.2">
      <c r="A9" s="31">
        <v>750</v>
      </c>
      <c r="B9" s="32">
        <v>476.85</v>
      </c>
      <c r="C9" s="32">
        <v>-85383.530117701754</v>
      </c>
      <c r="D9" s="32">
        <v>-85329.142319865467</v>
      </c>
      <c r="E9" s="32">
        <v>-31012.048620754489</v>
      </c>
      <c r="F9" s="32">
        <v>-227176.65775607311</v>
      </c>
      <c r="G9" s="32" t="s">
        <v>550</v>
      </c>
      <c r="H9" s="32" t="s">
        <v>551</v>
      </c>
      <c r="I9" s="32">
        <v>-99385.37534629101</v>
      </c>
      <c r="J9" s="32">
        <v>-99385.37534629101</v>
      </c>
      <c r="K9" s="32">
        <v>-31012.048620754489</v>
      </c>
      <c r="L9" s="32">
        <v>-174441.07567653549</v>
      </c>
      <c r="M9" s="32" t="s">
        <v>552</v>
      </c>
      <c r="N9" s="32" t="s">
        <v>552</v>
      </c>
      <c r="O9" s="32">
        <v>-347418.05993908632</v>
      </c>
      <c r="P9" s="32">
        <v>-347418.05993908632</v>
      </c>
      <c r="Q9" s="32">
        <v>-27541.909855352758</v>
      </c>
      <c r="R9" s="32">
        <v>-960261.32485603122</v>
      </c>
      <c r="S9" s="32" t="s">
        <v>553</v>
      </c>
      <c r="T9" s="32" t="s">
        <v>554</v>
      </c>
      <c r="U9" s="32">
        <v>-316044.09215000639</v>
      </c>
      <c r="V9" s="32">
        <v>-316044.09215000639</v>
      </c>
      <c r="W9" s="32">
        <v>-30885.237032074889</v>
      </c>
      <c r="X9" s="32">
        <v>-1041329.566068756</v>
      </c>
      <c r="Y9" s="32" t="s">
        <v>555</v>
      </c>
      <c r="Z9" s="32" t="s">
        <v>555</v>
      </c>
      <c r="AA9" s="32">
        <v>-318272.88192680641</v>
      </c>
      <c r="AB9" s="32">
        <v>-318035.14720911311</v>
      </c>
      <c r="AC9" s="32">
        <v>-19489.832585896649</v>
      </c>
      <c r="AD9" s="32">
        <v>-774252.48472740315</v>
      </c>
      <c r="AE9" s="32" t="s">
        <v>556</v>
      </c>
      <c r="AF9" s="32" t="s">
        <v>557</v>
      </c>
      <c r="AG9" s="32">
        <v>-331757.85624397307</v>
      </c>
      <c r="AH9" s="32">
        <v>-331506.63661222957</v>
      </c>
      <c r="AI9" s="32">
        <v>-29582.30429732682</v>
      </c>
      <c r="AJ9" s="32">
        <v>-804614.93596747285</v>
      </c>
      <c r="AK9" s="32" t="s">
        <v>558</v>
      </c>
      <c r="AL9" s="32" t="s">
        <v>559</v>
      </c>
      <c r="AM9" s="32">
        <v>-161835.21910042549</v>
      </c>
      <c r="AN9" s="32">
        <v>-161835.21910042549</v>
      </c>
      <c r="AO9" s="32">
        <v>-27152.63934581299</v>
      </c>
      <c r="AP9" s="32">
        <v>-431959.26924295648</v>
      </c>
      <c r="AQ9" s="32" t="s">
        <v>560</v>
      </c>
      <c r="AR9" s="32" t="s">
        <v>561</v>
      </c>
      <c r="AS9" s="32">
        <v>-337378.08620040503</v>
      </c>
      <c r="AT9" s="32">
        <v>-337378.08620040503</v>
      </c>
      <c r="AU9" s="32">
        <v>-37885.729854370868</v>
      </c>
      <c r="AV9" s="32">
        <v>-1112664.556625759</v>
      </c>
      <c r="AW9" s="32" t="s">
        <v>555</v>
      </c>
      <c r="AX9" s="32" t="s">
        <v>555</v>
      </c>
      <c r="AY9" s="32">
        <v>-384403.96050699771</v>
      </c>
      <c r="AZ9" s="32">
        <v>-384100.0947107242</v>
      </c>
      <c r="BA9" s="32">
        <v>-36033.815055294952</v>
      </c>
      <c r="BB9" s="32">
        <v>-956101.7379985787</v>
      </c>
      <c r="BC9" s="32" t="s">
        <v>562</v>
      </c>
      <c r="BD9" s="32" t="s">
        <v>563</v>
      </c>
      <c r="BE9" s="32">
        <v>-243511.6719021879</v>
      </c>
      <c r="BF9" s="32">
        <v>-243511.6719021879</v>
      </c>
      <c r="BG9" s="32">
        <v>-23750.25935507386</v>
      </c>
      <c r="BH9" s="32">
        <v>-618962.23206674145</v>
      </c>
      <c r="BI9" s="32" t="s">
        <v>554</v>
      </c>
      <c r="BJ9" s="32" t="s">
        <v>554</v>
      </c>
      <c r="BK9" s="32">
        <v>-221190.52944572701</v>
      </c>
      <c r="BL9" s="32">
        <v>-221190.52879560369</v>
      </c>
      <c r="BM9" s="32">
        <v>-31120.26153195919</v>
      </c>
      <c r="BN9" s="32">
        <v>-661445.2662518702</v>
      </c>
      <c r="BO9" s="32" t="s">
        <v>564</v>
      </c>
      <c r="BP9" s="32" t="s">
        <v>555</v>
      </c>
      <c r="BQ9" s="32">
        <v>-140285.57333781189</v>
      </c>
      <c r="BR9" s="32">
        <v>-140285.5733315807</v>
      </c>
      <c r="BS9" s="32">
        <v>-29289.64769594169</v>
      </c>
      <c r="BT9" s="32">
        <v>-341486.66949224472</v>
      </c>
      <c r="BU9" s="32" t="s">
        <v>574</v>
      </c>
      <c r="BV9" s="32" t="s">
        <v>555</v>
      </c>
      <c r="BW9" s="32">
        <v>-145002.75316782741</v>
      </c>
      <c r="BX9" s="32">
        <v>-145002.7514435302</v>
      </c>
      <c r="BY9" s="32">
        <v>-29094.987552068829</v>
      </c>
      <c r="BZ9" s="32">
        <v>-360744.70910005219</v>
      </c>
      <c r="CA9" s="32" t="s">
        <v>574</v>
      </c>
      <c r="CB9" s="32" t="s">
        <v>555</v>
      </c>
      <c r="CC9" s="32"/>
      <c r="CD9" s="32"/>
      <c r="CE9" s="32"/>
      <c r="CF9" s="32">
        <v>-140671.1537</v>
      </c>
      <c r="CG9" s="32"/>
      <c r="CH9" s="32" t="s">
        <v>566</v>
      </c>
      <c r="CI9" s="32">
        <v>-266817.84718167619</v>
      </c>
      <c r="CJ9" s="32">
        <v>-266817.84718167619</v>
      </c>
      <c r="CK9" s="32">
        <v>-8323.3279464039006</v>
      </c>
      <c r="CL9" s="32">
        <v>-717218.72487659589</v>
      </c>
      <c r="CM9" s="32" t="s">
        <v>576</v>
      </c>
      <c r="CN9" s="32" t="s">
        <v>561</v>
      </c>
      <c r="CO9" s="32">
        <v>-240514.5263613663</v>
      </c>
      <c r="CP9" s="32">
        <v>-240514.5263613663</v>
      </c>
      <c r="CQ9" s="32">
        <v>-29397.10657625645</v>
      </c>
      <c r="CR9" s="32">
        <v>-488846.66008370102</v>
      </c>
      <c r="CS9" s="32" t="s">
        <v>568</v>
      </c>
      <c r="CT9" s="32" t="s">
        <v>568</v>
      </c>
      <c r="CU9" s="32">
        <v>-383052.06022334221</v>
      </c>
      <c r="CV9" s="32">
        <v>-383052.06022334221</v>
      </c>
      <c r="CW9" s="32">
        <v>-49455.562976728652</v>
      </c>
      <c r="CX9" s="32">
        <v>-1049823.121641716</v>
      </c>
      <c r="CY9" s="32" t="s">
        <v>569</v>
      </c>
      <c r="CZ9" s="32" t="s">
        <v>561</v>
      </c>
      <c r="DA9" s="32"/>
      <c r="DB9" s="32"/>
      <c r="DC9" s="32"/>
      <c r="DD9" s="32">
        <v>-1153421.0133</v>
      </c>
      <c r="DE9" s="32"/>
      <c r="DF9" s="33" t="s">
        <v>566</v>
      </c>
    </row>
    <row r="10" spans="1:110" x14ac:dyDescent="0.2">
      <c r="A10" s="28">
        <v>800</v>
      </c>
      <c r="B10" s="29">
        <v>526.85</v>
      </c>
      <c r="C10" s="29">
        <v>-88049.722478321462</v>
      </c>
      <c r="D10" s="29">
        <v>-87995.569082816655</v>
      </c>
      <c r="E10" s="29">
        <v>-33912.572992159046</v>
      </c>
      <c r="F10" s="29">
        <v>-219834.7384421624</v>
      </c>
      <c r="G10" s="29" t="s">
        <v>550</v>
      </c>
      <c r="H10" s="29" t="s">
        <v>551</v>
      </c>
      <c r="I10" s="29">
        <v>-101621.9470435156</v>
      </c>
      <c r="J10" s="29">
        <v>-101621.9470435156</v>
      </c>
      <c r="K10" s="29">
        <v>-33912.572992159046</v>
      </c>
      <c r="L10" s="29">
        <v>-165849.33773061389</v>
      </c>
      <c r="M10" s="29" t="s">
        <v>571</v>
      </c>
      <c r="N10" s="29" t="s">
        <v>552</v>
      </c>
      <c r="O10" s="29">
        <v>-348908.68082181498</v>
      </c>
      <c r="P10" s="29">
        <v>-348908.68082181498</v>
      </c>
      <c r="Q10" s="29">
        <v>-30243.548927813659</v>
      </c>
      <c r="R10" s="29">
        <v>-949890.89970983472</v>
      </c>
      <c r="S10" s="29" t="s">
        <v>553</v>
      </c>
      <c r="T10" s="29" t="s">
        <v>554</v>
      </c>
      <c r="U10" s="29">
        <v>-317781.49223280832</v>
      </c>
      <c r="V10" s="29">
        <v>-317781.49223280832</v>
      </c>
      <c r="W10" s="29">
        <v>-33814.914206905371</v>
      </c>
      <c r="X10" s="29">
        <v>-1030682.836058292</v>
      </c>
      <c r="Y10" s="29" t="s">
        <v>555</v>
      </c>
      <c r="Z10" s="29" t="s">
        <v>555</v>
      </c>
      <c r="AA10" s="29">
        <v>-319894.44631802081</v>
      </c>
      <c r="AB10" s="29">
        <v>-319660.95852393232</v>
      </c>
      <c r="AC10" s="29">
        <v>-21527.9155628072</v>
      </c>
      <c r="AD10" s="29">
        <v>-765342.11893212481</v>
      </c>
      <c r="AE10" s="29" t="s">
        <v>556</v>
      </c>
      <c r="AF10" s="29" t="s">
        <v>557</v>
      </c>
      <c r="AG10" s="29">
        <v>-333648.5921252853</v>
      </c>
      <c r="AH10" s="29">
        <v>-333401.35049758921</v>
      </c>
      <c r="AI10" s="29">
        <v>-32449.23667109232</v>
      </c>
      <c r="AJ10" s="29">
        <v>-795683.2352456334</v>
      </c>
      <c r="AK10" s="29" t="s">
        <v>558</v>
      </c>
      <c r="AL10" s="29" t="s">
        <v>559</v>
      </c>
      <c r="AM10" s="29">
        <v>-164235.1332793927</v>
      </c>
      <c r="AN10" s="29">
        <v>-164235.1332793927</v>
      </c>
      <c r="AO10" s="29">
        <v>-29934.315237035029</v>
      </c>
      <c r="AP10" s="29">
        <v>-424258.59818437061</v>
      </c>
      <c r="AQ10" s="29" t="s">
        <v>560</v>
      </c>
      <c r="AR10" s="29" t="s">
        <v>561</v>
      </c>
      <c r="AS10" s="29">
        <v>-339485.70385400043</v>
      </c>
      <c r="AT10" s="29">
        <v>-339485.70385400043</v>
      </c>
      <c r="AU10" s="29">
        <v>-41398.182501102157</v>
      </c>
      <c r="AV10" s="29">
        <v>-1102333.1459546669</v>
      </c>
      <c r="AW10" s="29" t="s">
        <v>555</v>
      </c>
      <c r="AX10" s="29" t="s">
        <v>555</v>
      </c>
      <c r="AY10" s="29">
        <v>-386288.53999731602</v>
      </c>
      <c r="AZ10" s="29">
        <v>-385988.65810954833</v>
      </c>
      <c r="BA10" s="29">
        <v>-39338.819520440476</v>
      </c>
      <c r="BB10" s="29">
        <v>-946713.49601237755</v>
      </c>
      <c r="BC10" s="29" t="s">
        <v>562</v>
      </c>
      <c r="BD10" s="29" t="s">
        <v>563</v>
      </c>
      <c r="BE10" s="29">
        <v>-245436.05186581661</v>
      </c>
      <c r="BF10" s="29">
        <v>-245436.05186581661</v>
      </c>
      <c r="BG10" s="29">
        <v>-26170.01968458858</v>
      </c>
      <c r="BH10" s="29">
        <v>-610413.50884747389</v>
      </c>
      <c r="BI10" s="29" t="s">
        <v>554</v>
      </c>
      <c r="BJ10" s="29" t="s">
        <v>554</v>
      </c>
      <c r="BK10" s="29">
        <v>-223825.03308850041</v>
      </c>
      <c r="BL10" s="29">
        <v>-223825.031047853</v>
      </c>
      <c r="BM10" s="29">
        <v>-34168.408543306439</v>
      </c>
      <c r="BN10" s="29">
        <v>-654150.01080825855</v>
      </c>
      <c r="BO10" s="29" t="s">
        <v>564</v>
      </c>
      <c r="BP10" s="29" t="s">
        <v>555</v>
      </c>
      <c r="BQ10" s="29">
        <v>-142503.86064111619</v>
      </c>
      <c r="BR10" s="29">
        <v>-142503.8606087463</v>
      </c>
      <c r="BS10" s="29">
        <v>-32215.642608045669</v>
      </c>
      <c r="BT10" s="29">
        <v>-332770.85288924351</v>
      </c>
      <c r="BU10" s="29" t="s">
        <v>574</v>
      </c>
      <c r="BV10" s="29" t="s">
        <v>555</v>
      </c>
      <c r="BW10" s="29">
        <v>-147607.80697434369</v>
      </c>
      <c r="BX10" s="29">
        <v>-147607.80174465809</v>
      </c>
      <c r="BY10" s="29">
        <v>-31971.300677125011</v>
      </c>
      <c r="BZ10" s="29">
        <v>-353675.32208399469</v>
      </c>
      <c r="CA10" s="29" t="s">
        <v>574</v>
      </c>
      <c r="CB10" s="29" t="s">
        <v>555</v>
      </c>
      <c r="CC10" s="29"/>
      <c r="CD10" s="29"/>
      <c r="CE10" s="29"/>
      <c r="CF10" s="29">
        <v>-143586.87299999999</v>
      </c>
      <c r="CG10" s="29"/>
      <c r="CH10" s="29" t="s">
        <v>566</v>
      </c>
      <c r="CI10" s="29"/>
      <c r="CJ10" s="29"/>
      <c r="CK10" s="29"/>
      <c r="CL10" s="29"/>
      <c r="CM10" s="29" t="s">
        <v>567</v>
      </c>
      <c r="CN10" s="29"/>
      <c r="CO10" s="29">
        <v>-242473.37107868999</v>
      </c>
      <c r="CP10" s="29">
        <v>-242473.37107868999</v>
      </c>
      <c r="CQ10" s="29">
        <v>-32199.680650206232</v>
      </c>
      <c r="CR10" s="29">
        <v>-480352.39004103682</v>
      </c>
      <c r="CS10" s="29" t="s">
        <v>568</v>
      </c>
      <c r="CT10" s="29" t="s">
        <v>568</v>
      </c>
      <c r="CU10" s="29">
        <v>-385473.44880413811</v>
      </c>
      <c r="CV10" s="29">
        <v>-385473.44880413811</v>
      </c>
      <c r="CW10" s="29">
        <v>-53660.986498867009</v>
      </c>
      <c r="CX10" s="29">
        <v>-1040550.209556174</v>
      </c>
      <c r="CY10" s="29" t="s">
        <v>569</v>
      </c>
      <c r="CZ10" s="29" t="s">
        <v>561</v>
      </c>
      <c r="DA10" s="29"/>
      <c r="DB10" s="29"/>
      <c r="DC10" s="29"/>
      <c r="DD10" s="29">
        <v>-1159879.6091</v>
      </c>
      <c r="DE10" s="29"/>
      <c r="DF10" s="30" t="s">
        <v>566</v>
      </c>
    </row>
    <row r="11" spans="1:110" x14ac:dyDescent="0.2">
      <c r="A11" s="31">
        <v>850</v>
      </c>
      <c r="B11" s="32">
        <v>576.85</v>
      </c>
      <c r="C11" s="32">
        <v>-90797.025122492967</v>
      </c>
      <c r="D11" s="32">
        <v>-90743.111639048118</v>
      </c>
      <c r="E11" s="32">
        <v>-36899.715722671717</v>
      </c>
      <c r="F11" s="32">
        <v>-212527.52327433359</v>
      </c>
      <c r="G11" s="32" t="s">
        <v>550</v>
      </c>
      <c r="H11" s="32" t="s">
        <v>551</v>
      </c>
      <c r="I11" s="32">
        <v>-103941.9413050056</v>
      </c>
      <c r="J11" s="32">
        <v>-103941.9413050056</v>
      </c>
      <c r="K11" s="32">
        <v>-36899.715722671717</v>
      </c>
      <c r="L11" s="32">
        <v>-157312.56920474171</v>
      </c>
      <c r="M11" s="32" t="s">
        <v>571</v>
      </c>
      <c r="N11" s="32" t="s">
        <v>552</v>
      </c>
      <c r="O11" s="32">
        <v>-350474.40932189598</v>
      </c>
      <c r="P11" s="32">
        <v>-350474.40932189598</v>
      </c>
      <c r="Q11" s="32">
        <v>-33041.629786990001</v>
      </c>
      <c r="R11" s="32">
        <v>-939536.76012039627</v>
      </c>
      <c r="S11" s="32" t="s">
        <v>553</v>
      </c>
      <c r="T11" s="32" t="s">
        <v>554</v>
      </c>
      <c r="U11" s="32">
        <v>-319596.14379156148</v>
      </c>
      <c r="V11" s="32">
        <v>-319596.14379156148</v>
      </c>
      <c r="W11" s="32">
        <v>-36839.990170773228</v>
      </c>
      <c r="X11" s="32">
        <v>-1020048.830254762</v>
      </c>
      <c r="Y11" s="32" t="s">
        <v>555</v>
      </c>
      <c r="Z11" s="32" t="s">
        <v>555</v>
      </c>
      <c r="AA11" s="32">
        <v>-321596.1260397663</v>
      </c>
      <c r="AB11" s="32">
        <v>-321366.85779601138</v>
      </c>
      <c r="AC11" s="32">
        <v>-23645.269538322918</v>
      </c>
      <c r="AD11" s="32">
        <v>-756487.34401103877</v>
      </c>
      <c r="AE11" s="32" t="s">
        <v>556</v>
      </c>
      <c r="AF11" s="32" t="s">
        <v>557</v>
      </c>
      <c r="AG11" s="32">
        <v>-335615.78390262841</v>
      </c>
      <c r="AH11" s="32">
        <v>-335372.49574771192</v>
      </c>
      <c r="AI11" s="32">
        <v>-35413.089745645353</v>
      </c>
      <c r="AJ11" s="32">
        <v>-786778.49739230261</v>
      </c>
      <c r="AK11" s="32" t="s">
        <v>558</v>
      </c>
      <c r="AL11" s="32" t="s">
        <v>559</v>
      </c>
      <c r="AM11" s="32">
        <v>-170489.52648389401</v>
      </c>
      <c r="AN11" s="32">
        <v>-166862.3000552266</v>
      </c>
      <c r="AO11" s="32">
        <v>-32838.631144334613</v>
      </c>
      <c r="AP11" s="32">
        <v>-431625.07907696941</v>
      </c>
      <c r="AQ11" s="32" t="s">
        <v>577</v>
      </c>
      <c r="AR11" s="32" t="s">
        <v>555</v>
      </c>
      <c r="AS11" s="32">
        <v>-341675.1557082021</v>
      </c>
      <c r="AT11" s="32">
        <v>-341675.1557082021</v>
      </c>
      <c r="AU11" s="32">
        <v>-45016.343612955417</v>
      </c>
      <c r="AV11" s="32">
        <v>-1092012.1710369601</v>
      </c>
      <c r="AW11" s="32" t="s">
        <v>555</v>
      </c>
      <c r="AX11" s="32" t="s">
        <v>555</v>
      </c>
      <c r="AY11" s="32">
        <v>-388249.47792073508</v>
      </c>
      <c r="AZ11" s="32">
        <v>-387953.55632509931</v>
      </c>
      <c r="BA11" s="32">
        <v>-42740.92110623169</v>
      </c>
      <c r="BB11" s="32">
        <v>-937351.74808603642</v>
      </c>
      <c r="BC11" s="32" t="s">
        <v>562</v>
      </c>
      <c r="BD11" s="32" t="s">
        <v>563</v>
      </c>
      <c r="BE11" s="32">
        <v>-247438.18668093489</v>
      </c>
      <c r="BF11" s="32">
        <v>-247438.186680935</v>
      </c>
      <c r="BG11" s="32">
        <v>-28680.812746133051</v>
      </c>
      <c r="BH11" s="32">
        <v>-601897.10737166833</v>
      </c>
      <c r="BI11" s="32" t="s">
        <v>554</v>
      </c>
      <c r="BJ11" s="32" t="s">
        <v>554</v>
      </c>
      <c r="BK11" s="32">
        <v>-226541.34781179731</v>
      </c>
      <c r="BL11" s="32">
        <v>-226541.34222953551</v>
      </c>
      <c r="BM11" s="32">
        <v>-37325.958634048577</v>
      </c>
      <c r="BN11" s="32">
        <v>-646857.70940915449</v>
      </c>
      <c r="BO11" s="32" t="s">
        <v>564</v>
      </c>
      <c r="BP11" s="32" t="s">
        <v>555</v>
      </c>
      <c r="BQ11" s="32">
        <v>-144808.68658371209</v>
      </c>
      <c r="BR11" s="32">
        <v>-144808.6864458659</v>
      </c>
      <c r="BS11" s="32">
        <v>-35237.983718050811</v>
      </c>
      <c r="BT11" s="32">
        <v>-324103.01432880928</v>
      </c>
      <c r="BU11" s="32" t="s">
        <v>574</v>
      </c>
      <c r="BV11" s="32" t="s">
        <v>555</v>
      </c>
      <c r="BW11" s="32">
        <v>-150299.3966427336</v>
      </c>
      <c r="BX11" s="32">
        <v>-150299.38271847079</v>
      </c>
      <c r="BY11" s="32">
        <v>-34949.562807195602</v>
      </c>
      <c r="BZ11" s="32">
        <v>-346642.69638660579</v>
      </c>
      <c r="CA11" s="32" t="s">
        <v>574</v>
      </c>
      <c r="CB11" s="32" t="s">
        <v>555</v>
      </c>
      <c r="CC11" s="32"/>
      <c r="CD11" s="32"/>
      <c r="CE11" s="32"/>
      <c r="CF11" s="32">
        <v>-146588.78700000001</v>
      </c>
      <c r="CG11" s="32"/>
      <c r="CH11" s="32" t="s">
        <v>566</v>
      </c>
      <c r="CI11" s="32"/>
      <c r="CJ11" s="32"/>
      <c r="CK11" s="32"/>
      <c r="CL11" s="32"/>
      <c r="CM11" s="32" t="s">
        <v>567</v>
      </c>
      <c r="CN11" s="32"/>
      <c r="CO11" s="32">
        <v>-244508.82500736471</v>
      </c>
      <c r="CP11" s="32">
        <v>-244508.82500736471</v>
      </c>
      <c r="CQ11" s="32">
        <v>-35091.09956349976</v>
      </c>
      <c r="CR11" s="32">
        <v>-471896.06579988421</v>
      </c>
      <c r="CS11" s="32" t="s">
        <v>568</v>
      </c>
      <c r="CT11" s="32" t="s">
        <v>568</v>
      </c>
      <c r="CU11" s="32">
        <v>-387975.83644355863</v>
      </c>
      <c r="CV11" s="32">
        <v>-387975.83644355863</v>
      </c>
      <c r="CW11" s="32">
        <v>-57961.087064478772</v>
      </c>
      <c r="CX11" s="32">
        <v>-1031315.574155953</v>
      </c>
      <c r="CY11" s="32" t="s">
        <v>569</v>
      </c>
      <c r="CZ11" s="32" t="s">
        <v>561</v>
      </c>
      <c r="DA11" s="32"/>
      <c r="DB11" s="32"/>
      <c r="DC11" s="32"/>
      <c r="DD11" s="32">
        <v>-1166577.2629</v>
      </c>
      <c r="DE11" s="32"/>
      <c r="DF11" s="33" t="s">
        <v>566</v>
      </c>
    </row>
    <row r="12" spans="1:110" x14ac:dyDescent="0.2">
      <c r="A12" s="28">
        <v>900</v>
      </c>
      <c r="B12" s="29">
        <v>626.85</v>
      </c>
      <c r="C12" s="29">
        <v>-93621.574214017935</v>
      </c>
      <c r="D12" s="29">
        <v>-93567.905565448309</v>
      </c>
      <c r="E12" s="29">
        <v>-39969.026238955921</v>
      </c>
      <c r="F12" s="29">
        <v>-205254.87568636891</v>
      </c>
      <c r="G12" s="29" t="s">
        <v>550</v>
      </c>
      <c r="H12" s="29" t="s">
        <v>551</v>
      </c>
      <c r="I12" s="29">
        <v>-106341.1620099162</v>
      </c>
      <c r="J12" s="29">
        <v>-106341.1620099162</v>
      </c>
      <c r="K12" s="29">
        <v>-39969.026238955921</v>
      </c>
      <c r="L12" s="29">
        <v>-148828.1309198378</v>
      </c>
      <c r="M12" s="29" t="s">
        <v>552</v>
      </c>
      <c r="N12" s="29" t="s">
        <v>552</v>
      </c>
      <c r="O12" s="29">
        <v>-352111.61462158861</v>
      </c>
      <c r="P12" s="29">
        <v>-352111.61462158849</v>
      </c>
      <c r="Q12" s="29">
        <v>-35933.493262319687</v>
      </c>
      <c r="R12" s="29">
        <v>-929195.59308028698</v>
      </c>
      <c r="S12" s="29" t="s">
        <v>553</v>
      </c>
      <c r="T12" s="29" t="s">
        <v>554</v>
      </c>
      <c r="U12" s="29">
        <v>-321484.08006031072</v>
      </c>
      <c r="V12" s="29">
        <v>-321484.08006031072</v>
      </c>
      <c r="W12" s="29">
        <v>-39956.816818907137</v>
      </c>
      <c r="X12" s="29">
        <v>-1009424.221961513</v>
      </c>
      <c r="Y12" s="29" t="s">
        <v>555</v>
      </c>
      <c r="Z12" s="29" t="s">
        <v>555</v>
      </c>
      <c r="AA12" s="29">
        <v>-323378.15192664659</v>
      </c>
      <c r="AB12" s="29">
        <v>-323153.07300704077</v>
      </c>
      <c r="AC12" s="29">
        <v>-25837.981721923559</v>
      </c>
      <c r="AD12" s="29">
        <v>-747698.00941610115</v>
      </c>
      <c r="AE12" s="29" t="s">
        <v>556</v>
      </c>
      <c r="AF12" s="29" t="s">
        <v>557</v>
      </c>
      <c r="AG12" s="29">
        <v>-337655.39239211759</v>
      </c>
      <c r="AH12" s="29">
        <v>-337416.03607423662</v>
      </c>
      <c r="AI12" s="29">
        <v>-38469.484024750003</v>
      </c>
      <c r="AJ12" s="29">
        <v>-777898.22850968782</v>
      </c>
      <c r="AK12" s="29" t="s">
        <v>558</v>
      </c>
      <c r="AL12" s="29" t="s">
        <v>559</v>
      </c>
      <c r="AM12" s="29">
        <v>-173243.81522527261</v>
      </c>
      <c r="AN12" s="29">
        <v>-169780.9251190694</v>
      </c>
      <c r="AO12" s="29">
        <v>-35866.058326264043</v>
      </c>
      <c r="AP12" s="29">
        <v>-424644.67960664752</v>
      </c>
      <c r="AQ12" s="29" t="s">
        <v>577</v>
      </c>
      <c r="AR12" s="29" t="s">
        <v>555</v>
      </c>
      <c r="AS12" s="29">
        <v>-343942.04919380619</v>
      </c>
      <c r="AT12" s="29">
        <v>-343942.04919380619</v>
      </c>
      <c r="AU12" s="29">
        <v>-48738.202333060013</v>
      </c>
      <c r="AV12" s="29">
        <v>-1081693.3274671901</v>
      </c>
      <c r="AW12" s="29" t="s">
        <v>555</v>
      </c>
      <c r="AX12" s="29" t="s">
        <v>555</v>
      </c>
      <c r="AY12" s="29">
        <v>-390282.88675126713</v>
      </c>
      <c r="AZ12" s="29">
        <v>-389990.9030968367</v>
      </c>
      <c r="BA12" s="29">
        <v>-46235.727431064493</v>
      </c>
      <c r="BB12" s="29">
        <v>-928014.46818082163</v>
      </c>
      <c r="BC12" s="29" t="s">
        <v>562</v>
      </c>
      <c r="BD12" s="29" t="s">
        <v>563</v>
      </c>
      <c r="BE12" s="29">
        <v>-249513.89971032401</v>
      </c>
      <c r="BF12" s="29">
        <v>-249513.89971032401</v>
      </c>
      <c r="BG12" s="29">
        <v>-31279.01757787749</v>
      </c>
      <c r="BH12" s="29">
        <v>-593409.17762199487</v>
      </c>
      <c r="BI12" s="29" t="s">
        <v>554</v>
      </c>
      <c r="BJ12" s="29" t="s">
        <v>554</v>
      </c>
      <c r="BK12" s="29">
        <v>-229335.33760915021</v>
      </c>
      <c r="BL12" s="29">
        <v>-229335.3239901583</v>
      </c>
      <c r="BM12" s="29">
        <v>-40588.705756587718</v>
      </c>
      <c r="BN12" s="29">
        <v>-639565.47428151011</v>
      </c>
      <c r="BO12" s="29" t="s">
        <v>564</v>
      </c>
      <c r="BP12" s="29" t="s">
        <v>555</v>
      </c>
      <c r="BQ12" s="29">
        <v>-147195.36652462199</v>
      </c>
      <c r="BR12" s="29">
        <v>-147195.36602706119</v>
      </c>
      <c r="BS12" s="29">
        <v>-38351.65098765913</v>
      </c>
      <c r="BT12" s="29">
        <v>-315479.69948125468</v>
      </c>
      <c r="BU12" s="29" t="s">
        <v>574</v>
      </c>
      <c r="BV12" s="29" t="s">
        <v>555</v>
      </c>
      <c r="BW12" s="29">
        <v>-153073.2852417081</v>
      </c>
      <c r="BX12" s="29">
        <v>-153073.2519801551</v>
      </c>
      <c r="BY12" s="29">
        <v>-38026.598400749754</v>
      </c>
      <c r="BZ12" s="29">
        <v>-339641.47952341789</v>
      </c>
      <c r="CA12" s="29" t="s">
        <v>574</v>
      </c>
      <c r="CB12" s="29" t="s">
        <v>555</v>
      </c>
      <c r="CC12" s="29"/>
      <c r="CD12" s="29"/>
      <c r="CE12" s="29"/>
      <c r="CF12" s="29">
        <v>-149672.86989999999</v>
      </c>
      <c r="CG12" s="29"/>
      <c r="CH12" s="29" t="s">
        <v>566</v>
      </c>
      <c r="CI12" s="29"/>
      <c r="CJ12" s="29"/>
      <c r="CK12" s="29"/>
      <c r="CL12" s="29"/>
      <c r="CM12" s="29" t="s">
        <v>567</v>
      </c>
      <c r="CN12" s="29"/>
      <c r="CO12" s="29">
        <v>-246618.02252073269</v>
      </c>
      <c r="CP12" s="29">
        <v>-246618.02252073269</v>
      </c>
      <c r="CQ12" s="29">
        <v>-38067.092995204213</v>
      </c>
      <c r="CR12" s="29">
        <v>-463478.32401997328</v>
      </c>
      <c r="CS12" s="29" t="s">
        <v>568</v>
      </c>
      <c r="CT12" s="29" t="s">
        <v>568</v>
      </c>
      <c r="CU12" s="29">
        <v>-390555.09124921862</v>
      </c>
      <c r="CV12" s="29">
        <v>-390555.09124921862</v>
      </c>
      <c r="CW12" s="29">
        <v>-62352.246488272896</v>
      </c>
      <c r="CX12" s="29">
        <v>-1022115.510871116</v>
      </c>
      <c r="CY12" s="29" t="s">
        <v>569</v>
      </c>
      <c r="CZ12" s="29" t="s">
        <v>561</v>
      </c>
      <c r="DA12" s="29"/>
      <c r="DB12" s="29"/>
      <c r="DC12" s="29"/>
      <c r="DD12" s="29">
        <v>-1173501.841</v>
      </c>
      <c r="DE12" s="29"/>
      <c r="DF12" s="30" t="s">
        <v>566</v>
      </c>
    </row>
    <row r="13" spans="1:110" x14ac:dyDescent="0.2">
      <c r="A13" s="31">
        <v>950</v>
      </c>
      <c r="B13" s="32">
        <v>676.85</v>
      </c>
      <c r="C13" s="32">
        <v>-96519.91572285461</v>
      </c>
      <c r="D13" s="32">
        <v>-96466.496312763775</v>
      </c>
      <c r="E13" s="32">
        <v>-43116.53145504323</v>
      </c>
      <c r="F13" s="32">
        <v>-198016.70608123991</v>
      </c>
      <c r="G13" s="32" t="s">
        <v>550</v>
      </c>
      <c r="H13" s="32" t="s">
        <v>551</v>
      </c>
      <c r="I13" s="32">
        <v>-108815.8484205164</v>
      </c>
      <c r="J13" s="32">
        <v>-108815.8484205164</v>
      </c>
      <c r="K13" s="32">
        <v>-43116.53145504323</v>
      </c>
      <c r="L13" s="32">
        <v>-140393.66833626429</v>
      </c>
      <c r="M13" s="32" t="s">
        <v>552</v>
      </c>
      <c r="N13" s="32" t="s">
        <v>552</v>
      </c>
      <c r="O13" s="32">
        <v>-353816.99656792841</v>
      </c>
      <c r="P13" s="32">
        <v>-353816.99656792841</v>
      </c>
      <c r="Q13" s="32">
        <v>-39104.945087399981</v>
      </c>
      <c r="R13" s="32">
        <v>-918613.39934084658</v>
      </c>
      <c r="S13" s="32" t="s">
        <v>578</v>
      </c>
      <c r="T13" s="32" t="s">
        <v>554</v>
      </c>
      <c r="U13" s="32">
        <v>-323441.73196251172</v>
      </c>
      <c r="V13" s="32">
        <v>-323441.73196251172</v>
      </c>
      <c r="W13" s="32">
        <v>-43410.934033414524</v>
      </c>
      <c r="X13" s="32">
        <v>-998308.39734750264</v>
      </c>
      <c r="Y13" s="32" t="s">
        <v>555</v>
      </c>
      <c r="Z13" s="32" t="s">
        <v>555</v>
      </c>
      <c r="AA13" s="32">
        <v>-325223.12594098347</v>
      </c>
      <c r="AB13" s="32">
        <v>-325002.22114626027</v>
      </c>
      <c r="AC13" s="32">
        <v>-28102.543821819589</v>
      </c>
      <c r="AD13" s="32">
        <v>-738930.17156541604</v>
      </c>
      <c r="AE13" s="32" t="s">
        <v>556</v>
      </c>
      <c r="AF13" s="32" t="s">
        <v>557</v>
      </c>
      <c r="AG13" s="32">
        <v>-339763.76286781888</v>
      </c>
      <c r="AH13" s="32">
        <v>-339528.31681273133</v>
      </c>
      <c r="AI13" s="32">
        <v>-41614.518525331863</v>
      </c>
      <c r="AJ13" s="32">
        <v>-769040.10764241009</v>
      </c>
      <c r="AK13" s="32" t="s">
        <v>558</v>
      </c>
      <c r="AL13" s="32" t="s">
        <v>559</v>
      </c>
      <c r="AM13" s="32">
        <v>-176134.93526066511</v>
      </c>
      <c r="AN13" s="32">
        <v>-172779.54097370431</v>
      </c>
      <c r="AO13" s="32">
        <v>-39018.543466256837</v>
      </c>
      <c r="AP13" s="32">
        <v>-417865.99167443172</v>
      </c>
      <c r="AQ13" s="32" t="s">
        <v>577</v>
      </c>
      <c r="AR13" s="32" t="s">
        <v>555</v>
      </c>
      <c r="AS13" s="32">
        <v>-346282.44264062587</v>
      </c>
      <c r="AT13" s="32">
        <v>-346282.44264062587</v>
      </c>
      <c r="AU13" s="32">
        <v>-52562.056377326968</v>
      </c>
      <c r="AV13" s="32">
        <v>-1071368.995372135</v>
      </c>
      <c r="AW13" s="32" t="s">
        <v>555</v>
      </c>
      <c r="AX13" s="32" t="s">
        <v>555</v>
      </c>
      <c r="AY13" s="32">
        <v>-392385.27470467129</v>
      </c>
      <c r="AZ13" s="32">
        <v>-392097.20776118443</v>
      </c>
      <c r="BA13" s="32">
        <v>-49819.329282575964</v>
      </c>
      <c r="BB13" s="32">
        <v>-918699.83239572309</v>
      </c>
      <c r="BC13" s="32" t="s">
        <v>562</v>
      </c>
      <c r="BD13" s="32" t="s">
        <v>563</v>
      </c>
      <c r="BE13" s="32">
        <v>-251659.45640693151</v>
      </c>
      <c r="BF13" s="32">
        <v>-251659.45640693151</v>
      </c>
      <c r="BG13" s="32">
        <v>-33961.5172194564</v>
      </c>
      <c r="BH13" s="32">
        <v>-584946.16929478175</v>
      </c>
      <c r="BI13" s="32" t="s">
        <v>554</v>
      </c>
      <c r="BJ13" s="32" t="s">
        <v>554</v>
      </c>
      <c r="BK13" s="32">
        <v>-232203.3117795618</v>
      </c>
      <c r="BL13" s="32">
        <v>-232203.28160245769</v>
      </c>
      <c r="BM13" s="32">
        <v>-43952.899983241747</v>
      </c>
      <c r="BN13" s="32">
        <v>-632270.78471604886</v>
      </c>
      <c r="BO13" s="32" t="s">
        <v>564</v>
      </c>
      <c r="BP13" s="32" t="s">
        <v>555</v>
      </c>
      <c r="BQ13" s="32">
        <v>-149659.71603080019</v>
      </c>
      <c r="BR13" s="32">
        <v>-149659.71446790389</v>
      </c>
      <c r="BS13" s="32">
        <v>-41552.428196764711</v>
      </c>
      <c r="BT13" s="32">
        <v>-306897.34529395658</v>
      </c>
      <c r="BU13" s="32" t="s">
        <v>574</v>
      </c>
      <c r="BV13" s="32" t="s">
        <v>555</v>
      </c>
      <c r="BW13" s="32">
        <v>-155925.70015047351</v>
      </c>
      <c r="BX13" s="32">
        <v>-155925.62763341959</v>
      </c>
      <c r="BY13" s="32">
        <v>-41199.826748674946</v>
      </c>
      <c r="BZ13" s="32">
        <v>-332666.48466882901</v>
      </c>
      <c r="CA13" s="32" t="s">
        <v>574</v>
      </c>
      <c r="CB13" s="32" t="s">
        <v>555</v>
      </c>
      <c r="CC13" s="32"/>
      <c r="CD13" s="32"/>
      <c r="CE13" s="32"/>
      <c r="CF13" s="32">
        <v>-152835.53260000001</v>
      </c>
      <c r="CG13" s="32"/>
      <c r="CH13" s="32" t="s">
        <v>566</v>
      </c>
      <c r="CI13" s="32"/>
      <c r="CJ13" s="32"/>
      <c r="CK13" s="32"/>
      <c r="CL13" s="32"/>
      <c r="CM13" s="32" t="s">
        <v>567</v>
      </c>
      <c r="CN13" s="32"/>
      <c r="CO13" s="32">
        <v>-248798.56097926831</v>
      </c>
      <c r="CP13" s="32">
        <v>-248798.5609792684</v>
      </c>
      <c r="CQ13" s="32">
        <v>-41123.932117458819</v>
      </c>
      <c r="CR13" s="32">
        <v>-455100.16261226952</v>
      </c>
      <c r="CS13" s="32" t="s">
        <v>568</v>
      </c>
      <c r="CT13" s="32" t="s">
        <v>568</v>
      </c>
      <c r="CU13" s="32">
        <v>-393207.52942895843</v>
      </c>
      <c r="CV13" s="32">
        <v>-393207.52942895843</v>
      </c>
      <c r="CW13" s="32">
        <v>-66831.293431008104</v>
      </c>
      <c r="CX13" s="32">
        <v>-1012946.7110861361</v>
      </c>
      <c r="CY13" s="32" t="s">
        <v>569</v>
      </c>
      <c r="CZ13" s="32" t="s">
        <v>561</v>
      </c>
      <c r="DA13" s="32"/>
      <c r="DB13" s="32"/>
      <c r="DC13" s="32"/>
      <c r="DD13" s="32">
        <v>-1180642.476</v>
      </c>
      <c r="DE13" s="32"/>
      <c r="DF13" s="33" t="s">
        <v>566</v>
      </c>
    </row>
    <row r="14" spans="1:110" x14ac:dyDescent="0.2">
      <c r="A14" s="28">
        <v>1000</v>
      </c>
      <c r="B14" s="29">
        <v>726.85</v>
      </c>
      <c r="C14" s="29">
        <v>-99488.944524462728</v>
      </c>
      <c r="D14" s="29">
        <v>-99435.778293480282</v>
      </c>
      <c r="E14" s="29">
        <v>-46338.66341131481</v>
      </c>
      <c r="F14" s="29">
        <v>-190812.97236031201</v>
      </c>
      <c r="G14" s="29" t="s">
        <v>550</v>
      </c>
      <c r="H14" s="29" t="s">
        <v>551</v>
      </c>
      <c r="I14" s="29">
        <v>-111362.612455635</v>
      </c>
      <c r="J14" s="29">
        <v>-111362.612455635</v>
      </c>
      <c r="K14" s="29">
        <v>-46338.66341131481</v>
      </c>
      <c r="L14" s="29">
        <v>-132007.08185870541</v>
      </c>
      <c r="M14" s="29" t="s">
        <v>552</v>
      </c>
      <c r="N14" s="29" t="s">
        <v>552</v>
      </c>
      <c r="O14" s="29">
        <v>-355587.54674896732</v>
      </c>
      <c r="P14" s="29">
        <v>-355587.54674896732</v>
      </c>
      <c r="Q14" s="29">
        <v>-42746.623249568001</v>
      </c>
      <c r="R14" s="29">
        <v>-907530.28368926176</v>
      </c>
      <c r="S14" s="29" t="s">
        <v>578</v>
      </c>
      <c r="T14" s="29" t="s">
        <v>554</v>
      </c>
      <c r="U14" s="29">
        <v>-325465.87335152092</v>
      </c>
      <c r="V14" s="29">
        <v>-325465.87335152092</v>
      </c>
      <c r="W14" s="29">
        <v>-47165.928963348983</v>
      </c>
      <c r="X14" s="29">
        <v>-986765.59433818061</v>
      </c>
      <c r="Y14" s="29" t="s">
        <v>555</v>
      </c>
      <c r="Z14" s="29" t="s">
        <v>555</v>
      </c>
      <c r="AA14" s="29">
        <v>-327128.16382389679</v>
      </c>
      <c r="AB14" s="29">
        <v>-326911.41868064349</v>
      </c>
      <c r="AC14" s="29">
        <v>-30435.79804633903</v>
      </c>
      <c r="AD14" s="29">
        <v>-730182.6522841464</v>
      </c>
      <c r="AE14" s="29" t="s">
        <v>556</v>
      </c>
      <c r="AF14" s="29" t="s">
        <v>557</v>
      </c>
      <c r="AG14" s="29">
        <v>-341937.57605356711</v>
      </c>
      <c r="AH14" s="29">
        <v>-341706.01967508101</v>
      </c>
      <c r="AI14" s="29">
        <v>-44844.768291704073</v>
      </c>
      <c r="AJ14" s="29">
        <v>-760201.91872779222</v>
      </c>
      <c r="AK14" s="29" t="s">
        <v>558</v>
      </c>
      <c r="AL14" s="29" t="s">
        <v>559</v>
      </c>
      <c r="AM14" s="29">
        <v>-179139.44898747161</v>
      </c>
      <c r="AN14" s="29">
        <v>-175854.729854904</v>
      </c>
      <c r="AO14" s="29">
        <v>-42300.079298677098</v>
      </c>
      <c r="AP14" s="29">
        <v>-411191.59621132689</v>
      </c>
      <c r="AQ14" s="29" t="s">
        <v>577</v>
      </c>
      <c r="AR14" s="29" t="s">
        <v>555</v>
      </c>
      <c r="AS14" s="29">
        <v>-348692.7813323529</v>
      </c>
      <c r="AT14" s="29">
        <v>-348692.7813323529</v>
      </c>
      <c r="AU14" s="29">
        <v>-56486.446705470371</v>
      </c>
      <c r="AV14" s="29">
        <v>-1061032.1907772659</v>
      </c>
      <c r="AW14" s="29" t="s">
        <v>555</v>
      </c>
      <c r="AX14" s="29" t="s">
        <v>555</v>
      </c>
      <c r="AY14" s="29">
        <v>-394553.49031512928</v>
      </c>
      <c r="AZ14" s="29">
        <v>-394269.31984538492</v>
      </c>
      <c r="BA14" s="29">
        <v>-53488.225277657883</v>
      </c>
      <c r="BB14" s="29">
        <v>-909406.20452652487</v>
      </c>
      <c r="BC14" s="29" t="s">
        <v>562</v>
      </c>
      <c r="BD14" s="29" t="s">
        <v>563</v>
      </c>
      <c r="BE14" s="29">
        <v>-253871.93610561959</v>
      </c>
      <c r="BF14" s="29">
        <v>-253871.9361056195</v>
      </c>
      <c r="BG14" s="29">
        <v>-36725.623483121803</v>
      </c>
      <c r="BH14" s="29">
        <v>-576506.24790003092</v>
      </c>
      <c r="BI14" s="29" t="s">
        <v>554</v>
      </c>
      <c r="BJ14" s="29" t="s">
        <v>554</v>
      </c>
      <c r="BK14" s="29">
        <v>-235141.9590613161</v>
      </c>
      <c r="BL14" s="29">
        <v>-235141.89734276949</v>
      </c>
      <c r="BM14" s="29">
        <v>-47460.84353956471</v>
      </c>
      <c r="BN14" s="29">
        <v>-624880.10802492988</v>
      </c>
      <c r="BO14" s="29" t="s">
        <v>579</v>
      </c>
      <c r="BP14" s="29" t="s">
        <v>555</v>
      </c>
      <c r="BQ14" s="29">
        <v>-152198.31973548781</v>
      </c>
      <c r="BR14" s="29">
        <v>-152198.3153726469</v>
      </c>
      <c r="BS14" s="29">
        <v>-44836.689413522618</v>
      </c>
      <c r="BT14" s="29">
        <v>-298353.8589737009</v>
      </c>
      <c r="BU14" s="29" t="s">
        <v>574</v>
      </c>
      <c r="BV14" s="29" t="s">
        <v>555</v>
      </c>
      <c r="BW14" s="29">
        <v>-158853.26428043301</v>
      </c>
      <c r="BX14" s="29">
        <v>-158853.11798541251</v>
      </c>
      <c r="BY14" s="29">
        <v>-44467.203003719304</v>
      </c>
      <c r="BZ14" s="29">
        <v>-325712.60997308849</v>
      </c>
      <c r="CA14" s="29" t="s">
        <v>574</v>
      </c>
      <c r="CB14" s="29" t="s">
        <v>555</v>
      </c>
      <c r="CC14" s="29"/>
      <c r="CD14" s="29"/>
      <c r="CE14" s="29"/>
      <c r="CF14" s="29">
        <v>-156073.5557</v>
      </c>
      <c r="CG14" s="29"/>
      <c r="CH14" s="29" t="s">
        <v>566</v>
      </c>
      <c r="CI14" s="29"/>
      <c r="CJ14" s="29"/>
      <c r="CK14" s="29"/>
      <c r="CL14" s="29"/>
      <c r="CM14" s="29" t="s">
        <v>567</v>
      </c>
      <c r="CN14" s="29"/>
      <c r="CO14" s="29">
        <v>-251501.5492771345</v>
      </c>
      <c r="CP14" s="29">
        <v>-251501.5492771345</v>
      </c>
      <c r="CQ14" s="29">
        <v>-44258.334939994398</v>
      </c>
      <c r="CR14" s="29">
        <v>-448031.62888277601</v>
      </c>
      <c r="CS14" s="29" t="s">
        <v>580</v>
      </c>
      <c r="CT14" s="29" t="s">
        <v>561</v>
      </c>
      <c r="CU14" s="29">
        <v>-395929.8479419807</v>
      </c>
      <c r="CV14" s="29">
        <v>-395929.8479419807</v>
      </c>
      <c r="CW14" s="29">
        <v>-71395.432763697157</v>
      </c>
      <c r="CX14" s="29">
        <v>-1003806.208313801</v>
      </c>
      <c r="CY14" s="29" t="s">
        <v>569</v>
      </c>
      <c r="CZ14" s="29" t="s">
        <v>561</v>
      </c>
      <c r="DA14" s="29"/>
      <c r="DB14" s="29"/>
      <c r="DC14" s="29"/>
      <c r="DD14" s="29">
        <v>-1187989.3828</v>
      </c>
      <c r="DE14" s="29"/>
      <c r="DF14" s="30" t="s">
        <v>566</v>
      </c>
    </row>
    <row r="15" spans="1:110" x14ac:dyDescent="0.2">
      <c r="A15" s="31">
        <v>1050</v>
      </c>
      <c r="B15" s="32">
        <v>776.85</v>
      </c>
      <c r="C15" s="32">
        <v>-102525.8547937908</v>
      </c>
      <c r="D15" s="32">
        <v>-102472.94526826769</v>
      </c>
      <c r="E15" s="32">
        <v>-49632.202128356163</v>
      </c>
      <c r="F15" s="32">
        <v>-183643.66939822471</v>
      </c>
      <c r="G15" s="32" t="s">
        <v>550</v>
      </c>
      <c r="H15" s="32" t="s">
        <v>551</v>
      </c>
      <c r="I15" s="32">
        <v>-113978.3871091553</v>
      </c>
      <c r="J15" s="32">
        <v>-113978.3871091553</v>
      </c>
      <c r="K15" s="32">
        <v>-49632.202128356163</v>
      </c>
      <c r="L15" s="32">
        <v>-123666.49332881341</v>
      </c>
      <c r="M15" s="32" t="s">
        <v>571</v>
      </c>
      <c r="N15" s="32" t="s">
        <v>552</v>
      </c>
      <c r="O15" s="32">
        <v>-357420.51426351152</v>
      </c>
      <c r="P15" s="32">
        <v>-357420.5142635114</v>
      </c>
      <c r="Q15" s="32">
        <v>-46467.705931814897</v>
      </c>
      <c r="R15" s="32">
        <v>-896462.12211818947</v>
      </c>
      <c r="S15" s="32" t="s">
        <v>578</v>
      </c>
      <c r="T15" s="32" t="s">
        <v>554</v>
      </c>
      <c r="U15" s="32">
        <v>-327553.57533383899</v>
      </c>
      <c r="V15" s="32">
        <v>-327553.57533383899</v>
      </c>
      <c r="W15" s="32">
        <v>-51006.727308703586</v>
      </c>
      <c r="X15" s="32">
        <v>-975218.19586685346</v>
      </c>
      <c r="Y15" s="32" t="s">
        <v>555</v>
      </c>
      <c r="Z15" s="32" t="s">
        <v>555</v>
      </c>
      <c r="AA15" s="32">
        <v>-329090.67308557819</v>
      </c>
      <c r="AB15" s="32">
        <v>-328878.07373791811</v>
      </c>
      <c r="AC15" s="32">
        <v>-32834.886661837321</v>
      </c>
      <c r="AD15" s="32">
        <v>-721454.48174380185</v>
      </c>
      <c r="AE15" s="32" t="s">
        <v>556</v>
      </c>
      <c r="AF15" s="32" t="s">
        <v>557</v>
      </c>
      <c r="AG15" s="32">
        <v>-344173.8066850176</v>
      </c>
      <c r="AH15" s="32">
        <v>-343946.11931950471</v>
      </c>
      <c r="AI15" s="32">
        <v>-48157.176670970468</v>
      </c>
      <c r="AJ15" s="32">
        <v>-751381.59253298689</v>
      </c>
      <c r="AK15" s="32" t="s">
        <v>558</v>
      </c>
      <c r="AL15" s="32" t="s">
        <v>559</v>
      </c>
      <c r="AM15" s="32">
        <v>-182243.80163855711</v>
      </c>
      <c r="AN15" s="32">
        <v>-179003.55944760691</v>
      </c>
      <c r="AO15" s="32">
        <v>-45717.276414539432</v>
      </c>
      <c r="AP15" s="32">
        <v>-404558.00287405401</v>
      </c>
      <c r="AQ15" s="32" t="s">
        <v>577</v>
      </c>
      <c r="AR15" s="32" t="s">
        <v>555</v>
      </c>
      <c r="AS15" s="32">
        <v>-351169.84466371383</v>
      </c>
      <c r="AT15" s="32">
        <v>-351169.84466371383</v>
      </c>
      <c r="AU15" s="32">
        <v>-60510.109121453723</v>
      </c>
      <c r="AV15" s="32">
        <v>-1050676.5095608521</v>
      </c>
      <c r="AW15" s="32" t="s">
        <v>555</v>
      </c>
      <c r="AX15" s="32" t="s">
        <v>555</v>
      </c>
      <c r="AY15" s="32">
        <v>-396784.67645342508</v>
      </c>
      <c r="AZ15" s="32">
        <v>-396504.3831023972</v>
      </c>
      <c r="BA15" s="32">
        <v>-57239.261369522603</v>
      </c>
      <c r="BB15" s="32">
        <v>-900132.11713965726</v>
      </c>
      <c r="BC15" s="32" t="s">
        <v>562</v>
      </c>
      <c r="BD15" s="32" t="s">
        <v>563</v>
      </c>
      <c r="BE15" s="32">
        <v>-256147.47229330509</v>
      </c>
      <c r="BF15" s="32">
        <v>-256147.47229330509</v>
      </c>
      <c r="BG15" s="32">
        <v>-39569.015546151408</v>
      </c>
      <c r="BH15" s="32">
        <v>-568083.5693983864</v>
      </c>
      <c r="BI15" s="32" t="s">
        <v>554</v>
      </c>
      <c r="BJ15" s="32" t="s">
        <v>554</v>
      </c>
      <c r="BK15" s="32">
        <v>-238148.29445366369</v>
      </c>
      <c r="BL15" s="32">
        <v>-238148.1765194606</v>
      </c>
      <c r="BM15" s="32">
        <v>-51129.496976633527</v>
      </c>
      <c r="BN15" s="32">
        <v>-617351.53301029245</v>
      </c>
      <c r="BO15" s="32" t="s">
        <v>579</v>
      </c>
      <c r="BP15" s="32" t="s">
        <v>555</v>
      </c>
      <c r="BQ15" s="32">
        <v>-154807.03501956831</v>
      </c>
      <c r="BR15" s="32">
        <v>-154807.02401002569</v>
      </c>
      <c r="BS15" s="32">
        <v>-48201.26423137146</v>
      </c>
      <c r="BT15" s="32">
        <v>-289842.96076443512</v>
      </c>
      <c r="BU15" s="32" t="s">
        <v>574</v>
      </c>
      <c r="BV15" s="32" t="s">
        <v>555</v>
      </c>
      <c r="BW15" s="32">
        <v>-161852.94150906519</v>
      </c>
      <c r="BX15" s="32">
        <v>-161852.6653614036</v>
      </c>
      <c r="BY15" s="32">
        <v>-47827.181521037834</v>
      </c>
      <c r="BZ15" s="32">
        <v>-318774.75214308978</v>
      </c>
      <c r="CA15" s="32" t="s">
        <v>574</v>
      </c>
      <c r="CB15" s="32" t="s">
        <v>555</v>
      </c>
      <c r="CC15" s="32"/>
      <c r="CD15" s="32"/>
      <c r="CE15" s="32"/>
      <c r="CF15" s="32">
        <v>-159384.03589999999</v>
      </c>
      <c r="CG15" s="32"/>
      <c r="CH15" s="32" t="s">
        <v>566</v>
      </c>
      <c r="CI15" s="32"/>
      <c r="CJ15" s="32"/>
      <c r="CK15" s="32"/>
      <c r="CL15" s="32"/>
      <c r="CM15" s="32" t="s">
        <v>567</v>
      </c>
      <c r="CN15" s="32"/>
      <c r="CO15" s="32">
        <v>-254308.40921586929</v>
      </c>
      <c r="CP15" s="32">
        <v>-254308.40921586929</v>
      </c>
      <c r="CQ15" s="32">
        <v>-47467.3991630366</v>
      </c>
      <c r="CR15" s="32">
        <v>-441106.97562290938</v>
      </c>
      <c r="CS15" s="32" t="s">
        <v>580</v>
      </c>
      <c r="CT15" s="32" t="s">
        <v>561</v>
      </c>
      <c r="CU15" s="32">
        <v>-398719.06931009953</v>
      </c>
      <c r="CV15" s="32">
        <v>-398719.06931009953</v>
      </c>
      <c r="CW15" s="32">
        <v>-76042.189088221712</v>
      </c>
      <c r="CX15" s="32">
        <v>-994691.32806494064</v>
      </c>
      <c r="CY15" s="32" t="s">
        <v>569</v>
      </c>
      <c r="CZ15" s="32" t="s">
        <v>561</v>
      </c>
      <c r="DA15" s="32"/>
      <c r="DB15" s="32"/>
      <c r="DC15" s="32"/>
      <c r="DD15" s="32">
        <v>-1195533.7075</v>
      </c>
      <c r="DE15" s="32"/>
      <c r="DF15" s="33" t="s">
        <v>566</v>
      </c>
    </row>
    <row r="16" spans="1:110" x14ac:dyDescent="0.2">
      <c r="A16" s="28">
        <v>1100</v>
      </c>
      <c r="B16" s="29">
        <v>826.85</v>
      </c>
      <c r="C16" s="29">
        <v>-105628.0992411218</v>
      </c>
      <c r="D16" s="29">
        <v>-105575.4495775629</v>
      </c>
      <c r="E16" s="29">
        <v>-52994.230581280062</v>
      </c>
      <c r="F16" s="29">
        <v>-176508.8004359286</v>
      </c>
      <c r="G16" s="29" t="s">
        <v>550</v>
      </c>
      <c r="H16" s="29" t="s">
        <v>551</v>
      </c>
      <c r="I16" s="29">
        <v>-116660.38373381751</v>
      </c>
      <c r="J16" s="29">
        <v>-116660.38373381751</v>
      </c>
      <c r="K16" s="29">
        <v>-52994.230581280062</v>
      </c>
      <c r="L16" s="29">
        <v>-115370.2010870282</v>
      </c>
      <c r="M16" s="29" t="s">
        <v>571</v>
      </c>
      <c r="N16" s="29" t="s">
        <v>552</v>
      </c>
      <c r="O16" s="29">
        <v>-359313.37589212018</v>
      </c>
      <c r="P16" s="29">
        <v>-359313.37589212012</v>
      </c>
      <c r="Q16" s="29">
        <v>-50264.410963661438</v>
      </c>
      <c r="R16" s="29">
        <v>-885409.1656698368</v>
      </c>
      <c r="S16" s="29" t="s">
        <v>578</v>
      </c>
      <c r="T16" s="29" t="s">
        <v>554</v>
      </c>
      <c r="U16" s="29">
        <v>-329702.16801155987</v>
      </c>
      <c r="V16" s="29">
        <v>-329702.16801155987</v>
      </c>
      <c r="W16" s="29">
        <v>-54929.24020485748</v>
      </c>
      <c r="X16" s="29">
        <v>-963667.31895084283</v>
      </c>
      <c r="Y16" s="29" t="s">
        <v>555</v>
      </c>
      <c r="Z16" s="29" t="s">
        <v>555</v>
      </c>
      <c r="AA16" s="29">
        <v>-331108.31073111051</v>
      </c>
      <c r="AB16" s="29">
        <v>-330899.84385672212</v>
      </c>
      <c r="AC16" s="29">
        <v>-35297.212031444127</v>
      </c>
      <c r="AD16" s="29">
        <v>-712744.84747620556</v>
      </c>
      <c r="AE16" s="29" t="s">
        <v>556</v>
      </c>
      <c r="AF16" s="29" t="s">
        <v>557</v>
      </c>
      <c r="AG16" s="29">
        <v>-346469.68854969018</v>
      </c>
      <c r="AH16" s="29">
        <v>-346245.848313316</v>
      </c>
      <c r="AI16" s="29">
        <v>-51548.981880808089</v>
      </c>
      <c r="AJ16" s="29">
        <v>-742577.21108258073</v>
      </c>
      <c r="AK16" s="29" t="s">
        <v>558</v>
      </c>
      <c r="AL16" s="29" t="s">
        <v>559</v>
      </c>
      <c r="AM16" s="29">
        <v>-185435.67866606379</v>
      </c>
      <c r="AN16" s="29">
        <v>-182223.03703812981</v>
      </c>
      <c r="AO16" s="29">
        <v>-49259.957011055223</v>
      </c>
      <c r="AP16" s="29">
        <v>-397939.92795646313</v>
      </c>
      <c r="AQ16" s="29" t="s">
        <v>577</v>
      </c>
      <c r="AR16" s="29" t="s">
        <v>555</v>
      </c>
      <c r="AS16" s="29">
        <v>-353710.70220683533</v>
      </c>
      <c r="AT16" s="29">
        <v>-353710.70220683533</v>
      </c>
      <c r="AU16" s="29">
        <v>-64631.937741138478</v>
      </c>
      <c r="AV16" s="29">
        <v>-1040296.060659382</v>
      </c>
      <c r="AW16" s="29" t="s">
        <v>555</v>
      </c>
      <c r="AX16" s="29" t="s">
        <v>555</v>
      </c>
      <c r="AY16" s="29">
        <v>-399076.23197733623</v>
      </c>
      <c r="AZ16" s="29">
        <v>-398799.7971817017</v>
      </c>
      <c r="BA16" s="29">
        <v>-61069.581727208897</v>
      </c>
      <c r="BB16" s="29">
        <v>-890876.24151911796</v>
      </c>
      <c r="BC16" s="29" t="s">
        <v>562</v>
      </c>
      <c r="BD16" s="29" t="s">
        <v>563</v>
      </c>
      <c r="BE16" s="29">
        <v>-258483.7351285156</v>
      </c>
      <c r="BF16" s="29">
        <v>-258483.7351285156</v>
      </c>
      <c r="BG16" s="29">
        <v>-42489.690339720342</v>
      </c>
      <c r="BH16" s="29">
        <v>-559676.65728974319</v>
      </c>
      <c r="BI16" s="29" t="s">
        <v>554</v>
      </c>
      <c r="BJ16" s="29" t="s">
        <v>554</v>
      </c>
      <c r="BK16" s="29">
        <v>-241219.61531578019</v>
      </c>
      <c r="BL16" s="29">
        <v>-241219.40326304149</v>
      </c>
      <c r="BM16" s="29">
        <v>-54886.266463487358</v>
      </c>
      <c r="BN16" s="29">
        <v>-609823.05565046449</v>
      </c>
      <c r="BO16" s="29" t="s">
        <v>579</v>
      </c>
      <c r="BP16" s="29" t="s">
        <v>555</v>
      </c>
      <c r="BQ16" s="29">
        <v>-157483.0920082613</v>
      </c>
      <c r="BR16" s="29">
        <v>-157483.06654285759</v>
      </c>
      <c r="BS16" s="29">
        <v>-51643.320448769897</v>
      </c>
      <c r="BT16" s="29">
        <v>-281362.85444982362</v>
      </c>
      <c r="BU16" s="29" t="s">
        <v>574</v>
      </c>
      <c r="BV16" s="29" t="s">
        <v>555</v>
      </c>
      <c r="BW16" s="29">
        <v>-164921.99286191829</v>
      </c>
      <c r="BX16" s="29">
        <v>-164921.50067392041</v>
      </c>
      <c r="BY16" s="29">
        <v>-51278.700491930678</v>
      </c>
      <c r="BZ16" s="29">
        <v>-311847.69777813018</v>
      </c>
      <c r="CA16" s="29" t="s">
        <v>574</v>
      </c>
      <c r="CB16" s="29" t="s">
        <v>555</v>
      </c>
      <c r="CC16" s="29"/>
      <c r="CD16" s="29"/>
      <c r="CE16" s="29"/>
      <c r="CF16" s="29">
        <v>-162764.34160000001</v>
      </c>
      <c r="CG16" s="29"/>
      <c r="CH16" s="29" t="s">
        <v>566</v>
      </c>
      <c r="CI16" s="29"/>
      <c r="CJ16" s="29"/>
      <c r="CK16" s="29"/>
      <c r="CL16" s="29"/>
      <c r="CM16" s="29" t="s">
        <v>567</v>
      </c>
      <c r="CN16" s="29"/>
      <c r="CO16" s="29">
        <v>-257185.41102475321</v>
      </c>
      <c r="CP16" s="29">
        <v>-257185.41102475321</v>
      </c>
      <c r="CQ16" s="29">
        <v>-50748.547848590897</v>
      </c>
      <c r="CR16" s="29">
        <v>-434237.43990475457</v>
      </c>
      <c r="CS16" s="29" t="s">
        <v>580</v>
      </c>
      <c r="CT16" s="29" t="s">
        <v>561</v>
      </c>
      <c r="CU16" s="29">
        <v>-401572.49606726557</v>
      </c>
      <c r="CV16" s="29">
        <v>-401572.49606726557</v>
      </c>
      <c r="CW16" s="29">
        <v>-80769.361033328212</v>
      </c>
      <c r="CX16" s="29">
        <v>-985599.63282743259</v>
      </c>
      <c r="CY16" s="29" t="s">
        <v>569</v>
      </c>
      <c r="CZ16" s="29" t="s">
        <v>561</v>
      </c>
      <c r="DA16" s="29"/>
      <c r="DB16" s="29"/>
      <c r="DC16" s="29"/>
      <c r="DD16" s="29">
        <v>-1203267.4029000001</v>
      </c>
      <c r="DE16" s="29"/>
      <c r="DF16" s="30" t="s">
        <v>566</v>
      </c>
    </row>
    <row r="17" spans="1:110" x14ac:dyDescent="0.2">
      <c r="A17" s="31">
        <v>1150</v>
      </c>
      <c r="B17" s="32">
        <v>876.85</v>
      </c>
      <c r="C17" s="32">
        <v>-108793.3553353872</v>
      </c>
      <c r="D17" s="32">
        <v>-108740.9683634848</v>
      </c>
      <c r="E17" s="32">
        <v>-56422.099524574347</v>
      </c>
      <c r="F17" s="32">
        <v>-169408.35929995339</v>
      </c>
      <c r="G17" s="32" t="s">
        <v>550</v>
      </c>
      <c r="H17" s="32" t="s">
        <v>551</v>
      </c>
      <c r="I17" s="32">
        <v>-119406.05642078489</v>
      </c>
      <c r="J17" s="32">
        <v>-119406.05642078489</v>
      </c>
      <c r="K17" s="32">
        <v>-56422.099524574347</v>
      </c>
      <c r="L17" s="32">
        <v>-107116.6520199184</v>
      </c>
      <c r="M17" s="32" t="s">
        <v>552</v>
      </c>
      <c r="N17" s="32" t="s">
        <v>552</v>
      </c>
      <c r="O17" s="32">
        <v>-361263.81021058542</v>
      </c>
      <c r="P17" s="32">
        <v>-361263.8102105853</v>
      </c>
      <c r="Q17" s="32">
        <v>-54133.300970224387</v>
      </c>
      <c r="R17" s="32">
        <v>-874371.59146091284</v>
      </c>
      <c r="S17" s="32" t="s">
        <v>578</v>
      </c>
      <c r="T17" s="32" t="s">
        <v>554</v>
      </c>
      <c r="U17" s="32">
        <v>-331909.20828527468</v>
      </c>
      <c r="V17" s="32">
        <v>-331909.20828527468</v>
      </c>
      <c r="W17" s="32">
        <v>-58929.751004310951</v>
      </c>
      <c r="X17" s="32">
        <v>-952113.95651840454</v>
      </c>
      <c r="Y17" s="32" t="s">
        <v>555</v>
      </c>
      <c r="Z17" s="32" t="s">
        <v>555</v>
      </c>
      <c r="AA17" s="32">
        <v>-333183.4652930749</v>
      </c>
      <c r="AB17" s="32">
        <v>-332979.11351508892</v>
      </c>
      <c r="AC17" s="32">
        <v>-37820.404015257467</v>
      </c>
      <c r="AD17" s="32">
        <v>-704066.61724989477</v>
      </c>
      <c r="AE17" s="32" t="s">
        <v>581</v>
      </c>
      <c r="AF17" s="32" t="s">
        <v>582</v>
      </c>
      <c r="AG17" s="32">
        <v>-348822.68508437008</v>
      </c>
      <c r="AH17" s="32">
        <v>-348602.66690424288</v>
      </c>
      <c r="AI17" s="32">
        <v>-55017.677264971251</v>
      </c>
      <c r="AJ17" s="32">
        <v>-733787.00337406655</v>
      </c>
      <c r="AK17" s="32" t="s">
        <v>558</v>
      </c>
      <c r="AL17" s="32" t="s">
        <v>559</v>
      </c>
      <c r="AM17" s="32">
        <v>-188704.45146750539</v>
      </c>
      <c r="AN17" s="32">
        <v>-185510.19241166051</v>
      </c>
      <c r="AO17" s="32">
        <v>-52906.818679875178</v>
      </c>
      <c r="AP17" s="32">
        <v>-391340.79389619897</v>
      </c>
      <c r="AQ17" s="32" t="s">
        <v>577</v>
      </c>
      <c r="AR17" s="32" t="s">
        <v>555</v>
      </c>
      <c r="AS17" s="32">
        <v>-356312.67695747933</v>
      </c>
      <c r="AT17" s="32">
        <v>-356312.67695747933</v>
      </c>
      <c r="AU17" s="32">
        <v>-69118.744572190408</v>
      </c>
      <c r="AV17" s="32">
        <v>-1029349.844071464</v>
      </c>
      <c r="AW17" s="32" t="s">
        <v>555</v>
      </c>
      <c r="AX17" s="32" t="s">
        <v>555</v>
      </c>
      <c r="AY17" s="32">
        <v>-401425.77956748701</v>
      </c>
      <c r="AZ17" s="32">
        <v>-401153.18547522649</v>
      </c>
      <c r="BA17" s="32">
        <v>-65014.949098256468</v>
      </c>
      <c r="BB17" s="32">
        <v>-881599.01499013219</v>
      </c>
      <c r="BC17" s="32" t="s">
        <v>562</v>
      </c>
      <c r="BD17" s="32" t="s">
        <v>563</v>
      </c>
      <c r="BE17" s="32">
        <v>-260878.231182791</v>
      </c>
      <c r="BF17" s="32">
        <v>-260878.23118279091</v>
      </c>
      <c r="BG17" s="32">
        <v>-45485.921015555032</v>
      </c>
      <c r="BH17" s="32">
        <v>-551282.83464115742</v>
      </c>
      <c r="BI17" s="32" t="s">
        <v>554</v>
      </c>
      <c r="BJ17" s="32" t="s">
        <v>554</v>
      </c>
      <c r="BK17" s="32">
        <v>-244353.46579599139</v>
      </c>
      <c r="BL17" s="32">
        <v>-244353.1041334263</v>
      </c>
      <c r="BM17" s="32">
        <v>-58728.496315529257</v>
      </c>
      <c r="BN17" s="32">
        <v>-602293.49593883485</v>
      </c>
      <c r="BO17" s="32" t="s">
        <v>579</v>
      </c>
      <c r="BP17" s="32" t="s">
        <v>555</v>
      </c>
      <c r="BQ17" s="32">
        <v>-160223.70928780851</v>
      </c>
      <c r="BR17" s="32">
        <v>-160223.65467584509</v>
      </c>
      <c r="BS17" s="32">
        <v>-55160.249242780461</v>
      </c>
      <c r="BT17" s="32">
        <v>-272910.96405160072</v>
      </c>
      <c r="BU17" s="32" t="s">
        <v>574</v>
      </c>
      <c r="BV17" s="32" t="s">
        <v>555</v>
      </c>
      <c r="BW17" s="32">
        <v>-168057.94090786381</v>
      </c>
      <c r="BX17" s="32">
        <v>-168057.10632456149</v>
      </c>
      <c r="BY17" s="32">
        <v>-54821.189770359197</v>
      </c>
      <c r="BZ17" s="32">
        <v>-304926.00947666459</v>
      </c>
      <c r="CA17" s="32" t="s">
        <v>574</v>
      </c>
      <c r="CB17" s="32" t="s">
        <v>555</v>
      </c>
      <c r="CC17" s="32"/>
      <c r="CD17" s="32"/>
      <c r="CE17" s="32"/>
      <c r="CF17" s="32">
        <v>-166212.07670000001</v>
      </c>
      <c r="CG17" s="32"/>
      <c r="CH17" s="32" t="s">
        <v>566</v>
      </c>
      <c r="CI17" s="32"/>
      <c r="CJ17" s="32"/>
      <c r="CK17" s="32"/>
      <c r="CL17" s="32"/>
      <c r="CM17" s="32" t="s">
        <v>567</v>
      </c>
      <c r="CN17" s="32"/>
      <c r="CO17" s="32">
        <v>-260131.7851566647</v>
      </c>
      <c r="CP17" s="32">
        <v>-260131.7851566647</v>
      </c>
      <c r="CQ17" s="32">
        <v>-54099.484987950244</v>
      </c>
      <c r="CR17" s="32">
        <v>-427426.03583422862</v>
      </c>
      <c r="CS17" s="32" t="s">
        <v>580</v>
      </c>
      <c r="CT17" s="32" t="s">
        <v>561</v>
      </c>
      <c r="CU17" s="32">
        <v>-404487.6729224255</v>
      </c>
      <c r="CV17" s="32">
        <v>-404487.6729224255</v>
      </c>
      <c r="CW17" s="32">
        <v>-85614.806180406958</v>
      </c>
      <c r="CX17" s="32">
        <v>-976475.79355346982</v>
      </c>
      <c r="CY17" s="32" t="s">
        <v>569</v>
      </c>
      <c r="CZ17" s="32" t="s">
        <v>561</v>
      </c>
      <c r="DA17" s="32"/>
      <c r="DB17" s="32"/>
      <c r="DC17" s="32"/>
      <c r="DD17" s="32">
        <v>-1211183.1246</v>
      </c>
      <c r="DE17" s="32"/>
      <c r="DF17" s="33" t="s">
        <v>566</v>
      </c>
    </row>
    <row r="18" spans="1:110" x14ac:dyDescent="0.2">
      <c r="A18" s="28">
        <v>1200</v>
      </c>
      <c r="B18" s="29">
        <v>926.85</v>
      </c>
      <c r="C18" s="29">
        <v>-112019.4970999197</v>
      </c>
      <c r="D18" s="29">
        <v>-111967.3753667217</v>
      </c>
      <c r="E18" s="29">
        <v>-59913.400421959333</v>
      </c>
      <c r="F18" s="29">
        <v>-162342.30176893351</v>
      </c>
      <c r="G18" s="29" t="s">
        <v>550</v>
      </c>
      <c r="H18" s="29" t="s">
        <v>551</v>
      </c>
      <c r="I18" s="29">
        <v>-122213.0720968493</v>
      </c>
      <c r="J18" s="29">
        <v>-122213.0720968493</v>
      </c>
      <c r="K18" s="29">
        <v>-59913.400421959333</v>
      </c>
      <c r="L18" s="29">
        <v>-98904.408400731394</v>
      </c>
      <c r="M18" s="29" t="s">
        <v>571</v>
      </c>
      <c r="N18" s="29" t="s">
        <v>552</v>
      </c>
      <c r="O18" s="29">
        <v>-363269.67515184212</v>
      </c>
      <c r="P18" s="29">
        <v>-363269.67515184212</v>
      </c>
      <c r="Q18" s="29">
        <v>-58071.2384259225</v>
      </c>
      <c r="R18" s="29">
        <v>-863349.52012882964</v>
      </c>
      <c r="S18" s="29" t="s">
        <v>578</v>
      </c>
      <c r="T18" s="29" t="s">
        <v>554</v>
      </c>
      <c r="U18" s="29">
        <v>-334172.45261943818</v>
      </c>
      <c r="V18" s="29">
        <v>-334172.45261943818</v>
      </c>
      <c r="W18" s="29">
        <v>-63004.866729616268</v>
      </c>
      <c r="X18" s="29">
        <v>-940558.99787577312</v>
      </c>
      <c r="Y18" s="29" t="s">
        <v>555</v>
      </c>
      <c r="Z18" s="29" t="s">
        <v>555</v>
      </c>
      <c r="AA18" s="29">
        <v>-335337.34198574407</v>
      </c>
      <c r="AB18" s="29">
        <v>-335137.06518332969</v>
      </c>
      <c r="AC18" s="29">
        <v>-40402.294178778677</v>
      </c>
      <c r="AD18" s="29">
        <v>-695488.65263570659</v>
      </c>
      <c r="AE18" s="29" t="s">
        <v>581</v>
      </c>
      <c r="AF18" s="29" t="s">
        <v>582</v>
      </c>
      <c r="AG18" s="29">
        <v>-351230.46476565202</v>
      </c>
      <c r="AH18" s="29">
        <v>-351014.23729062412</v>
      </c>
      <c r="AI18" s="29">
        <v>-58718.073583229067</v>
      </c>
      <c r="AJ18" s="29">
        <v>-724852.24157097959</v>
      </c>
      <c r="AK18" s="29" t="s">
        <v>558</v>
      </c>
      <c r="AL18" s="29" t="s">
        <v>559</v>
      </c>
      <c r="AM18" s="29">
        <v>-192046.06485305939</v>
      </c>
      <c r="AN18" s="29">
        <v>-188862.82040217749</v>
      </c>
      <c r="AO18" s="29">
        <v>-56659.206691157393</v>
      </c>
      <c r="AP18" s="29">
        <v>-384744.76688717568</v>
      </c>
      <c r="AQ18" s="29" t="s">
        <v>574</v>
      </c>
      <c r="AR18" s="29" t="s">
        <v>555</v>
      </c>
      <c r="AS18" s="29">
        <v>-358973.31439838232</v>
      </c>
      <c r="AT18" s="29">
        <v>-358973.31439838232</v>
      </c>
      <c r="AU18" s="29">
        <v>-73793.414689424171</v>
      </c>
      <c r="AV18" s="29">
        <v>-1018185.349071934</v>
      </c>
      <c r="AW18" s="29" t="s">
        <v>555</v>
      </c>
      <c r="AX18" s="29" t="s">
        <v>555</v>
      </c>
      <c r="AY18" s="29">
        <v>-403831.13859695691</v>
      </c>
      <c r="AZ18" s="29">
        <v>-403562.36799793132</v>
      </c>
      <c r="BA18" s="29">
        <v>-69166.652531826534</v>
      </c>
      <c r="BB18" s="29">
        <v>-872205.68411629694</v>
      </c>
      <c r="BC18" s="29" t="s">
        <v>562</v>
      </c>
      <c r="BD18" s="29" t="s">
        <v>563</v>
      </c>
      <c r="BE18" s="29">
        <v>-263328.68094146933</v>
      </c>
      <c r="BF18" s="29">
        <v>-263328.68094146933</v>
      </c>
      <c r="BG18" s="29">
        <v>-48556.22277367732</v>
      </c>
      <c r="BH18" s="29">
        <v>-542899.56029724726</v>
      </c>
      <c r="BI18" s="29" t="s">
        <v>554</v>
      </c>
      <c r="BJ18" s="29" t="s">
        <v>554</v>
      </c>
      <c r="BK18" s="29">
        <v>-247547.606791317</v>
      </c>
      <c r="BL18" s="29">
        <v>-247547.01779464429</v>
      </c>
      <c r="BM18" s="29">
        <v>-62653.758846853729</v>
      </c>
      <c r="BN18" s="29">
        <v>-594761.83032881329</v>
      </c>
      <c r="BO18" s="29" t="s">
        <v>579</v>
      </c>
      <c r="BP18" s="29" t="s">
        <v>555</v>
      </c>
      <c r="BQ18" s="29">
        <v>-163026.388603895</v>
      </c>
      <c r="BR18" s="29">
        <v>-163026.27897628621</v>
      </c>
      <c r="BS18" s="29">
        <v>-58749.757311339061</v>
      </c>
      <c r="BT18" s="29">
        <v>-264484.9606501548</v>
      </c>
      <c r="BU18" s="29" t="s">
        <v>574</v>
      </c>
      <c r="BV18" s="29" t="s">
        <v>555</v>
      </c>
      <c r="BW18" s="29">
        <v>-171258.54048544809</v>
      </c>
      <c r="BX18" s="29">
        <v>-171257.18564601391</v>
      </c>
      <c r="BY18" s="29">
        <v>-58454.606373592957</v>
      </c>
      <c r="BZ18" s="29">
        <v>-298003.87005185918</v>
      </c>
      <c r="CA18" s="29" t="s">
        <v>574</v>
      </c>
      <c r="CB18" s="29" t="s">
        <v>555</v>
      </c>
      <c r="CC18" s="29"/>
      <c r="CD18" s="29"/>
      <c r="CE18" s="29"/>
      <c r="CF18" s="29">
        <v>-170142.41140000001</v>
      </c>
      <c r="CG18" s="29"/>
      <c r="CH18" s="29" t="s">
        <v>566</v>
      </c>
      <c r="CI18" s="29"/>
      <c r="CJ18" s="29"/>
      <c r="CK18" s="29"/>
      <c r="CL18" s="29"/>
      <c r="CM18" s="29" t="s">
        <v>567</v>
      </c>
      <c r="CN18" s="29"/>
      <c r="CO18" s="29">
        <v>-263147.44944947289</v>
      </c>
      <c r="CP18" s="29">
        <v>-263147.44944947289</v>
      </c>
      <c r="CQ18" s="29">
        <v>-57518.158809344452</v>
      </c>
      <c r="CR18" s="29">
        <v>-420677.2522683015</v>
      </c>
      <c r="CS18" s="29" t="s">
        <v>580</v>
      </c>
      <c r="CT18" s="29" t="s">
        <v>561</v>
      </c>
      <c r="CU18" s="29">
        <v>-407462.35514719452</v>
      </c>
      <c r="CV18" s="29">
        <v>-407462.35514719452</v>
      </c>
      <c r="CW18" s="29">
        <v>-90680.114785477897</v>
      </c>
      <c r="CX18" s="29">
        <v>-967179.95163393044</v>
      </c>
      <c r="CY18" s="29" t="s">
        <v>569</v>
      </c>
      <c r="CZ18" s="29" t="s">
        <v>561</v>
      </c>
      <c r="DA18" s="29"/>
      <c r="DB18" s="29"/>
      <c r="DC18" s="29"/>
      <c r="DD18" s="29">
        <v>-1219274.1444000001</v>
      </c>
      <c r="DE18" s="29"/>
      <c r="DF18" s="30" t="s">
        <v>566</v>
      </c>
    </row>
    <row r="19" spans="1:110" x14ac:dyDescent="0.2">
      <c r="A19" s="31">
        <v>1250</v>
      </c>
      <c r="B19" s="32">
        <v>976.85</v>
      </c>
      <c r="C19" s="32">
        <v>-115304.5713907856</v>
      </c>
      <c r="D19" s="32">
        <v>-115252.7172081981</v>
      </c>
      <c r="E19" s="32">
        <v>-63465.945058059449</v>
      </c>
      <c r="F19" s="32">
        <v>-155310.51052514519</v>
      </c>
      <c r="G19" s="32" t="s">
        <v>550</v>
      </c>
      <c r="H19" s="32" t="s">
        <v>551</v>
      </c>
      <c r="I19" s="32">
        <v>-125079.2852604856</v>
      </c>
      <c r="J19" s="32">
        <v>-125079.2852604856</v>
      </c>
      <c r="K19" s="32">
        <v>-63465.945058059449</v>
      </c>
      <c r="L19" s="32">
        <v>-90732.113338492753</v>
      </c>
      <c r="M19" s="32" t="s">
        <v>552</v>
      </c>
      <c r="N19" s="32" t="s">
        <v>552</v>
      </c>
      <c r="O19" s="32">
        <v>-365328.98854598647</v>
      </c>
      <c r="P19" s="32">
        <v>-365328.98854598647</v>
      </c>
      <c r="Q19" s="32">
        <v>-62075.348202876667</v>
      </c>
      <c r="R19" s="32">
        <v>-852343.02662878891</v>
      </c>
      <c r="S19" s="32" t="s">
        <v>578</v>
      </c>
      <c r="T19" s="32" t="s">
        <v>554</v>
      </c>
      <c r="U19" s="32">
        <v>-336489.83388636482</v>
      </c>
      <c r="V19" s="32">
        <v>-336489.83388636482</v>
      </c>
      <c r="W19" s="32">
        <v>-67151.477660769262</v>
      </c>
      <c r="X19" s="32">
        <v>-929003.24263659015</v>
      </c>
      <c r="Y19" s="32" t="s">
        <v>555</v>
      </c>
      <c r="Z19" s="32" t="s">
        <v>555</v>
      </c>
      <c r="AA19" s="32">
        <v>-337539.8734724875</v>
      </c>
      <c r="AB19" s="32">
        <v>-337343.66016780882</v>
      </c>
      <c r="AC19" s="32">
        <v>-43040.881802067634</v>
      </c>
      <c r="AD19" s="32">
        <v>-686925.60102806415</v>
      </c>
      <c r="AE19" s="32" t="s">
        <v>581</v>
      </c>
      <c r="AF19" s="32" t="s">
        <v>582</v>
      </c>
      <c r="AG19" s="32">
        <v>-353690.88065551902</v>
      </c>
      <c r="AH19" s="32">
        <v>-353478.40167063882</v>
      </c>
      <c r="AI19" s="32">
        <v>-62499.111662220763</v>
      </c>
      <c r="AJ19" s="32">
        <v>-715920.39271700568</v>
      </c>
      <c r="AK19" s="32" t="s">
        <v>558</v>
      </c>
      <c r="AL19" s="32" t="s">
        <v>559</v>
      </c>
      <c r="AM19" s="32">
        <v>-195456.882614331</v>
      </c>
      <c r="AN19" s="32">
        <v>-192278.86648581419</v>
      </c>
      <c r="AO19" s="32">
        <v>-60516.644603313936</v>
      </c>
      <c r="AP19" s="32">
        <v>-378141.10366336547</v>
      </c>
      <c r="AQ19" s="32" t="s">
        <v>574</v>
      </c>
      <c r="AR19" s="32" t="s">
        <v>555</v>
      </c>
      <c r="AS19" s="32">
        <v>-361690.35630317579</v>
      </c>
      <c r="AT19" s="32">
        <v>-361690.35630317579</v>
      </c>
      <c r="AU19" s="32">
        <v>-78541.019288728552</v>
      </c>
      <c r="AV19" s="32">
        <v>-1007026.249047915</v>
      </c>
      <c r="AW19" s="32" t="s">
        <v>555</v>
      </c>
      <c r="AX19" s="32" t="s">
        <v>555</v>
      </c>
      <c r="AY19" s="32">
        <v>-406290.3021178245</v>
      </c>
      <c r="AZ19" s="32">
        <v>-406025.33838450041</v>
      </c>
      <c r="BA19" s="32">
        <v>-73376.810774755621</v>
      </c>
      <c r="BB19" s="32">
        <v>-862840.95799138711</v>
      </c>
      <c r="BC19" s="32" t="s">
        <v>562</v>
      </c>
      <c r="BD19" s="32" t="s">
        <v>563</v>
      </c>
      <c r="BE19" s="32">
        <v>-265832.99227882311</v>
      </c>
      <c r="BF19" s="32">
        <v>-265832.99227882311</v>
      </c>
      <c r="BG19" s="32">
        <v>-51699.324284730748</v>
      </c>
      <c r="BH19" s="32">
        <v>-534524.40429577208</v>
      </c>
      <c r="BI19" s="32" t="s">
        <v>554</v>
      </c>
      <c r="BJ19" s="32" t="s">
        <v>554</v>
      </c>
      <c r="BK19" s="32">
        <v>-250799.99068048169</v>
      </c>
      <c r="BL19" s="32">
        <v>-250799.06959288151</v>
      </c>
      <c r="BM19" s="32">
        <v>-66659.826330141426</v>
      </c>
      <c r="BN19" s="32">
        <v>-587227.17247431341</v>
      </c>
      <c r="BO19" s="32" t="s">
        <v>579</v>
      </c>
      <c r="BP19" s="32" t="s">
        <v>555</v>
      </c>
      <c r="BQ19" s="32">
        <v>-165888.88061808859</v>
      </c>
      <c r="BR19" s="32">
        <v>-165888.67297454429</v>
      </c>
      <c r="BS19" s="32">
        <v>-62409.767360243037</v>
      </c>
      <c r="BT19" s="32">
        <v>-256082.8501645379</v>
      </c>
      <c r="BU19" s="32" t="s">
        <v>574</v>
      </c>
      <c r="BV19" s="32" t="s">
        <v>555</v>
      </c>
      <c r="BW19" s="32">
        <v>-174521.7543581418</v>
      </c>
      <c r="BX19" s="32">
        <v>-174519.6375363862</v>
      </c>
      <c r="BY19" s="32">
        <v>-62179.5053999581</v>
      </c>
      <c r="BZ19" s="32">
        <v>-291074.86904532032</v>
      </c>
      <c r="CA19" s="32" t="s">
        <v>574</v>
      </c>
      <c r="CB19" s="32" t="s">
        <v>555</v>
      </c>
      <c r="CC19" s="32"/>
      <c r="CD19" s="32"/>
      <c r="CE19" s="32"/>
      <c r="CF19" s="32">
        <v>-174280.9737</v>
      </c>
      <c r="CG19" s="32"/>
      <c r="CH19" s="32" t="s">
        <v>566</v>
      </c>
      <c r="CI19" s="32"/>
      <c r="CJ19" s="32"/>
      <c r="CK19" s="32"/>
      <c r="CL19" s="32"/>
      <c r="CM19" s="32" t="s">
        <v>567</v>
      </c>
      <c r="CN19" s="32"/>
      <c r="CO19" s="32">
        <v>-266232.93182745302</v>
      </c>
      <c r="CP19" s="32">
        <v>-266232.93182745302</v>
      </c>
      <c r="CQ19" s="32">
        <v>-61002.731210652099</v>
      </c>
      <c r="CR19" s="32">
        <v>-413996.8865610162</v>
      </c>
      <c r="CS19" s="32" t="s">
        <v>580</v>
      </c>
      <c r="CT19" s="32" t="s">
        <v>561</v>
      </c>
      <c r="CU19" s="32">
        <v>-410494.48202372278</v>
      </c>
      <c r="CV19" s="32">
        <v>-410494.48202372278</v>
      </c>
      <c r="CW19" s="32">
        <v>-96042.61624035635</v>
      </c>
      <c r="CX19" s="32">
        <v>-957604.9808379371</v>
      </c>
      <c r="CY19" s="32" t="s">
        <v>569</v>
      </c>
      <c r="CZ19" s="32" t="s">
        <v>561</v>
      </c>
      <c r="DA19" s="32"/>
      <c r="DB19" s="32"/>
      <c r="DC19" s="32"/>
      <c r="DD19" s="32">
        <v>-1227534.2763</v>
      </c>
      <c r="DE19" s="32"/>
      <c r="DF19" s="33" t="s">
        <v>566</v>
      </c>
    </row>
    <row r="20" spans="1:110" x14ac:dyDescent="0.2">
      <c r="A20" s="28">
        <v>1300</v>
      </c>
      <c r="B20" s="29">
        <v>1026.8499999999999</v>
      </c>
      <c r="C20" s="29">
        <v>-118646.7778106093</v>
      </c>
      <c r="D20" s="29">
        <v>-118595.1933080514</v>
      </c>
      <c r="E20" s="29">
        <v>-67077.644558497661</v>
      </c>
      <c r="F20" s="29">
        <v>-148313.18122966489</v>
      </c>
      <c r="G20" s="29" t="s">
        <v>550</v>
      </c>
      <c r="H20" s="29" t="s">
        <v>551</v>
      </c>
      <c r="I20" s="29">
        <v>-128002.7165071449</v>
      </c>
      <c r="J20" s="29">
        <v>-128002.7165071449</v>
      </c>
      <c r="K20" s="29">
        <v>-67077.644558497661</v>
      </c>
      <c r="L20" s="29">
        <v>-82598.669511584099</v>
      </c>
      <c r="M20" s="29" t="s">
        <v>571</v>
      </c>
      <c r="N20" s="29" t="s">
        <v>552</v>
      </c>
      <c r="O20" s="29">
        <v>-367439.91121533699</v>
      </c>
      <c r="P20" s="29">
        <v>-367439.91121533688</v>
      </c>
      <c r="Q20" s="29">
        <v>-66142.986109914622</v>
      </c>
      <c r="R20" s="29">
        <v>-841352.14850457024</v>
      </c>
      <c r="S20" s="29" t="s">
        <v>578</v>
      </c>
      <c r="T20" s="29" t="s">
        <v>554</v>
      </c>
      <c r="U20" s="29">
        <v>-338859.44157746562</v>
      </c>
      <c r="V20" s="29">
        <v>-338859.44157746562</v>
      </c>
      <c r="W20" s="29">
        <v>-71366.723434104744</v>
      </c>
      <c r="X20" s="29">
        <v>-917447.41204165283</v>
      </c>
      <c r="Y20" s="29" t="s">
        <v>555</v>
      </c>
      <c r="Z20" s="29" t="s">
        <v>555</v>
      </c>
      <c r="AA20" s="29">
        <v>-339789.22415698791</v>
      </c>
      <c r="AB20" s="29">
        <v>-339597.06338653079</v>
      </c>
      <c r="AC20" s="29">
        <v>-45734.325839966907</v>
      </c>
      <c r="AD20" s="29">
        <v>-678376.43923099665</v>
      </c>
      <c r="AE20" s="29" t="s">
        <v>581</v>
      </c>
      <c r="AF20" s="29" t="s">
        <v>582</v>
      </c>
      <c r="AG20" s="29">
        <v>-356201.95355678519</v>
      </c>
      <c r="AH20" s="29">
        <v>-355993.16351186187</v>
      </c>
      <c r="AI20" s="29">
        <v>-66339.81389398496</v>
      </c>
      <c r="AJ20" s="29">
        <v>-707009.13937637035</v>
      </c>
      <c r="AK20" s="29" t="s">
        <v>558</v>
      </c>
      <c r="AL20" s="29" t="s">
        <v>559</v>
      </c>
      <c r="AM20" s="29">
        <v>-198928.7064754267</v>
      </c>
      <c r="AN20" s="29">
        <v>-195755.60696219359</v>
      </c>
      <c r="AO20" s="29">
        <v>-64443.132098123897</v>
      </c>
      <c r="AP20" s="29">
        <v>-371571.65430545883</v>
      </c>
      <c r="AQ20" s="29" t="s">
        <v>574</v>
      </c>
      <c r="AR20" s="29" t="s">
        <v>555</v>
      </c>
      <c r="AS20" s="29">
        <v>-364461.71842692338</v>
      </c>
      <c r="AT20" s="29">
        <v>-364461.71842692338</v>
      </c>
      <c r="AU20" s="29">
        <v>-83358.639442292129</v>
      </c>
      <c r="AV20" s="29">
        <v>-995872.68742310896</v>
      </c>
      <c r="AW20" s="29" t="s">
        <v>555</v>
      </c>
      <c r="AX20" s="29" t="s">
        <v>555</v>
      </c>
      <c r="AY20" s="29">
        <v>-408801.41723297682</v>
      </c>
      <c r="AZ20" s="29">
        <v>-408540.24426944391</v>
      </c>
      <c r="BA20" s="29">
        <v>-77643.583708755308</v>
      </c>
      <c r="BB20" s="29">
        <v>-853503.76059017505</v>
      </c>
      <c r="BC20" s="29" t="s">
        <v>562</v>
      </c>
      <c r="BD20" s="29" t="s">
        <v>563</v>
      </c>
      <c r="BE20" s="29">
        <v>-268389.23814534151</v>
      </c>
      <c r="BF20" s="29">
        <v>-268389.23814534151</v>
      </c>
      <c r="BG20" s="29">
        <v>-54914.143720580701</v>
      </c>
      <c r="BH20" s="29">
        <v>-526155.02812369727</v>
      </c>
      <c r="BI20" s="29" t="s">
        <v>554</v>
      </c>
      <c r="BJ20" s="29" t="s">
        <v>554</v>
      </c>
      <c r="BK20" s="29">
        <v>-254108.73977781291</v>
      </c>
      <c r="BL20" s="29">
        <v>-254107.35007530751</v>
      </c>
      <c r="BM20" s="29">
        <v>-70744.647356212881</v>
      </c>
      <c r="BN20" s="29">
        <v>-579688.75699882559</v>
      </c>
      <c r="BO20" s="29" t="s">
        <v>579</v>
      </c>
      <c r="BP20" s="29" t="s">
        <v>555</v>
      </c>
      <c r="BQ20" s="29">
        <v>-168809.15756180929</v>
      </c>
      <c r="BR20" s="29">
        <v>-168808.7839538267</v>
      </c>
      <c r="BS20" s="29">
        <v>-66138.381437923934</v>
      </c>
      <c r="BT20" s="29">
        <v>-247702.95997138901</v>
      </c>
      <c r="BU20" s="29" t="s">
        <v>574</v>
      </c>
      <c r="BV20" s="29" t="s">
        <v>555</v>
      </c>
      <c r="BW20" s="29">
        <v>-177845.7327633533</v>
      </c>
      <c r="BX20" s="29">
        <v>-177842.53526298009</v>
      </c>
      <c r="BY20" s="29">
        <v>-65997.158428128227</v>
      </c>
      <c r="BZ20" s="29">
        <v>-284131.70679715648</v>
      </c>
      <c r="CA20" s="29" t="s">
        <v>574</v>
      </c>
      <c r="CB20" s="29" t="s">
        <v>555</v>
      </c>
      <c r="CC20" s="29"/>
      <c r="CD20" s="29"/>
      <c r="CE20" s="29"/>
      <c r="CF20" s="29">
        <v>-178484.5533</v>
      </c>
      <c r="CG20" s="29"/>
      <c r="CH20" s="29" t="s">
        <v>566</v>
      </c>
      <c r="CI20" s="29"/>
      <c r="CJ20" s="29"/>
      <c r="CK20" s="29"/>
      <c r="CL20" s="29"/>
      <c r="CM20" s="29" t="s">
        <v>567</v>
      </c>
      <c r="CN20" s="29"/>
      <c r="CO20" s="29">
        <v>-269389.25804016943</v>
      </c>
      <c r="CP20" s="29">
        <v>-269389.25804016943</v>
      </c>
      <c r="CQ20" s="29">
        <v>-64551.55208997272</v>
      </c>
      <c r="CR20" s="29">
        <v>-407391.77344049589</v>
      </c>
      <c r="CS20" s="29" t="s">
        <v>580</v>
      </c>
      <c r="CT20" s="29" t="s">
        <v>561</v>
      </c>
      <c r="CU20" s="29">
        <v>-413582.15443214832</v>
      </c>
      <c r="CV20" s="29">
        <v>-413582.15443214832</v>
      </c>
      <c r="CW20" s="29">
        <v>-101473.7512846279</v>
      </c>
      <c r="CX20" s="29">
        <v>-948051.93899432325</v>
      </c>
      <c r="CY20" s="29" t="s">
        <v>569</v>
      </c>
      <c r="CZ20" s="29" t="s">
        <v>561</v>
      </c>
      <c r="DA20" s="29"/>
      <c r="DB20" s="29"/>
      <c r="DC20" s="29"/>
      <c r="DD20" s="29">
        <v>-1235957.8145000001</v>
      </c>
      <c r="DE20" s="29"/>
      <c r="DF20" s="30" t="s">
        <v>566</v>
      </c>
    </row>
    <row r="21" spans="1:110" x14ac:dyDescent="0.2">
      <c r="A21" s="31">
        <v>1350</v>
      </c>
      <c r="B21" s="32">
        <v>1076.8499999999999</v>
      </c>
      <c r="C21" s="32">
        <v>-122044.4515936829</v>
      </c>
      <c r="D21" s="32">
        <v>-121993.2556256253</v>
      </c>
      <c r="E21" s="32">
        <v>-70746.383677897349</v>
      </c>
      <c r="F21" s="32">
        <v>-141351.24257623989</v>
      </c>
      <c r="G21" s="32" t="s">
        <v>583</v>
      </c>
      <c r="H21" s="32" t="s">
        <v>551</v>
      </c>
      <c r="I21" s="32">
        <v>-130981.5341703247</v>
      </c>
      <c r="J21" s="32">
        <v>-130981.5341703247</v>
      </c>
      <c r="K21" s="32">
        <v>-70746.383677897349</v>
      </c>
      <c r="L21" s="32">
        <v>-74503.437051235524</v>
      </c>
      <c r="M21" s="32" t="s">
        <v>552</v>
      </c>
      <c r="N21" s="32" t="s">
        <v>552</v>
      </c>
      <c r="O21" s="32">
        <v>-369600.73225512938</v>
      </c>
      <c r="P21" s="32">
        <v>-369600.73225512932</v>
      </c>
      <c r="Q21" s="32">
        <v>-70271.712266699513</v>
      </c>
      <c r="R21" s="32">
        <v>-830376.89222056326</v>
      </c>
      <c r="S21" s="32" t="s">
        <v>578</v>
      </c>
      <c r="T21" s="32" t="s">
        <v>554</v>
      </c>
      <c r="U21" s="32">
        <v>-341279.50480791309</v>
      </c>
      <c r="V21" s="32">
        <v>-341279.50480791309</v>
      </c>
      <c r="W21" s="32">
        <v>-75647.964404420854</v>
      </c>
      <c r="X21" s="32">
        <v>-905892.15814854228</v>
      </c>
      <c r="Y21" s="32" t="s">
        <v>555</v>
      </c>
      <c r="Z21" s="32" t="s">
        <v>555</v>
      </c>
      <c r="AA21" s="32">
        <v>-342083.71653436718</v>
      </c>
      <c r="AB21" s="32">
        <v>-341895.59778396989</v>
      </c>
      <c r="AC21" s="32">
        <v>-48480.923715587829</v>
      </c>
      <c r="AD21" s="32">
        <v>-669840.29361324548</v>
      </c>
      <c r="AE21" s="32" t="s">
        <v>581</v>
      </c>
      <c r="AF21" s="32" t="s">
        <v>582</v>
      </c>
      <c r="AG21" s="32">
        <v>-358761.85829687963</v>
      </c>
      <c r="AH21" s="32">
        <v>-358556.67157874582</v>
      </c>
      <c r="AI21" s="32">
        <v>-70238.521099277423</v>
      </c>
      <c r="AJ21" s="32">
        <v>-698117.12151709292</v>
      </c>
      <c r="AK21" s="32" t="s">
        <v>558</v>
      </c>
      <c r="AL21" s="32" t="s">
        <v>559</v>
      </c>
      <c r="AM21" s="32">
        <v>-202459.65242212231</v>
      </c>
      <c r="AN21" s="32">
        <v>-199291.26581376771</v>
      </c>
      <c r="AO21" s="32">
        <v>-68436.840689814533</v>
      </c>
      <c r="AP21" s="32">
        <v>-365034.99603459192</v>
      </c>
      <c r="AQ21" s="32" t="s">
        <v>574</v>
      </c>
      <c r="AR21" s="32" t="s">
        <v>555</v>
      </c>
      <c r="AS21" s="32">
        <v>-367285.47140238929</v>
      </c>
      <c r="AT21" s="32">
        <v>-367285.47140238929</v>
      </c>
      <c r="AU21" s="32">
        <v>-88243.580928265685</v>
      </c>
      <c r="AV21" s="32">
        <v>-984724.79147875751</v>
      </c>
      <c r="AW21" s="32" t="s">
        <v>555</v>
      </c>
      <c r="AX21" s="32" t="s">
        <v>555</v>
      </c>
      <c r="AY21" s="32">
        <v>-411362.76826699491</v>
      </c>
      <c r="AZ21" s="32">
        <v>-411105.37046486512</v>
      </c>
      <c r="BA21" s="32">
        <v>-81965.30579251358</v>
      </c>
      <c r="BB21" s="32">
        <v>-844193.06673420267</v>
      </c>
      <c r="BC21" s="32" t="s">
        <v>562</v>
      </c>
      <c r="BD21" s="32" t="s">
        <v>563</v>
      </c>
      <c r="BE21" s="32">
        <v>-270995.63766175759</v>
      </c>
      <c r="BF21" s="32">
        <v>-270995.63766175759</v>
      </c>
      <c r="BG21" s="32">
        <v>-58199.768561281482</v>
      </c>
      <c r="BH21" s="32">
        <v>-517789.16851654818</v>
      </c>
      <c r="BI21" s="32" t="s">
        <v>554</v>
      </c>
      <c r="BJ21" s="32" t="s">
        <v>554</v>
      </c>
      <c r="BK21" s="32">
        <v>-257472.12777280161</v>
      </c>
      <c r="BL21" s="32">
        <v>-257470.09670689661</v>
      </c>
      <c r="BM21" s="32">
        <v>-74906.326766094993</v>
      </c>
      <c r="BN21" s="32">
        <v>-572145.92528474773</v>
      </c>
      <c r="BO21" s="32" t="s">
        <v>579</v>
      </c>
      <c r="BP21" s="32" t="s">
        <v>555</v>
      </c>
      <c r="BQ21" s="32">
        <v>-171785.39125967491</v>
      </c>
      <c r="BR21" s="32">
        <v>-171784.74900449091</v>
      </c>
      <c r="BS21" s="32">
        <v>-69933.857112856655</v>
      </c>
      <c r="BT21" s="32">
        <v>-239343.91853871779</v>
      </c>
      <c r="BU21" s="32" t="s">
        <v>574</v>
      </c>
      <c r="BV21" s="32" t="s">
        <v>555</v>
      </c>
      <c r="BW21" s="32">
        <v>-181228.7961121937</v>
      </c>
      <c r="BX21" s="32">
        <v>-181224.1086594364</v>
      </c>
      <c r="BY21" s="32">
        <v>-69909.737313080273</v>
      </c>
      <c r="BZ21" s="32">
        <v>-277165.77754834568</v>
      </c>
      <c r="CA21" s="32" t="s">
        <v>574</v>
      </c>
      <c r="CB21" s="32" t="s">
        <v>555</v>
      </c>
      <c r="CC21" s="32"/>
      <c r="CD21" s="32"/>
      <c r="CE21" s="32"/>
      <c r="CF21" s="32">
        <v>-182750.64840000001</v>
      </c>
      <c r="CG21" s="32"/>
      <c r="CH21" s="32" t="s">
        <v>566</v>
      </c>
      <c r="CI21" s="32"/>
      <c r="CJ21" s="32"/>
      <c r="CK21" s="32"/>
      <c r="CL21" s="32"/>
      <c r="CM21" s="32" t="s">
        <v>567</v>
      </c>
      <c r="CN21" s="32"/>
      <c r="CO21" s="32">
        <v>-272617.80559482612</v>
      </c>
      <c r="CP21" s="32">
        <v>-272617.80559482612</v>
      </c>
      <c r="CQ21" s="32">
        <v>-68163.137630618323</v>
      </c>
      <c r="CR21" s="32">
        <v>-400869.41328675009</v>
      </c>
      <c r="CS21" s="32" t="s">
        <v>580</v>
      </c>
      <c r="CT21" s="32" t="s">
        <v>561</v>
      </c>
      <c r="CU21" s="32">
        <v>-416723.61584342917</v>
      </c>
      <c r="CV21" s="32">
        <v>-416723.61584342917</v>
      </c>
      <c r="CW21" s="32">
        <v>-106970.87888462091</v>
      </c>
      <c r="CX21" s="32">
        <v>-938520.94869100093</v>
      </c>
      <c r="CY21" s="32" t="s">
        <v>575</v>
      </c>
      <c r="CZ21" s="32" t="s">
        <v>561</v>
      </c>
      <c r="DA21" s="32"/>
      <c r="DB21" s="32"/>
      <c r="DC21" s="32"/>
      <c r="DD21" s="32">
        <v>-1244539.4801</v>
      </c>
      <c r="DE21" s="32"/>
      <c r="DF21" s="33" t="s">
        <v>566</v>
      </c>
    </row>
    <row r="22" spans="1:110" x14ac:dyDescent="0.2">
      <c r="A22" s="28">
        <v>1400</v>
      </c>
      <c r="B22" s="29">
        <v>1126.8499999999999</v>
      </c>
      <c r="C22" s="29">
        <v>-125496.0489371727</v>
      </c>
      <c r="D22" s="29">
        <v>-125445.7335306676</v>
      </c>
      <c r="E22" s="29">
        <v>-74885.755726166361</v>
      </c>
      <c r="F22" s="29">
        <v>-132763.34593396061</v>
      </c>
      <c r="G22" s="29" t="s">
        <v>583</v>
      </c>
      <c r="H22" s="29" t="s">
        <v>551</v>
      </c>
      <c r="I22" s="29">
        <v>-134802.32683939891</v>
      </c>
      <c r="J22" s="29">
        <v>-134802.32683939891</v>
      </c>
      <c r="K22" s="29">
        <v>-74885.755726166361</v>
      </c>
      <c r="L22" s="29">
        <v>-68767.871120852535</v>
      </c>
      <c r="M22" s="29" t="s">
        <v>580</v>
      </c>
      <c r="N22" s="29" t="s">
        <v>561</v>
      </c>
      <c r="O22" s="29">
        <v>-371809.85618254961</v>
      </c>
      <c r="P22" s="29">
        <v>-371809.85618254961</v>
      </c>
      <c r="Q22" s="29">
        <v>-74459.268415509636</v>
      </c>
      <c r="R22" s="29">
        <v>-819417.23793674225</v>
      </c>
      <c r="S22" s="29" t="s">
        <v>578</v>
      </c>
      <c r="T22" s="29" t="s">
        <v>554</v>
      </c>
      <c r="U22" s="29">
        <v>-343748.37765030732</v>
      </c>
      <c r="V22" s="29">
        <v>-343748.37765030732</v>
      </c>
      <c r="W22" s="29">
        <v>-81122.317253604342</v>
      </c>
      <c r="X22" s="29">
        <v>-892078.95130961051</v>
      </c>
      <c r="Y22" s="29" t="s">
        <v>555</v>
      </c>
      <c r="Z22" s="29" t="s">
        <v>555</v>
      </c>
      <c r="AA22" s="29">
        <v>-344421.82147388271</v>
      </c>
      <c r="AB22" s="29">
        <v>-344237.73461480101</v>
      </c>
      <c r="AC22" s="29">
        <v>-51279.096747732503</v>
      </c>
      <c r="AD22" s="29">
        <v>-661316.44288950542</v>
      </c>
      <c r="AE22" s="29" t="s">
        <v>581</v>
      </c>
      <c r="AF22" s="29" t="s">
        <v>582</v>
      </c>
      <c r="AG22" s="29">
        <v>-361368.9126997359</v>
      </c>
      <c r="AH22" s="29">
        <v>-361167.20635092829</v>
      </c>
      <c r="AI22" s="29">
        <v>-74193.783290499006</v>
      </c>
      <c r="AJ22" s="29">
        <v>-689243.03002429847</v>
      </c>
      <c r="AK22" s="29" t="s">
        <v>558</v>
      </c>
      <c r="AL22" s="29" t="s">
        <v>559</v>
      </c>
      <c r="AM22" s="29">
        <v>-206047.9935321566</v>
      </c>
      <c r="AN22" s="29">
        <v>-202884.19881234839</v>
      </c>
      <c r="AO22" s="29">
        <v>-72496.079963591939</v>
      </c>
      <c r="AP22" s="29">
        <v>-358529.88941703219</v>
      </c>
      <c r="AQ22" s="29" t="s">
        <v>574</v>
      </c>
      <c r="AR22" s="29" t="s">
        <v>555</v>
      </c>
      <c r="AS22" s="29">
        <v>-370159.82429609308</v>
      </c>
      <c r="AT22" s="29">
        <v>-370159.82429609308</v>
      </c>
      <c r="AU22" s="29">
        <v>-93193.349239337957</v>
      </c>
      <c r="AV22" s="29">
        <v>-973582.67392128648</v>
      </c>
      <c r="AW22" s="29" t="s">
        <v>555</v>
      </c>
      <c r="AX22" s="29" t="s">
        <v>555</v>
      </c>
      <c r="AY22" s="29">
        <v>-414016.76300642762</v>
      </c>
      <c r="AZ22" s="29">
        <v>-413763.08120581281</v>
      </c>
      <c r="BA22" s="29">
        <v>-86340.467999848392</v>
      </c>
      <c r="BB22" s="29">
        <v>-835039.89623502421</v>
      </c>
      <c r="BC22" s="29" t="s">
        <v>584</v>
      </c>
      <c r="BD22" s="29" t="s">
        <v>585</v>
      </c>
      <c r="BE22" s="29">
        <v>-273650.53999294731</v>
      </c>
      <c r="BF22" s="29">
        <v>-273650.53999294731</v>
      </c>
      <c r="BG22" s="29">
        <v>-61555.438514341207</v>
      </c>
      <c r="BH22" s="29">
        <v>-509424.62383962591</v>
      </c>
      <c r="BI22" s="29" t="s">
        <v>554</v>
      </c>
      <c r="BJ22" s="29" t="s">
        <v>554</v>
      </c>
      <c r="BK22" s="29">
        <v>-260888.56887881001</v>
      </c>
      <c r="BL22" s="29">
        <v>-260885.67921557001</v>
      </c>
      <c r="BM22" s="29">
        <v>-79206.947373482733</v>
      </c>
      <c r="BN22" s="29">
        <v>-564470.45598386414</v>
      </c>
      <c r="BO22" s="29" t="s">
        <v>574</v>
      </c>
      <c r="BP22" s="29" t="s">
        <v>555</v>
      </c>
      <c r="BQ22" s="29">
        <v>-174815.93533043671</v>
      </c>
      <c r="BR22" s="29">
        <v>-174814.87527726291</v>
      </c>
      <c r="BS22" s="29">
        <v>-73794.588019512667</v>
      </c>
      <c r="BT22" s="29">
        <v>-231004.64049831149</v>
      </c>
      <c r="BU22" s="29" t="s">
        <v>574</v>
      </c>
      <c r="BV22" s="29" t="s">
        <v>555</v>
      </c>
      <c r="BW22" s="29">
        <v>-184669.42030359691</v>
      </c>
      <c r="BX22" s="29">
        <v>-184662.7291249923</v>
      </c>
      <c r="BY22" s="29">
        <v>-73920.505016343202</v>
      </c>
      <c r="BZ22" s="29">
        <v>-270166.74639729108</v>
      </c>
      <c r="CA22" s="29" t="s">
        <v>574</v>
      </c>
      <c r="CB22" s="29" t="s">
        <v>555</v>
      </c>
      <c r="CC22" s="29"/>
      <c r="CD22" s="29"/>
      <c r="CE22" s="29"/>
      <c r="CF22" s="29">
        <v>-187076.9424</v>
      </c>
      <c r="CG22" s="29"/>
      <c r="CH22" s="29" t="s">
        <v>566</v>
      </c>
      <c r="CI22" s="29"/>
      <c r="CJ22" s="29"/>
      <c r="CK22" s="29"/>
      <c r="CL22" s="29"/>
      <c r="CM22" s="29" t="s">
        <v>567</v>
      </c>
      <c r="CN22" s="29"/>
      <c r="CO22" s="29">
        <v>-275920.1309544557</v>
      </c>
      <c r="CP22" s="29">
        <v>-275920.1309544557</v>
      </c>
      <c r="CQ22" s="29">
        <v>-71836.151807114948</v>
      </c>
      <c r="CR22" s="29">
        <v>-394437.52044237388</v>
      </c>
      <c r="CS22" s="29" t="s">
        <v>580</v>
      </c>
      <c r="CT22" s="29" t="s">
        <v>561</v>
      </c>
      <c r="CU22" s="29">
        <v>-419917.23612756428</v>
      </c>
      <c r="CV22" s="29">
        <v>-419917.23612756428</v>
      </c>
      <c r="CW22" s="29">
        <v>-112531.5537779352</v>
      </c>
      <c r="CX22" s="29">
        <v>-929012.12393689051</v>
      </c>
      <c r="CY22" s="29" t="s">
        <v>575</v>
      </c>
      <c r="CZ22" s="29" t="s">
        <v>561</v>
      </c>
      <c r="DA22" s="29"/>
      <c r="DB22" s="29"/>
      <c r="DC22" s="29"/>
      <c r="DD22" s="29">
        <v>-1253274.3753</v>
      </c>
      <c r="DE22" s="29"/>
      <c r="DF22" s="30" t="s">
        <v>566</v>
      </c>
    </row>
    <row r="23" spans="1:110" x14ac:dyDescent="0.2">
      <c r="A23" s="31">
        <v>1450</v>
      </c>
      <c r="B23" s="32">
        <v>1176.8499999999999</v>
      </c>
      <c r="C23" s="32">
        <v>-129000.13435982029</v>
      </c>
      <c r="D23" s="32">
        <v>-128950.7754689726</v>
      </c>
      <c r="E23" s="32">
        <v>-79154.908297424743</v>
      </c>
      <c r="F23" s="32">
        <v>-123906.4215981835</v>
      </c>
      <c r="G23" s="32" t="s">
        <v>583</v>
      </c>
      <c r="H23" s="32" t="s">
        <v>551</v>
      </c>
      <c r="I23" s="32">
        <v>-139434.53273113209</v>
      </c>
      <c r="J23" s="32">
        <v>-139434.53273113209</v>
      </c>
      <c r="K23" s="32">
        <v>-79154.908297424743</v>
      </c>
      <c r="L23" s="32">
        <v>-65953.562958639464</v>
      </c>
      <c r="M23" s="32" t="s">
        <v>580</v>
      </c>
      <c r="N23" s="32" t="s">
        <v>561</v>
      </c>
      <c r="O23" s="32">
        <v>-374065.79168402258</v>
      </c>
      <c r="P23" s="32">
        <v>-374065.79168402258</v>
      </c>
      <c r="Q23" s="32">
        <v>-78703.558466479561</v>
      </c>
      <c r="R23" s="32">
        <v>-808473.14295372972</v>
      </c>
      <c r="S23" s="32" t="s">
        <v>578</v>
      </c>
      <c r="T23" s="32" t="s">
        <v>554</v>
      </c>
      <c r="U23" s="32">
        <v>-346264.52641987789</v>
      </c>
      <c r="V23" s="32">
        <v>-346264.52641987789</v>
      </c>
      <c r="W23" s="32">
        <v>-89943.170313520401</v>
      </c>
      <c r="X23" s="32">
        <v>-871697.01368143153</v>
      </c>
      <c r="Y23" s="32" t="s">
        <v>555</v>
      </c>
      <c r="Z23" s="32" t="s">
        <v>555</v>
      </c>
      <c r="AA23" s="32">
        <v>-346802.14855936961</v>
      </c>
      <c r="AB23" s="32">
        <v>-346622.08378649579</v>
      </c>
      <c r="AC23" s="32">
        <v>-54127.37759919864</v>
      </c>
      <c r="AD23" s="32">
        <v>-652804.31670787046</v>
      </c>
      <c r="AE23" s="32" t="s">
        <v>581</v>
      </c>
      <c r="AF23" s="32" t="s">
        <v>582</v>
      </c>
      <c r="AG23" s="32">
        <v>-364021.56883217348</v>
      </c>
      <c r="AH23" s="32">
        <v>-363823.16851828061</v>
      </c>
      <c r="AI23" s="32">
        <v>-78204.331926257582</v>
      </c>
      <c r="AJ23" s="32">
        <v>-680385.62319922331</v>
      </c>
      <c r="AK23" s="32" t="s">
        <v>558</v>
      </c>
      <c r="AL23" s="32" t="s">
        <v>559</v>
      </c>
      <c r="AM23" s="32">
        <v>-209692.138882756</v>
      </c>
      <c r="AN23" s="32">
        <v>-206532.8793860091</v>
      </c>
      <c r="AO23" s="32">
        <v>-76619.282982154182</v>
      </c>
      <c r="AP23" s="32">
        <v>-352055.23819567618</v>
      </c>
      <c r="AQ23" s="32" t="s">
        <v>574</v>
      </c>
      <c r="AR23" s="32" t="s">
        <v>555</v>
      </c>
      <c r="AS23" s="32">
        <v>-373083.11038386938</v>
      </c>
      <c r="AT23" s="32">
        <v>-373083.11038386938</v>
      </c>
      <c r="AU23" s="32">
        <v>-98205.628165593298</v>
      </c>
      <c r="AV23" s="32">
        <v>-962446.43383325147</v>
      </c>
      <c r="AW23" s="32" t="s">
        <v>555</v>
      </c>
      <c r="AX23" s="32" t="s">
        <v>555</v>
      </c>
      <c r="AY23" s="32">
        <v>-416740.58419075492</v>
      </c>
      <c r="AZ23" s="32">
        <v>-416490.58098268992</v>
      </c>
      <c r="BA23" s="32">
        <v>-90767.702326818282</v>
      </c>
      <c r="BB23" s="32">
        <v>-825979.29887440661</v>
      </c>
      <c r="BC23" s="32" t="s">
        <v>584</v>
      </c>
      <c r="BD23" s="32" t="s">
        <v>585</v>
      </c>
      <c r="BE23" s="32">
        <v>-276352.41050861223</v>
      </c>
      <c r="BF23" s="32">
        <v>-276352.41050861223</v>
      </c>
      <c r="BG23" s="32">
        <v>-64980.531010626793</v>
      </c>
      <c r="BH23" s="32">
        <v>-501059.24231016543</v>
      </c>
      <c r="BI23" s="32" t="s">
        <v>554</v>
      </c>
      <c r="BJ23" s="32" t="s">
        <v>554</v>
      </c>
      <c r="BK23" s="32">
        <v>-264356.5992485059</v>
      </c>
      <c r="BL23" s="32">
        <v>-264352.5853923703</v>
      </c>
      <c r="BM23" s="32">
        <v>-83651.540458081814</v>
      </c>
      <c r="BN23" s="32">
        <v>-556648.56470682041</v>
      </c>
      <c r="BO23" s="32" t="s">
        <v>577</v>
      </c>
      <c r="BP23" s="32" t="s">
        <v>555</v>
      </c>
      <c r="BQ23" s="32">
        <v>-177899.31060835399</v>
      </c>
      <c r="BR23" s="32">
        <v>-177897.62361421841</v>
      </c>
      <c r="BS23" s="32">
        <v>-77719.087746806341</v>
      </c>
      <c r="BT23" s="32">
        <v>-222684.315568764</v>
      </c>
      <c r="BU23" s="32" t="s">
        <v>574</v>
      </c>
      <c r="BV23" s="32" t="s">
        <v>555</v>
      </c>
      <c r="BW23" s="32">
        <v>-188166.21977013251</v>
      </c>
      <c r="BX23" s="32">
        <v>-188156.8955055463</v>
      </c>
      <c r="BY23" s="32">
        <v>-78017.655685263177</v>
      </c>
      <c r="BZ23" s="32">
        <v>-263154.81633896421</v>
      </c>
      <c r="CA23" s="32" t="s">
        <v>574</v>
      </c>
      <c r="CB23" s="32" t="s">
        <v>555</v>
      </c>
      <c r="CC23" s="32"/>
      <c r="CD23" s="32"/>
      <c r="CE23" s="32"/>
      <c r="CF23" s="32">
        <v>-191461.28450000001</v>
      </c>
      <c r="CG23" s="32"/>
      <c r="CH23" s="32" t="s">
        <v>566</v>
      </c>
      <c r="CI23" s="32"/>
      <c r="CJ23" s="32"/>
      <c r="CK23" s="32"/>
      <c r="CL23" s="32"/>
      <c r="CM23" s="32" t="s">
        <v>567</v>
      </c>
      <c r="CN23" s="32"/>
      <c r="CO23" s="32">
        <v>-279297.78278756829</v>
      </c>
      <c r="CP23" s="32">
        <v>-279297.78278756829</v>
      </c>
      <c r="CQ23" s="32">
        <v>-75569.390536227365</v>
      </c>
      <c r="CR23" s="32">
        <v>-388103.52800516988</v>
      </c>
      <c r="CS23" s="32" t="s">
        <v>580</v>
      </c>
      <c r="CT23" s="32" t="s">
        <v>561</v>
      </c>
      <c r="CU23" s="32">
        <v>-423161.49769999651</v>
      </c>
      <c r="CV23" s="32">
        <v>-423161.49769999651</v>
      </c>
      <c r="CW23" s="32">
        <v>-118153.5054791103</v>
      </c>
      <c r="CX23" s="32">
        <v>-919525.56699013524</v>
      </c>
      <c r="CY23" s="32" t="s">
        <v>569</v>
      </c>
      <c r="CZ23" s="32" t="s">
        <v>561</v>
      </c>
      <c r="DA23" s="32"/>
      <c r="DB23" s="32"/>
      <c r="DC23" s="32"/>
      <c r="DD23" s="32">
        <v>-1262157.9439000001</v>
      </c>
      <c r="DE23" s="32"/>
      <c r="DF23" s="33" t="s">
        <v>566</v>
      </c>
    </row>
    <row r="24" spans="1:110" x14ac:dyDescent="0.2">
      <c r="A24" s="28">
        <v>1500</v>
      </c>
      <c r="B24" s="29">
        <v>1226.8499999999999</v>
      </c>
      <c r="C24" s="29">
        <v>-132521.82340447459</v>
      </c>
      <c r="D24" s="29">
        <v>-132521.82340447459</v>
      </c>
      <c r="E24" s="29">
        <v>-83478.171033076331</v>
      </c>
      <c r="F24" s="29">
        <v>-114875.83674730761</v>
      </c>
      <c r="G24" s="29" t="s">
        <v>586</v>
      </c>
      <c r="H24" s="29" t="s">
        <v>561</v>
      </c>
      <c r="I24" s="29">
        <v>-144110.82810511079</v>
      </c>
      <c r="J24" s="29">
        <v>-144110.82810511079</v>
      </c>
      <c r="K24" s="29">
        <v>-83478.171033076331</v>
      </c>
      <c r="L24" s="29">
        <v>-63144.550807055901</v>
      </c>
      <c r="M24" s="29" t="s">
        <v>580</v>
      </c>
      <c r="N24" s="29" t="s">
        <v>561</v>
      </c>
      <c r="O24" s="29">
        <v>-376367.14233715378</v>
      </c>
      <c r="P24" s="29">
        <v>-376367.14233715378</v>
      </c>
      <c r="Q24" s="29">
        <v>-83002.631718425662</v>
      </c>
      <c r="R24" s="29">
        <v>-797544.54595204396</v>
      </c>
      <c r="S24" s="29" t="s">
        <v>578</v>
      </c>
      <c r="T24" s="29" t="s">
        <v>554</v>
      </c>
      <c r="U24" s="29">
        <v>-348826.51860302303</v>
      </c>
      <c r="V24" s="29">
        <v>-348826.51860302303</v>
      </c>
      <c r="W24" s="29">
        <v>-98799.900977464335</v>
      </c>
      <c r="X24" s="29">
        <v>-851363.85290992865</v>
      </c>
      <c r="Y24" s="29" t="s">
        <v>555</v>
      </c>
      <c r="Z24" s="29" t="s">
        <v>555</v>
      </c>
      <c r="AA24" s="29">
        <v>-349223.43673932838</v>
      </c>
      <c r="AB24" s="29">
        <v>-349047.38451236259</v>
      </c>
      <c r="AC24" s="29">
        <v>-57024.399412963183</v>
      </c>
      <c r="AD24" s="29">
        <v>-644303.49125778745</v>
      </c>
      <c r="AE24" s="29" t="s">
        <v>581</v>
      </c>
      <c r="AF24" s="29" t="s">
        <v>582</v>
      </c>
      <c r="AG24" s="29">
        <v>-366718.40613021801</v>
      </c>
      <c r="AH24" s="29">
        <v>-366523.06929361139</v>
      </c>
      <c r="AI24" s="29">
        <v>-82269.056867103558</v>
      </c>
      <c r="AJ24" s="29">
        <v>-671543.74197631585</v>
      </c>
      <c r="AK24" s="29" t="s">
        <v>558</v>
      </c>
      <c r="AL24" s="29" t="s">
        <v>559</v>
      </c>
      <c r="AM24" s="29">
        <v>-213390.61656815489</v>
      </c>
      <c r="AN24" s="29">
        <v>-210235.8864380696</v>
      </c>
      <c r="AO24" s="29">
        <v>-80804.993656868712</v>
      </c>
      <c r="AP24" s="29">
        <v>-345610.05941164779</v>
      </c>
      <c r="AQ24" s="29" t="s">
        <v>574</v>
      </c>
      <c r="AR24" s="29" t="s">
        <v>555</v>
      </c>
      <c r="AS24" s="29">
        <v>-376053.77478877059</v>
      </c>
      <c r="AT24" s="29">
        <v>-376053.77478877059</v>
      </c>
      <c r="AU24" s="29">
        <v>-103278.2613345929</v>
      </c>
      <c r="AV24" s="29">
        <v>-951316.15693866205</v>
      </c>
      <c r="AW24" s="29" t="s">
        <v>555</v>
      </c>
      <c r="AX24" s="29" t="s">
        <v>555</v>
      </c>
      <c r="AY24" s="29">
        <v>-419510.18224520312</v>
      </c>
      <c r="AZ24" s="29">
        <v>-419263.84327273129</v>
      </c>
      <c r="BA24" s="29">
        <v>-95245.768427092393</v>
      </c>
      <c r="BB24" s="29">
        <v>-816942.35876128217</v>
      </c>
      <c r="BC24" s="29" t="s">
        <v>584</v>
      </c>
      <c r="BD24" s="29" t="s">
        <v>585</v>
      </c>
      <c r="BE24" s="29">
        <v>-279099.81883918762</v>
      </c>
      <c r="BF24" s="29">
        <v>-279099.81883918762</v>
      </c>
      <c r="BG24" s="29">
        <v>-68474.548841035168</v>
      </c>
      <c r="BH24" s="29">
        <v>-492690.91146201058</v>
      </c>
      <c r="BI24" s="29" t="s">
        <v>554</v>
      </c>
      <c r="BJ24" s="29" t="s">
        <v>554</v>
      </c>
      <c r="BK24" s="29">
        <v>-267874.85885223647</v>
      </c>
      <c r="BL24" s="29">
        <v>-267869.4082218429</v>
      </c>
      <c r="BM24" s="29">
        <v>-88188.968789917271</v>
      </c>
      <c r="BN24" s="29">
        <v>-548779.07828187663</v>
      </c>
      <c r="BO24" s="29" t="s">
        <v>577</v>
      </c>
      <c r="BP24" s="29" t="s">
        <v>555</v>
      </c>
      <c r="BQ24" s="29">
        <v>-181034.19300250051</v>
      </c>
      <c r="BR24" s="29">
        <v>-181031.5949077188</v>
      </c>
      <c r="BS24" s="29">
        <v>-81705.97633327845</v>
      </c>
      <c r="BT24" s="29">
        <v>-214382.39979621049</v>
      </c>
      <c r="BU24" s="29" t="s">
        <v>574</v>
      </c>
      <c r="BV24" s="29" t="s">
        <v>555</v>
      </c>
      <c r="BW24" s="29">
        <v>-191717.93505390859</v>
      </c>
      <c r="BX24" s="29">
        <v>-191705.22251680301</v>
      </c>
      <c r="BY24" s="29">
        <v>-82186.563599229237</v>
      </c>
      <c r="BZ24" s="29">
        <v>-256156.19346994141</v>
      </c>
      <c r="CA24" s="29" t="s">
        <v>574</v>
      </c>
      <c r="CB24" s="29" t="s">
        <v>555</v>
      </c>
      <c r="CC24" s="29"/>
      <c r="CD24" s="29"/>
      <c r="CE24" s="29"/>
      <c r="CF24" s="29">
        <v>-195901.6721</v>
      </c>
      <c r="CG24" s="29"/>
      <c r="CH24" s="29" t="s">
        <v>566</v>
      </c>
      <c r="CI24" s="29"/>
      <c r="CJ24" s="29"/>
      <c r="CK24" s="29"/>
      <c r="CL24" s="29"/>
      <c r="CM24" s="29" t="s">
        <v>567</v>
      </c>
      <c r="CN24" s="29"/>
      <c r="CO24" s="29">
        <v>-282752.11839463771</v>
      </c>
      <c r="CP24" s="29">
        <v>-282752.11839463771</v>
      </c>
      <c r="CQ24" s="29">
        <v>-79361.768016374175</v>
      </c>
      <c r="CR24" s="29">
        <v>-381874.09754465148</v>
      </c>
      <c r="CS24" s="29" t="s">
        <v>580</v>
      </c>
      <c r="CT24" s="29" t="s">
        <v>561</v>
      </c>
      <c r="CU24" s="29">
        <v>-426454.98361804738</v>
      </c>
      <c r="CV24" s="29">
        <v>-426454.98361804738</v>
      </c>
      <c r="CW24" s="29">
        <v>-123834.6201841467</v>
      </c>
      <c r="CX24" s="29">
        <v>-910061.36560072773</v>
      </c>
      <c r="CY24" s="29" t="s">
        <v>575</v>
      </c>
      <c r="CZ24" s="29" t="s">
        <v>561</v>
      </c>
      <c r="DA24" s="29"/>
      <c r="DB24" s="29"/>
      <c r="DC24" s="29"/>
      <c r="DD24" s="29">
        <v>-1271185.9373000001</v>
      </c>
      <c r="DE24" s="29"/>
      <c r="DF24" s="30" t="s">
        <v>566</v>
      </c>
    </row>
    <row r="25" spans="1:110" x14ac:dyDescent="0.2">
      <c r="A25" s="31">
        <v>1550</v>
      </c>
      <c r="B25" s="32">
        <v>1276.8499999999999</v>
      </c>
      <c r="C25" s="32">
        <v>-136844.54104610111</v>
      </c>
      <c r="D25" s="32">
        <v>-136844.54104610111</v>
      </c>
      <c r="E25" s="32">
        <v>-87853.739608065473</v>
      </c>
      <c r="F25" s="32">
        <v>-110381.2205798784</v>
      </c>
      <c r="G25" s="32" t="s">
        <v>586</v>
      </c>
      <c r="H25" s="32" t="s">
        <v>561</v>
      </c>
      <c r="I25" s="32">
        <v>-148830.1912954959</v>
      </c>
      <c r="J25" s="32">
        <v>-148830.1912954959</v>
      </c>
      <c r="K25" s="32">
        <v>-87853.739608065473</v>
      </c>
      <c r="L25" s="32">
        <v>-60342.218701386533</v>
      </c>
      <c r="M25" s="32" t="s">
        <v>580</v>
      </c>
      <c r="N25" s="32" t="s">
        <v>561</v>
      </c>
      <c r="O25" s="32">
        <v>-378712.59458278702</v>
      </c>
      <c r="P25" s="32">
        <v>-378712.59458278702</v>
      </c>
      <c r="Q25" s="32">
        <v>-87354.668310069814</v>
      </c>
      <c r="R25" s="32">
        <v>-786631.35693139746</v>
      </c>
      <c r="S25" s="32" t="s">
        <v>578</v>
      </c>
      <c r="T25" s="32" t="s">
        <v>554</v>
      </c>
      <c r="U25" s="32">
        <v>-351433.01317634177</v>
      </c>
      <c r="V25" s="32">
        <v>-351433.01317634177</v>
      </c>
      <c r="W25" s="32">
        <v>-107691.3095942068</v>
      </c>
      <c r="X25" s="32">
        <v>-831078.36625248776</v>
      </c>
      <c r="Y25" s="32" t="s">
        <v>555</v>
      </c>
      <c r="Z25" s="32" t="s">
        <v>555</v>
      </c>
      <c r="AA25" s="32">
        <v>-351684.5454299397</v>
      </c>
      <c r="AB25" s="32">
        <v>-351512.49641814223</v>
      </c>
      <c r="AC25" s="32">
        <v>-59968.886363687277</v>
      </c>
      <c r="AD25" s="32">
        <v>-635813.68266166584</v>
      </c>
      <c r="AE25" s="32" t="s">
        <v>581</v>
      </c>
      <c r="AF25" s="32" t="s">
        <v>582</v>
      </c>
      <c r="AG25" s="32">
        <v>-369458.12602800358</v>
      </c>
      <c r="AH25" s="32">
        <v>-369265.52231677732</v>
      </c>
      <c r="AI25" s="32">
        <v>-86386.98708231916</v>
      </c>
      <c r="AJ25" s="32">
        <v>-662716.32373722573</v>
      </c>
      <c r="AK25" s="32" t="s">
        <v>558</v>
      </c>
      <c r="AL25" s="32" t="s">
        <v>559</v>
      </c>
      <c r="AM25" s="32">
        <v>-217142.05975959089</v>
      </c>
      <c r="AN25" s="32">
        <v>-213991.89379203421</v>
      </c>
      <c r="AO25" s="32">
        <v>-85051.855763283733</v>
      </c>
      <c r="AP25" s="32">
        <v>-339193.46024732979</v>
      </c>
      <c r="AQ25" s="32" t="s">
        <v>574</v>
      </c>
      <c r="AR25" s="32" t="s">
        <v>555</v>
      </c>
      <c r="AS25" s="32">
        <v>-379070.36368991458</v>
      </c>
      <c r="AT25" s="32">
        <v>-379070.36368991458</v>
      </c>
      <c r="AU25" s="32">
        <v>-108409.23621521459</v>
      </c>
      <c r="AV25" s="32">
        <v>-940191.91506476304</v>
      </c>
      <c r="AW25" s="32" t="s">
        <v>555</v>
      </c>
      <c r="AX25" s="32" t="s">
        <v>555</v>
      </c>
      <c r="AY25" s="32">
        <v>-422324.26346173999</v>
      </c>
      <c r="AZ25" s="32">
        <v>-422081.57473191048</v>
      </c>
      <c r="BA25" s="32">
        <v>-99773.542022527457</v>
      </c>
      <c r="BB25" s="32">
        <v>-807928.18109822669</v>
      </c>
      <c r="BC25" s="32" t="s">
        <v>584</v>
      </c>
      <c r="BD25" s="32" t="s">
        <v>585</v>
      </c>
      <c r="BE25" s="32">
        <v>-281891.4285132846</v>
      </c>
      <c r="BF25" s="32">
        <v>-281891.42851328448</v>
      </c>
      <c r="BG25" s="32">
        <v>-72037.109576812785</v>
      </c>
      <c r="BH25" s="32">
        <v>-484317.54834406538</v>
      </c>
      <c r="BI25" s="32" t="s">
        <v>554</v>
      </c>
      <c r="BJ25" s="32" t="s">
        <v>554</v>
      </c>
      <c r="BK25" s="32">
        <v>-271442.1374695134</v>
      </c>
      <c r="BL25" s="32">
        <v>-271434.84777694248</v>
      </c>
      <c r="BM25" s="32">
        <v>-93070.141168464805</v>
      </c>
      <c r="BN25" s="32">
        <v>-540357.20027665794</v>
      </c>
      <c r="BO25" s="32" t="s">
        <v>587</v>
      </c>
      <c r="BP25" s="32" t="s">
        <v>555</v>
      </c>
      <c r="BQ25" s="32">
        <v>-184219.40315036479</v>
      </c>
      <c r="BR25" s="32">
        <v>-184215.51866166791</v>
      </c>
      <c r="BS25" s="32">
        <v>-85753.96882913736</v>
      </c>
      <c r="BT25" s="32">
        <v>-206098.6076787186</v>
      </c>
      <c r="BU25" s="32" t="s">
        <v>574</v>
      </c>
      <c r="BV25" s="32" t="s">
        <v>555</v>
      </c>
      <c r="BW25" s="32">
        <v>-195323.42469669579</v>
      </c>
      <c r="BX25" s="32">
        <v>-195306.43166916259</v>
      </c>
      <c r="BY25" s="32">
        <v>-86422.970932570723</v>
      </c>
      <c r="BZ25" s="32">
        <v>-249176.68965717591</v>
      </c>
      <c r="CA25" s="32" t="s">
        <v>574</v>
      </c>
      <c r="CB25" s="32" t="s">
        <v>555</v>
      </c>
      <c r="CC25" s="32"/>
      <c r="CD25" s="32"/>
      <c r="CE25" s="32"/>
      <c r="CF25" s="32">
        <v>-200396.2365</v>
      </c>
      <c r="CG25" s="32"/>
      <c r="CH25" s="32" t="s">
        <v>566</v>
      </c>
      <c r="CI25" s="32"/>
      <c r="CJ25" s="32"/>
      <c r="CK25" s="32"/>
      <c r="CL25" s="32"/>
      <c r="CM25" s="32" t="s">
        <v>567</v>
      </c>
      <c r="CN25" s="32"/>
      <c r="CO25" s="32">
        <v>-286284.14426466788</v>
      </c>
      <c r="CP25" s="32">
        <v>-286284.14426466788</v>
      </c>
      <c r="CQ25" s="32">
        <v>-83212.304890259576</v>
      </c>
      <c r="CR25" s="32">
        <v>-375754.69276439637</v>
      </c>
      <c r="CS25" s="32" t="s">
        <v>580</v>
      </c>
      <c r="CT25" s="32" t="s">
        <v>561</v>
      </c>
      <c r="CU25" s="32">
        <v>-429796.36731010972</v>
      </c>
      <c r="CV25" s="32">
        <v>-429796.36731010972</v>
      </c>
      <c r="CW25" s="32">
        <v>-129572.9250901529</v>
      </c>
      <c r="CX25" s="32">
        <v>-900619.59031569585</v>
      </c>
      <c r="CY25" s="32" t="s">
        <v>569</v>
      </c>
      <c r="CZ25" s="32" t="s">
        <v>561</v>
      </c>
      <c r="DA25" s="32"/>
      <c r="DB25" s="32"/>
      <c r="DC25" s="32"/>
      <c r="DD25" s="32">
        <v>-1280354.3840999999</v>
      </c>
      <c r="DE25" s="32"/>
      <c r="DF25" s="33" t="s">
        <v>566</v>
      </c>
    </row>
    <row r="26" spans="1:110" x14ac:dyDescent="0.2">
      <c r="A26" s="28">
        <v>1600</v>
      </c>
      <c r="B26" s="29">
        <v>1326.85</v>
      </c>
      <c r="C26" s="29">
        <v>-141205.61611146369</v>
      </c>
      <c r="D26" s="29">
        <v>-141205.61611146369</v>
      </c>
      <c r="E26" s="29">
        <v>-92279.926167273312</v>
      </c>
      <c r="F26" s="29">
        <v>-105855.03756018871</v>
      </c>
      <c r="G26" s="29" t="s">
        <v>586</v>
      </c>
      <c r="H26" s="29" t="s">
        <v>561</v>
      </c>
      <c r="I26" s="29">
        <v>-153591.68743506039</v>
      </c>
      <c r="J26" s="29">
        <v>-153591.68743506039</v>
      </c>
      <c r="K26" s="29">
        <v>-92279.926167273312</v>
      </c>
      <c r="L26" s="29">
        <v>-57547.942966194823</v>
      </c>
      <c r="M26" s="29" t="s">
        <v>580</v>
      </c>
      <c r="N26" s="29" t="s">
        <v>561</v>
      </c>
      <c r="O26" s="29">
        <v>-381100.90815397957</v>
      </c>
      <c r="P26" s="29">
        <v>-381100.90815397957</v>
      </c>
      <c r="Q26" s="29">
        <v>-91757.966540504436</v>
      </c>
      <c r="R26" s="29">
        <v>-775733.45068642579</v>
      </c>
      <c r="S26" s="29" t="s">
        <v>578</v>
      </c>
      <c r="T26" s="29" t="s">
        <v>554</v>
      </c>
      <c r="U26" s="29">
        <v>-354082.75210771488</v>
      </c>
      <c r="V26" s="29">
        <v>-354082.75210771488</v>
      </c>
      <c r="W26" s="29">
        <v>-116616.2744305276</v>
      </c>
      <c r="X26" s="29">
        <v>-810839.50513030414</v>
      </c>
      <c r="Y26" s="29" t="s">
        <v>555</v>
      </c>
      <c r="Z26" s="29" t="s">
        <v>555</v>
      </c>
      <c r="AA26" s="29">
        <v>-354184.44614454918</v>
      </c>
      <c r="AB26" s="29">
        <v>-354016.39117562532</v>
      </c>
      <c r="AC26" s="29">
        <v>-62959.645400077723</v>
      </c>
      <c r="AD26" s="29">
        <v>-627334.73859406961</v>
      </c>
      <c r="AE26" s="29" t="s">
        <v>581</v>
      </c>
      <c r="AF26" s="29" t="s">
        <v>582</v>
      </c>
      <c r="AG26" s="29">
        <v>-372239.54773106897</v>
      </c>
      <c r="AH26" s="29">
        <v>-372049.23695482762</v>
      </c>
      <c r="AI26" s="29">
        <v>-90557.274377442242</v>
      </c>
      <c r="AJ26" s="29">
        <v>-653902.41437626455</v>
      </c>
      <c r="AK26" s="29" t="s">
        <v>558</v>
      </c>
      <c r="AL26" s="29" t="s">
        <v>559</v>
      </c>
      <c r="AM26" s="29">
        <v>-220945.19508134661</v>
      </c>
      <c r="AN26" s="29">
        <v>-217799.66099973471</v>
      </c>
      <c r="AO26" s="29">
        <v>-89358.603341862181</v>
      </c>
      <c r="AP26" s="29">
        <v>-332804.61920216162</v>
      </c>
      <c r="AQ26" s="29" t="s">
        <v>574</v>
      </c>
      <c r="AR26" s="29" t="s">
        <v>555</v>
      </c>
      <c r="AS26" s="29">
        <v>-382131.51486318128</v>
      </c>
      <c r="AT26" s="29">
        <v>-382131.51486318128</v>
      </c>
      <c r="AU26" s="29">
        <v>-113596.6701874197</v>
      </c>
      <c r="AV26" s="29">
        <v>-929073.76463838562</v>
      </c>
      <c r="AW26" s="29" t="s">
        <v>555</v>
      </c>
      <c r="AX26" s="29" t="s">
        <v>555</v>
      </c>
      <c r="AY26" s="29">
        <v>-425181.61552557308</v>
      </c>
      <c r="AZ26" s="29">
        <v>-424942.56338716618</v>
      </c>
      <c r="BA26" s="29">
        <v>-104350.00480387339</v>
      </c>
      <c r="BB26" s="29">
        <v>-798935.88733334572</v>
      </c>
      <c r="BC26" s="29" t="s">
        <v>584</v>
      </c>
      <c r="BD26" s="29" t="s">
        <v>585</v>
      </c>
      <c r="BE26" s="29">
        <v>-284725.98792332999</v>
      </c>
      <c r="BF26" s="29">
        <v>-284725.98792332999</v>
      </c>
      <c r="BG26" s="29">
        <v>-75667.840841712678</v>
      </c>
      <c r="BH26" s="29">
        <v>-475937.21751598298</v>
      </c>
      <c r="BI26" s="29" t="s">
        <v>554</v>
      </c>
      <c r="BJ26" s="29" t="s">
        <v>554</v>
      </c>
      <c r="BK26" s="29">
        <v>-275057.27867317962</v>
      </c>
      <c r="BL26" s="29">
        <v>-275047.68508086039</v>
      </c>
      <c r="BM26" s="29">
        <v>-98187.292261911658</v>
      </c>
      <c r="BN26" s="29">
        <v>-531595.57572939468</v>
      </c>
      <c r="BO26" s="29" t="s">
        <v>587</v>
      </c>
      <c r="BP26" s="29" t="s">
        <v>555</v>
      </c>
      <c r="BQ26" s="29">
        <v>-187453.8973386758</v>
      </c>
      <c r="BR26" s="29">
        <v>-187448.24332270381</v>
      </c>
      <c r="BS26" s="29">
        <v>-89861.865520914202</v>
      </c>
      <c r="BT26" s="29">
        <v>-197832.9038733746</v>
      </c>
      <c r="BU26" s="29" t="s">
        <v>574</v>
      </c>
      <c r="BV26" s="29" t="s">
        <v>555</v>
      </c>
      <c r="BW26" s="29">
        <v>-198981.6543266325</v>
      </c>
      <c r="BX26" s="29">
        <v>-198959.34218421619</v>
      </c>
      <c r="BY26" s="29">
        <v>-90723.717305525352</v>
      </c>
      <c r="BZ26" s="29">
        <v>-242220.22825597911</v>
      </c>
      <c r="CA26" s="29" t="s">
        <v>574</v>
      </c>
      <c r="CB26" s="29" t="s">
        <v>555</v>
      </c>
      <c r="CC26" s="29"/>
      <c r="CD26" s="29"/>
      <c r="CE26" s="29"/>
      <c r="CF26" s="29">
        <v>-204943.22930000001</v>
      </c>
      <c r="CG26" s="29"/>
      <c r="CH26" s="29" t="s">
        <v>566</v>
      </c>
      <c r="CI26" s="29"/>
      <c r="CJ26" s="29"/>
      <c r="CK26" s="29"/>
      <c r="CL26" s="29"/>
      <c r="CM26" s="29" t="s">
        <v>567</v>
      </c>
      <c r="CN26" s="29"/>
      <c r="CO26" s="29">
        <v>-289894.39499372093</v>
      </c>
      <c r="CP26" s="29">
        <v>-289894.39499372093</v>
      </c>
      <c r="CQ26" s="29">
        <v>-87120.117936321592</v>
      </c>
      <c r="CR26" s="29">
        <v>-369749.25719386112</v>
      </c>
      <c r="CS26" s="29" t="s">
        <v>580</v>
      </c>
      <c r="CT26" s="29" t="s">
        <v>561</v>
      </c>
      <c r="CU26" s="29">
        <v>-433184.40367712261</v>
      </c>
      <c r="CV26" s="29">
        <v>-433184.40367712261</v>
      </c>
      <c r="CW26" s="29">
        <v>-135366.57474013881</v>
      </c>
      <c r="CX26" s="29">
        <v>-891200.2914973899</v>
      </c>
      <c r="CY26" s="29" t="s">
        <v>569</v>
      </c>
      <c r="CZ26" s="29" t="s">
        <v>561</v>
      </c>
      <c r="DA26" s="29"/>
      <c r="DB26" s="29"/>
      <c r="DC26" s="29"/>
      <c r="DD26" s="29">
        <v>-1289659.5643</v>
      </c>
      <c r="DE26" s="29"/>
      <c r="DF26" s="30" t="s">
        <v>566</v>
      </c>
    </row>
    <row r="27" spans="1:110" x14ac:dyDescent="0.2">
      <c r="A27" s="31">
        <v>1650</v>
      </c>
      <c r="B27" s="32">
        <v>1376.85</v>
      </c>
      <c r="C27" s="32">
        <v>-145604.01015390659</v>
      </c>
      <c r="D27" s="32">
        <v>-145604.01015390659</v>
      </c>
      <c r="E27" s="32">
        <v>-96755.148398995414</v>
      </c>
      <c r="F27" s="32">
        <v>-101299.010629023</v>
      </c>
      <c r="G27" s="32" t="s">
        <v>586</v>
      </c>
      <c r="H27" s="32" t="s">
        <v>561</v>
      </c>
      <c r="I27" s="32">
        <v>-158394.46010552999</v>
      </c>
      <c r="J27" s="32">
        <v>-158394.46010552999</v>
      </c>
      <c r="K27" s="32">
        <v>-96755.148398995414</v>
      </c>
      <c r="L27" s="32">
        <v>-54763.086925694079</v>
      </c>
      <c r="M27" s="32" t="s">
        <v>580</v>
      </c>
      <c r="N27" s="32" t="s">
        <v>561</v>
      </c>
      <c r="O27" s="32">
        <v>-383530.90571728023</v>
      </c>
      <c r="P27" s="32">
        <v>-383530.90571728023</v>
      </c>
      <c r="Q27" s="32">
        <v>-96210.925281512405</v>
      </c>
      <c r="R27" s="32">
        <v>-764850.66198381549</v>
      </c>
      <c r="S27" s="32" t="s">
        <v>578</v>
      </c>
      <c r="T27" s="32" t="s">
        <v>554</v>
      </c>
      <c r="U27" s="32">
        <v>-356774.55286676291</v>
      </c>
      <c r="V27" s="32">
        <v>-356774.55286676291</v>
      </c>
      <c r="W27" s="32">
        <v>-125573.7442779148</v>
      </c>
      <c r="X27" s="32">
        <v>-790646.26621278701</v>
      </c>
      <c r="Y27" s="32" t="s">
        <v>555</v>
      </c>
      <c r="Z27" s="32" t="s">
        <v>555</v>
      </c>
      <c r="AA27" s="32">
        <v>-356722.21467872377</v>
      </c>
      <c r="AB27" s="32">
        <v>-356558.14469239779</v>
      </c>
      <c r="AC27" s="32">
        <v>-65995.558992258477</v>
      </c>
      <c r="AD27" s="32">
        <v>-618866.62834547786</v>
      </c>
      <c r="AE27" s="32" t="s">
        <v>581</v>
      </c>
      <c r="AF27" s="32" t="s">
        <v>582</v>
      </c>
      <c r="AG27" s="32">
        <v>-375061.60479923582</v>
      </c>
      <c r="AH27" s="32">
        <v>-374873.01282332517</v>
      </c>
      <c r="AI27" s="32">
        <v>-94779.17957534251</v>
      </c>
      <c r="AJ27" s="32">
        <v>-645101.17812392977</v>
      </c>
      <c r="AK27" s="32" t="s">
        <v>558</v>
      </c>
      <c r="AL27" s="32" t="s">
        <v>559</v>
      </c>
      <c r="AM27" s="32">
        <v>-221712.45293041971</v>
      </c>
      <c r="AN27" s="32">
        <v>-221712.45293041971</v>
      </c>
      <c r="AO27" s="32">
        <v>-93724.052906052239</v>
      </c>
      <c r="AP27" s="32">
        <v>-314097.24921113928</v>
      </c>
      <c r="AQ27" s="32" t="s">
        <v>588</v>
      </c>
      <c r="AR27" s="32" t="s">
        <v>561</v>
      </c>
      <c r="AS27" s="32">
        <v>-385235.94935650763</v>
      </c>
      <c r="AT27" s="32">
        <v>-385235.94935650763</v>
      </c>
      <c r="AU27" s="32">
        <v>-118838.7983548066</v>
      </c>
      <c r="AV27" s="32">
        <v>-917961.74401798192</v>
      </c>
      <c r="AW27" s="32" t="s">
        <v>555</v>
      </c>
      <c r="AX27" s="32" t="s">
        <v>555</v>
      </c>
      <c r="AY27" s="32">
        <v>-428081.10016417789</v>
      </c>
      <c r="AZ27" s="32">
        <v>-427845.67129236262</v>
      </c>
      <c r="BA27" s="32">
        <v>-108974.2355897222</v>
      </c>
      <c r="BB27" s="32">
        <v>-789964.60820437665</v>
      </c>
      <c r="BC27" s="32" t="s">
        <v>584</v>
      </c>
      <c r="BD27" s="32" t="s">
        <v>585</v>
      </c>
      <c r="BE27" s="32">
        <v>-287602.32241327781</v>
      </c>
      <c r="BF27" s="32">
        <v>-287602.32241327781</v>
      </c>
      <c r="BG27" s="32">
        <v>-79366.429979592052</v>
      </c>
      <c r="BH27" s="32">
        <v>-467548.04470636818</v>
      </c>
      <c r="BI27" s="32" t="s">
        <v>589</v>
      </c>
      <c r="BJ27" s="32" t="s">
        <v>554</v>
      </c>
      <c r="BK27" s="32">
        <v>-278719.1792111948</v>
      </c>
      <c r="BL27" s="32">
        <v>-278706.77468199842</v>
      </c>
      <c r="BM27" s="32">
        <v>-103379.4497821822</v>
      </c>
      <c r="BN27" s="32">
        <v>-522813.36058197968</v>
      </c>
      <c r="BO27" s="32" t="s">
        <v>587</v>
      </c>
      <c r="BP27" s="32" t="s">
        <v>555</v>
      </c>
      <c r="BQ27" s="32">
        <v>-190736.75926580449</v>
      </c>
      <c r="BR27" s="32">
        <v>-190728.72802172849</v>
      </c>
      <c r="BS27" s="32">
        <v>-94028.543510573247</v>
      </c>
      <c r="BT27" s="32">
        <v>-189585.49334363651</v>
      </c>
      <c r="BU27" s="32" t="s">
        <v>574</v>
      </c>
      <c r="BV27" s="32" t="s">
        <v>555</v>
      </c>
      <c r="BW27" s="32">
        <v>-202691.6878291945</v>
      </c>
      <c r="BX27" s="32">
        <v>-202662.86325394819</v>
      </c>
      <c r="BY27" s="32">
        <v>-95086.305473615736</v>
      </c>
      <c r="BZ27" s="32">
        <v>-235289.6836711115</v>
      </c>
      <c r="CA27" s="32" t="s">
        <v>574</v>
      </c>
      <c r="CB27" s="32" t="s">
        <v>555</v>
      </c>
      <c r="CC27" s="32"/>
      <c r="CD27" s="32"/>
      <c r="CE27" s="32"/>
      <c r="CF27" s="32">
        <v>-209541.0116</v>
      </c>
      <c r="CG27" s="32"/>
      <c r="CH27" s="32" t="s">
        <v>566</v>
      </c>
      <c r="CI27" s="32">
        <v>-307613.07105519582</v>
      </c>
      <c r="CJ27" s="32">
        <v>-307613.07105519582</v>
      </c>
      <c r="CK27" s="32">
        <v>-38217.795328663808</v>
      </c>
      <c r="CL27" s="32">
        <v>-589115.38638066594</v>
      </c>
      <c r="CM27" s="32" t="s">
        <v>590</v>
      </c>
      <c r="CN27" s="32" t="s">
        <v>561</v>
      </c>
      <c r="CO27" s="32">
        <v>-293582.86263791763</v>
      </c>
      <c r="CP27" s="32">
        <v>-293582.86263791763</v>
      </c>
      <c r="CQ27" s="32">
        <v>-91084.411049866219</v>
      </c>
      <c r="CR27" s="32">
        <v>-363860.0298478413</v>
      </c>
      <c r="CS27" s="32" t="s">
        <v>580</v>
      </c>
      <c r="CT27" s="32" t="s">
        <v>561</v>
      </c>
      <c r="CU27" s="32">
        <v>-436617.92135163618</v>
      </c>
      <c r="CV27" s="32">
        <v>-436617.92135163618</v>
      </c>
      <c r="CW27" s="32">
        <v>-141213.8390761929</v>
      </c>
      <c r="CX27" s="32">
        <v>-881803.4957054283</v>
      </c>
      <c r="CY27" s="32" t="s">
        <v>569</v>
      </c>
      <c r="CZ27" s="32" t="s">
        <v>561</v>
      </c>
      <c r="DA27" s="32"/>
      <c r="DB27" s="32"/>
      <c r="DC27" s="32"/>
      <c r="DD27" s="32">
        <v>-1299097.9865999999</v>
      </c>
      <c r="DE27" s="32"/>
      <c r="DF27" s="33" t="s">
        <v>566</v>
      </c>
    </row>
    <row r="28" spans="1:110" x14ac:dyDescent="0.2">
      <c r="A28" s="28">
        <v>1700</v>
      </c>
      <c r="B28" s="29">
        <v>1426.85</v>
      </c>
      <c r="C28" s="29">
        <v>-150038.764080628</v>
      </c>
      <c r="D28" s="29">
        <v>-150038.764080628</v>
      </c>
      <c r="E28" s="29">
        <v>-101277.9199339312</v>
      </c>
      <c r="F28" s="29">
        <v>-96714.843309049145</v>
      </c>
      <c r="G28" s="29" t="s">
        <v>586</v>
      </c>
      <c r="H28" s="29" t="s">
        <v>561</v>
      </c>
      <c r="I28" s="29">
        <v>-163237.72683033091</v>
      </c>
      <c r="J28" s="29">
        <v>-163237.72683033091</v>
      </c>
      <c r="K28" s="29">
        <v>-101277.9199339312</v>
      </c>
      <c r="L28" s="29">
        <v>-51989.006014467283</v>
      </c>
      <c r="M28" s="29" t="s">
        <v>580</v>
      </c>
      <c r="N28" s="29" t="s">
        <v>561</v>
      </c>
      <c r="O28" s="29">
        <v>-386001.46982118621</v>
      </c>
      <c r="P28" s="29">
        <v>-386001.46982118621</v>
      </c>
      <c r="Q28" s="29">
        <v>-100712.0012362656</v>
      </c>
      <c r="R28" s="29">
        <v>-753982.83631660556</v>
      </c>
      <c r="S28" s="29" t="s">
        <v>578</v>
      </c>
      <c r="T28" s="29" t="s">
        <v>554</v>
      </c>
      <c r="U28" s="29">
        <v>-359507.30071825348</v>
      </c>
      <c r="V28" s="29">
        <v>-359507.30071825348</v>
      </c>
      <c r="W28" s="29">
        <v>-134562.73197304361</v>
      </c>
      <c r="X28" s="29">
        <v>-770497.67748793308</v>
      </c>
      <c r="Y28" s="29" t="s">
        <v>555</v>
      </c>
      <c r="Z28" s="29" t="s">
        <v>555</v>
      </c>
      <c r="AA28" s="29">
        <v>-359297.01175893238</v>
      </c>
      <c r="AB28" s="29">
        <v>-359136.91777790489</v>
      </c>
      <c r="AC28" s="29">
        <v>-69462.566636008822</v>
      </c>
      <c r="AD28" s="29">
        <v>-610022.40720179444</v>
      </c>
      <c r="AE28" s="29" t="s">
        <v>581</v>
      </c>
      <c r="AF28" s="29" t="s">
        <v>582</v>
      </c>
      <c r="AG28" s="29">
        <v>-377923.34223245317</v>
      </c>
      <c r="AH28" s="29">
        <v>-377735.7353714761</v>
      </c>
      <c r="AI28" s="29">
        <v>-99052.060706119257</v>
      </c>
      <c r="AJ28" s="29">
        <v>-636311.90455224621</v>
      </c>
      <c r="AK28" s="29" t="s">
        <v>558</v>
      </c>
      <c r="AL28" s="29" t="s">
        <v>559</v>
      </c>
      <c r="AM28" s="29">
        <v>-226127.7436809272</v>
      </c>
      <c r="AN28" s="29">
        <v>-226127.7436809272</v>
      </c>
      <c r="AO28" s="29">
        <v>-98164.879723839447</v>
      </c>
      <c r="AP28" s="29">
        <v>-309775.15383703588</v>
      </c>
      <c r="AQ28" s="29" t="s">
        <v>591</v>
      </c>
      <c r="AR28" s="29" t="s">
        <v>561</v>
      </c>
      <c r="AS28" s="29">
        <v>-388382.46413619112</v>
      </c>
      <c r="AT28" s="29">
        <v>-388382.46413619112</v>
      </c>
      <c r="AU28" s="29">
        <v>-124133.96283562839</v>
      </c>
      <c r="AV28" s="29">
        <v>-906855.86943451362</v>
      </c>
      <c r="AW28" s="29" t="s">
        <v>555</v>
      </c>
      <c r="AX28" s="29" t="s">
        <v>555</v>
      </c>
      <c r="AY28" s="29">
        <v>-431021.6466553635</v>
      </c>
      <c r="AZ28" s="29">
        <v>-430789.82803942758</v>
      </c>
      <c r="BA28" s="29">
        <v>-113645.4025537819</v>
      </c>
      <c r="BB28" s="29">
        <v>-781013.47597331461</v>
      </c>
      <c r="BC28" s="29" t="s">
        <v>584</v>
      </c>
      <c r="BD28" s="29" t="s">
        <v>585</v>
      </c>
      <c r="BE28" s="29">
        <v>-290519.32731949852</v>
      </c>
      <c r="BF28" s="29">
        <v>-290519.32731949852</v>
      </c>
      <c r="BG28" s="29">
        <v>-83132.72518344273</v>
      </c>
      <c r="BH28" s="29">
        <v>-459148.06271474418</v>
      </c>
      <c r="BI28" s="29" t="s">
        <v>589</v>
      </c>
      <c r="BJ28" s="29" t="s">
        <v>554</v>
      </c>
      <c r="BK28" s="29">
        <v>-282426.83142537589</v>
      </c>
      <c r="BL28" s="29">
        <v>-282411.0486829672</v>
      </c>
      <c r="BM28" s="29">
        <v>-108644.3401601044</v>
      </c>
      <c r="BN28" s="29">
        <v>-514012.58394230081</v>
      </c>
      <c r="BO28" s="29" t="s">
        <v>587</v>
      </c>
      <c r="BP28" s="29" t="s">
        <v>555</v>
      </c>
      <c r="BQ28" s="29">
        <v>-194067.1923097515</v>
      </c>
      <c r="BR28" s="29">
        <v>-194056.0354249886</v>
      </c>
      <c r="BS28" s="29">
        <v>-98252.949410402362</v>
      </c>
      <c r="BT28" s="29">
        <v>-181356.80897920721</v>
      </c>
      <c r="BU28" s="29" t="s">
        <v>574</v>
      </c>
      <c r="BV28" s="29" t="s">
        <v>555</v>
      </c>
      <c r="BW28" s="29">
        <v>-206452.67942319051</v>
      </c>
      <c r="BX28" s="29">
        <v>-206415.98716194599</v>
      </c>
      <c r="BY28" s="29">
        <v>-99508.676066350003</v>
      </c>
      <c r="BZ28" s="29">
        <v>-228387.30412106821</v>
      </c>
      <c r="CA28" s="29" t="s">
        <v>574</v>
      </c>
      <c r="CB28" s="29" t="s">
        <v>555</v>
      </c>
      <c r="CC28" s="29"/>
      <c r="CD28" s="29"/>
      <c r="CE28" s="29"/>
      <c r="CF28" s="29">
        <v>-214188.04389999999</v>
      </c>
      <c r="CG28" s="29"/>
      <c r="CH28" s="29" t="s">
        <v>566</v>
      </c>
      <c r="CI28" s="29">
        <v>-310341.32612698729</v>
      </c>
      <c r="CJ28" s="29">
        <v>-310341.32612698729</v>
      </c>
      <c r="CK28" s="29">
        <v>-40358.750712515262</v>
      </c>
      <c r="CL28" s="29">
        <v>-582253.35803427664</v>
      </c>
      <c r="CM28" s="29" t="s">
        <v>590</v>
      </c>
      <c r="CN28" s="29" t="s">
        <v>561</v>
      </c>
      <c r="CO28" s="29">
        <v>-297348.97951048502</v>
      </c>
      <c r="CP28" s="29">
        <v>-297348.97951048502</v>
      </c>
      <c r="CQ28" s="29">
        <v>-95104.467318286275</v>
      </c>
      <c r="CR28" s="29">
        <v>-358087.50733573502</v>
      </c>
      <c r="CS28" s="29" t="s">
        <v>580</v>
      </c>
      <c r="CT28" s="29" t="s">
        <v>561</v>
      </c>
      <c r="CU28" s="29">
        <v>-440095.81593686278</v>
      </c>
      <c r="CV28" s="29">
        <v>-440095.81593686278</v>
      </c>
      <c r="CW28" s="29">
        <v>-147113.0929419371</v>
      </c>
      <c r="CX28" s="29">
        <v>-872429.20109463274</v>
      </c>
      <c r="CY28" s="29" t="s">
        <v>569</v>
      </c>
      <c r="CZ28" s="29" t="s">
        <v>561</v>
      </c>
      <c r="DA28" s="29"/>
      <c r="DB28" s="29"/>
      <c r="DC28" s="29"/>
      <c r="DD28" s="29">
        <v>-1308666.3673</v>
      </c>
      <c r="DE28" s="29"/>
      <c r="DF28" s="30" t="s">
        <v>566</v>
      </c>
    </row>
    <row r="29" spans="1:110" x14ac:dyDescent="0.2">
      <c r="A29" s="31">
        <v>1750</v>
      </c>
      <c r="B29" s="32">
        <v>1476.85</v>
      </c>
      <c r="C29" s="32">
        <v>-154508.9936300824</v>
      </c>
      <c r="D29" s="32">
        <v>-154508.9936300824</v>
      </c>
      <c r="E29" s="32">
        <v>-105846.84187457481</v>
      </c>
      <c r="F29" s="32">
        <v>-92104.227937480435</v>
      </c>
      <c r="G29" s="32" t="s">
        <v>586</v>
      </c>
      <c r="H29" s="32" t="s">
        <v>561</v>
      </c>
      <c r="I29" s="32">
        <v>-168120.77961881831</v>
      </c>
      <c r="J29" s="32">
        <v>-168120.77961881831</v>
      </c>
      <c r="K29" s="32">
        <v>-105846.84187457481</v>
      </c>
      <c r="L29" s="32">
        <v>-49227.068381408993</v>
      </c>
      <c r="M29" s="32" t="s">
        <v>580</v>
      </c>
      <c r="N29" s="32" t="s">
        <v>561</v>
      </c>
      <c r="O29" s="32">
        <v>-388511.53954941651</v>
      </c>
      <c r="P29" s="32">
        <v>-388511.5395494164</v>
      </c>
      <c r="Q29" s="32">
        <v>-105259.7712435938</v>
      </c>
      <c r="R29" s="32">
        <v>-743129.73716188164</v>
      </c>
      <c r="S29" s="32" t="s">
        <v>578</v>
      </c>
      <c r="T29" s="32" t="s">
        <v>554</v>
      </c>
      <c r="U29" s="32">
        <v>-362279.9521842688</v>
      </c>
      <c r="V29" s="32">
        <v>-362279.9521842688</v>
      </c>
      <c r="W29" s="32">
        <v>-143582.30869647849</v>
      </c>
      <c r="X29" s="32">
        <v>-750392.82499940356</v>
      </c>
      <c r="Y29" s="32" t="s">
        <v>555</v>
      </c>
      <c r="Z29" s="32" t="s">
        <v>555</v>
      </c>
      <c r="AA29" s="32">
        <v>-361908.58853728551</v>
      </c>
      <c r="AB29" s="32">
        <v>-361752.46113195969</v>
      </c>
      <c r="AC29" s="32">
        <v>-74071.273773491004</v>
      </c>
      <c r="AD29" s="32">
        <v>-600092.12549365079</v>
      </c>
      <c r="AE29" s="32" t="s">
        <v>592</v>
      </c>
      <c r="AF29" s="32" t="s">
        <v>593</v>
      </c>
      <c r="AG29" s="32">
        <v>-380823.91378582269</v>
      </c>
      <c r="AH29" s="32">
        <v>-380636.37238686433</v>
      </c>
      <c r="AI29" s="32">
        <v>-103375.3628539693</v>
      </c>
      <c r="AJ29" s="32">
        <v>-627534.0121587842</v>
      </c>
      <c r="AK29" s="32" t="s">
        <v>558</v>
      </c>
      <c r="AL29" s="32" t="s">
        <v>559</v>
      </c>
      <c r="AM29" s="32">
        <v>-230601.45882133479</v>
      </c>
      <c r="AN29" s="32">
        <v>-230601.45882133479</v>
      </c>
      <c r="AO29" s="32">
        <v>-102672.7443435758</v>
      </c>
      <c r="AP29" s="32">
        <v>-305497.98025347322</v>
      </c>
      <c r="AQ29" s="32" t="s">
        <v>591</v>
      </c>
      <c r="AR29" s="32" t="s">
        <v>561</v>
      </c>
      <c r="AS29" s="32">
        <v>-391569.92556783988</v>
      </c>
      <c r="AT29" s="32">
        <v>-391569.92556783988</v>
      </c>
      <c r="AU29" s="32">
        <v>-129480.6033146539</v>
      </c>
      <c r="AV29" s="32">
        <v>-895756.12929733715</v>
      </c>
      <c r="AW29" s="32" t="s">
        <v>555</v>
      </c>
      <c r="AX29" s="32" t="s">
        <v>555</v>
      </c>
      <c r="AY29" s="32">
        <v>-434002.24607463798</v>
      </c>
      <c r="AZ29" s="32">
        <v>-433774.02501171228</v>
      </c>
      <c r="BA29" s="32">
        <v>-118362.7563639307</v>
      </c>
      <c r="BB29" s="32">
        <v>-772081.61551526876</v>
      </c>
      <c r="BC29" s="32" t="s">
        <v>584</v>
      </c>
      <c r="BD29" s="32" t="s">
        <v>585</v>
      </c>
      <c r="BE29" s="32">
        <v>-293475.96182557708</v>
      </c>
      <c r="BF29" s="32">
        <v>-293475.96182557708</v>
      </c>
      <c r="BG29" s="32">
        <v>-86966.647942963231</v>
      </c>
      <c r="BH29" s="32">
        <v>-450735.30914992472</v>
      </c>
      <c r="BI29" s="32" t="s">
        <v>589</v>
      </c>
      <c r="BJ29" s="32" t="s">
        <v>554</v>
      </c>
      <c r="BK29" s="32">
        <v>-286179.29306473909</v>
      </c>
      <c r="BL29" s="32">
        <v>-286159.50574978208</v>
      </c>
      <c r="BM29" s="32">
        <v>-113979.82362542429</v>
      </c>
      <c r="BN29" s="32">
        <v>-505195.15866339329</v>
      </c>
      <c r="BO29" s="32" t="s">
        <v>587</v>
      </c>
      <c r="BP29" s="32" t="s">
        <v>555</v>
      </c>
      <c r="BQ29" s="32">
        <v>-197444.6466590768</v>
      </c>
      <c r="BR29" s="32">
        <v>-197429.38753260329</v>
      </c>
      <c r="BS29" s="32">
        <v>-102757.0698261402</v>
      </c>
      <c r="BT29" s="32">
        <v>-172702.08063931231</v>
      </c>
      <c r="BU29" s="32" t="s">
        <v>587</v>
      </c>
      <c r="BV29" s="32" t="s">
        <v>555</v>
      </c>
      <c r="BW29" s="32">
        <v>-210263.86656547169</v>
      </c>
      <c r="BX29" s="32">
        <v>-210217.78314405199</v>
      </c>
      <c r="BY29" s="32">
        <v>-103989.0801682965</v>
      </c>
      <c r="BZ29" s="32">
        <v>-221514.9395805794</v>
      </c>
      <c r="CA29" s="32" t="s">
        <v>574</v>
      </c>
      <c r="CB29" s="32" t="s">
        <v>555</v>
      </c>
      <c r="CC29" s="32"/>
      <c r="CD29" s="32"/>
      <c r="CE29" s="32"/>
      <c r="CF29" s="32">
        <v>-218882.87719999999</v>
      </c>
      <c r="CG29" s="32"/>
      <c r="CH29" s="32" t="s">
        <v>566</v>
      </c>
      <c r="CI29" s="32"/>
      <c r="CJ29" s="32"/>
      <c r="CK29" s="32"/>
      <c r="CL29" s="32"/>
      <c r="CM29" s="32" t="s">
        <v>567</v>
      </c>
      <c r="CN29" s="32"/>
      <c r="CO29" s="32">
        <v>-301191.64982163382</v>
      </c>
      <c r="CP29" s="32">
        <v>-301191.64982163382</v>
      </c>
      <c r="CQ29" s="32">
        <v>-99179.642029320443</v>
      </c>
      <c r="CR29" s="32">
        <v>-352430.53953240358</v>
      </c>
      <c r="CS29" s="32" t="s">
        <v>580</v>
      </c>
      <c r="CT29" s="32" t="s">
        <v>561</v>
      </c>
      <c r="CU29" s="32">
        <v>-443617.04407828441</v>
      </c>
      <c r="CV29" s="32">
        <v>-443617.04407828441</v>
      </c>
      <c r="CW29" s="32">
        <v>-153062.80682093301</v>
      </c>
      <c r="CX29" s="32">
        <v>-863077.37148832239</v>
      </c>
      <c r="CY29" s="32" t="s">
        <v>569</v>
      </c>
      <c r="CZ29" s="32" t="s">
        <v>561</v>
      </c>
      <c r="DA29" s="32"/>
      <c r="DB29" s="32"/>
      <c r="DC29" s="32"/>
      <c r="DD29" s="32">
        <v>-1318361.6131</v>
      </c>
      <c r="DE29" s="32"/>
      <c r="DF29" s="33" t="s">
        <v>566</v>
      </c>
    </row>
    <row r="30" spans="1:110" x14ac:dyDescent="0.2">
      <c r="A30" s="28">
        <v>1800</v>
      </c>
      <c r="B30" s="29">
        <v>1526.85</v>
      </c>
      <c r="C30" s="29">
        <v>-159013.8858402578</v>
      </c>
      <c r="D30" s="29">
        <v>-159013.8858402578</v>
      </c>
      <c r="E30" s="29">
        <v>-110460.59529337561</v>
      </c>
      <c r="F30" s="29">
        <v>-87468.853364792361</v>
      </c>
      <c r="G30" s="29" t="s">
        <v>586</v>
      </c>
      <c r="H30" s="29" t="s">
        <v>561</v>
      </c>
      <c r="I30" s="29">
        <v>-173042.99215410661</v>
      </c>
      <c r="J30" s="29">
        <v>-173042.99215410661</v>
      </c>
      <c r="K30" s="29">
        <v>-110460.59529337561</v>
      </c>
      <c r="L30" s="29">
        <v>-46478.697526422853</v>
      </c>
      <c r="M30" s="29" t="s">
        <v>580</v>
      </c>
      <c r="N30" s="29" t="s">
        <v>561</v>
      </c>
      <c r="O30" s="29">
        <v>-391060.1072913087</v>
      </c>
      <c r="P30" s="29">
        <v>-391060.10729130858</v>
      </c>
      <c r="Q30" s="29">
        <v>-109852.9008393492</v>
      </c>
      <c r="R30" s="29">
        <v>-732291.07601531129</v>
      </c>
      <c r="S30" s="29" t="s">
        <v>578</v>
      </c>
      <c r="T30" s="29" t="s">
        <v>554</v>
      </c>
      <c r="U30" s="29">
        <v>-365091.53992543783</v>
      </c>
      <c r="V30" s="29">
        <v>-365091.53992543783</v>
      </c>
      <c r="W30" s="29">
        <v>-152631.59893532691</v>
      </c>
      <c r="X30" s="29">
        <v>-730330.88132784516</v>
      </c>
      <c r="Y30" s="29" t="s">
        <v>555</v>
      </c>
      <c r="Z30" s="29" t="s">
        <v>555</v>
      </c>
      <c r="AA30" s="29">
        <v>-364560.11111345509</v>
      </c>
      <c r="AB30" s="29">
        <v>-364407.93704271328</v>
      </c>
      <c r="AC30" s="29">
        <v>-78718.913764446916</v>
      </c>
      <c r="AD30" s="29">
        <v>-590189.33907266636</v>
      </c>
      <c r="AE30" s="29" t="s">
        <v>592</v>
      </c>
      <c r="AF30" s="29" t="s">
        <v>593</v>
      </c>
      <c r="AG30" s="29">
        <v>-383762.57927628403</v>
      </c>
      <c r="AH30" s="29">
        <v>-383573.97128719068</v>
      </c>
      <c r="AI30" s="29">
        <v>-107748.6093803219</v>
      </c>
      <c r="AJ30" s="29">
        <v>-618767.04794527823</v>
      </c>
      <c r="AK30" s="29" t="s">
        <v>558</v>
      </c>
      <c r="AL30" s="29" t="s">
        <v>559</v>
      </c>
      <c r="AM30" s="29">
        <v>-235131.7350722072</v>
      </c>
      <c r="AN30" s="29">
        <v>-235131.7350722072</v>
      </c>
      <c r="AO30" s="29">
        <v>-107239.0112104755</v>
      </c>
      <c r="AP30" s="29">
        <v>-301276.83736462583</v>
      </c>
      <c r="AQ30" s="29" t="s">
        <v>591</v>
      </c>
      <c r="AR30" s="29" t="s">
        <v>561</v>
      </c>
      <c r="AS30" s="29">
        <v>-394797.26361774758</v>
      </c>
      <c r="AT30" s="29">
        <v>-394797.26361774758</v>
      </c>
      <c r="AU30" s="29">
        <v>-137819.49040708839</v>
      </c>
      <c r="AV30" s="29">
        <v>-878777.99315356161</v>
      </c>
      <c r="AW30" s="29" t="s">
        <v>555</v>
      </c>
      <c r="AX30" s="29" t="s">
        <v>555</v>
      </c>
      <c r="AY30" s="29">
        <v>-437021.9461812987</v>
      </c>
      <c r="AZ30" s="29">
        <v>-436797.31027539162</v>
      </c>
      <c r="BA30" s="29">
        <v>-123125.62410323411</v>
      </c>
      <c r="BB30" s="29">
        <v>-763168.13393740985</v>
      </c>
      <c r="BC30" s="29" t="s">
        <v>584</v>
      </c>
      <c r="BD30" s="29" t="s">
        <v>585</v>
      </c>
      <c r="BE30" s="29">
        <v>-296471.24351546803</v>
      </c>
      <c r="BF30" s="29">
        <v>-296471.24351546803</v>
      </c>
      <c r="BG30" s="29">
        <v>-90868.186848745332</v>
      </c>
      <c r="BH30" s="29">
        <v>-442307.81541664741</v>
      </c>
      <c r="BI30" s="29" t="s">
        <v>589</v>
      </c>
      <c r="BJ30" s="29" t="s">
        <v>554</v>
      </c>
      <c r="BK30" s="29">
        <v>-289975.68072158122</v>
      </c>
      <c r="BL30" s="29">
        <v>-289951.20553434303</v>
      </c>
      <c r="BM30" s="29">
        <v>-119383.8827318066</v>
      </c>
      <c r="BN30" s="29">
        <v>-496362.87691945938</v>
      </c>
      <c r="BO30" s="29" t="s">
        <v>587</v>
      </c>
      <c r="BP30" s="29" t="s">
        <v>555</v>
      </c>
      <c r="BQ30" s="29">
        <v>-200868.58092187779</v>
      </c>
      <c r="BR30" s="29">
        <v>-200848.06209236971</v>
      </c>
      <c r="BS30" s="29">
        <v>-107605.22828396629</v>
      </c>
      <c r="BT30" s="29">
        <v>-163491.7866163266</v>
      </c>
      <c r="BU30" s="29" t="s">
        <v>587</v>
      </c>
      <c r="BV30" s="29" t="s">
        <v>555</v>
      </c>
      <c r="BW30" s="29">
        <v>-214124.9931542023</v>
      </c>
      <c r="BX30" s="29">
        <v>-214067.57094693519</v>
      </c>
      <c r="BY30" s="29">
        <v>-108820.13953622679</v>
      </c>
      <c r="BZ30" s="29">
        <v>-214087.61304110341</v>
      </c>
      <c r="CA30" s="29" t="s">
        <v>587</v>
      </c>
      <c r="CB30" s="29" t="s">
        <v>555</v>
      </c>
      <c r="CC30" s="29"/>
      <c r="CD30" s="29"/>
      <c r="CE30" s="29"/>
      <c r="CF30" s="29">
        <v>-223624.14540000001</v>
      </c>
      <c r="CG30" s="29"/>
      <c r="CH30" s="29" t="s">
        <v>566</v>
      </c>
      <c r="CI30" s="29">
        <v>-315909.81697200082</v>
      </c>
      <c r="CJ30" s="29">
        <v>-315909.81697200082</v>
      </c>
      <c r="CK30" s="29">
        <v>-44765.714657622178</v>
      </c>
      <c r="CL30" s="29">
        <v>-568573.02319325414</v>
      </c>
      <c r="CM30" s="29" t="s">
        <v>590</v>
      </c>
      <c r="CN30" s="29" t="s">
        <v>561</v>
      </c>
      <c r="CO30" s="29">
        <v>-305109.31960370252</v>
      </c>
      <c r="CP30" s="29">
        <v>-305109.31960370252</v>
      </c>
      <c r="CQ30" s="29">
        <v>-103309.3564789435</v>
      </c>
      <c r="CR30" s="29">
        <v>-346886.52920395992</v>
      </c>
      <c r="CS30" s="29" t="s">
        <v>580</v>
      </c>
      <c r="CT30" s="29" t="s">
        <v>561</v>
      </c>
      <c r="CU30" s="29">
        <v>-447180.61824504769</v>
      </c>
      <c r="CV30" s="29">
        <v>-447180.61824504769</v>
      </c>
      <c r="CW30" s="29">
        <v>-159061.53863431921</v>
      </c>
      <c r="CX30" s="29">
        <v>-853747.92880114797</v>
      </c>
      <c r="CY30" s="29" t="s">
        <v>569</v>
      </c>
      <c r="CZ30" s="29" t="s">
        <v>561</v>
      </c>
      <c r="DA30" s="29"/>
      <c r="DB30" s="29"/>
      <c r="DC30" s="29"/>
      <c r="DD30" s="29">
        <v>-1328180.8049000001</v>
      </c>
      <c r="DE30" s="29"/>
      <c r="DF30" s="30" t="s">
        <v>566</v>
      </c>
    </row>
    <row r="31" spans="1:110" x14ac:dyDescent="0.2">
      <c r="A31" s="31">
        <v>1850</v>
      </c>
      <c r="B31" s="32">
        <v>1576.85</v>
      </c>
      <c r="C31" s="32">
        <v>-163552.69647688081</v>
      </c>
      <c r="D31" s="32">
        <v>-163552.69647688081</v>
      </c>
      <c r="E31" s="32">
        <v>-115117.9345650079</v>
      </c>
      <c r="F31" s="32">
        <v>-82810.412316282862</v>
      </c>
      <c r="G31" s="32" t="s">
        <v>586</v>
      </c>
      <c r="H31" s="32" t="s">
        <v>561</v>
      </c>
      <c r="I31" s="32">
        <v>-178003.83576506129</v>
      </c>
      <c r="J31" s="32">
        <v>-178003.83576506129</v>
      </c>
      <c r="K31" s="32">
        <v>-115117.9345650079</v>
      </c>
      <c r="L31" s="32">
        <v>-43745.445645258878</v>
      </c>
      <c r="M31" s="32" t="s">
        <v>580</v>
      </c>
      <c r="N31" s="32" t="s">
        <v>561</v>
      </c>
      <c r="O31" s="32">
        <v>-393646.21565554361</v>
      </c>
      <c r="P31" s="32">
        <v>-393646.21565554361</v>
      </c>
      <c r="Q31" s="32">
        <v>-114490.1297247738</v>
      </c>
      <c r="R31" s="32">
        <v>-721466.51760047639</v>
      </c>
      <c r="S31" s="32" t="s">
        <v>578</v>
      </c>
      <c r="T31" s="32" t="s">
        <v>554</v>
      </c>
      <c r="U31" s="32">
        <v>-367941.15606350149</v>
      </c>
      <c r="V31" s="32">
        <v>-367941.15606350149</v>
      </c>
      <c r="W31" s="32">
        <v>-161709.77601452151</v>
      </c>
      <c r="X31" s="32">
        <v>-710311.04393999244</v>
      </c>
      <c r="Y31" s="32" t="s">
        <v>555</v>
      </c>
      <c r="Z31" s="32" t="s">
        <v>555</v>
      </c>
      <c r="AA31" s="32">
        <v>-367246.02247791243</v>
      </c>
      <c r="AB31" s="32">
        <v>-367097.79346992233</v>
      </c>
      <c r="AC31" s="32">
        <v>-83404.345268960737</v>
      </c>
      <c r="AD31" s="32">
        <v>-580299.69387980597</v>
      </c>
      <c r="AE31" s="32" t="s">
        <v>592</v>
      </c>
      <c r="AF31" s="32" t="s">
        <v>593</v>
      </c>
      <c r="AG31" s="32">
        <v>-386738.70168192103</v>
      </c>
      <c r="AH31" s="32">
        <v>-386547.65707628499</v>
      </c>
      <c r="AI31" s="32">
        <v>-112171.3942975377</v>
      </c>
      <c r="AJ31" s="32">
        <v>-610010.68246325466</v>
      </c>
      <c r="AK31" s="32" t="s">
        <v>558</v>
      </c>
      <c r="AL31" s="32" t="s">
        <v>559</v>
      </c>
      <c r="AM31" s="32">
        <v>-239720.98237785019</v>
      </c>
      <c r="AN31" s="32">
        <v>-239720.98237785019</v>
      </c>
      <c r="AO31" s="32">
        <v>-112166.62206655509</v>
      </c>
      <c r="AP31" s="32">
        <v>-296516.65709331993</v>
      </c>
      <c r="AQ31" s="32" t="s">
        <v>594</v>
      </c>
      <c r="AR31" s="32" t="s">
        <v>561</v>
      </c>
      <c r="AS31" s="32">
        <v>-398063.46667857218</v>
      </c>
      <c r="AT31" s="32">
        <v>-398063.46667857218</v>
      </c>
      <c r="AU31" s="32">
        <v>-147439.95282554609</v>
      </c>
      <c r="AV31" s="32">
        <v>-859339.93277822633</v>
      </c>
      <c r="AW31" s="32" t="s">
        <v>555</v>
      </c>
      <c r="AX31" s="32" t="s">
        <v>555</v>
      </c>
      <c r="AY31" s="32">
        <v>-440079.84685842157</v>
      </c>
      <c r="AZ31" s="32">
        <v>-439858.78402571671</v>
      </c>
      <c r="BA31" s="32">
        <v>-127933.4038646619</v>
      </c>
      <c r="BB31" s="32">
        <v>-754272.10842563247</v>
      </c>
      <c r="BC31" s="32" t="s">
        <v>584</v>
      </c>
      <c r="BD31" s="32" t="s">
        <v>585</v>
      </c>
      <c r="BE31" s="32">
        <v>-299504.24352859752</v>
      </c>
      <c r="BF31" s="32">
        <v>-299504.24352859752</v>
      </c>
      <c r="BG31" s="32">
        <v>-94837.392073855473</v>
      </c>
      <c r="BH31" s="32">
        <v>-433863.59404521377</v>
      </c>
      <c r="BI31" s="32" t="s">
        <v>589</v>
      </c>
      <c r="BJ31" s="32" t="s">
        <v>554</v>
      </c>
      <c r="BK31" s="32">
        <v>-293815.16391519108</v>
      </c>
      <c r="BL31" s="32">
        <v>-293785.26366305852</v>
      </c>
      <c r="BM31" s="32">
        <v>-124854.61215770571</v>
      </c>
      <c r="BN31" s="32">
        <v>-487517.40306038258</v>
      </c>
      <c r="BO31" s="32" t="s">
        <v>587</v>
      </c>
      <c r="BP31" s="32" t="s">
        <v>555</v>
      </c>
      <c r="BQ31" s="32">
        <v>-204338.520352661</v>
      </c>
      <c r="BR31" s="32">
        <v>-204311.4116356743</v>
      </c>
      <c r="BS31" s="32">
        <v>-112513.2523295413</v>
      </c>
      <c r="BT31" s="32">
        <v>-154293.5484665909</v>
      </c>
      <c r="BU31" s="32" t="s">
        <v>587</v>
      </c>
      <c r="BV31" s="32" t="s">
        <v>555</v>
      </c>
      <c r="BW31" s="32">
        <v>-218035.436505191</v>
      </c>
      <c r="BX31" s="32">
        <v>-217964.57160908531</v>
      </c>
      <c r="BY31" s="32">
        <v>-113871.9014600245</v>
      </c>
      <c r="BZ31" s="32">
        <v>-206363.9148157445</v>
      </c>
      <c r="CA31" s="32" t="s">
        <v>587</v>
      </c>
      <c r="CB31" s="32" t="s">
        <v>555</v>
      </c>
      <c r="CC31" s="32"/>
      <c r="CD31" s="32"/>
      <c r="CE31" s="32"/>
      <c r="CF31" s="32">
        <v>-228410.5583</v>
      </c>
      <c r="CG31" s="32"/>
      <c r="CH31" s="32" t="s">
        <v>566</v>
      </c>
      <c r="CI31" s="32"/>
      <c r="CJ31" s="32"/>
      <c r="CK31" s="32"/>
      <c r="CL31" s="32"/>
      <c r="CM31" s="32" t="s">
        <v>567</v>
      </c>
      <c r="CN31" s="32"/>
      <c r="CO31" s="32">
        <v>-309100.7209571948</v>
      </c>
      <c r="CP31" s="32">
        <v>-309100.7209571948</v>
      </c>
      <c r="CQ31" s="32">
        <v>-107493.09246773639</v>
      </c>
      <c r="CR31" s="32">
        <v>-341453.5164209858</v>
      </c>
      <c r="CS31" s="32" t="s">
        <v>580</v>
      </c>
      <c r="CT31" s="32" t="s">
        <v>561</v>
      </c>
      <c r="CU31" s="32">
        <v>-450785.60211858101</v>
      </c>
      <c r="CV31" s="32">
        <v>-450785.60211858101</v>
      </c>
      <c r="CW31" s="32">
        <v>-165107.92645044209</v>
      </c>
      <c r="CX31" s="32">
        <v>-844440.74350970995</v>
      </c>
      <c r="CY31" s="32" t="s">
        <v>569</v>
      </c>
      <c r="CZ31" s="32" t="s">
        <v>561</v>
      </c>
      <c r="DA31" s="32"/>
      <c r="DB31" s="32"/>
      <c r="DC31" s="32"/>
      <c r="DD31" s="32">
        <v>-1338121.1835</v>
      </c>
      <c r="DE31" s="32"/>
      <c r="DF31" s="33" t="s">
        <v>566</v>
      </c>
    </row>
    <row r="32" spans="1:110" x14ac:dyDescent="0.2">
      <c r="A32" s="28">
        <v>1900</v>
      </c>
      <c r="B32" s="29">
        <v>1626.85</v>
      </c>
      <c r="C32" s="29">
        <v>-168124.74842101571</v>
      </c>
      <c r="D32" s="29">
        <v>-168124.74842101571</v>
      </c>
      <c r="E32" s="29">
        <v>-119817.6814199426</v>
      </c>
      <c r="F32" s="29">
        <v>-78130.608718690462</v>
      </c>
      <c r="G32" s="29" t="s">
        <v>586</v>
      </c>
      <c r="H32" s="29" t="s">
        <v>561</v>
      </c>
      <c r="I32" s="29">
        <v>-183002.9071513658</v>
      </c>
      <c r="J32" s="29">
        <v>-183002.9071513658</v>
      </c>
      <c r="K32" s="29">
        <v>-119817.6814199426</v>
      </c>
      <c r="L32" s="29">
        <v>-41029.109637944443</v>
      </c>
      <c r="M32" s="29" t="s">
        <v>580</v>
      </c>
      <c r="N32" s="29" t="s">
        <v>561</v>
      </c>
      <c r="O32" s="29">
        <v>-396268.95454142208</v>
      </c>
      <c r="P32" s="29">
        <v>-396268.95454142208</v>
      </c>
      <c r="Q32" s="29">
        <v>-119170.2657502225</v>
      </c>
      <c r="R32" s="29">
        <v>-710655.67134347674</v>
      </c>
      <c r="S32" s="29" t="s">
        <v>578</v>
      </c>
      <c r="T32" s="29" t="s">
        <v>554</v>
      </c>
      <c r="U32" s="29">
        <v>-370827.94261158048</v>
      </c>
      <c r="V32" s="29">
        <v>-370827.94261158048</v>
      </c>
      <c r="W32" s="29">
        <v>-170816.05750290261</v>
      </c>
      <c r="X32" s="29">
        <v>-690332.49931288301</v>
      </c>
      <c r="Y32" s="29" t="s">
        <v>555</v>
      </c>
      <c r="Z32" s="29" t="s">
        <v>555</v>
      </c>
      <c r="AA32" s="29">
        <v>-369965.51751708752</v>
      </c>
      <c r="AB32" s="29">
        <v>-369821.22557857569</v>
      </c>
      <c r="AC32" s="29">
        <v>-88126.532884751578</v>
      </c>
      <c r="AD32" s="29">
        <v>-570422.86353887722</v>
      </c>
      <c r="AE32" s="29" t="s">
        <v>592</v>
      </c>
      <c r="AF32" s="29" t="s">
        <v>593</v>
      </c>
      <c r="AG32" s="29">
        <v>-389751.74387405929</v>
      </c>
      <c r="AH32" s="29">
        <v>-389556.63085089822</v>
      </c>
      <c r="AI32" s="29">
        <v>-116643.3756103527</v>
      </c>
      <c r="AJ32" s="29">
        <v>-601264.69988419139</v>
      </c>
      <c r="AK32" s="29" t="s">
        <v>558</v>
      </c>
      <c r="AL32" s="29" t="s">
        <v>559</v>
      </c>
      <c r="AM32" s="29">
        <v>-244362.76057603609</v>
      </c>
      <c r="AN32" s="29">
        <v>-244362.76057603609</v>
      </c>
      <c r="AO32" s="29">
        <v>-117235.54714019581</v>
      </c>
      <c r="AP32" s="29">
        <v>-291632.7918961189</v>
      </c>
      <c r="AQ32" s="29" t="s">
        <v>594</v>
      </c>
      <c r="AR32" s="29" t="s">
        <v>561</v>
      </c>
      <c r="AS32" s="29">
        <v>-401367.57693807239</v>
      </c>
      <c r="AT32" s="29">
        <v>-401367.57693807239</v>
      </c>
      <c r="AU32" s="29">
        <v>-157088.66609574281</v>
      </c>
      <c r="AV32" s="29">
        <v>-839945.81943317037</v>
      </c>
      <c r="AW32" s="29" t="s">
        <v>555</v>
      </c>
      <c r="AX32" s="29" t="s">
        <v>555</v>
      </c>
      <c r="AY32" s="29">
        <v>-443175.09603482852</v>
      </c>
      <c r="AZ32" s="29">
        <v>-442957.59451684682</v>
      </c>
      <c r="BA32" s="29">
        <v>-132785.55992873729</v>
      </c>
      <c r="BB32" s="29">
        <v>-745392.57204811415</v>
      </c>
      <c r="BC32" s="29" t="s">
        <v>584</v>
      </c>
      <c r="BD32" s="29" t="s">
        <v>585</v>
      </c>
      <c r="BE32" s="29">
        <v>-302574.08223604318</v>
      </c>
      <c r="BF32" s="29">
        <v>-302574.08223604318</v>
      </c>
      <c r="BG32" s="29">
        <v>-98874.370442488944</v>
      </c>
      <c r="BH32" s="29">
        <v>-425400.62406919152</v>
      </c>
      <c r="BI32" s="29" t="s">
        <v>589</v>
      </c>
      <c r="BJ32" s="29" t="s">
        <v>554</v>
      </c>
      <c r="BK32" s="29">
        <v>-297696.95976742537</v>
      </c>
      <c r="BL32" s="29">
        <v>-297660.84722024627</v>
      </c>
      <c r="BM32" s="29">
        <v>-130390.20961055229</v>
      </c>
      <c r="BN32" s="29">
        <v>-478660.26372096338</v>
      </c>
      <c r="BO32" s="29" t="s">
        <v>587</v>
      </c>
      <c r="BP32" s="29" t="s">
        <v>555</v>
      </c>
      <c r="BQ32" s="29">
        <v>-207854.1462166204</v>
      </c>
      <c r="BR32" s="29">
        <v>-207818.90618332269</v>
      </c>
      <c r="BS32" s="29">
        <v>-117479.5236600589</v>
      </c>
      <c r="BT32" s="29">
        <v>-145110.38141872999</v>
      </c>
      <c r="BU32" s="29" t="s">
        <v>587</v>
      </c>
      <c r="BV32" s="29" t="s">
        <v>555</v>
      </c>
      <c r="BW32" s="29">
        <v>-221994.55160094489</v>
      </c>
      <c r="BX32" s="29">
        <v>-221908.02830798941</v>
      </c>
      <c r="BY32" s="29">
        <v>-118978.3978329238</v>
      </c>
      <c r="BZ32" s="29">
        <v>-198674.25461029841</v>
      </c>
      <c r="CA32" s="29" t="s">
        <v>587</v>
      </c>
      <c r="CB32" s="29" t="s">
        <v>555</v>
      </c>
      <c r="CC32" s="29"/>
      <c r="CD32" s="29"/>
      <c r="CE32" s="29"/>
      <c r="CF32" s="29">
        <v>-233240.89550000001</v>
      </c>
      <c r="CG32" s="29"/>
      <c r="CH32" s="29" t="s">
        <v>566</v>
      </c>
      <c r="CI32" s="29">
        <v>-321620.62337613368</v>
      </c>
      <c r="CJ32" s="29">
        <v>-321620.62337613368</v>
      </c>
      <c r="CK32" s="29">
        <v>-49333.31812053638</v>
      </c>
      <c r="CL32" s="29">
        <v>-554943.83096543024</v>
      </c>
      <c r="CM32" s="29" t="s">
        <v>590</v>
      </c>
      <c r="CN32" s="29" t="s">
        <v>561</v>
      </c>
      <c r="CO32" s="29">
        <v>-313166.26384344557</v>
      </c>
      <c r="CP32" s="29">
        <v>-313166.26384344557</v>
      </c>
      <c r="CQ32" s="29">
        <v>-111730.3873926251</v>
      </c>
      <c r="CR32" s="29">
        <v>-336134.07271991402</v>
      </c>
      <c r="CS32" s="29" t="s">
        <v>580</v>
      </c>
      <c r="CT32" s="29" t="s">
        <v>561</v>
      </c>
      <c r="CU32" s="29">
        <v>-454431.10650249152</v>
      </c>
      <c r="CV32" s="29">
        <v>-454431.10650249152</v>
      </c>
      <c r="CW32" s="29">
        <v>-171200.68198314111</v>
      </c>
      <c r="CX32" s="29">
        <v>-835155.62290314981</v>
      </c>
      <c r="CY32" s="29" t="s">
        <v>575</v>
      </c>
      <c r="CZ32" s="29" t="s">
        <v>561</v>
      </c>
      <c r="DA32" s="29"/>
      <c r="DB32" s="29"/>
      <c r="DC32" s="29"/>
      <c r="DD32" s="29">
        <v>-1348180.1366000001</v>
      </c>
      <c r="DE32" s="29"/>
      <c r="DF32" s="30" t="s">
        <v>566</v>
      </c>
    </row>
    <row r="33" spans="1:110" x14ac:dyDescent="0.2">
      <c r="A33" s="31">
        <v>1950</v>
      </c>
      <c r="B33" s="32">
        <v>1676.85</v>
      </c>
      <c r="C33" s="32">
        <v>-172729.43104559451</v>
      </c>
      <c r="D33" s="32">
        <v>-172729.43104559451</v>
      </c>
      <c r="E33" s="32">
        <v>-124558.7196243395</v>
      </c>
      <c r="F33" s="32">
        <v>-73431.165426879888</v>
      </c>
      <c r="G33" s="32" t="s">
        <v>586</v>
      </c>
      <c r="H33" s="32" t="s">
        <v>561</v>
      </c>
      <c r="I33" s="32">
        <v>-188039.97213408479</v>
      </c>
      <c r="J33" s="32">
        <v>-188039.97213408479</v>
      </c>
      <c r="K33" s="32">
        <v>-124558.7196243395</v>
      </c>
      <c r="L33" s="32">
        <v>-38331.906938331202</v>
      </c>
      <c r="M33" s="32" t="s">
        <v>580</v>
      </c>
      <c r="N33" s="32" t="s">
        <v>561</v>
      </c>
      <c r="O33" s="32">
        <v>-398927.45837372442</v>
      </c>
      <c r="P33" s="32">
        <v>-398927.45837372442</v>
      </c>
      <c r="Q33" s="32">
        <v>-123892.17952925809</v>
      </c>
      <c r="R33" s="32">
        <v>-699858.07952407468</v>
      </c>
      <c r="S33" s="32" t="s">
        <v>578</v>
      </c>
      <c r="T33" s="32" t="s">
        <v>554</v>
      </c>
      <c r="U33" s="32">
        <v>-373751.08921843598</v>
      </c>
      <c r="V33" s="32">
        <v>-373751.08921843598</v>
      </c>
      <c r="W33" s="32">
        <v>-179949.70460234859</v>
      </c>
      <c r="X33" s="32">
        <v>-670394.40531971748</v>
      </c>
      <c r="Y33" s="32" t="s">
        <v>555</v>
      </c>
      <c r="Z33" s="32" t="s">
        <v>555</v>
      </c>
      <c r="AA33" s="32">
        <v>-372717.83709274768</v>
      </c>
      <c r="AB33" s="32">
        <v>-372577.47452927037</v>
      </c>
      <c r="AC33" s="32">
        <v>-92884.509091169777</v>
      </c>
      <c r="AD33" s="32">
        <v>-560558.45983774401</v>
      </c>
      <c r="AE33" s="32" t="s">
        <v>592</v>
      </c>
      <c r="AF33" s="32" t="s">
        <v>593</v>
      </c>
      <c r="AG33" s="32">
        <v>-392801.26486104698</v>
      </c>
      <c r="AH33" s="32">
        <v>-392600.16875370871</v>
      </c>
      <c r="AI33" s="32">
        <v>-121229.10895868859</v>
      </c>
      <c r="AJ33" s="32">
        <v>-592464.14327512332</v>
      </c>
      <c r="AK33" s="32" t="s">
        <v>558</v>
      </c>
      <c r="AL33" s="32" t="s">
        <v>559</v>
      </c>
      <c r="AM33" s="32">
        <v>-249055.5046052635</v>
      </c>
      <c r="AN33" s="32">
        <v>-249055.5046052635</v>
      </c>
      <c r="AO33" s="32">
        <v>-122365.0032171179</v>
      </c>
      <c r="AP33" s="32">
        <v>-286781.46963748918</v>
      </c>
      <c r="AQ33" s="32" t="s">
        <v>594</v>
      </c>
      <c r="AR33" s="32" t="s">
        <v>561</v>
      </c>
      <c r="AS33" s="32">
        <v>-404708.68622192298</v>
      </c>
      <c r="AT33" s="32">
        <v>-404708.68622192298</v>
      </c>
      <c r="AU33" s="32">
        <v>-166764.905457446</v>
      </c>
      <c r="AV33" s="32">
        <v>-820594.3916234707</v>
      </c>
      <c r="AW33" s="32" t="s">
        <v>555</v>
      </c>
      <c r="AX33" s="32" t="s">
        <v>555</v>
      </c>
      <c r="AY33" s="32">
        <v>-446306.88602782122</v>
      </c>
      <c r="AZ33" s="32">
        <v>-446092.93441296788</v>
      </c>
      <c r="BA33" s="32">
        <v>-137681.61844763099</v>
      </c>
      <c r="BB33" s="32">
        <v>-736528.49728650344</v>
      </c>
      <c r="BC33" s="32" t="s">
        <v>584</v>
      </c>
      <c r="BD33" s="32" t="s">
        <v>585</v>
      </c>
      <c r="BE33" s="32">
        <v>-305679.92536960827</v>
      </c>
      <c r="BF33" s="32">
        <v>-305679.92536960827</v>
      </c>
      <c r="BG33" s="32">
        <v>-102979.2810098935</v>
      </c>
      <c r="BH33" s="32">
        <v>-416916.83420284052</v>
      </c>
      <c r="BI33" s="32" t="s">
        <v>595</v>
      </c>
      <c r="BJ33" s="32" t="s">
        <v>554</v>
      </c>
      <c r="BK33" s="32">
        <v>-301620.32822029851</v>
      </c>
      <c r="BL33" s="32">
        <v>-301577.17066691408</v>
      </c>
      <c r="BM33" s="32">
        <v>-135988.96768898019</v>
      </c>
      <c r="BN33" s="32">
        <v>-469792.83515390451</v>
      </c>
      <c r="BO33" s="32" t="s">
        <v>587</v>
      </c>
      <c r="BP33" s="32" t="s">
        <v>555</v>
      </c>
      <c r="BQ33" s="32">
        <v>-211415.2705574735</v>
      </c>
      <c r="BR33" s="32">
        <v>-211370.1270531647</v>
      </c>
      <c r="BS33" s="32">
        <v>-122502.50917994371</v>
      </c>
      <c r="BT33" s="32">
        <v>-135945.5215206774</v>
      </c>
      <c r="BU33" s="32" t="s">
        <v>587</v>
      </c>
      <c r="BV33" s="32" t="s">
        <v>555</v>
      </c>
      <c r="BW33" s="32">
        <v>-226001.92625647911</v>
      </c>
      <c r="BX33" s="32">
        <v>-225897.31499846559</v>
      </c>
      <c r="BY33" s="32">
        <v>-124138.18800571089</v>
      </c>
      <c r="BZ33" s="32">
        <v>-191020.78666516539</v>
      </c>
      <c r="CA33" s="32" t="s">
        <v>587</v>
      </c>
      <c r="CB33" s="32" t="s">
        <v>555</v>
      </c>
      <c r="CC33" s="32"/>
      <c r="CD33" s="32"/>
      <c r="CE33" s="32"/>
      <c r="CF33" s="32">
        <v>-238114.0007</v>
      </c>
      <c r="CG33" s="32"/>
      <c r="CH33" s="32" t="s">
        <v>566</v>
      </c>
      <c r="CI33" s="32">
        <v>-324526.98738449358</v>
      </c>
      <c r="CJ33" s="32">
        <v>-324526.98738449358</v>
      </c>
      <c r="CK33" s="32">
        <v>-51675.237380140687</v>
      </c>
      <c r="CL33" s="32">
        <v>-548145.76575879497</v>
      </c>
      <c r="CM33" s="32" t="s">
        <v>590</v>
      </c>
      <c r="CN33" s="32" t="s">
        <v>561</v>
      </c>
      <c r="CO33" s="32">
        <v>-317304.32778306032</v>
      </c>
      <c r="CP33" s="32">
        <v>-317304.32778306032</v>
      </c>
      <c r="CQ33" s="32">
        <v>-116020.8298555926</v>
      </c>
      <c r="CR33" s="32">
        <v>-330924.91155876569</v>
      </c>
      <c r="CS33" s="32" t="s">
        <v>580</v>
      </c>
      <c r="CT33" s="32" t="s">
        <v>561</v>
      </c>
      <c r="CU33" s="32">
        <v>-458116.28568150749</v>
      </c>
      <c r="CV33" s="32">
        <v>-458116.28568150749</v>
      </c>
      <c r="CW33" s="32">
        <v>-177338.5847748417</v>
      </c>
      <c r="CX33" s="32">
        <v>-825892.29688923992</v>
      </c>
      <c r="CY33" s="32" t="s">
        <v>569</v>
      </c>
      <c r="CZ33" s="32" t="s">
        <v>561</v>
      </c>
      <c r="DA33" s="32"/>
      <c r="DB33" s="32"/>
      <c r="DC33" s="32"/>
      <c r="DD33" s="32">
        <v>-1358355.1880999999</v>
      </c>
      <c r="DE33" s="32"/>
      <c r="DF33" s="33" t="s">
        <v>566</v>
      </c>
    </row>
    <row r="34" spans="1:110" x14ac:dyDescent="0.2">
      <c r="A34" s="34">
        <v>2000</v>
      </c>
      <c r="B34" s="35">
        <v>1726.85</v>
      </c>
      <c r="C34" s="35">
        <v>-177366.20064009109</v>
      </c>
      <c r="D34" s="35">
        <v>-177366.20064009109</v>
      </c>
      <c r="E34" s="35">
        <v>-129339.99020590961</v>
      </c>
      <c r="F34" s="35">
        <v>-68713.832940364606</v>
      </c>
      <c r="G34" s="35" t="s">
        <v>586</v>
      </c>
      <c r="H34" s="35" t="s">
        <v>561</v>
      </c>
      <c r="I34" s="35">
        <v>-193115.03184371389</v>
      </c>
      <c r="J34" s="35">
        <v>-193115.03184371389</v>
      </c>
      <c r="K34" s="35">
        <v>-129339.99020590961</v>
      </c>
      <c r="L34" s="35">
        <v>-35656.736886492807</v>
      </c>
      <c r="M34" s="35" t="s">
        <v>580</v>
      </c>
      <c r="N34" s="35" t="s">
        <v>561</v>
      </c>
      <c r="O34" s="35">
        <v>-401620.90350161871</v>
      </c>
      <c r="P34" s="35">
        <v>-401620.9035016186</v>
      </c>
      <c r="Q34" s="35">
        <v>-128654.7997028689</v>
      </c>
      <c r="R34" s="35">
        <v>-689073.20199169323</v>
      </c>
      <c r="S34" s="35" t="s">
        <v>578</v>
      </c>
      <c r="T34" s="35" t="s">
        <v>554</v>
      </c>
      <c r="U34" s="35">
        <v>-376709.83093629428</v>
      </c>
      <c r="V34" s="35">
        <v>-376709.83093629428</v>
      </c>
      <c r="W34" s="35">
        <v>-189110.01618457591</v>
      </c>
      <c r="X34" s="35">
        <v>-650495.88129948184</v>
      </c>
      <c r="Y34" s="35" t="s">
        <v>555</v>
      </c>
      <c r="Z34" s="35" t="s">
        <v>555</v>
      </c>
      <c r="AA34" s="35">
        <v>-375371.55745668488</v>
      </c>
      <c r="AB34" s="35">
        <v>-375371.55745668488</v>
      </c>
      <c r="AC34" s="35">
        <v>-97677.356015147598</v>
      </c>
      <c r="AD34" s="35">
        <v>-550313.90627836355</v>
      </c>
      <c r="AE34" s="35" t="s">
        <v>580</v>
      </c>
      <c r="AF34" s="35" t="s">
        <v>561</v>
      </c>
      <c r="AG34" s="35">
        <v>-395886.91545973759</v>
      </c>
      <c r="AH34" s="35">
        <v>-395677.6212768167</v>
      </c>
      <c r="AI34" s="35">
        <v>-126170.2165762823</v>
      </c>
      <c r="AJ34" s="35">
        <v>-583367.1197263872</v>
      </c>
      <c r="AK34" s="35" t="s">
        <v>558</v>
      </c>
      <c r="AL34" s="35" t="s">
        <v>559</v>
      </c>
      <c r="AM34" s="35">
        <v>-253797.88055282371</v>
      </c>
      <c r="AN34" s="35">
        <v>-253797.88055282371</v>
      </c>
      <c r="AO34" s="35">
        <v>-127553.4378717935</v>
      </c>
      <c r="AP34" s="35">
        <v>-281961.23639116448</v>
      </c>
      <c r="AQ34" s="35" t="s">
        <v>594</v>
      </c>
      <c r="AR34" s="35" t="s">
        <v>561</v>
      </c>
      <c r="AS34" s="35">
        <v>-408085.93225182348</v>
      </c>
      <c r="AT34" s="35">
        <v>-408085.93225182348</v>
      </c>
      <c r="AU34" s="35">
        <v>-176467.99781152391</v>
      </c>
      <c r="AV34" s="35">
        <v>-801284.32330770267</v>
      </c>
      <c r="AW34" s="35" t="s">
        <v>555</v>
      </c>
      <c r="AX34" s="35" t="s">
        <v>555</v>
      </c>
      <c r="AY34" s="35">
        <v>-449474.45025436912</v>
      </c>
      <c r="AZ34" s="35">
        <v>-449264.03750915342</v>
      </c>
      <c r="BA34" s="35">
        <v>-142621.16357094809</v>
      </c>
      <c r="BB34" s="35">
        <v>-727678.77711561543</v>
      </c>
      <c r="BC34" s="35" t="s">
        <v>584</v>
      </c>
      <c r="BD34" s="35" t="s">
        <v>585</v>
      </c>
      <c r="BE34" s="35">
        <v>-308820.98054604488</v>
      </c>
      <c r="BF34" s="35">
        <v>-308820.98054604488</v>
      </c>
      <c r="BG34" s="35">
        <v>-107152.3310891721</v>
      </c>
      <c r="BH34" s="35">
        <v>-408410.0836247101</v>
      </c>
      <c r="BI34" s="35" t="s">
        <v>596</v>
      </c>
      <c r="BJ34" s="35" t="s">
        <v>554</v>
      </c>
      <c r="BK34" s="35">
        <v>-305584.56775046972</v>
      </c>
      <c r="BL34" s="35">
        <v>-305533.49214543973</v>
      </c>
      <c r="BM34" s="35">
        <v>-141649.26658017549</v>
      </c>
      <c r="BN34" s="35">
        <v>-460916.3277649841</v>
      </c>
      <c r="BO34" s="35" t="s">
        <v>587</v>
      </c>
      <c r="BP34" s="35" t="s">
        <v>555</v>
      </c>
      <c r="BQ34" s="35">
        <v>-215022.04426344761</v>
      </c>
      <c r="BR34" s="35">
        <v>-214964.89515794491</v>
      </c>
      <c r="BS34" s="35">
        <v>-127580.75444345979</v>
      </c>
      <c r="BT34" s="35">
        <v>-126803.258090327</v>
      </c>
      <c r="BU34" s="35" t="s">
        <v>597</v>
      </c>
      <c r="BV34" s="35" t="s">
        <v>555</v>
      </c>
      <c r="BW34" s="35">
        <v>-230057.2202453085</v>
      </c>
      <c r="BX34" s="35">
        <v>-229931.87027530541</v>
      </c>
      <c r="BY34" s="35">
        <v>-129349.9052335028</v>
      </c>
      <c r="BZ34" s="35">
        <v>-183405.66043768491</v>
      </c>
      <c r="CA34" s="35" t="s">
        <v>587</v>
      </c>
      <c r="CB34" s="35" t="s">
        <v>555</v>
      </c>
      <c r="CC34" s="35"/>
      <c r="CD34" s="35"/>
      <c r="CE34" s="35"/>
      <c r="CF34" s="35">
        <v>-245436.36610000001</v>
      </c>
      <c r="CG34" s="35"/>
      <c r="CH34" s="35" t="s">
        <v>566</v>
      </c>
      <c r="CI34" s="35"/>
      <c r="CJ34" s="35"/>
      <c r="CK34" s="35"/>
      <c r="CL34" s="35"/>
      <c r="CM34" s="35" t="s">
        <v>567</v>
      </c>
      <c r="CN34" s="35"/>
      <c r="CO34" s="35">
        <v>-321512.89367281221</v>
      </c>
      <c r="CP34" s="35">
        <v>-321512.89367281221</v>
      </c>
      <c r="CQ34" s="35">
        <v>-120364.0557230386</v>
      </c>
      <c r="CR34" s="35">
        <v>-325821.44762889971</v>
      </c>
      <c r="CS34" s="35" t="s">
        <v>580</v>
      </c>
      <c r="CT34" s="35" t="s">
        <v>561</v>
      </c>
      <c r="CU34" s="35">
        <v>-461840.33416858292</v>
      </c>
      <c r="CV34" s="35">
        <v>-461840.33416858292</v>
      </c>
      <c r="CW34" s="35">
        <v>-183520.47697659861</v>
      </c>
      <c r="CX34" s="35">
        <v>-816650.40118326817</v>
      </c>
      <c r="CY34" s="35" t="s">
        <v>569</v>
      </c>
      <c r="CZ34" s="35" t="s">
        <v>561</v>
      </c>
      <c r="DA34" s="35"/>
      <c r="DB34" s="35"/>
      <c r="DC34" s="35"/>
      <c r="DD34" s="35">
        <v>-1368643.9872000001</v>
      </c>
      <c r="DE34" s="35"/>
      <c r="DF34" s="36" t="s">
        <v>566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O417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30" customWidth="1"/>
    <col min="2" max="2" width="9" customWidth="1"/>
    <col min="3" max="3" width="8" customWidth="1"/>
    <col min="4" max="4" width="9" customWidth="1"/>
    <col min="5" max="6" width="30" customWidth="1"/>
    <col min="7" max="7" width="21" customWidth="1"/>
    <col min="8" max="8" width="30" customWidth="1"/>
    <col min="9" max="14" width="21" customWidth="1"/>
    <col min="15" max="15" width="27" customWidth="1"/>
  </cols>
  <sheetData>
    <row r="1" spans="1:15" x14ac:dyDescent="0.2">
      <c r="A1" s="105" t="s">
        <v>598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5" x14ac:dyDescent="0.2">
      <c r="A2" s="109" t="s">
        <v>599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5" x14ac:dyDescent="0.2">
      <c r="A3" s="25" t="s">
        <v>431</v>
      </c>
      <c r="B3" s="26" t="s">
        <v>432</v>
      </c>
      <c r="C3" s="26" t="s">
        <v>600</v>
      </c>
      <c r="D3" s="26" t="s">
        <v>429</v>
      </c>
      <c r="E3" s="26" t="s">
        <v>601</v>
      </c>
      <c r="F3" s="26" t="s">
        <v>602</v>
      </c>
      <c r="G3" s="26" t="s">
        <v>603</v>
      </c>
      <c r="H3" s="26" t="s">
        <v>604</v>
      </c>
      <c r="I3" s="26" t="s">
        <v>605</v>
      </c>
      <c r="J3" s="26" t="s">
        <v>606</v>
      </c>
      <c r="K3" s="26" t="s">
        <v>607</v>
      </c>
      <c r="L3" s="26" t="s">
        <v>608</v>
      </c>
      <c r="M3" s="26" t="s">
        <v>609</v>
      </c>
      <c r="N3" s="26" t="s">
        <v>610</v>
      </c>
      <c r="O3" s="27" t="s">
        <v>611</v>
      </c>
    </row>
    <row r="4" spans="1:15" x14ac:dyDescent="0.2">
      <c r="A4" s="28">
        <v>800</v>
      </c>
      <c r="B4" s="29">
        <v>526.85</v>
      </c>
      <c r="C4" s="29" t="s">
        <v>174</v>
      </c>
      <c r="D4" s="29" t="s">
        <v>173</v>
      </c>
      <c r="E4" s="29" t="s">
        <v>376</v>
      </c>
      <c r="F4" s="29" t="s">
        <v>377</v>
      </c>
      <c r="G4" s="29">
        <v>-278767.02549208043</v>
      </c>
      <c r="H4" s="29" t="s">
        <v>612</v>
      </c>
      <c r="I4" s="29" t="s">
        <v>613</v>
      </c>
      <c r="J4" s="29">
        <v>-278767.02871436218</v>
      </c>
      <c r="K4" s="29">
        <v>-33912.572992159046</v>
      </c>
      <c r="L4" s="29">
        <v>-172813.30445913019</v>
      </c>
      <c r="M4" s="29">
        <v>-86817.670414162334</v>
      </c>
      <c r="N4" s="29">
        <v>-86.817670414162336</v>
      </c>
      <c r="O4" s="30"/>
    </row>
    <row r="5" spans="1:15" x14ac:dyDescent="0.2">
      <c r="A5" s="31">
        <v>850</v>
      </c>
      <c r="B5" s="32">
        <v>576.85</v>
      </c>
      <c r="C5" s="32" t="s">
        <v>174</v>
      </c>
      <c r="D5" s="32" t="s">
        <v>173</v>
      </c>
      <c r="E5" s="32" t="s">
        <v>376</v>
      </c>
      <c r="F5" s="32" t="s">
        <v>377</v>
      </c>
      <c r="G5" s="32">
        <v>-280644.05408683821</v>
      </c>
      <c r="H5" s="32" t="s">
        <v>612</v>
      </c>
      <c r="I5" s="32" t="s">
        <v>613</v>
      </c>
      <c r="J5" s="32">
        <v>-280644.06218277902</v>
      </c>
      <c r="K5" s="32">
        <v>-36899.715722671717</v>
      </c>
      <c r="L5" s="32">
        <v>-184655.76456993731</v>
      </c>
      <c r="M5" s="32">
        <v>-83217.676864398876</v>
      </c>
      <c r="N5" s="32">
        <v>-83.217676864398882</v>
      </c>
      <c r="O5" s="33"/>
    </row>
    <row r="6" spans="1:15" x14ac:dyDescent="0.2">
      <c r="A6" s="28">
        <v>900</v>
      </c>
      <c r="B6" s="29">
        <v>626.85</v>
      </c>
      <c r="C6" s="29" t="s">
        <v>174</v>
      </c>
      <c r="D6" s="29" t="s">
        <v>173</v>
      </c>
      <c r="E6" s="29" t="s">
        <v>376</v>
      </c>
      <c r="F6" s="29" t="s">
        <v>377</v>
      </c>
      <c r="G6" s="29">
        <v>-282597.07494823099</v>
      </c>
      <c r="H6" s="29" t="s">
        <v>612</v>
      </c>
      <c r="I6" s="29" t="s">
        <v>613</v>
      </c>
      <c r="J6" s="29">
        <v>-282597.09333972441</v>
      </c>
      <c r="K6" s="29">
        <v>-39969.026238955921</v>
      </c>
      <c r="L6" s="29">
        <v>-196598.46464191499</v>
      </c>
      <c r="M6" s="29">
        <v>-79659.946949754376</v>
      </c>
      <c r="N6" s="29">
        <v>-79.659946949754371</v>
      </c>
      <c r="O6" s="30"/>
    </row>
    <row r="7" spans="1:15" x14ac:dyDescent="0.2">
      <c r="A7" s="31">
        <v>950</v>
      </c>
      <c r="B7" s="32">
        <v>676.85</v>
      </c>
      <c r="C7" s="32" t="s">
        <v>174</v>
      </c>
      <c r="D7" s="32" t="s">
        <v>173</v>
      </c>
      <c r="E7" s="32" t="s">
        <v>376</v>
      </c>
      <c r="F7" s="32" t="s">
        <v>377</v>
      </c>
      <c r="G7" s="32">
        <v>-284622.82003317849</v>
      </c>
      <c r="H7" s="32" t="s">
        <v>614</v>
      </c>
      <c r="I7" s="32" t="s">
        <v>613</v>
      </c>
      <c r="J7" s="32">
        <v>-284622.8584384842</v>
      </c>
      <c r="K7" s="32">
        <v>-43116.53145504323</v>
      </c>
      <c r="L7" s="32">
        <v>-208636.66243571491</v>
      </c>
      <c r="M7" s="32">
        <v>-76144.448991521029</v>
      </c>
      <c r="N7" s="32">
        <v>-76.144448991521031</v>
      </c>
      <c r="O7" s="33"/>
    </row>
    <row r="8" spans="1:15" x14ac:dyDescent="0.2">
      <c r="A8" s="28">
        <v>1000</v>
      </c>
      <c r="B8" s="29">
        <v>726.85</v>
      </c>
      <c r="C8" s="29" t="s">
        <v>174</v>
      </c>
      <c r="D8" s="29" t="s">
        <v>173</v>
      </c>
      <c r="E8" s="29" t="s">
        <v>376</v>
      </c>
      <c r="F8" s="29" t="s">
        <v>377</v>
      </c>
      <c r="G8" s="29">
        <v>-286718.31730325043</v>
      </c>
      <c r="H8" s="29" t="s">
        <v>612</v>
      </c>
      <c r="I8" s="29" t="s">
        <v>613</v>
      </c>
      <c r="J8" s="29">
        <v>-286718.3920044892</v>
      </c>
      <c r="K8" s="29">
        <v>-46338.66341131481</v>
      </c>
      <c r="L8" s="29">
        <v>-220766.04114120509</v>
      </c>
      <c r="M8" s="29">
        <v>-72671.14679903863</v>
      </c>
      <c r="N8" s="29">
        <v>-72.671146799038624</v>
      </c>
      <c r="O8" s="30"/>
    </row>
    <row r="9" spans="1:15" x14ac:dyDescent="0.2">
      <c r="A9" s="31">
        <v>1050</v>
      </c>
      <c r="B9" s="32">
        <v>776.85</v>
      </c>
      <c r="C9" s="32" t="s">
        <v>174</v>
      </c>
      <c r="D9" s="32" t="s">
        <v>173</v>
      </c>
      <c r="E9" s="32" t="s">
        <v>376</v>
      </c>
      <c r="F9" s="32" t="s">
        <v>377</v>
      </c>
      <c r="G9" s="32">
        <v>-288880.85105066362</v>
      </c>
      <c r="H9" s="32" t="s">
        <v>612</v>
      </c>
      <c r="I9" s="32" t="s">
        <v>613</v>
      </c>
      <c r="J9" s="32">
        <v>-288880.98780920281</v>
      </c>
      <c r="K9" s="32">
        <v>-49632.202128356163</v>
      </c>
      <c r="L9" s="32">
        <v>-232982.6508510953</v>
      </c>
      <c r="M9" s="32">
        <v>-69239.979527171468</v>
      </c>
      <c r="N9" s="32">
        <v>-69.239979527171471</v>
      </c>
      <c r="O9" s="33"/>
    </row>
    <row r="10" spans="1:15" x14ac:dyDescent="0.2">
      <c r="A10" s="28">
        <v>1100</v>
      </c>
      <c r="B10" s="29">
        <v>826.85</v>
      </c>
      <c r="C10" s="29" t="s">
        <v>174</v>
      </c>
      <c r="D10" s="29" t="s">
        <v>173</v>
      </c>
      <c r="E10" s="29" t="s">
        <v>376</v>
      </c>
      <c r="F10" s="29" t="s">
        <v>377</v>
      </c>
      <c r="G10" s="29">
        <v>-291107.92800033343</v>
      </c>
      <c r="H10" s="29" t="s">
        <v>612</v>
      </c>
      <c r="I10" s="29" t="s">
        <v>613</v>
      </c>
      <c r="J10" s="29">
        <v>-291108.16564117791</v>
      </c>
      <c r="K10" s="29">
        <v>-52994.230581280062</v>
      </c>
      <c r="L10" s="29">
        <v>-245282.87268568171</v>
      </c>
      <c r="M10" s="29">
        <v>-65850.836505552055</v>
      </c>
      <c r="N10" s="29">
        <v>-65.850836505552053</v>
      </c>
      <c r="O10" s="30"/>
    </row>
    <row r="11" spans="1:15" x14ac:dyDescent="0.2">
      <c r="A11" s="31">
        <v>1150</v>
      </c>
      <c r="B11" s="32">
        <v>876.85</v>
      </c>
      <c r="C11" s="32" t="s">
        <v>174</v>
      </c>
      <c r="D11" s="32" t="s">
        <v>173</v>
      </c>
      <c r="E11" s="32" t="s">
        <v>376</v>
      </c>
      <c r="F11" s="32" t="s">
        <v>377</v>
      </c>
      <c r="G11" s="32">
        <v>-293397.24828922912</v>
      </c>
      <c r="H11" s="32" t="s">
        <v>612</v>
      </c>
      <c r="I11" s="32" t="s">
        <v>613</v>
      </c>
      <c r="J11" s="32">
        <v>-293397.64291001059</v>
      </c>
      <c r="K11" s="32">
        <v>-56422.099524574347</v>
      </c>
      <c r="L11" s="32">
        <v>-257663.37461407241</v>
      </c>
      <c r="M11" s="32">
        <v>-62503.540793806082</v>
      </c>
      <c r="N11" s="32">
        <v>-62.503540793806081</v>
      </c>
      <c r="O11" s="33"/>
    </row>
    <row r="12" spans="1:15" x14ac:dyDescent="0.2">
      <c r="A12" s="28">
        <v>1200</v>
      </c>
      <c r="B12" s="29">
        <v>926.85</v>
      </c>
      <c r="C12" s="29" t="s">
        <v>174</v>
      </c>
      <c r="D12" s="29" t="s">
        <v>173</v>
      </c>
      <c r="E12" s="29" t="s">
        <v>376</v>
      </c>
      <c r="F12" s="29" t="s">
        <v>377</v>
      </c>
      <c r="G12" s="29">
        <v>-295746.68057143898</v>
      </c>
      <c r="H12" s="29" t="s">
        <v>612</v>
      </c>
      <c r="I12" s="29" t="s">
        <v>613</v>
      </c>
      <c r="J12" s="29">
        <v>-295747.3102666997</v>
      </c>
      <c r="K12" s="29">
        <v>-59913.400421959333</v>
      </c>
      <c r="L12" s="29">
        <v>-270121.07914274721</v>
      </c>
      <c r="M12" s="29">
        <v>-59197.830329182791</v>
      </c>
      <c r="N12" s="29">
        <v>-59.197830329182793</v>
      </c>
      <c r="O12" s="30"/>
    </row>
    <row r="13" spans="1:15" x14ac:dyDescent="0.2">
      <c r="A13" s="31">
        <v>1250</v>
      </c>
      <c r="B13" s="32">
        <v>976.85</v>
      </c>
      <c r="C13" s="32" t="s">
        <v>174</v>
      </c>
      <c r="D13" s="32" t="s">
        <v>173</v>
      </c>
      <c r="E13" s="32" t="s">
        <v>376</v>
      </c>
      <c r="F13" s="32" t="s">
        <v>377</v>
      </c>
      <c r="G13" s="32">
        <v>-298154.24063391832</v>
      </c>
      <c r="H13" s="32" t="s">
        <v>614</v>
      </c>
      <c r="I13" s="32" t="s">
        <v>613</v>
      </c>
      <c r="J13" s="32">
        <v>-298155.2105390316</v>
      </c>
      <c r="K13" s="32">
        <v>-63465.945058059449</v>
      </c>
      <c r="L13" s="32">
        <v>-282653.13758733071</v>
      </c>
      <c r="M13" s="32">
        <v>-55933.338778071797</v>
      </c>
      <c r="N13" s="32">
        <v>-55.933338778071807</v>
      </c>
      <c r="O13" s="33"/>
    </row>
    <row r="14" spans="1:15" x14ac:dyDescent="0.2">
      <c r="A14" s="28">
        <v>1300</v>
      </c>
      <c r="B14" s="29">
        <v>1026.8499999999999</v>
      </c>
      <c r="C14" s="29" t="s">
        <v>174</v>
      </c>
      <c r="D14" s="29" t="s">
        <v>173</v>
      </c>
      <c r="E14" s="29" t="s">
        <v>376</v>
      </c>
      <c r="F14" s="29" t="s">
        <v>377</v>
      </c>
      <c r="G14" s="29">
        <v>-300618.07303937938</v>
      </c>
      <c r="H14" s="29" t="s">
        <v>615</v>
      </c>
      <c r="I14" s="29" t="s">
        <v>613</v>
      </c>
      <c r="J14" s="29">
        <v>-300619.52039866347</v>
      </c>
      <c r="K14" s="29">
        <v>-67077.644558497661</v>
      </c>
      <c r="L14" s="29">
        <v>-295256.90740000032</v>
      </c>
      <c r="M14" s="29">
        <v>-52709.683858286822</v>
      </c>
      <c r="N14" s="29">
        <v>-52.709683858286823</v>
      </c>
      <c r="O14" s="30"/>
    </row>
    <row r="15" spans="1:15" x14ac:dyDescent="0.2">
      <c r="A15" s="31">
        <v>1350</v>
      </c>
      <c r="B15" s="32">
        <v>1076.8499999999999</v>
      </c>
      <c r="C15" s="32" t="s">
        <v>174</v>
      </c>
      <c r="D15" s="32" t="s">
        <v>173</v>
      </c>
      <c r="E15" s="32" t="s">
        <v>376</v>
      </c>
      <c r="F15" s="32" t="s">
        <v>377</v>
      </c>
      <c r="G15" s="32">
        <v>-303136.43542504392</v>
      </c>
      <c r="H15" s="32" t="s">
        <v>612</v>
      </c>
      <c r="I15" s="32" t="s">
        <v>613</v>
      </c>
      <c r="J15" s="32">
        <v>-303138.53428438888</v>
      </c>
      <c r="K15" s="32">
        <v>-70746.383677897349</v>
      </c>
      <c r="L15" s="32">
        <v>-307929.93227426842</v>
      </c>
      <c r="M15" s="32">
        <v>-49526.56665831944</v>
      </c>
      <c r="N15" s="32">
        <v>-49.526566658319439</v>
      </c>
      <c r="O15" s="33"/>
    </row>
    <row r="16" spans="1:15" x14ac:dyDescent="0.2">
      <c r="A16" s="28">
        <v>1400</v>
      </c>
      <c r="B16" s="29">
        <v>1126.8499999999999</v>
      </c>
      <c r="C16" s="29" t="s">
        <v>174</v>
      </c>
      <c r="D16" s="29" t="s">
        <v>173</v>
      </c>
      <c r="E16" s="29" t="s">
        <v>376</v>
      </c>
      <c r="F16" s="29" t="s">
        <v>377</v>
      </c>
      <c r="G16" s="29">
        <v>-305707.74118166242</v>
      </c>
      <c r="H16" s="29" t="s">
        <v>616</v>
      </c>
      <c r="I16" s="29" t="s">
        <v>613</v>
      </c>
      <c r="J16" s="29">
        <v>-305717.21610171319</v>
      </c>
      <c r="K16" s="29">
        <v>-74885.755726166361</v>
      </c>
      <c r="L16" s="29">
        <v>-320669.92478441022</v>
      </c>
      <c r="M16" s="29">
        <v>-45968.408360121997</v>
      </c>
      <c r="N16" s="29">
        <v>-45.968408360122012</v>
      </c>
      <c r="O16" s="30"/>
    </row>
    <row r="17" spans="1:15" x14ac:dyDescent="0.2">
      <c r="A17" s="31">
        <v>1450</v>
      </c>
      <c r="B17" s="32">
        <v>1176.8499999999999</v>
      </c>
      <c r="C17" s="32" t="s">
        <v>174</v>
      </c>
      <c r="D17" s="32" t="s">
        <v>173</v>
      </c>
      <c r="E17" s="32" t="s">
        <v>376</v>
      </c>
      <c r="F17" s="32" t="s">
        <v>377</v>
      </c>
      <c r="G17" s="32">
        <v>-308330.62413490482</v>
      </c>
      <c r="H17" s="32" t="s">
        <v>616</v>
      </c>
      <c r="I17" s="32" t="s">
        <v>613</v>
      </c>
      <c r="J17" s="32">
        <v>-308374.14175815711</v>
      </c>
      <c r="K17" s="32">
        <v>-79154.908297424743</v>
      </c>
      <c r="L17" s="32">
        <v>-333474.75137103949</v>
      </c>
      <c r="M17" s="32">
        <v>-42375.020998300519</v>
      </c>
      <c r="N17" s="32">
        <v>-42.375020998300521</v>
      </c>
      <c r="O17" s="33"/>
    </row>
    <row r="18" spans="1:15" x14ac:dyDescent="0.2">
      <c r="A18" s="28">
        <v>1500</v>
      </c>
      <c r="B18" s="29">
        <v>1226.8499999999999</v>
      </c>
      <c r="C18" s="29" t="s">
        <v>174</v>
      </c>
      <c r="D18" s="29" t="s">
        <v>173</v>
      </c>
      <c r="E18" s="29" t="s">
        <v>376</v>
      </c>
      <c r="F18" s="29" t="s">
        <v>377</v>
      </c>
      <c r="G18" s="29">
        <v>-311004.45962586638</v>
      </c>
      <c r="H18" s="29" t="s">
        <v>616</v>
      </c>
      <c r="I18" s="29" t="s">
        <v>613</v>
      </c>
      <c r="J18" s="29">
        <v>-311194.01395024091</v>
      </c>
      <c r="K18" s="29">
        <v>-83478.171033076331</v>
      </c>
      <c r="L18" s="29">
        <v>-346342.4195472346</v>
      </c>
      <c r="M18" s="29">
        <v>-38825.679979954381</v>
      </c>
      <c r="N18" s="29">
        <v>-38.82567997995438</v>
      </c>
      <c r="O18" s="30"/>
    </row>
    <row r="19" spans="1:15" x14ac:dyDescent="0.2">
      <c r="A19" s="31">
        <v>1550</v>
      </c>
      <c r="B19" s="32">
        <v>1276.8499999999999</v>
      </c>
      <c r="C19" s="32" t="s">
        <v>174</v>
      </c>
      <c r="D19" s="32" t="s">
        <v>173</v>
      </c>
      <c r="E19" s="32" t="s">
        <v>376</v>
      </c>
      <c r="F19" s="32" t="s">
        <v>377</v>
      </c>
      <c r="G19" s="32">
        <v>-313731.4546599334</v>
      </c>
      <c r="H19" s="32" t="s">
        <v>616</v>
      </c>
      <c r="I19" s="32" t="s">
        <v>613</v>
      </c>
      <c r="J19" s="32">
        <v>-314516.40295145672</v>
      </c>
      <c r="K19" s="32">
        <v>-87853.739608065473</v>
      </c>
      <c r="L19" s="32">
        <v>-359271.06726446608</v>
      </c>
      <c r="M19" s="32">
        <v>-35345.136499626104</v>
      </c>
      <c r="N19" s="32">
        <v>-35.345136499626093</v>
      </c>
      <c r="O19" s="33"/>
    </row>
    <row r="20" spans="1:15" x14ac:dyDescent="0.2">
      <c r="A20" s="28">
        <v>1600</v>
      </c>
      <c r="B20" s="29">
        <v>1326.85</v>
      </c>
      <c r="C20" s="29" t="s">
        <v>174</v>
      </c>
      <c r="D20" s="29" t="s">
        <v>173</v>
      </c>
      <c r="E20" s="29" t="s">
        <v>376</v>
      </c>
      <c r="F20" s="29" t="s">
        <v>377</v>
      </c>
      <c r="G20" s="29">
        <v>-316858.10426514421</v>
      </c>
      <c r="H20" s="29" t="s">
        <v>379</v>
      </c>
      <c r="I20" s="29"/>
      <c r="J20" s="29"/>
      <c r="K20" s="29">
        <v>-92279.926167273312</v>
      </c>
      <c r="L20" s="29">
        <v>-372258.95443950017</v>
      </c>
      <c r="M20" s="29">
        <v>-34366.378364969038</v>
      </c>
      <c r="N20" s="29">
        <v>-34.366378364969037</v>
      </c>
      <c r="O20" s="30"/>
    </row>
    <row r="21" spans="1:15" x14ac:dyDescent="0.2">
      <c r="A21" s="31">
        <v>1650</v>
      </c>
      <c r="B21" s="32">
        <v>1376.85</v>
      </c>
      <c r="C21" s="32" t="s">
        <v>174</v>
      </c>
      <c r="D21" s="32" t="s">
        <v>173</v>
      </c>
      <c r="E21" s="32" t="s">
        <v>376</v>
      </c>
      <c r="F21" s="32" t="s">
        <v>377</v>
      </c>
      <c r="G21" s="32">
        <v>-320076.14155164338</v>
      </c>
      <c r="H21" s="32" t="s">
        <v>379</v>
      </c>
      <c r="I21" s="32"/>
      <c r="J21" s="32"/>
      <c r="K21" s="32">
        <v>-96755.148398995414</v>
      </c>
      <c r="L21" s="32">
        <v>-385304.45669843513</v>
      </c>
      <c r="M21" s="32">
        <v>-33740.896857862361</v>
      </c>
      <c r="N21" s="32">
        <v>-33.74089685786236</v>
      </c>
      <c r="O21" s="33"/>
    </row>
    <row r="22" spans="1:15" x14ac:dyDescent="0.2">
      <c r="A22" s="28">
        <v>1700</v>
      </c>
      <c r="B22" s="29">
        <v>1426.85</v>
      </c>
      <c r="C22" s="29" t="s">
        <v>174</v>
      </c>
      <c r="D22" s="29" t="s">
        <v>173</v>
      </c>
      <c r="E22" s="29" t="s">
        <v>376</v>
      </c>
      <c r="F22" s="29" t="s">
        <v>377</v>
      </c>
      <c r="G22" s="29">
        <v>-323343.44054842612</v>
      </c>
      <c r="H22" s="29" t="s">
        <v>379</v>
      </c>
      <c r="I22" s="29"/>
      <c r="J22" s="29"/>
      <c r="K22" s="29">
        <v>-101277.9199339312</v>
      </c>
      <c r="L22" s="29">
        <v>-398406.06143899402</v>
      </c>
      <c r="M22" s="29">
        <v>-33181.78676280845</v>
      </c>
      <c r="N22" s="29">
        <v>-33.18178676280845</v>
      </c>
      <c r="O22" s="30"/>
    </row>
    <row r="23" spans="1:15" x14ac:dyDescent="0.2">
      <c r="A23" s="31">
        <v>1750</v>
      </c>
      <c r="B23" s="32">
        <v>1476.85</v>
      </c>
      <c r="C23" s="32" t="s">
        <v>174</v>
      </c>
      <c r="D23" s="32" t="s">
        <v>173</v>
      </c>
      <c r="E23" s="32" t="s">
        <v>376</v>
      </c>
      <c r="F23" s="32" t="s">
        <v>377</v>
      </c>
      <c r="G23" s="32">
        <v>-326660.57293886418</v>
      </c>
      <c r="H23" s="32" t="s">
        <v>379</v>
      </c>
      <c r="I23" s="32"/>
      <c r="J23" s="32"/>
      <c r="K23" s="32">
        <v>-105846.84187457481</v>
      </c>
      <c r="L23" s="32">
        <v>-411562.36634471471</v>
      </c>
      <c r="M23" s="32">
        <v>-32700.448688379489</v>
      </c>
      <c r="N23" s="32">
        <v>-32.700448688379488</v>
      </c>
      <c r="O23" s="33"/>
    </row>
    <row r="24" spans="1:15" x14ac:dyDescent="0.2">
      <c r="A24" s="28">
        <v>1800</v>
      </c>
      <c r="B24" s="29">
        <v>1526.85</v>
      </c>
      <c r="C24" s="29" t="s">
        <v>174</v>
      </c>
      <c r="D24" s="29" t="s">
        <v>173</v>
      </c>
      <c r="E24" s="29" t="s">
        <v>376</v>
      </c>
      <c r="F24" s="29" t="s">
        <v>377</v>
      </c>
      <c r="G24" s="29">
        <v>-330029.05815735209</v>
      </c>
      <c r="H24" s="29" t="s">
        <v>379</v>
      </c>
      <c r="I24" s="29"/>
      <c r="J24" s="29"/>
      <c r="K24" s="29">
        <v>-110460.59529337561</v>
      </c>
      <c r="L24" s="29">
        <v>-424772.08050325222</v>
      </c>
      <c r="M24" s="29">
        <v>-32314.512163001578</v>
      </c>
      <c r="N24" s="29">
        <v>-32.314512163001581</v>
      </c>
      <c r="O24" s="30"/>
    </row>
    <row r="25" spans="1:15" x14ac:dyDescent="0.2">
      <c r="A25" s="31">
        <v>1850</v>
      </c>
      <c r="B25" s="32">
        <v>1576.85</v>
      </c>
      <c r="C25" s="32" t="s">
        <v>174</v>
      </c>
      <c r="D25" s="32" t="s">
        <v>173</v>
      </c>
      <c r="E25" s="32" t="s">
        <v>376</v>
      </c>
      <c r="F25" s="32" t="s">
        <v>377</v>
      </c>
      <c r="G25" s="32">
        <v>-333451.70910648402</v>
      </c>
      <c r="H25" s="32" t="s">
        <v>379</v>
      </c>
      <c r="I25" s="32"/>
      <c r="J25" s="32"/>
      <c r="K25" s="32">
        <v>-115117.9345650079</v>
      </c>
      <c r="L25" s="32">
        <v>-438034.02828497061</v>
      </c>
      <c r="M25" s="32">
        <v>-32050.2745898678</v>
      </c>
      <c r="N25" s="32">
        <v>-32.050274589867797</v>
      </c>
      <c r="O25" s="33"/>
    </row>
    <row r="26" spans="1:15" x14ac:dyDescent="0.2">
      <c r="A26" s="28">
        <v>1900</v>
      </c>
      <c r="B26" s="29">
        <v>1626.85</v>
      </c>
      <c r="C26" s="29" t="s">
        <v>174</v>
      </c>
      <c r="D26" s="29" t="s">
        <v>173</v>
      </c>
      <c r="E26" s="29" t="s">
        <v>376</v>
      </c>
      <c r="F26" s="29" t="s">
        <v>377</v>
      </c>
      <c r="G26" s="29">
        <v>-336933.22034353181</v>
      </c>
      <c r="H26" s="29" t="s">
        <v>379</v>
      </c>
      <c r="I26" s="29"/>
      <c r="J26" s="29"/>
      <c r="K26" s="29">
        <v>-119817.6814199426</v>
      </c>
      <c r="L26" s="29">
        <v>-451347.15612763382</v>
      </c>
      <c r="M26" s="29">
        <v>-31946.833676085342</v>
      </c>
      <c r="N26" s="29">
        <v>-31.94683367608534</v>
      </c>
      <c r="O26" s="30"/>
    </row>
    <row r="27" spans="1:15" x14ac:dyDescent="0.2">
      <c r="A27" s="31">
        <v>800</v>
      </c>
      <c r="B27" s="32">
        <v>526.85</v>
      </c>
      <c r="C27" s="32" t="s">
        <v>174</v>
      </c>
      <c r="D27" s="32" t="s">
        <v>240</v>
      </c>
      <c r="E27" s="32" t="s">
        <v>381</v>
      </c>
      <c r="F27" s="32" t="s">
        <v>382</v>
      </c>
      <c r="G27" s="32">
        <v>-252091.57206903599</v>
      </c>
      <c r="H27" s="32" t="s">
        <v>617</v>
      </c>
      <c r="I27" s="32" t="s">
        <v>617</v>
      </c>
      <c r="J27" s="32">
        <v>-252091.57206903599</v>
      </c>
      <c r="K27" s="32">
        <v>-33912.572992159046</v>
      </c>
      <c r="L27" s="32">
        <v>-172813.30445913019</v>
      </c>
      <c r="M27" s="32">
        <v>-59134.247764864471</v>
      </c>
      <c r="N27" s="32">
        <v>-59.134247764864469</v>
      </c>
      <c r="O27" s="33"/>
    </row>
    <row r="28" spans="1:15" x14ac:dyDescent="0.2">
      <c r="A28" s="28">
        <v>850</v>
      </c>
      <c r="B28" s="29">
        <v>576.85</v>
      </c>
      <c r="C28" s="29" t="s">
        <v>174</v>
      </c>
      <c r="D28" s="29" t="s">
        <v>240</v>
      </c>
      <c r="E28" s="29" t="s">
        <v>381</v>
      </c>
      <c r="F28" s="29" t="s">
        <v>382</v>
      </c>
      <c r="G28" s="29">
        <v>-254136.64087328679</v>
      </c>
      <c r="H28" s="29" t="s">
        <v>618</v>
      </c>
      <c r="I28" s="29" t="s">
        <v>617</v>
      </c>
      <c r="J28" s="29">
        <v>-254136.64087328679</v>
      </c>
      <c r="K28" s="29">
        <v>-36899.715722671717</v>
      </c>
      <c r="L28" s="29">
        <v>-184655.76456993731</v>
      </c>
      <c r="M28" s="29">
        <v>-57451.3547600772</v>
      </c>
      <c r="N28" s="29">
        <v>-57.451354760077201</v>
      </c>
      <c r="O28" s="30"/>
    </row>
    <row r="29" spans="1:15" x14ac:dyDescent="0.2">
      <c r="A29" s="31">
        <v>900</v>
      </c>
      <c r="B29" s="32">
        <v>626.85</v>
      </c>
      <c r="C29" s="32" t="s">
        <v>174</v>
      </c>
      <c r="D29" s="32" t="s">
        <v>240</v>
      </c>
      <c r="E29" s="32" t="s">
        <v>381</v>
      </c>
      <c r="F29" s="32" t="s">
        <v>382</v>
      </c>
      <c r="G29" s="32">
        <v>-256255.35009512241</v>
      </c>
      <c r="H29" s="32" t="s">
        <v>618</v>
      </c>
      <c r="I29" s="32" t="s">
        <v>617</v>
      </c>
      <c r="J29" s="32">
        <v>-256255.35009512241</v>
      </c>
      <c r="K29" s="32">
        <v>-39969.026238955921</v>
      </c>
      <c r="L29" s="32">
        <v>-196598.46464191499</v>
      </c>
      <c r="M29" s="32">
        <v>-55777.098417080357</v>
      </c>
      <c r="N29" s="32">
        <v>-55.77709841708036</v>
      </c>
      <c r="O29" s="33"/>
    </row>
    <row r="30" spans="1:15" x14ac:dyDescent="0.2">
      <c r="A30" s="28">
        <v>950</v>
      </c>
      <c r="B30" s="29">
        <v>676.85</v>
      </c>
      <c r="C30" s="29" t="s">
        <v>174</v>
      </c>
      <c r="D30" s="29" t="s">
        <v>240</v>
      </c>
      <c r="E30" s="29" t="s">
        <v>381</v>
      </c>
      <c r="F30" s="29" t="s">
        <v>382</v>
      </c>
      <c r="G30" s="29">
        <v>-258444.34187767489</v>
      </c>
      <c r="H30" s="29" t="s">
        <v>618</v>
      </c>
      <c r="I30" s="29" t="s">
        <v>617</v>
      </c>
      <c r="J30" s="29">
        <v>-258444.34187767489</v>
      </c>
      <c r="K30" s="29">
        <v>-43116.53145504323</v>
      </c>
      <c r="L30" s="29">
        <v>-208636.66243571491</v>
      </c>
      <c r="M30" s="29">
        <v>-54111.456162813818</v>
      </c>
      <c r="N30" s="29">
        <v>-54.111456162813823</v>
      </c>
      <c r="O30" s="30"/>
    </row>
    <row r="31" spans="1:15" x14ac:dyDescent="0.2">
      <c r="A31" s="31">
        <v>1000</v>
      </c>
      <c r="B31" s="32">
        <v>726.85</v>
      </c>
      <c r="C31" s="32" t="s">
        <v>174</v>
      </c>
      <c r="D31" s="32" t="s">
        <v>240</v>
      </c>
      <c r="E31" s="32" t="s">
        <v>381</v>
      </c>
      <c r="F31" s="32" t="s">
        <v>382</v>
      </c>
      <c r="G31" s="32">
        <v>-260700.57154177429</v>
      </c>
      <c r="H31" s="32" t="s">
        <v>619</v>
      </c>
      <c r="I31" s="32" t="s">
        <v>617</v>
      </c>
      <c r="J31" s="32">
        <v>-260700.5715417742</v>
      </c>
      <c r="K31" s="32">
        <v>-46338.66341131481</v>
      </c>
      <c r="L31" s="32">
        <v>-220766.04114120509</v>
      </c>
      <c r="M31" s="32">
        <v>-52454.417299582507</v>
      </c>
      <c r="N31" s="32">
        <v>-52.454417299582509</v>
      </c>
      <c r="O31" s="33"/>
    </row>
    <row r="32" spans="1:15" x14ac:dyDescent="0.2">
      <c r="A32" s="28">
        <v>1050</v>
      </c>
      <c r="B32" s="29">
        <v>776.85</v>
      </c>
      <c r="C32" s="29" t="s">
        <v>174</v>
      </c>
      <c r="D32" s="29" t="s">
        <v>240</v>
      </c>
      <c r="E32" s="29" t="s">
        <v>381</v>
      </c>
      <c r="F32" s="29" t="s">
        <v>382</v>
      </c>
      <c r="G32" s="29">
        <v>-263021.26758978021</v>
      </c>
      <c r="H32" s="29" t="s">
        <v>619</v>
      </c>
      <c r="I32" s="29" t="s">
        <v>617</v>
      </c>
      <c r="J32" s="29">
        <v>-263021.26758978021</v>
      </c>
      <c r="K32" s="29">
        <v>-49632.202128356163</v>
      </c>
      <c r="L32" s="29">
        <v>-232982.6508510953</v>
      </c>
      <c r="M32" s="29">
        <v>-50805.980381205787</v>
      </c>
      <c r="N32" s="29">
        <v>-50.805980381205792</v>
      </c>
      <c r="O32" s="30"/>
    </row>
    <row r="33" spans="1:15" x14ac:dyDescent="0.2">
      <c r="A33" s="31">
        <v>1100</v>
      </c>
      <c r="B33" s="32">
        <v>826.85</v>
      </c>
      <c r="C33" s="32" t="s">
        <v>174</v>
      </c>
      <c r="D33" s="32" t="s">
        <v>240</v>
      </c>
      <c r="E33" s="32" t="s">
        <v>381</v>
      </c>
      <c r="F33" s="32" t="s">
        <v>382</v>
      </c>
      <c r="G33" s="32">
        <v>-265403.8977758988</v>
      </c>
      <c r="H33" s="32" t="s">
        <v>618</v>
      </c>
      <c r="I33" s="32" t="s">
        <v>617</v>
      </c>
      <c r="J33" s="32">
        <v>-265403.8977758988</v>
      </c>
      <c r="K33" s="32">
        <v>-52994.230581280062</v>
      </c>
      <c r="L33" s="32">
        <v>-245282.87268568171</v>
      </c>
      <c r="M33" s="32">
        <v>-49166.146064564236</v>
      </c>
      <c r="N33" s="32">
        <v>-49.166146064564238</v>
      </c>
      <c r="O33" s="33"/>
    </row>
    <row r="34" spans="1:15" x14ac:dyDescent="0.2">
      <c r="A34" s="28">
        <v>1150</v>
      </c>
      <c r="B34" s="29">
        <v>876.85</v>
      </c>
      <c r="C34" s="29" t="s">
        <v>174</v>
      </c>
      <c r="D34" s="29" t="s">
        <v>240</v>
      </c>
      <c r="E34" s="29" t="s">
        <v>381</v>
      </c>
      <c r="F34" s="29" t="s">
        <v>382</v>
      </c>
      <c r="G34" s="29">
        <v>-267846.14026084967</v>
      </c>
      <c r="H34" s="29" t="s">
        <v>618</v>
      </c>
      <c r="I34" s="29" t="s">
        <v>617</v>
      </c>
      <c r="J34" s="29">
        <v>-267846.14026084967</v>
      </c>
      <c r="K34" s="29">
        <v>-56422.099524574347</v>
      </c>
      <c r="L34" s="29">
        <v>-257663.37461407241</v>
      </c>
      <c r="M34" s="29">
        <v>-47534.912665712647</v>
      </c>
      <c r="N34" s="29">
        <v>-47.534912665712653</v>
      </c>
      <c r="O34" s="30"/>
    </row>
    <row r="35" spans="1:15" x14ac:dyDescent="0.2">
      <c r="A35" s="31">
        <v>1200</v>
      </c>
      <c r="B35" s="32">
        <v>926.85</v>
      </c>
      <c r="C35" s="32" t="s">
        <v>174</v>
      </c>
      <c r="D35" s="32" t="s">
        <v>240</v>
      </c>
      <c r="E35" s="32" t="s">
        <v>381</v>
      </c>
      <c r="F35" s="32" t="s">
        <v>382</v>
      </c>
      <c r="G35" s="32">
        <v>-270345.8590114672</v>
      </c>
      <c r="H35" s="32" t="s">
        <v>617</v>
      </c>
      <c r="I35" s="32" t="s">
        <v>617</v>
      </c>
      <c r="J35" s="32">
        <v>-270345.8590114672</v>
      </c>
      <c r="K35" s="32">
        <v>-59913.400421959333</v>
      </c>
      <c r="L35" s="32">
        <v>-270121.07914274721</v>
      </c>
      <c r="M35" s="32">
        <v>-45912.268999444088</v>
      </c>
      <c r="N35" s="32">
        <v>-45.912268999444088</v>
      </c>
      <c r="O35" s="33"/>
    </row>
    <row r="36" spans="1:15" x14ac:dyDescent="0.2">
      <c r="A36" s="28">
        <v>1250</v>
      </c>
      <c r="B36" s="29">
        <v>976.85</v>
      </c>
      <c r="C36" s="29" t="s">
        <v>174</v>
      </c>
      <c r="D36" s="29" t="s">
        <v>240</v>
      </c>
      <c r="E36" s="29" t="s">
        <v>381</v>
      </c>
      <c r="F36" s="29" t="s">
        <v>382</v>
      </c>
      <c r="G36" s="29">
        <v>-272901.08274258667</v>
      </c>
      <c r="H36" s="29" t="s">
        <v>618</v>
      </c>
      <c r="I36" s="29" t="s">
        <v>617</v>
      </c>
      <c r="J36" s="29">
        <v>-272901.08274258667</v>
      </c>
      <c r="K36" s="29">
        <v>-63465.945058059449</v>
      </c>
      <c r="L36" s="29">
        <v>-282653.13758733071</v>
      </c>
      <c r="M36" s="29">
        <v>-44298.185611638939</v>
      </c>
      <c r="N36" s="29">
        <v>-44.298185611638942</v>
      </c>
      <c r="O36" s="30"/>
    </row>
    <row r="37" spans="1:15" x14ac:dyDescent="0.2">
      <c r="A37" s="31">
        <v>1300</v>
      </c>
      <c r="B37" s="32">
        <v>1026.8499999999999</v>
      </c>
      <c r="C37" s="32" t="s">
        <v>174</v>
      </c>
      <c r="D37" s="32" t="s">
        <v>240</v>
      </c>
      <c r="E37" s="32" t="s">
        <v>381</v>
      </c>
      <c r="F37" s="32" t="s">
        <v>382</v>
      </c>
      <c r="G37" s="32">
        <v>-275509.98681914149</v>
      </c>
      <c r="H37" s="32" t="s">
        <v>617</v>
      </c>
      <c r="I37" s="32" t="s">
        <v>617</v>
      </c>
      <c r="J37" s="32">
        <v>-275509.98681914149</v>
      </c>
      <c r="K37" s="32">
        <v>-67077.644558497661</v>
      </c>
      <c r="L37" s="32">
        <v>-295256.90740000032</v>
      </c>
      <c r="M37" s="32">
        <v>-42692.711288633058</v>
      </c>
      <c r="N37" s="32">
        <v>-42.692711288633063</v>
      </c>
      <c r="O37" s="33"/>
    </row>
    <row r="38" spans="1:15" x14ac:dyDescent="0.2">
      <c r="A38" s="28">
        <v>1350</v>
      </c>
      <c r="B38" s="29">
        <v>1076.8499999999999</v>
      </c>
      <c r="C38" s="29" t="s">
        <v>174</v>
      </c>
      <c r="D38" s="29" t="s">
        <v>240</v>
      </c>
      <c r="E38" s="29" t="s">
        <v>381</v>
      </c>
      <c r="F38" s="29" t="s">
        <v>382</v>
      </c>
      <c r="G38" s="29">
        <v>-278170.8776385138</v>
      </c>
      <c r="H38" s="29" t="s">
        <v>620</v>
      </c>
      <c r="I38" s="29" t="s">
        <v>617</v>
      </c>
      <c r="J38" s="29">
        <v>-278170.8776385141</v>
      </c>
      <c r="K38" s="29">
        <v>-70746.383677897349</v>
      </c>
      <c r="L38" s="29">
        <v>-307929.93227426842</v>
      </c>
      <c r="M38" s="29">
        <v>-41096.078056612518</v>
      </c>
      <c r="N38" s="29">
        <v>-41.096078056612519</v>
      </c>
      <c r="O38" s="30"/>
    </row>
    <row r="39" spans="1:15" x14ac:dyDescent="0.2">
      <c r="A39" s="31">
        <v>1400</v>
      </c>
      <c r="B39" s="32">
        <v>1126.8499999999999</v>
      </c>
      <c r="C39" s="32" t="s">
        <v>174</v>
      </c>
      <c r="D39" s="32" t="s">
        <v>240</v>
      </c>
      <c r="E39" s="32" t="s">
        <v>381</v>
      </c>
      <c r="F39" s="32" t="s">
        <v>382</v>
      </c>
      <c r="G39" s="32">
        <v>-280882.17909788323</v>
      </c>
      <c r="H39" s="32" t="s">
        <v>621</v>
      </c>
      <c r="I39" s="32" t="s">
        <v>617</v>
      </c>
      <c r="J39" s="32">
        <v>-280882.17909788323</v>
      </c>
      <c r="K39" s="32">
        <v>-74885.755726166361</v>
      </c>
      <c r="L39" s="32">
        <v>-320669.92478441022</v>
      </c>
      <c r="M39" s="32">
        <v>-39092.948572692003</v>
      </c>
      <c r="N39" s="32">
        <v>-39.092948572691988</v>
      </c>
      <c r="O39" s="33"/>
    </row>
    <row r="40" spans="1:15" x14ac:dyDescent="0.2">
      <c r="A40" s="28">
        <v>1450</v>
      </c>
      <c r="B40" s="29">
        <v>1176.8499999999999</v>
      </c>
      <c r="C40" s="29" t="s">
        <v>174</v>
      </c>
      <c r="D40" s="29" t="s">
        <v>240</v>
      </c>
      <c r="E40" s="29" t="s">
        <v>381</v>
      </c>
      <c r="F40" s="29" t="s">
        <v>382</v>
      </c>
      <c r="G40" s="29">
        <v>-283642.42082079279</v>
      </c>
      <c r="H40" s="29" t="s">
        <v>621</v>
      </c>
      <c r="I40" s="29" t="s">
        <v>617</v>
      </c>
      <c r="J40" s="29">
        <v>-283642.42082079279</v>
      </c>
      <c r="K40" s="29">
        <v>-79154.908297424743</v>
      </c>
      <c r="L40" s="29">
        <v>-333474.75137103949</v>
      </c>
      <c r="M40" s="29">
        <v>-37022.555161442368</v>
      </c>
      <c r="N40" s="29">
        <v>-37.022555161442376</v>
      </c>
      <c r="O40" s="30"/>
    </row>
    <row r="41" spans="1:15" x14ac:dyDescent="0.2">
      <c r="A41" s="31">
        <v>1500</v>
      </c>
      <c r="B41" s="32">
        <v>1226.8499999999999</v>
      </c>
      <c r="C41" s="32" t="s">
        <v>174</v>
      </c>
      <c r="D41" s="32" t="s">
        <v>240</v>
      </c>
      <c r="E41" s="32" t="s">
        <v>381</v>
      </c>
      <c r="F41" s="32" t="s">
        <v>382</v>
      </c>
      <c r="G41" s="32">
        <v>-286450.22825212392</v>
      </c>
      <c r="H41" s="32" t="s">
        <v>617</v>
      </c>
      <c r="I41" s="32" t="s">
        <v>617</v>
      </c>
      <c r="J41" s="32">
        <v>-286450.22825212392</v>
      </c>
      <c r="K41" s="32">
        <v>-83478.171033076331</v>
      </c>
      <c r="L41" s="32">
        <v>-346342.4195472346</v>
      </c>
      <c r="M41" s="32">
        <v>-34959.058791402029</v>
      </c>
      <c r="N41" s="32">
        <v>-34.959058791402029</v>
      </c>
      <c r="O41" s="33"/>
    </row>
    <row r="42" spans="1:15" x14ac:dyDescent="0.2">
      <c r="A42" s="28">
        <v>1550</v>
      </c>
      <c r="B42" s="29">
        <v>1276.8499999999999</v>
      </c>
      <c r="C42" s="29" t="s">
        <v>174</v>
      </c>
      <c r="D42" s="29" t="s">
        <v>240</v>
      </c>
      <c r="E42" s="29" t="s">
        <v>381</v>
      </c>
      <c r="F42" s="29" t="s">
        <v>382</v>
      </c>
      <c r="G42" s="29">
        <v>-289304.31156666513</v>
      </c>
      <c r="H42" s="29" t="s">
        <v>617</v>
      </c>
      <c r="I42" s="29" t="s">
        <v>617</v>
      </c>
      <c r="J42" s="29">
        <v>-289304.31156666513</v>
      </c>
      <c r="K42" s="29">
        <v>-87853.739608065473</v>
      </c>
      <c r="L42" s="29">
        <v>-359271.06726446608</v>
      </c>
      <c r="M42" s="29">
        <v>-32902.8534026735</v>
      </c>
      <c r="N42" s="29">
        <v>-32.9028534026735</v>
      </c>
      <c r="O42" s="30"/>
    </row>
    <row r="43" spans="1:15" x14ac:dyDescent="0.2">
      <c r="A43" s="31">
        <v>1600</v>
      </c>
      <c r="B43" s="32">
        <v>1326.85</v>
      </c>
      <c r="C43" s="32" t="s">
        <v>174</v>
      </c>
      <c r="D43" s="32" t="s">
        <v>240</v>
      </c>
      <c r="E43" s="32" t="s">
        <v>381</v>
      </c>
      <c r="F43" s="32" t="s">
        <v>382</v>
      </c>
      <c r="G43" s="32">
        <v>-292457.70388335362</v>
      </c>
      <c r="H43" s="32" t="s">
        <v>383</v>
      </c>
      <c r="I43" s="32"/>
      <c r="J43" s="32"/>
      <c r="K43" s="32">
        <v>-92279.926167273312</v>
      </c>
      <c r="L43" s="32">
        <v>-372258.95443950017</v>
      </c>
      <c r="M43" s="32">
        <v>-31870.67670425749</v>
      </c>
      <c r="N43" s="32">
        <v>-31.870676704257491</v>
      </c>
      <c r="O43" s="33"/>
    </row>
    <row r="44" spans="1:15" x14ac:dyDescent="0.2">
      <c r="A44" s="28">
        <v>1650</v>
      </c>
      <c r="B44" s="29">
        <v>1376.85</v>
      </c>
      <c r="C44" s="29" t="s">
        <v>174</v>
      </c>
      <c r="D44" s="29" t="s">
        <v>240</v>
      </c>
      <c r="E44" s="29" t="s">
        <v>381</v>
      </c>
      <c r="F44" s="29" t="s">
        <v>382</v>
      </c>
      <c r="G44" s="29">
        <v>-295782.58242600452</v>
      </c>
      <c r="H44" s="29" t="s">
        <v>383</v>
      </c>
      <c r="I44" s="29"/>
      <c r="J44" s="29"/>
      <c r="K44" s="29">
        <v>-96755.148398995414</v>
      </c>
      <c r="L44" s="29">
        <v>-385304.45669843513</v>
      </c>
      <c r="M44" s="29">
        <v>-31356.708502699621</v>
      </c>
      <c r="N44" s="29">
        <v>-31.356708502699622</v>
      </c>
      <c r="O44" s="30"/>
    </row>
    <row r="45" spans="1:15" x14ac:dyDescent="0.2">
      <c r="A45" s="31">
        <v>1700</v>
      </c>
      <c r="B45" s="32">
        <v>1426.85</v>
      </c>
      <c r="C45" s="32" t="s">
        <v>174</v>
      </c>
      <c r="D45" s="32" t="s">
        <v>240</v>
      </c>
      <c r="E45" s="32" t="s">
        <v>381</v>
      </c>
      <c r="F45" s="32" t="s">
        <v>382</v>
      </c>
      <c r="G45" s="32">
        <v>-299158.30138898047</v>
      </c>
      <c r="H45" s="32" t="s">
        <v>383</v>
      </c>
      <c r="I45" s="32"/>
      <c r="J45" s="32"/>
      <c r="K45" s="32">
        <v>-101277.9199339312</v>
      </c>
      <c r="L45" s="32">
        <v>-398406.06143899402</v>
      </c>
      <c r="M45" s="32">
        <v>-30883.097050869372</v>
      </c>
      <c r="N45" s="32">
        <v>-30.88309705086937</v>
      </c>
      <c r="O45" s="33"/>
    </row>
    <row r="46" spans="1:15" x14ac:dyDescent="0.2">
      <c r="A46" s="28">
        <v>1750</v>
      </c>
      <c r="B46" s="29">
        <v>1476.85</v>
      </c>
      <c r="C46" s="29" t="s">
        <v>174</v>
      </c>
      <c r="D46" s="29" t="s">
        <v>240</v>
      </c>
      <c r="E46" s="29" t="s">
        <v>381</v>
      </c>
      <c r="F46" s="29" t="s">
        <v>382</v>
      </c>
      <c r="G46" s="29">
        <v>-302586.08741296711</v>
      </c>
      <c r="H46" s="29" t="s">
        <v>383</v>
      </c>
      <c r="I46" s="29"/>
      <c r="J46" s="29"/>
      <c r="K46" s="29">
        <v>-105846.84187457481</v>
      </c>
      <c r="L46" s="29">
        <v>-411562.36634471471</v>
      </c>
      <c r="M46" s="29">
        <v>-30459.147772745931</v>
      </c>
      <c r="N46" s="29">
        <v>-30.459147772745929</v>
      </c>
      <c r="O46" s="30"/>
    </row>
    <row r="47" spans="1:15" x14ac:dyDescent="0.2">
      <c r="A47" s="31">
        <v>1800</v>
      </c>
      <c r="B47" s="32">
        <v>1526.85</v>
      </c>
      <c r="C47" s="32" t="s">
        <v>174</v>
      </c>
      <c r="D47" s="32" t="s">
        <v>240</v>
      </c>
      <c r="E47" s="32" t="s">
        <v>381</v>
      </c>
      <c r="F47" s="32" t="s">
        <v>382</v>
      </c>
      <c r="G47" s="32">
        <v>-306068.43445306702</v>
      </c>
      <c r="H47" s="32" t="s">
        <v>383</v>
      </c>
      <c r="I47" s="32"/>
      <c r="J47" s="32"/>
      <c r="K47" s="32">
        <v>-110460.59529337561</v>
      </c>
      <c r="L47" s="32">
        <v>-424772.08050325222</v>
      </c>
      <c r="M47" s="32">
        <v>-30098.992696348341</v>
      </c>
      <c r="N47" s="32">
        <v>-30.09899269634834</v>
      </c>
      <c r="O47" s="33"/>
    </row>
    <row r="48" spans="1:15" x14ac:dyDescent="0.2">
      <c r="A48" s="28">
        <v>1850</v>
      </c>
      <c r="B48" s="29">
        <v>1576.85</v>
      </c>
      <c r="C48" s="29" t="s">
        <v>174</v>
      </c>
      <c r="D48" s="29" t="s">
        <v>240</v>
      </c>
      <c r="E48" s="29" t="s">
        <v>381</v>
      </c>
      <c r="F48" s="29" t="s">
        <v>382</v>
      </c>
      <c r="G48" s="29">
        <v>-309609.59700785688</v>
      </c>
      <c r="H48" s="29" t="s">
        <v>383</v>
      </c>
      <c r="I48" s="29"/>
      <c r="J48" s="29"/>
      <c r="K48" s="29">
        <v>-115117.9345650079</v>
      </c>
      <c r="L48" s="29">
        <v>-438034.02828497061</v>
      </c>
      <c r="M48" s="29">
        <v>-29823.576171163699</v>
      </c>
      <c r="N48" s="29">
        <v>-29.823576171163701</v>
      </c>
      <c r="O48" s="30"/>
    </row>
    <row r="49" spans="1:15" x14ac:dyDescent="0.2">
      <c r="A49" s="31">
        <v>1900</v>
      </c>
      <c r="B49" s="32">
        <v>1626.85</v>
      </c>
      <c r="C49" s="32" t="s">
        <v>174</v>
      </c>
      <c r="D49" s="32" t="s">
        <v>240</v>
      </c>
      <c r="E49" s="32" t="s">
        <v>381</v>
      </c>
      <c r="F49" s="32" t="s">
        <v>382</v>
      </c>
      <c r="G49" s="32">
        <v>-313216.31383816869</v>
      </c>
      <c r="H49" s="32" t="s">
        <v>383</v>
      </c>
      <c r="I49" s="32"/>
      <c r="J49" s="32"/>
      <c r="K49" s="32">
        <v>-119817.6814199426</v>
      </c>
      <c r="L49" s="32">
        <v>-451347.15612763382</v>
      </c>
      <c r="M49" s="32">
        <v>-29663.56027838495</v>
      </c>
      <c r="N49" s="32">
        <v>-29.663560278384949</v>
      </c>
      <c r="O49" s="33"/>
    </row>
    <row r="50" spans="1:15" x14ac:dyDescent="0.2">
      <c r="A50" s="28">
        <v>800</v>
      </c>
      <c r="B50" s="29">
        <v>526.85</v>
      </c>
      <c r="C50" s="29" t="s">
        <v>215</v>
      </c>
      <c r="D50" s="29" t="s">
        <v>243</v>
      </c>
      <c r="E50" s="29" t="s">
        <v>384</v>
      </c>
      <c r="F50" s="29" t="s">
        <v>385</v>
      </c>
      <c r="G50" s="29">
        <v>-206564.80645678021</v>
      </c>
      <c r="H50" s="29" t="s">
        <v>622</v>
      </c>
      <c r="I50" s="29" t="s">
        <v>623</v>
      </c>
      <c r="J50" s="29">
        <v>-206564.80645678029</v>
      </c>
      <c r="K50" s="29">
        <v>-33912.572992159046</v>
      </c>
      <c r="L50" s="29">
        <v>-172813.30445913019</v>
      </c>
      <c r="M50" s="29">
        <v>-98629.967355494387</v>
      </c>
      <c r="N50" s="29">
        <v>-98.629967355494387</v>
      </c>
      <c r="O50" s="30"/>
    </row>
    <row r="51" spans="1:15" x14ac:dyDescent="0.2">
      <c r="A51" s="31">
        <v>850</v>
      </c>
      <c r="B51" s="32">
        <v>576.85</v>
      </c>
      <c r="C51" s="32" t="s">
        <v>215</v>
      </c>
      <c r="D51" s="32" t="s">
        <v>243</v>
      </c>
      <c r="E51" s="32" t="s">
        <v>384</v>
      </c>
      <c r="F51" s="32" t="s">
        <v>385</v>
      </c>
      <c r="G51" s="32">
        <v>-208606.33533287089</v>
      </c>
      <c r="H51" s="32" t="s">
        <v>622</v>
      </c>
      <c r="I51" s="32" t="s">
        <v>623</v>
      </c>
      <c r="J51" s="32">
        <v>-208606.33533287089</v>
      </c>
      <c r="K51" s="32">
        <v>-36899.715722671717</v>
      </c>
      <c r="L51" s="32">
        <v>-184655.76456993731</v>
      </c>
      <c r="M51" s="32">
        <v>-94000.50497359829</v>
      </c>
      <c r="N51" s="32">
        <v>-94.000504973598296</v>
      </c>
      <c r="O51" s="33"/>
    </row>
    <row r="52" spans="1:15" x14ac:dyDescent="0.2">
      <c r="A52" s="28">
        <v>900</v>
      </c>
      <c r="B52" s="29">
        <v>626.85</v>
      </c>
      <c r="C52" s="29" t="s">
        <v>215</v>
      </c>
      <c r="D52" s="29" t="s">
        <v>243</v>
      </c>
      <c r="E52" s="29" t="s">
        <v>384</v>
      </c>
      <c r="F52" s="29" t="s">
        <v>385</v>
      </c>
      <c r="G52" s="29">
        <v>-210808.87534281949</v>
      </c>
      <c r="H52" s="29" t="s">
        <v>613</v>
      </c>
      <c r="I52" s="29" t="s">
        <v>613</v>
      </c>
      <c r="J52" s="29">
        <v>-210808.87534281949</v>
      </c>
      <c r="K52" s="29">
        <v>-39969.026238955921</v>
      </c>
      <c r="L52" s="29">
        <v>-196598.46464191499</v>
      </c>
      <c r="M52" s="29">
        <v>-89997.641540330369</v>
      </c>
      <c r="N52" s="29">
        <v>-89.997641540330363</v>
      </c>
      <c r="O52" s="30"/>
    </row>
    <row r="53" spans="1:15" x14ac:dyDescent="0.2">
      <c r="A53" s="31">
        <v>950</v>
      </c>
      <c r="B53" s="32">
        <v>676.85</v>
      </c>
      <c r="C53" s="32" t="s">
        <v>215</v>
      </c>
      <c r="D53" s="32" t="s">
        <v>243</v>
      </c>
      <c r="E53" s="32" t="s">
        <v>384</v>
      </c>
      <c r="F53" s="32" t="s">
        <v>385</v>
      </c>
      <c r="G53" s="32">
        <v>-213097.10414014271</v>
      </c>
      <c r="H53" s="32" t="s">
        <v>612</v>
      </c>
      <c r="I53" s="32" t="s">
        <v>613</v>
      </c>
      <c r="J53" s="32">
        <v>-213097.1041425984</v>
      </c>
      <c r="K53" s="32">
        <v>-43116.53145504323</v>
      </c>
      <c r="L53" s="32">
        <v>-208636.66243571491</v>
      </c>
      <c r="M53" s="32">
        <v>-86119.387787668034</v>
      </c>
      <c r="N53" s="32">
        <v>-86.119387787668032</v>
      </c>
      <c r="O53" s="33"/>
    </row>
    <row r="54" spans="1:15" x14ac:dyDescent="0.2">
      <c r="A54" s="28">
        <v>1000</v>
      </c>
      <c r="B54" s="29">
        <v>726.85</v>
      </c>
      <c r="C54" s="29" t="s">
        <v>215</v>
      </c>
      <c r="D54" s="29" t="s">
        <v>243</v>
      </c>
      <c r="E54" s="29" t="s">
        <v>384</v>
      </c>
      <c r="F54" s="29" t="s">
        <v>385</v>
      </c>
      <c r="G54" s="29">
        <v>-215453.7674246153</v>
      </c>
      <c r="H54" s="29" t="s">
        <v>612</v>
      </c>
      <c r="I54" s="29" t="s">
        <v>613</v>
      </c>
      <c r="J54" s="29">
        <v>-215453.76744030451</v>
      </c>
      <c r="K54" s="29">
        <v>-46338.66341131481</v>
      </c>
      <c r="L54" s="29">
        <v>-220766.04114120509</v>
      </c>
      <c r="M54" s="29">
        <v>-82265.343281543814</v>
      </c>
      <c r="N54" s="29">
        <v>-82.265343281543807</v>
      </c>
      <c r="O54" s="30"/>
    </row>
    <row r="55" spans="1:15" x14ac:dyDescent="0.2">
      <c r="A55" s="31">
        <v>1050</v>
      </c>
      <c r="B55" s="32">
        <v>776.85</v>
      </c>
      <c r="C55" s="32" t="s">
        <v>215</v>
      </c>
      <c r="D55" s="32" t="s">
        <v>243</v>
      </c>
      <c r="E55" s="32" t="s">
        <v>384</v>
      </c>
      <c r="F55" s="32" t="s">
        <v>385</v>
      </c>
      <c r="G55" s="32">
        <v>-217875.247248353</v>
      </c>
      <c r="H55" s="32" t="s">
        <v>612</v>
      </c>
      <c r="I55" s="32" t="s">
        <v>613</v>
      </c>
      <c r="J55" s="32">
        <v>-217875.24730280641</v>
      </c>
      <c r="K55" s="32">
        <v>-49632.202128356163</v>
      </c>
      <c r="L55" s="32">
        <v>-232982.6508510953</v>
      </c>
      <c r="M55" s="32">
        <v>-78434.708542360691</v>
      </c>
      <c r="N55" s="32">
        <v>-78.434708542360696</v>
      </c>
      <c r="O55" s="33"/>
    </row>
    <row r="56" spans="1:15" x14ac:dyDescent="0.2">
      <c r="A56" s="28">
        <v>1100</v>
      </c>
      <c r="B56" s="29">
        <v>826.85</v>
      </c>
      <c r="C56" s="29" t="s">
        <v>215</v>
      </c>
      <c r="D56" s="29" t="s">
        <v>243</v>
      </c>
      <c r="E56" s="29" t="s">
        <v>384</v>
      </c>
      <c r="F56" s="29" t="s">
        <v>385</v>
      </c>
      <c r="G56" s="29">
        <v>-220359.1101299958</v>
      </c>
      <c r="H56" s="29" t="s">
        <v>613</v>
      </c>
      <c r="I56" s="29" t="s">
        <v>613</v>
      </c>
      <c r="J56" s="29">
        <v>-220359.1101299958</v>
      </c>
      <c r="K56" s="29">
        <v>-52994.230581280062</v>
      </c>
      <c r="L56" s="29">
        <v>-245282.87268568171</v>
      </c>
      <c r="M56" s="29">
        <v>-74626.825122833485</v>
      </c>
      <c r="N56" s="29">
        <v>-74.62682512283348</v>
      </c>
      <c r="O56" s="30"/>
    </row>
    <row r="57" spans="1:15" x14ac:dyDescent="0.2">
      <c r="A57" s="31">
        <v>1150</v>
      </c>
      <c r="B57" s="32">
        <v>876.85</v>
      </c>
      <c r="C57" s="32" t="s">
        <v>215</v>
      </c>
      <c r="D57" s="32" t="s">
        <v>243</v>
      </c>
      <c r="E57" s="32" t="s">
        <v>384</v>
      </c>
      <c r="F57" s="32" t="s">
        <v>385</v>
      </c>
      <c r="G57" s="32">
        <v>-222902.86961457919</v>
      </c>
      <c r="H57" s="32" t="s">
        <v>613</v>
      </c>
      <c r="I57" s="32" t="s">
        <v>613</v>
      </c>
      <c r="J57" s="32">
        <v>-222902.86961457919</v>
      </c>
      <c r="K57" s="32">
        <v>-56422.099524574347</v>
      </c>
      <c r="L57" s="32">
        <v>-257663.37461407241</v>
      </c>
      <c r="M57" s="32">
        <v>-70841.069998921594</v>
      </c>
      <c r="N57" s="32">
        <v>-70.841069998921597</v>
      </c>
      <c r="O57" s="33"/>
    </row>
    <row r="58" spans="1:15" x14ac:dyDescent="0.2">
      <c r="A58" s="28">
        <v>1200</v>
      </c>
      <c r="B58" s="29">
        <v>926.85</v>
      </c>
      <c r="C58" s="29" t="s">
        <v>215</v>
      </c>
      <c r="D58" s="29" t="s">
        <v>243</v>
      </c>
      <c r="E58" s="29" t="s">
        <v>384</v>
      </c>
      <c r="F58" s="29" t="s">
        <v>385</v>
      </c>
      <c r="G58" s="29">
        <v>-225504.26435452339</v>
      </c>
      <c r="H58" s="29" t="s">
        <v>613</v>
      </c>
      <c r="I58" s="29" t="s">
        <v>613</v>
      </c>
      <c r="J58" s="29">
        <v>-225504.2643545233</v>
      </c>
      <c r="K58" s="29">
        <v>-59913.400421959333</v>
      </c>
      <c r="L58" s="29">
        <v>-270121.07914274721</v>
      </c>
      <c r="M58" s="29">
        <v>-67076.958364327438</v>
      </c>
      <c r="N58" s="29">
        <v>-67.076958364327439</v>
      </c>
      <c r="O58" s="30"/>
    </row>
    <row r="59" spans="1:15" x14ac:dyDescent="0.2">
      <c r="A59" s="31">
        <v>1250</v>
      </c>
      <c r="B59" s="32">
        <v>976.85</v>
      </c>
      <c r="C59" s="32" t="s">
        <v>215</v>
      </c>
      <c r="D59" s="32" t="s">
        <v>243</v>
      </c>
      <c r="E59" s="32" t="s">
        <v>384</v>
      </c>
      <c r="F59" s="32" t="s">
        <v>385</v>
      </c>
      <c r="G59" s="32">
        <v>-228161.22376186639</v>
      </c>
      <c r="H59" s="32" t="s">
        <v>613</v>
      </c>
      <c r="I59" s="32" t="s">
        <v>613</v>
      </c>
      <c r="J59" s="32">
        <v>-228161.22376186639</v>
      </c>
      <c r="K59" s="32">
        <v>-63465.945058059449</v>
      </c>
      <c r="L59" s="32">
        <v>-282653.13758733071</v>
      </c>
      <c r="M59" s="32">
        <v>-63334.069068207173</v>
      </c>
      <c r="N59" s="32">
        <v>-63.334069068207171</v>
      </c>
      <c r="O59" s="33"/>
    </row>
    <row r="60" spans="1:15" x14ac:dyDescent="0.2">
      <c r="A60" s="28">
        <v>1300</v>
      </c>
      <c r="B60" s="29">
        <v>1026.8499999999999</v>
      </c>
      <c r="C60" s="29" t="s">
        <v>215</v>
      </c>
      <c r="D60" s="29" t="s">
        <v>243</v>
      </c>
      <c r="E60" s="29" t="s">
        <v>384</v>
      </c>
      <c r="F60" s="29" t="s">
        <v>385</v>
      </c>
      <c r="G60" s="29">
        <v>-230871.74418307969</v>
      </c>
      <c r="H60" s="29" t="s">
        <v>624</v>
      </c>
      <c r="I60" s="29" t="s">
        <v>613</v>
      </c>
      <c r="J60" s="29">
        <v>-230871.75201402511</v>
      </c>
      <c r="K60" s="29">
        <v>-67077.644558497661</v>
      </c>
      <c r="L60" s="29">
        <v>-295256.90740000032</v>
      </c>
      <c r="M60" s="29">
        <v>-59611.421715225333</v>
      </c>
      <c r="N60" s="29">
        <v>-59.611421715225333</v>
      </c>
      <c r="O60" s="30"/>
    </row>
    <row r="61" spans="1:15" x14ac:dyDescent="0.2">
      <c r="A61" s="31">
        <v>1350</v>
      </c>
      <c r="B61" s="32">
        <v>1076.8499999999999</v>
      </c>
      <c r="C61" s="32" t="s">
        <v>215</v>
      </c>
      <c r="D61" s="32" t="s">
        <v>243</v>
      </c>
      <c r="E61" s="32" t="s">
        <v>384</v>
      </c>
      <c r="F61" s="32" t="s">
        <v>385</v>
      </c>
      <c r="G61" s="32">
        <v>-233634.2012386797</v>
      </c>
      <c r="H61" s="32" t="s">
        <v>624</v>
      </c>
      <c r="I61" s="32" t="s">
        <v>613</v>
      </c>
      <c r="J61" s="32">
        <v>-233634.23182113859</v>
      </c>
      <c r="K61" s="32">
        <v>-70746.383677897349</v>
      </c>
      <c r="L61" s="32">
        <v>-307929.93227426842</v>
      </c>
      <c r="M61" s="32">
        <v>-55909.893229586312</v>
      </c>
      <c r="N61" s="32">
        <v>-55.909893229586302</v>
      </c>
      <c r="O61" s="33"/>
    </row>
    <row r="62" spans="1:15" x14ac:dyDescent="0.2">
      <c r="A62" s="28">
        <v>1400</v>
      </c>
      <c r="B62" s="29">
        <v>1126.8499999999999</v>
      </c>
      <c r="C62" s="29" t="s">
        <v>215</v>
      </c>
      <c r="D62" s="29" t="s">
        <v>243</v>
      </c>
      <c r="E62" s="29" t="s">
        <v>384</v>
      </c>
      <c r="F62" s="29" t="s">
        <v>385</v>
      </c>
      <c r="G62" s="29">
        <v>-236446.91548814229</v>
      </c>
      <c r="H62" s="29" t="s">
        <v>624</v>
      </c>
      <c r="I62" s="29" t="s">
        <v>613</v>
      </c>
      <c r="J62" s="29">
        <v>-236447.02273642499</v>
      </c>
      <c r="K62" s="29">
        <v>-74885.755726166361</v>
      </c>
      <c r="L62" s="29">
        <v>-320669.92478441022</v>
      </c>
      <c r="M62" s="29">
        <v>-51813.531891528277</v>
      </c>
      <c r="N62" s="29">
        <v>-51.813531891528292</v>
      </c>
      <c r="O62" s="30"/>
    </row>
    <row r="63" spans="1:15" x14ac:dyDescent="0.2">
      <c r="A63" s="31">
        <v>1450</v>
      </c>
      <c r="B63" s="32">
        <v>1176.8499999999999</v>
      </c>
      <c r="C63" s="32" t="s">
        <v>215</v>
      </c>
      <c r="D63" s="32" t="s">
        <v>243</v>
      </c>
      <c r="E63" s="32" t="s">
        <v>384</v>
      </c>
      <c r="F63" s="32" t="s">
        <v>385</v>
      </c>
      <c r="G63" s="32">
        <v>-239308.3827303171</v>
      </c>
      <c r="H63" s="32" t="s">
        <v>624</v>
      </c>
      <c r="I63" s="32" t="s">
        <v>613</v>
      </c>
      <c r="J63" s="32">
        <v>-239308.7252694878</v>
      </c>
      <c r="K63" s="32">
        <v>-79154.908297424743</v>
      </c>
      <c r="L63" s="32">
        <v>-333474.75137103949</v>
      </c>
      <c r="M63" s="32">
        <v>-47661.400412583032</v>
      </c>
      <c r="N63" s="32">
        <v>-47.661400412583028</v>
      </c>
      <c r="O63" s="33"/>
    </row>
    <row r="64" spans="1:15" x14ac:dyDescent="0.2">
      <c r="A64" s="28">
        <v>1500</v>
      </c>
      <c r="B64" s="29">
        <v>1226.8499999999999</v>
      </c>
      <c r="C64" s="29" t="s">
        <v>215</v>
      </c>
      <c r="D64" s="29" t="s">
        <v>243</v>
      </c>
      <c r="E64" s="29" t="s">
        <v>384</v>
      </c>
      <c r="F64" s="29" t="s">
        <v>385</v>
      </c>
      <c r="G64" s="29">
        <v>-242245.3827505887</v>
      </c>
      <c r="H64" s="29" t="s">
        <v>387</v>
      </c>
      <c r="I64" s="29"/>
      <c r="J64" s="29"/>
      <c r="K64" s="29">
        <v>-83478.171033076331</v>
      </c>
      <c r="L64" s="29">
        <v>-346342.4195472346</v>
      </c>
      <c r="M64" s="29">
        <v>-43724.676916003933</v>
      </c>
      <c r="N64" s="29">
        <v>-43.724676916003929</v>
      </c>
      <c r="O64" s="30"/>
    </row>
    <row r="65" spans="1:15" x14ac:dyDescent="0.2">
      <c r="A65" s="31">
        <v>1550</v>
      </c>
      <c r="B65" s="32">
        <v>1276.8499999999999</v>
      </c>
      <c r="C65" s="32" t="s">
        <v>215</v>
      </c>
      <c r="D65" s="32" t="s">
        <v>243</v>
      </c>
      <c r="E65" s="32" t="s">
        <v>384</v>
      </c>
      <c r="F65" s="32" t="s">
        <v>385</v>
      </c>
      <c r="G65" s="32">
        <v>-245457.94716756861</v>
      </c>
      <c r="H65" s="32" t="s">
        <v>387</v>
      </c>
      <c r="I65" s="32"/>
      <c r="J65" s="32"/>
      <c r="K65" s="32">
        <v>-87853.739608065473</v>
      </c>
      <c r="L65" s="32">
        <v>-359271.06726446608</v>
      </c>
      <c r="M65" s="32">
        <v>-41412.295497862848</v>
      </c>
      <c r="N65" s="32">
        <v>-41.412295497862857</v>
      </c>
      <c r="O65" s="33"/>
    </row>
    <row r="66" spans="1:15" x14ac:dyDescent="0.2">
      <c r="A66" s="28">
        <v>1600</v>
      </c>
      <c r="B66" s="29">
        <v>1326.85</v>
      </c>
      <c r="C66" s="29" t="s">
        <v>215</v>
      </c>
      <c r="D66" s="29" t="s">
        <v>243</v>
      </c>
      <c r="E66" s="29" t="s">
        <v>384</v>
      </c>
      <c r="F66" s="29" t="s">
        <v>385</v>
      </c>
      <c r="G66" s="29">
        <v>-248713.750208868</v>
      </c>
      <c r="H66" s="29" t="s">
        <v>387</v>
      </c>
      <c r="I66" s="29"/>
      <c r="J66" s="29"/>
      <c r="K66" s="29">
        <v>-92279.926167273312</v>
      </c>
      <c r="L66" s="29">
        <v>-372258.95443950017</v>
      </c>
      <c r="M66" s="29">
        <v>-39107.600368351908</v>
      </c>
      <c r="N66" s="29">
        <v>-39.10760036835191</v>
      </c>
      <c r="O66" s="30"/>
    </row>
    <row r="67" spans="1:15" x14ac:dyDescent="0.2">
      <c r="A67" s="31">
        <v>1650</v>
      </c>
      <c r="B67" s="32">
        <v>1376.85</v>
      </c>
      <c r="C67" s="32" t="s">
        <v>215</v>
      </c>
      <c r="D67" s="32" t="s">
        <v>243</v>
      </c>
      <c r="E67" s="32" t="s">
        <v>384</v>
      </c>
      <c r="F67" s="32" t="s">
        <v>385</v>
      </c>
      <c r="G67" s="32">
        <v>-252011.6615810724</v>
      </c>
      <c r="H67" s="32" t="s">
        <v>387</v>
      </c>
      <c r="I67" s="32"/>
      <c r="J67" s="32"/>
      <c r="K67" s="32">
        <v>-96755.148398995414</v>
      </c>
      <c r="L67" s="32">
        <v>-385304.45669843513</v>
      </c>
      <c r="M67" s="32">
        <v>-36810.946999145672</v>
      </c>
      <c r="N67" s="32">
        <v>-36.810946999145671</v>
      </c>
      <c r="O67" s="33"/>
    </row>
    <row r="68" spans="1:15" x14ac:dyDescent="0.2">
      <c r="A68" s="28">
        <v>1700</v>
      </c>
      <c r="B68" s="29">
        <v>1426.85</v>
      </c>
      <c r="C68" s="29" t="s">
        <v>215</v>
      </c>
      <c r="D68" s="29" t="s">
        <v>243</v>
      </c>
      <c r="E68" s="29" t="s">
        <v>384</v>
      </c>
      <c r="F68" s="29" t="s">
        <v>385</v>
      </c>
      <c r="G68" s="29">
        <v>-255350.62061722041</v>
      </c>
      <c r="H68" s="29" t="s">
        <v>387</v>
      </c>
      <c r="I68" s="29"/>
      <c r="J68" s="29"/>
      <c r="K68" s="29">
        <v>-101277.9199339312</v>
      </c>
      <c r="L68" s="29">
        <v>-398406.06143899402</v>
      </c>
      <c r="M68" s="29">
        <v>-34522.67645613011</v>
      </c>
      <c r="N68" s="29">
        <v>-34.522676456130107</v>
      </c>
      <c r="O68" s="30"/>
    </row>
    <row r="69" spans="1:15" x14ac:dyDescent="0.2">
      <c r="A69" s="31">
        <v>1750</v>
      </c>
      <c r="B69" s="32">
        <v>1476.85</v>
      </c>
      <c r="C69" s="32" t="s">
        <v>215</v>
      </c>
      <c r="D69" s="32" t="s">
        <v>243</v>
      </c>
      <c r="E69" s="32" t="s">
        <v>384</v>
      </c>
      <c r="F69" s="32" t="s">
        <v>385</v>
      </c>
      <c r="G69" s="32">
        <v>-258729.63182267369</v>
      </c>
      <c r="H69" s="32" t="s">
        <v>387</v>
      </c>
      <c r="I69" s="32"/>
      <c r="J69" s="32"/>
      <c r="K69" s="32">
        <v>-105846.84187457481</v>
      </c>
      <c r="L69" s="32">
        <v>-411562.36634471471</v>
      </c>
      <c r="M69" s="32">
        <v>-32243.124148524599</v>
      </c>
      <c r="N69" s="32">
        <v>-32.243124148524601</v>
      </c>
      <c r="O69" s="33"/>
    </row>
    <row r="70" spans="1:15" x14ac:dyDescent="0.2">
      <c r="A70" s="28">
        <v>1800</v>
      </c>
      <c r="B70" s="29">
        <v>1526.85</v>
      </c>
      <c r="C70" s="29" t="s">
        <v>215</v>
      </c>
      <c r="D70" s="29" t="s">
        <v>243</v>
      </c>
      <c r="E70" s="29" t="s">
        <v>384</v>
      </c>
      <c r="F70" s="29" t="s">
        <v>385</v>
      </c>
      <c r="G70" s="29">
        <v>-262147.76207093761</v>
      </c>
      <c r="H70" s="29" t="s">
        <v>387</v>
      </c>
      <c r="I70" s="29"/>
      <c r="J70" s="29"/>
      <c r="K70" s="29">
        <v>-110460.59529337561</v>
      </c>
      <c r="L70" s="29">
        <v>-424772.08050325222</v>
      </c>
      <c r="M70" s="29">
        <v>-29972.634358322252</v>
      </c>
      <c r="N70" s="29">
        <v>-29.972634358322249</v>
      </c>
      <c r="O70" s="30"/>
    </row>
    <row r="71" spans="1:15" x14ac:dyDescent="0.2">
      <c r="A71" s="31">
        <v>1850</v>
      </c>
      <c r="B71" s="32">
        <v>1576.85</v>
      </c>
      <c r="C71" s="32" t="s">
        <v>215</v>
      </c>
      <c r="D71" s="32" t="s">
        <v>243</v>
      </c>
      <c r="E71" s="32" t="s">
        <v>384</v>
      </c>
      <c r="F71" s="32" t="s">
        <v>385</v>
      </c>
      <c r="G71" s="32">
        <v>-265604.13997872372</v>
      </c>
      <c r="H71" s="32" t="s">
        <v>387</v>
      </c>
      <c r="I71" s="32"/>
      <c r="J71" s="32"/>
      <c r="K71" s="32">
        <v>-115117.9345650079</v>
      </c>
      <c r="L71" s="32">
        <v>-438034.02828497061</v>
      </c>
      <c r="M71" s="32">
        <v>-27711.584789366461</v>
      </c>
      <c r="N71" s="32">
        <v>-27.711584789366459</v>
      </c>
      <c r="O71" s="33"/>
    </row>
    <row r="72" spans="1:15" x14ac:dyDescent="0.2">
      <c r="A72" s="28">
        <v>1900</v>
      </c>
      <c r="B72" s="29">
        <v>1626.85</v>
      </c>
      <c r="C72" s="29" t="s">
        <v>215</v>
      </c>
      <c r="D72" s="29" t="s">
        <v>243</v>
      </c>
      <c r="E72" s="29" t="s">
        <v>384</v>
      </c>
      <c r="F72" s="29" t="s">
        <v>385</v>
      </c>
      <c r="G72" s="29">
        <v>-269097.95831924712</v>
      </c>
      <c r="H72" s="29" t="s">
        <v>387</v>
      </c>
      <c r="I72" s="29"/>
      <c r="J72" s="29"/>
      <c r="K72" s="29">
        <v>-119817.6814199426</v>
      </c>
      <c r="L72" s="29">
        <v>-451347.15612763382</v>
      </c>
      <c r="M72" s="29">
        <v>-25460.427586678179</v>
      </c>
      <c r="N72" s="29">
        <v>-25.460427586678179</v>
      </c>
      <c r="O72" s="30"/>
    </row>
    <row r="73" spans="1:15" x14ac:dyDescent="0.2">
      <c r="A73" s="31">
        <v>800</v>
      </c>
      <c r="B73" s="32">
        <v>526.85</v>
      </c>
      <c r="C73" s="32" t="s">
        <v>120</v>
      </c>
      <c r="D73" s="32" t="s">
        <v>168</v>
      </c>
      <c r="E73" s="32" t="s">
        <v>388</v>
      </c>
      <c r="F73" s="32" t="s">
        <v>247</v>
      </c>
      <c r="G73" s="32">
        <v>-185659.6936409582</v>
      </c>
      <c r="H73" s="32" t="s">
        <v>625</v>
      </c>
      <c r="I73" s="32" t="s">
        <v>613</v>
      </c>
      <c r="J73" s="32">
        <v>-185659.69364106521</v>
      </c>
      <c r="K73" s="32">
        <v>-33912.572992159046</v>
      </c>
      <c r="L73" s="32">
        <v>-172813.30445913019</v>
      </c>
      <c r="M73" s="32">
        <v>-197656.67208792691</v>
      </c>
      <c r="N73" s="32">
        <v>-197.65667208792689</v>
      </c>
      <c r="O73" s="33"/>
    </row>
    <row r="74" spans="1:15" x14ac:dyDescent="0.2">
      <c r="A74" s="28">
        <v>850</v>
      </c>
      <c r="B74" s="29">
        <v>576.85</v>
      </c>
      <c r="C74" s="29" t="s">
        <v>120</v>
      </c>
      <c r="D74" s="29" t="s">
        <v>168</v>
      </c>
      <c r="E74" s="29" t="s">
        <v>388</v>
      </c>
      <c r="F74" s="29" t="s">
        <v>247</v>
      </c>
      <c r="G74" s="29">
        <v>-188031.89510045099</v>
      </c>
      <c r="H74" s="29" t="s">
        <v>625</v>
      </c>
      <c r="I74" s="29" t="s">
        <v>613</v>
      </c>
      <c r="J74" s="29">
        <v>-188031.89510051499</v>
      </c>
      <c r="K74" s="29">
        <v>-36899.715722671717</v>
      </c>
      <c r="L74" s="29">
        <v>-184655.76456993731</v>
      </c>
      <c r="M74" s="29">
        <v>-188562.91480883141</v>
      </c>
      <c r="N74" s="29">
        <v>-188.56291480883141</v>
      </c>
      <c r="O74" s="30"/>
    </row>
    <row r="75" spans="1:15" x14ac:dyDescent="0.2">
      <c r="A75" s="31">
        <v>900</v>
      </c>
      <c r="B75" s="32">
        <v>626.85</v>
      </c>
      <c r="C75" s="32" t="s">
        <v>120</v>
      </c>
      <c r="D75" s="32" t="s">
        <v>168</v>
      </c>
      <c r="E75" s="32" t="s">
        <v>388</v>
      </c>
      <c r="F75" s="32" t="s">
        <v>247</v>
      </c>
      <c r="G75" s="32">
        <v>-190488.0545870807</v>
      </c>
      <c r="H75" s="32" t="s">
        <v>625</v>
      </c>
      <c r="I75" s="32" t="s">
        <v>613</v>
      </c>
      <c r="J75" s="32">
        <v>-190488.05458712819</v>
      </c>
      <c r="K75" s="32">
        <v>-39969.026238955921</v>
      </c>
      <c r="L75" s="32">
        <v>-196598.46464191499</v>
      </c>
      <c r="M75" s="32">
        <v>-179563.7447178424</v>
      </c>
      <c r="N75" s="32">
        <v>-179.56374471784241</v>
      </c>
      <c r="O75" s="33"/>
    </row>
    <row r="76" spans="1:15" x14ac:dyDescent="0.2">
      <c r="A76" s="28">
        <v>950</v>
      </c>
      <c r="B76" s="29">
        <v>676.85</v>
      </c>
      <c r="C76" s="29" t="s">
        <v>120</v>
      </c>
      <c r="D76" s="29" t="s">
        <v>168</v>
      </c>
      <c r="E76" s="29" t="s">
        <v>388</v>
      </c>
      <c r="F76" s="29" t="s">
        <v>247</v>
      </c>
      <c r="G76" s="29">
        <v>-193024.235066358</v>
      </c>
      <c r="H76" s="29" t="s">
        <v>613</v>
      </c>
      <c r="I76" s="29" t="s">
        <v>613</v>
      </c>
      <c r="J76" s="29">
        <v>-193024.235066358</v>
      </c>
      <c r="K76" s="29">
        <v>-43116.53145504323</v>
      </c>
      <c r="L76" s="29">
        <v>-208636.66243571491</v>
      </c>
      <c r="M76" s="29">
        <v>-170655.1339577942</v>
      </c>
      <c r="N76" s="29">
        <v>-170.65513395779419</v>
      </c>
      <c r="O76" s="30"/>
    </row>
    <row r="77" spans="1:15" x14ac:dyDescent="0.2">
      <c r="A77" s="31">
        <v>1000</v>
      </c>
      <c r="B77" s="32">
        <v>726.85</v>
      </c>
      <c r="C77" s="32" t="s">
        <v>120</v>
      </c>
      <c r="D77" s="32" t="s">
        <v>168</v>
      </c>
      <c r="E77" s="32" t="s">
        <v>388</v>
      </c>
      <c r="F77" s="32" t="s">
        <v>247</v>
      </c>
      <c r="G77" s="32">
        <v>-195636.82508914769</v>
      </c>
      <c r="H77" s="32" t="s">
        <v>613</v>
      </c>
      <c r="I77" s="32" t="s">
        <v>613</v>
      </c>
      <c r="J77" s="32">
        <v>-195636.82508914769</v>
      </c>
      <c r="K77" s="32">
        <v>-46338.66341131481</v>
      </c>
      <c r="L77" s="32">
        <v>-220766.04114120509</v>
      </c>
      <c r="M77" s="32">
        <v>-161832.97511297141</v>
      </c>
      <c r="N77" s="32">
        <v>-161.83297511297141</v>
      </c>
      <c r="O77" s="33"/>
    </row>
    <row r="78" spans="1:15" x14ac:dyDescent="0.2">
      <c r="A78" s="28">
        <v>1050</v>
      </c>
      <c r="B78" s="29">
        <v>776.85</v>
      </c>
      <c r="C78" s="29" t="s">
        <v>120</v>
      </c>
      <c r="D78" s="29" t="s">
        <v>168</v>
      </c>
      <c r="E78" s="29" t="s">
        <v>388</v>
      </c>
      <c r="F78" s="29" t="s">
        <v>247</v>
      </c>
      <c r="G78" s="29">
        <v>-198322.50923329571</v>
      </c>
      <c r="H78" s="29" t="s">
        <v>613</v>
      </c>
      <c r="I78" s="29" t="s">
        <v>613</v>
      </c>
      <c r="J78" s="29">
        <v>-198322.5092332956</v>
      </c>
      <c r="K78" s="29">
        <v>-49632.202128356163</v>
      </c>
      <c r="L78" s="29">
        <v>-232982.6508510953</v>
      </c>
      <c r="M78" s="29">
        <v>-153093.22017738709</v>
      </c>
      <c r="N78" s="29">
        <v>-153.09322017738711</v>
      </c>
      <c r="O78" s="30"/>
    </row>
    <row r="79" spans="1:15" x14ac:dyDescent="0.2">
      <c r="A79" s="31">
        <v>1100</v>
      </c>
      <c r="B79" s="32">
        <v>826.85</v>
      </c>
      <c r="C79" s="32" t="s">
        <v>120</v>
      </c>
      <c r="D79" s="32" t="s">
        <v>168</v>
      </c>
      <c r="E79" s="32" t="s">
        <v>388</v>
      </c>
      <c r="F79" s="32" t="s">
        <v>247</v>
      </c>
      <c r="G79" s="32">
        <v>-201078.2418732291</v>
      </c>
      <c r="H79" s="32" t="s">
        <v>613</v>
      </c>
      <c r="I79" s="32" t="s">
        <v>613</v>
      </c>
      <c r="J79" s="32">
        <v>-201078.2418732291</v>
      </c>
      <c r="K79" s="32">
        <v>-52994.230581280062</v>
      </c>
      <c r="L79" s="32">
        <v>-245282.87268568171</v>
      </c>
      <c r="M79" s="32">
        <v>-144431.96049984029</v>
      </c>
      <c r="N79" s="32">
        <v>-144.4319604998403</v>
      </c>
      <c r="O79" s="33"/>
    </row>
    <row r="80" spans="1:15" x14ac:dyDescent="0.2">
      <c r="A80" s="28">
        <v>1150</v>
      </c>
      <c r="B80" s="29">
        <v>876.85</v>
      </c>
      <c r="C80" s="29" t="s">
        <v>120</v>
      </c>
      <c r="D80" s="29" t="s">
        <v>168</v>
      </c>
      <c r="E80" s="29" t="s">
        <v>388</v>
      </c>
      <c r="F80" s="29" t="s">
        <v>247</v>
      </c>
      <c r="G80" s="29">
        <v>-203901.22347408629</v>
      </c>
      <c r="H80" s="29" t="s">
        <v>626</v>
      </c>
      <c r="I80" s="29" t="s">
        <v>613</v>
      </c>
      <c r="J80" s="29">
        <v>-203901.22349142909</v>
      </c>
      <c r="K80" s="29">
        <v>-56422.099524574347</v>
      </c>
      <c r="L80" s="29">
        <v>-257663.37461407241</v>
      </c>
      <c r="M80" s="29">
        <v>-135845.48875841679</v>
      </c>
      <c r="N80" s="29">
        <v>-135.84548875841679</v>
      </c>
      <c r="O80" s="30"/>
    </row>
    <row r="81" spans="1:15" x14ac:dyDescent="0.2">
      <c r="A81" s="31">
        <v>1200</v>
      </c>
      <c r="B81" s="32">
        <v>926.85</v>
      </c>
      <c r="C81" s="32" t="s">
        <v>120</v>
      </c>
      <c r="D81" s="32" t="s">
        <v>168</v>
      </c>
      <c r="E81" s="32" t="s">
        <v>388</v>
      </c>
      <c r="F81" s="32" t="s">
        <v>247</v>
      </c>
      <c r="G81" s="32">
        <v>-206788.87886642211</v>
      </c>
      <c r="H81" s="32" t="s">
        <v>626</v>
      </c>
      <c r="I81" s="32" t="s">
        <v>613</v>
      </c>
      <c r="J81" s="32">
        <v>-206788.8791402739</v>
      </c>
      <c r="K81" s="32">
        <v>-59913.400421959333</v>
      </c>
      <c r="L81" s="32">
        <v>-270121.07914274721</v>
      </c>
      <c r="M81" s="32">
        <v>-127330.3291194199</v>
      </c>
      <c r="N81" s="32">
        <v>-127.3303291194199</v>
      </c>
      <c r="O81" s="33"/>
    </row>
    <row r="82" spans="1:15" x14ac:dyDescent="0.2">
      <c r="A82" s="28">
        <v>1250</v>
      </c>
      <c r="B82" s="29">
        <v>976.85</v>
      </c>
      <c r="C82" s="29" t="s">
        <v>120</v>
      </c>
      <c r="D82" s="29" t="s">
        <v>168</v>
      </c>
      <c r="E82" s="29" t="s">
        <v>388</v>
      </c>
      <c r="F82" s="29" t="s">
        <v>247</v>
      </c>
      <c r="G82" s="29">
        <v>-209738.83730797179</v>
      </c>
      <c r="H82" s="29" t="s">
        <v>626</v>
      </c>
      <c r="I82" s="29" t="s">
        <v>613</v>
      </c>
      <c r="J82" s="29">
        <v>-209738.83895165869</v>
      </c>
      <c r="K82" s="29">
        <v>-63465.945058059449</v>
      </c>
      <c r="L82" s="29">
        <v>-282653.13758733071</v>
      </c>
      <c r="M82" s="29">
        <v>-118883.2464562594</v>
      </c>
      <c r="N82" s="29">
        <v>-118.8832464562594</v>
      </c>
      <c r="O82" s="30"/>
    </row>
    <row r="83" spans="1:15" x14ac:dyDescent="0.2">
      <c r="A83" s="31">
        <v>1300</v>
      </c>
      <c r="B83" s="32">
        <v>1026.8499999999999</v>
      </c>
      <c r="C83" s="32" t="s">
        <v>120</v>
      </c>
      <c r="D83" s="32" t="s">
        <v>168</v>
      </c>
      <c r="E83" s="32" t="s">
        <v>388</v>
      </c>
      <c r="F83" s="32" t="s">
        <v>247</v>
      </c>
      <c r="G83" s="32">
        <v>-212748.91435693711</v>
      </c>
      <c r="H83" s="32" t="s">
        <v>626</v>
      </c>
      <c r="I83" s="32" t="s">
        <v>613</v>
      </c>
      <c r="J83" s="32">
        <v>-212748.9223407743</v>
      </c>
      <c r="K83" s="32">
        <v>-67077.644558497661</v>
      </c>
      <c r="L83" s="32">
        <v>-295256.90740000032</v>
      </c>
      <c r="M83" s="32">
        <v>-110501.34940567359</v>
      </c>
      <c r="N83" s="32">
        <v>-110.50134940567359</v>
      </c>
      <c r="O83" s="33"/>
    </row>
    <row r="84" spans="1:15" x14ac:dyDescent="0.2">
      <c r="A84" s="28">
        <v>1350</v>
      </c>
      <c r="B84" s="29">
        <v>1076.8499999999999</v>
      </c>
      <c r="C84" s="29" t="s">
        <v>120</v>
      </c>
      <c r="D84" s="29" t="s">
        <v>168</v>
      </c>
      <c r="E84" s="29" t="s">
        <v>388</v>
      </c>
      <c r="F84" s="29" t="s">
        <v>247</v>
      </c>
      <c r="G84" s="29">
        <v>-215817.09615668951</v>
      </c>
      <c r="H84" s="29" t="s">
        <v>626</v>
      </c>
      <c r="I84" s="29" t="s">
        <v>613</v>
      </c>
      <c r="J84" s="29">
        <v>-215817.13008464919</v>
      </c>
      <c r="K84" s="29">
        <v>-70746.383677897349</v>
      </c>
      <c r="L84" s="29">
        <v>-307929.93227426842</v>
      </c>
      <c r="M84" s="29">
        <v>-102182.1983961824</v>
      </c>
      <c r="N84" s="29">
        <v>-102.1821983961824</v>
      </c>
      <c r="O84" s="30"/>
    </row>
    <row r="85" spans="1:15" x14ac:dyDescent="0.2">
      <c r="A85" s="31">
        <v>1400</v>
      </c>
      <c r="B85" s="32">
        <v>1126.8499999999999</v>
      </c>
      <c r="C85" s="32" t="s">
        <v>120</v>
      </c>
      <c r="D85" s="32" t="s">
        <v>168</v>
      </c>
      <c r="E85" s="32" t="s">
        <v>388</v>
      </c>
      <c r="F85" s="32" t="s">
        <v>247</v>
      </c>
      <c r="G85" s="32">
        <v>-218959.31737938529</v>
      </c>
      <c r="H85" s="32" t="s">
        <v>616</v>
      </c>
      <c r="I85" s="32" t="s">
        <v>613</v>
      </c>
      <c r="J85" s="32">
        <v>-221351.04816125191</v>
      </c>
      <c r="K85" s="32">
        <v>-74885.755726166361</v>
      </c>
      <c r="L85" s="32">
        <v>-320669.92478441022</v>
      </c>
      <c r="M85" s="32">
        <v>-93632.384562781313</v>
      </c>
      <c r="N85" s="32">
        <v>-93.632384562781311</v>
      </c>
      <c r="O85" s="33"/>
    </row>
    <row r="86" spans="1:15" x14ac:dyDescent="0.2">
      <c r="A86" s="28">
        <v>1450</v>
      </c>
      <c r="B86" s="29">
        <v>1176.8499999999999</v>
      </c>
      <c r="C86" s="29" t="s">
        <v>120</v>
      </c>
      <c r="D86" s="29" t="s">
        <v>168</v>
      </c>
      <c r="E86" s="29" t="s">
        <v>388</v>
      </c>
      <c r="F86" s="29" t="s">
        <v>247</v>
      </c>
      <c r="G86" s="29">
        <v>-222266.32937848219</v>
      </c>
      <c r="H86" s="29" t="s">
        <v>616</v>
      </c>
      <c r="I86" s="29" t="s">
        <v>613</v>
      </c>
      <c r="J86" s="29">
        <v>-229786.00723304911</v>
      </c>
      <c r="K86" s="29">
        <v>-79154.908297424743</v>
      </c>
      <c r="L86" s="29">
        <v>-333474.75137103949</v>
      </c>
      <c r="M86" s="29">
        <v>-85836.397608679952</v>
      </c>
      <c r="N86" s="29">
        <v>-85.836397608679945</v>
      </c>
      <c r="O86" s="30"/>
    </row>
    <row r="87" spans="1:15" x14ac:dyDescent="0.2">
      <c r="A87" s="31">
        <v>1500</v>
      </c>
      <c r="B87" s="32">
        <v>1226.8499999999999</v>
      </c>
      <c r="C87" s="32" t="s">
        <v>120</v>
      </c>
      <c r="D87" s="32" t="s">
        <v>168</v>
      </c>
      <c r="E87" s="32" t="s">
        <v>388</v>
      </c>
      <c r="F87" s="32" t="s">
        <v>247</v>
      </c>
      <c r="G87" s="32">
        <v>-225782.1298366274</v>
      </c>
      <c r="H87" s="32" t="s">
        <v>616</v>
      </c>
      <c r="I87" s="32" t="s">
        <v>613</v>
      </c>
      <c r="J87" s="32">
        <v>-240061.94914665571</v>
      </c>
      <c r="K87" s="32">
        <v>-83478.171033076331</v>
      </c>
      <c r="L87" s="32">
        <v>-346342.4195472346</v>
      </c>
      <c r="M87" s="32">
        <v>-79185.533412066754</v>
      </c>
      <c r="N87" s="32">
        <v>-79.185533412066761</v>
      </c>
      <c r="O87" s="33"/>
    </row>
    <row r="88" spans="1:15" x14ac:dyDescent="0.2">
      <c r="A88" s="28">
        <v>1550</v>
      </c>
      <c r="B88" s="29">
        <v>1276.8499999999999</v>
      </c>
      <c r="C88" s="29" t="s">
        <v>120</v>
      </c>
      <c r="D88" s="29" t="s">
        <v>168</v>
      </c>
      <c r="E88" s="29" t="s">
        <v>388</v>
      </c>
      <c r="F88" s="29" t="s">
        <v>247</v>
      </c>
      <c r="G88" s="29">
        <v>-229529.85239313389</v>
      </c>
      <c r="H88" s="29" t="s">
        <v>616</v>
      </c>
      <c r="I88" s="29" t="s">
        <v>613</v>
      </c>
      <c r="J88" s="29">
        <v>-250852.51868870211</v>
      </c>
      <c r="K88" s="29">
        <v>-87853.739608065473</v>
      </c>
      <c r="L88" s="29">
        <v>-359271.06726446608</v>
      </c>
      <c r="M88" s="29">
        <v>-73850.63748378912</v>
      </c>
      <c r="N88" s="29">
        <v>-73.850637483789114</v>
      </c>
      <c r="O88" s="30"/>
    </row>
    <row r="89" spans="1:15" x14ac:dyDescent="0.2">
      <c r="A89" s="31">
        <v>1600</v>
      </c>
      <c r="B89" s="32">
        <v>1326.85</v>
      </c>
      <c r="C89" s="32" t="s">
        <v>120</v>
      </c>
      <c r="D89" s="32" t="s">
        <v>168</v>
      </c>
      <c r="E89" s="32" t="s">
        <v>388</v>
      </c>
      <c r="F89" s="32" t="s">
        <v>247</v>
      </c>
      <c r="G89" s="32">
        <v>-233493.52653774619</v>
      </c>
      <c r="H89" s="32" t="s">
        <v>616</v>
      </c>
      <c r="I89" s="32" t="s">
        <v>613</v>
      </c>
      <c r="J89" s="32">
        <v>-259929.30659748119</v>
      </c>
      <c r="K89" s="32">
        <v>-92279.926167273312</v>
      </c>
      <c r="L89" s="32">
        <v>-372258.95443950017</v>
      </c>
      <c r="M89" s="32">
        <v>-69728.23869963875</v>
      </c>
      <c r="N89" s="32">
        <v>-69.728238699638752</v>
      </c>
      <c r="O89" s="33"/>
    </row>
    <row r="90" spans="1:15" x14ac:dyDescent="0.2">
      <c r="A90" s="28">
        <v>1650</v>
      </c>
      <c r="B90" s="29">
        <v>1376.85</v>
      </c>
      <c r="C90" s="29" t="s">
        <v>120</v>
      </c>
      <c r="D90" s="29" t="s">
        <v>168</v>
      </c>
      <c r="E90" s="29" t="s">
        <v>388</v>
      </c>
      <c r="F90" s="29" t="s">
        <v>247</v>
      </c>
      <c r="G90" s="29">
        <v>-237653.33891679329</v>
      </c>
      <c r="H90" s="29" t="s">
        <v>616</v>
      </c>
      <c r="I90" s="29" t="s">
        <v>613</v>
      </c>
      <c r="J90" s="29">
        <v>-267080.21055429068</v>
      </c>
      <c r="K90" s="29">
        <v>-96755.148398995414</v>
      </c>
      <c r="L90" s="29">
        <v>-385304.45669843513</v>
      </c>
      <c r="M90" s="29">
        <v>-66687.424473801861</v>
      </c>
      <c r="N90" s="29">
        <v>-66.687424473801855</v>
      </c>
      <c r="O90" s="30"/>
    </row>
    <row r="91" spans="1:15" x14ac:dyDescent="0.2">
      <c r="A91" s="31">
        <v>1700</v>
      </c>
      <c r="B91" s="32">
        <v>1426.85</v>
      </c>
      <c r="C91" s="32" t="s">
        <v>120</v>
      </c>
      <c r="D91" s="32" t="s">
        <v>168</v>
      </c>
      <c r="E91" s="32" t="s">
        <v>388</v>
      </c>
      <c r="F91" s="32" t="s">
        <v>247</v>
      </c>
      <c r="G91" s="32">
        <v>-242020.62203668189</v>
      </c>
      <c r="H91" s="32" t="s">
        <v>616</v>
      </c>
      <c r="I91" s="32" t="s">
        <v>613</v>
      </c>
      <c r="J91" s="32">
        <v>-272941.98908158462</v>
      </c>
      <c r="K91" s="32">
        <v>-101277.9199339312</v>
      </c>
      <c r="L91" s="32">
        <v>-398406.06143899402</v>
      </c>
      <c r="M91" s="32">
        <v>-64814.79576469725</v>
      </c>
      <c r="N91" s="32">
        <v>-64.814795764697251</v>
      </c>
      <c r="O91" s="33"/>
    </row>
    <row r="92" spans="1:15" x14ac:dyDescent="0.2">
      <c r="A92" s="28">
        <v>1750</v>
      </c>
      <c r="B92" s="29">
        <v>1476.85</v>
      </c>
      <c r="C92" s="29" t="s">
        <v>120</v>
      </c>
      <c r="D92" s="29" t="s">
        <v>168</v>
      </c>
      <c r="E92" s="29" t="s">
        <v>388</v>
      </c>
      <c r="F92" s="29" t="s">
        <v>247</v>
      </c>
      <c r="G92" s="29">
        <v>-246635.51664988921</v>
      </c>
      <c r="H92" s="29" t="s">
        <v>390</v>
      </c>
      <c r="I92" s="29"/>
      <c r="J92" s="29"/>
      <c r="K92" s="29">
        <v>-105846.84187457481</v>
      </c>
      <c r="L92" s="29">
        <v>-411562.36634471471</v>
      </c>
      <c r="M92" s="29">
        <v>-64398.131291354308</v>
      </c>
      <c r="N92" s="29">
        <v>-64.398131291354304</v>
      </c>
      <c r="O92" s="30"/>
    </row>
    <row r="93" spans="1:15" x14ac:dyDescent="0.2">
      <c r="A93" s="31">
        <v>1800</v>
      </c>
      <c r="B93" s="32">
        <v>1526.85</v>
      </c>
      <c r="C93" s="32" t="s">
        <v>120</v>
      </c>
      <c r="D93" s="32" t="s">
        <v>168</v>
      </c>
      <c r="E93" s="32" t="s">
        <v>388</v>
      </c>
      <c r="F93" s="32" t="s">
        <v>247</v>
      </c>
      <c r="G93" s="32">
        <v>-251354.99157122389</v>
      </c>
      <c r="H93" s="32" t="s">
        <v>390</v>
      </c>
      <c r="I93" s="32"/>
      <c r="J93" s="32"/>
      <c r="K93" s="32">
        <v>-110460.59529337561</v>
      </c>
      <c r="L93" s="32">
        <v>-424772.08050325222</v>
      </c>
      <c r="M93" s="32">
        <v>-64442.551778858062</v>
      </c>
      <c r="N93" s="32">
        <v>-64.442551778858061</v>
      </c>
      <c r="O93" s="33"/>
    </row>
    <row r="94" spans="1:15" x14ac:dyDescent="0.2">
      <c r="A94" s="28">
        <v>1850</v>
      </c>
      <c r="B94" s="29">
        <v>1576.85</v>
      </c>
      <c r="C94" s="29" t="s">
        <v>120</v>
      </c>
      <c r="D94" s="29" t="s">
        <v>168</v>
      </c>
      <c r="E94" s="29" t="s">
        <v>388</v>
      </c>
      <c r="F94" s="29" t="s">
        <v>247</v>
      </c>
      <c r="G94" s="29">
        <v>-256126.118481996</v>
      </c>
      <c r="H94" s="29" t="s">
        <v>390</v>
      </c>
      <c r="I94" s="29"/>
      <c r="J94" s="29"/>
      <c r="K94" s="29">
        <v>-115117.9345650079</v>
      </c>
      <c r="L94" s="29">
        <v>-438034.02828497061</v>
      </c>
      <c r="M94" s="29">
        <v>-64583.470524442608</v>
      </c>
      <c r="N94" s="29">
        <v>-64.583470524442617</v>
      </c>
      <c r="O94" s="30"/>
    </row>
    <row r="95" spans="1:15" x14ac:dyDescent="0.2">
      <c r="A95" s="31">
        <v>1900</v>
      </c>
      <c r="B95" s="32">
        <v>1626.85</v>
      </c>
      <c r="C95" s="32" t="s">
        <v>120</v>
      </c>
      <c r="D95" s="32" t="s">
        <v>168</v>
      </c>
      <c r="E95" s="32" t="s">
        <v>388</v>
      </c>
      <c r="F95" s="32" t="s">
        <v>247</v>
      </c>
      <c r="G95" s="32">
        <v>-260947.15696220801</v>
      </c>
      <c r="H95" s="32" t="s">
        <v>390</v>
      </c>
      <c r="I95" s="32"/>
      <c r="J95" s="32"/>
      <c r="K95" s="32">
        <v>-119817.6814199426</v>
      </c>
      <c r="L95" s="32">
        <v>-451347.15612763382</v>
      </c>
      <c r="M95" s="32">
        <v>-64814.216096593773</v>
      </c>
      <c r="N95" s="32">
        <v>-64.814216096593768</v>
      </c>
      <c r="O95" s="33"/>
    </row>
    <row r="96" spans="1:15" x14ac:dyDescent="0.2">
      <c r="A96" s="28">
        <v>800</v>
      </c>
      <c r="B96" s="29">
        <v>526.85</v>
      </c>
      <c r="C96" s="29" t="s">
        <v>109</v>
      </c>
      <c r="D96" s="29" t="s">
        <v>167</v>
      </c>
      <c r="E96" s="29" t="s">
        <v>391</v>
      </c>
      <c r="F96" s="29" t="s">
        <v>249</v>
      </c>
      <c r="G96" s="29">
        <v>-162100.46478145511</v>
      </c>
      <c r="H96" s="29" t="s">
        <v>627</v>
      </c>
      <c r="I96" s="29" t="s">
        <v>613</v>
      </c>
      <c r="J96" s="29">
        <v>-162103.11971832279</v>
      </c>
      <c r="K96" s="29">
        <v>-33912.572992159046</v>
      </c>
      <c r="L96" s="29">
        <v>-172813.30445913019</v>
      </c>
      <c r="M96" s="29">
        <v>-271031.87479102431</v>
      </c>
      <c r="N96" s="29">
        <v>-271.03187479102428</v>
      </c>
      <c r="O96" s="30"/>
    </row>
    <row r="97" spans="1:15" x14ac:dyDescent="0.2">
      <c r="A97" s="31">
        <v>850</v>
      </c>
      <c r="B97" s="32">
        <v>576.85</v>
      </c>
      <c r="C97" s="32" t="s">
        <v>109</v>
      </c>
      <c r="D97" s="32" t="s">
        <v>167</v>
      </c>
      <c r="E97" s="32" t="s">
        <v>391</v>
      </c>
      <c r="F97" s="32" t="s">
        <v>249</v>
      </c>
      <c r="G97" s="32">
        <v>-164531.6760717952</v>
      </c>
      <c r="H97" s="32" t="s">
        <v>627</v>
      </c>
      <c r="I97" s="32" t="s">
        <v>613</v>
      </c>
      <c r="J97" s="32">
        <v>-164537.26347095339</v>
      </c>
      <c r="K97" s="32">
        <v>-36899.715722671717</v>
      </c>
      <c r="L97" s="32">
        <v>-184655.76456993731</v>
      </c>
      <c r="M97" s="32">
        <v>-262714.14211865049</v>
      </c>
      <c r="N97" s="32">
        <v>-262.7141421186505</v>
      </c>
      <c r="O97" s="33"/>
    </row>
    <row r="98" spans="1:15" x14ac:dyDescent="0.2">
      <c r="A98" s="28">
        <v>900</v>
      </c>
      <c r="B98" s="29">
        <v>626.85</v>
      </c>
      <c r="C98" s="29" t="s">
        <v>109</v>
      </c>
      <c r="D98" s="29" t="s">
        <v>167</v>
      </c>
      <c r="E98" s="29" t="s">
        <v>391</v>
      </c>
      <c r="F98" s="29" t="s">
        <v>249</v>
      </c>
      <c r="G98" s="29">
        <v>-167047.6962978091</v>
      </c>
      <c r="H98" s="29" t="s">
        <v>627</v>
      </c>
      <c r="I98" s="29" t="s">
        <v>613</v>
      </c>
      <c r="J98" s="29">
        <v>-167058.8157897713</v>
      </c>
      <c r="K98" s="29">
        <v>-39969.026238955921</v>
      </c>
      <c r="L98" s="29">
        <v>-196598.46464191499</v>
      </c>
      <c r="M98" s="29">
        <v>-253638.9817711887</v>
      </c>
      <c r="N98" s="29">
        <v>-253.6389817711887</v>
      </c>
      <c r="O98" s="30"/>
    </row>
    <row r="99" spans="1:15" x14ac:dyDescent="0.2">
      <c r="A99" s="31">
        <v>950</v>
      </c>
      <c r="B99" s="32">
        <v>676.85</v>
      </c>
      <c r="C99" s="32" t="s">
        <v>109</v>
      </c>
      <c r="D99" s="32" t="s">
        <v>167</v>
      </c>
      <c r="E99" s="32" t="s">
        <v>391</v>
      </c>
      <c r="F99" s="32" t="s">
        <v>249</v>
      </c>
      <c r="G99" s="32">
        <v>-169644.24533357981</v>
      </c>
      <c r="H99" s="32" t="s">
        <v>627</v>
      </c>
      <c r="I99" s="32" t="s">
        <v>613</v>
      </c>
      <c r="J99" s="32">
        <v>-169665.25050844779</v>
      </c>
      <c r="K99" s="32">
        <v>-43116.53145504323</v>
      </c>
      <c r="L99" s="32">
        <v>-208636.66243571491</v>
      </c>
      <c r="M99" s="32">
        <v>-244633.4630851566</v>
      </c>
      <c r="N99" s="32">
        <v>-244.63346308515659</v>
      </c>
      <c r="O99" s="33"/>
    </row>
    <row r="100" spans="1:15" x14ac:dyDescent="0.2">
      <c r="A100" s="28">
        <v>1000</v>
      </c>
      <c r="B100" s="29">
        <v>726.85</v>
      </c>
      <c r="C100" s="29" t="s">
        <v>109</v>
      </c>
      <c r="D100" s="29" t="s">
        <v>167</v>
      </c>
      <c r="E100" s="29" t="s">
        <v>391</v>
      </c>
      <c r="F100" s="29" t="s">
        <v>249</v>
      </c>
      <c r="G100" s="29">
        <v>-172317.5256395828</v>
      </c>
      <c r="H100" s="29" t="s">
        <v>627</v>
      </c>
      <c r="I100" s="29" t="s">
        <v>613</v>
      </c>
      <c r="J100" s="29">
        <v>-172355.29168927789</v>
      </c>
      <c r="K100" s="29">
        <v>-46338.66341131481</v>
      </c>
      <c r="L100" s="29">
        <v>-220766.04114120509</v>
      </c>
      <c r="M100" s="29">
        <v>-235692.7056654284</v>
      </c>
      <c r="N100" s="29">
        <v>-235.69270566542841</v>
      </c>
      <c r="O100" s="30"/>
    </row>
    <row r="101" spans="1:15" x14ac:dyDescent="0.2">
      <c r="A101" s="31">
        <v>1050</v>
      </c>
      <c r="B101" s="32">
        <v>776.85</v>
      </c>
      <c r="C101" s="32" t="s">
        <v>109</v>
      </c>
      <c r="D101" s="32" t="s">
        <v>167</v>
      </c>
      <c r="E101" s="32" t="s">
        <v>391</v>
      </c>
      <c r="F101" s="32" t="s">
        <v>249</v>
      </c>
      <c r="G101" s="32">
        <v>-175064.1651550736</v>
      </c>
      <c r="H101" s="32" t="s">
        <v>627</v>
      </c>
      <c r="I101" s="32" t="s">
        <v>613</v>
      </c>
      <c r="J101" s="32">
        <v>-175128.95087256041</v>
      </c>
      <c r="K101" s="32">
        <v>-49632.202128356163</v>
      </c>
      <c r="L101" s="32">
        <v>-232982.6508510953</v>
      </c>
      <c r="M101" s="32">
        <v>-226812.178289979</v>
      </c>
      <c r="N101" s="32">
        <v>-226.81217828997899</v>
      </c>
      <c r="O101" s="33"/>
    </row>
    <row r="102" spans="1:15" x14ac:dyDescent="0.2">
      <c r="A102" s="28">
        <v>1100</v>
      </c>
      <c r="B102" s="29">
        <v>826.85</v>
      </c>
      <c r="C102" s="29" t="s">
        <v>109</v>
      </c>
      <c r="D102" s="29" t="s">
        <v>167</v>
      </c>
      <c r="E102" s="29" t="s">
        <v>391</v>
      </c>
      <c r="F102" s="29" t="s">
        <v>249</v>
      </c>
      <c r="G102" s="29">
        <v>-177881.17431292639</v>
      </c>
      <c r="H102" s="29" t="s">
        <v>627</v>
      </c>
      <c r="I102" s="29" t="s">
        <v>613</v>
      </c>
      <c r="J102" s="29">
        <v>-177987.48375850069</v>
      </c>
      <c r="K102" s="29">
        <v>-52994.230581280062</v>
      </c>
      <c r="L102" s="29">
        <v>-245282.87268568171</v>
      </c>
      <c r="M102" s="29">
        <v>-217989.72302961751</v>
      </c>
      <c r="N102" s="29">
        <v>-217.98972302961749</v>
      </c>
      <c r="O102" s="30"/>
    </row>
    <row r="103" spans="1:15" x14ac:dyDescent="0.2">
      <c r="A103" s="31">
        <v>1150</v>
      </c>
      <c r="B103" s="32">
        <v>876.85</v>
      </c>
      <c r="C103" s="32" t="s">
        <v>109</v>
      </c>
      <c r="D103" s="32" t="s">
        <v>167</v>
      </c>
      <c r="E103" s="32" t="s">
        <v>391</v>
      </c>
      <c r="F103" s="32" t="s">
        <v>249</v>
      </c>
      <c r="G103" s="32">
        <v>-180765.90966371619</v>
      </c>
      <c r="H103" s="32" t="s">
        <v>627</v>
      </c>
      <c r="I103" s="32" t="s">
        <v>613</v>
      </c>
      <c r="J103" s="32">
        <v>-180933.22772106799</v>
      </c>
      <c r="K103" s="32">
        <v>-56422.099524574347</v>
      </c>
      <c r="L103" s="32">
        <v>-257663.37461407241</v>
      </c>
      <c r="M103" s="32">
        <v>-209224.60609215379</v>
      </c>
      <c r="N103" s="32">
        <v>-209.22460609215381</v>
      </c>
      <c r="O103" s="33"/>
    </row>
    <row r="104" spans="1:15" x14ac:dyDescent="0.2">
      <c r="A104" s="28">
        <v>1200</v>
      </c>
      <c r="B104" s="29">
        <v>926.85</v>
      </c>
      <c r="C104" s="29" t="s">
        <v>109</v>
      </c>
      <c r="D104" s="29" t="s">
        <v>167</v>
      </c>
      <c r="E104" s="29" t="s">
        <v>391</v>
      </c>
      <c r="F104" s="29" t="s">
        <v>249</v>
      </c>
      <c r="G104" s="29">
        <v>-183716.0383880882</v>
      </c>
      <c r="H104" s="29" t="s">
        <v>627</v>
      </c>
      <c r="I104" s="29" t="s">
        <v>613</v>
      </c>
      <c r="J104" s="29">
        <v>-183969.29317401591</v>
      </c>
      <c r="K104" s="29">
        <v>-59913.400421959333</v>
      </c>
      <c r="L104" s="29">
        <v>-270121.07914274721</v>
      </c>
      <c r="M104" s="29">
        <v>-200513.5269605683</v>
      </c>
      <c r="N104" s="29">
        <v>-200.5135269605683</v>
      </c>
      <c r="O104" s="30"/>
    </row>
    <row r="105" spans="1:15" x14ac:dyDescent="0.2">
      <c r="A105" s="31">
        <v>1250</v>
      </c>
      <c r="B105" s="32">
        <v>976.85</v>
      </c>
      <c r="C105" s="32" t="s">
        <v>109</v>
      </c>
      <c r="D105" s="32" t="s">
        <v>167</v>
      </c>
      <c r="E105" s="32" t="s">
        <v>391</v>
      </c>
      <c r="F105" s="32" t="s">
        <v>249</v>
      </c>
      <c r="G105" s="32">
        <v>-186729.49965165311</v>
      </c>
      <c r="H105" s="32" t="s">
        <v>627</v>
      </c>
      <c r="I105" s="32" t="s">
        <v>613</v>
      </c>
      <c r="J105" s="32">
        <v>-187099.09433288581</v>
      </c>
      <c r="K105" s="32">
        <v>-63465.945058059449</v>
      </c>
      <c r="L105" s="32">
        <v>-282653.13758733071</v>
      </c>
      <c r="M105" s="32">
        <v>-191857.94243765931</v>
      </c>
      <c r="N105" s="32">
        <v>-191.85794243765929</v>
      </c>
      <c r="O105" s="33"/>
    </row>
    <row r="106" spans="1:15" x14ac:dyDescent="0.2">
      <c r="A106" s="28">
        <v>1300</v>
      </c>
      <c r="B106" s="29">
        <v>1026.8499999999999</v>
      </c>
      <c r="C106" s="29" t="s">
        <v>109</v>
      </c>
      <c r="D106" s="29" t="s">
        <v>167</v>
      </c>
      <c r="E106" s="29" t="s">
        <v>391</v>
      </c>
      <c r="F106" s="29" t="s">
        <v>249</v>
      </c>
      <c r="G106" s="29">
        <v>-189804.460480857</v>
      </c>
      <c r="H106" s="29" t="s">
        <v>627</v>
      </c>
      <c r="I106" s="29" t="s">
        <v>613</v>
      </c>
      <c r="J106" s="29">
        <v>-190325.7232691652</v>
      </c>
      <c r="K106" s="29">
        <v>-67077.644558497661</v>
      </c>
      <c r="L106" s="29">
        <v>-295256.90740000032</v>
      </c>
      <c r="M106" s="29">
        <v>-183259.21372163389</v>
      </c>
      <c r="N106" s="29">
        <v>-183.2592137216339</v>
      </c>
      <c r="O106" s="30"/>
    </row>
    <row r="107" spans="1:15" x14ac:dyDescent="0.2">
      <c r="A107" s="31">
        <v>1350</v>
      </c>
      <c r="B107" s="32">
        <v>1076.8499999999999</v>
      </c>
      <c r="C107" s="32" t="s">
        <v>109</v>
      </c>
      <c r="D107" s="32" t="s">
        <v>167</v>
      </c>
      <c r="E107" s="32" t="s">
        <v>391</v>
      </c>
      <c r="F107" s="32" t="s">
        <v>249</v>
      </c>
      <c r="G107" s="32">
        <v>-192939.2658049147</v>
      </c>
      <c r="H107" s="32" t="s">
        <v>627</v>
      </c>
      <c r="I107" s="32" t="s">
        <v>613</v>
      </c>
      <c r="J107" s="32">
        <v>-193651.2056806667</v>
      </c>
      <c r="K107" s="32">
        <v>-70746.383677897349</v>
      </c>
      <c r="L107" s="32">
        <v>-307929.93227426842</v>
      </c>
      <c r="M107" s="32">
        <v>-174717.43102012249</v>
      </c>
      <c r="N107" s="32">
        <v>-174.71743102012249</v>
      </c>
      <c r="O107" s="33"/>
    </row>
    <row r="108" spans="1:15" x14ac:dyDescent="0.2">
      <c r="A108" s="28">
        <v>1400</v>
      </c>
      <c r="B108" s="29">
        <v>1126.8499999999999</v>
      </c>
      <c r="C108" s="29" t="s">
        <v>109</v>
      </c>
      <c r="D108" s="29" t="s">
        <v>167</v>
      </c>
      <c r="E108" s="29" t="s">
        <v>391</v>
      </c>
      <c r="F108" s="29" t="s">
        <v>249</v>
      </c>
      <c r="G108" s="29">
        <v>-196159.74749030199</v>
      </c>
      <c r="H108" s="29" t="s">
        <v>616</v>
      </c>
      <c r="I108" s="29" t="s">
        <v>613</v>
      </c>
      <c r="J108" s="29">
        <v>-197585.6489223277</v>
      </c>
      <c r="K108" s="29">
        <v>-74885.755726166361</v>
      </c>
      <c r="L108" s="29">
        <v>-320669.92478441022</v>
      </c>
      <c r="M108" s="29">
        <v>-166008.68846614819</v>
      </c>
      <c r="N108" s="29">
        <v>-166.00868846614819</v>
      </c>
      <c r="O108" s="30"/>
    </row>
    <row r="109" spans="1:15" x14ac:dyDescent="0.2">
      <c r="A109" s="31">
        <v>1450</v>
      </c>
      <c r="B109" s="32">
        <v>1176.8499999999999</v>
      </c>
      <c r="C109" s="32" t="s">
        <v>109</v>
      </c>
      <c r="D109" s="32" t="s">
        <v>167</v>
      </c>
      <c r="E109" s="32" t="s">
        <v>391</v>
      </c>
      <c r="F109" s="32" t="s">
        <v>249</v>
      </c>
      <c r="G109" s="32">
        <v>-199477.6891574332</v>
      </c>
      <c r="H109" s="32" t="s">
        <v>616</v>
      </c>
      <c r="I109" s="32" t="s">
        <v>613</v>
      </c>
      <c r="J109" s="32">
        <v>-202219.42484726361</v>
      </c>
      <c r="K109" s="32">
        <v>-79154.908297424743</v>
      </c>
      <c r="L109" s="32">
        <v>-333474.75137103949</v>
      </c>
      <c r="M109" s="32">
        <v>-157564.56355519849</v>
      </c>
      <c r="N109" s="32">
        <v>-157.5645635551985</v>
      </c>
      <c r="O109" s="33"/>
    </row>
    <row r="110" spans="1:15" x14ac:dyDescent="0.2">
      <c r="A110" s="28">
        <v>1500</v>
      </c>
      <c r="B110" s="29">
        <v>1226.8499999999999</v>
      </c>
      <c r="C110" s="29" t="s">
        <v>109</v>
      </c>
      <c r="D110" s="29" t="s">
        <v>167</v>
      </c>
      <c r="E110" s="29" t="s">
        <v>391</v>
      </c>
      <c r="F110" s="29" t="s">
        <v>249</v>
      </c>
      <c r="G110" s="29">
        <v>-202912.61303856649</v>
      </c>
      <c r="H110" s="29" t="s">
        <v>616</v>
      </c>
      <c r="I110" s="29" t="s">
        <v>613</v>
      </c>
      <c r="J110" s="29">
        <v>-207499.80046531561</v>
      </c>
      <c r="K110" s="29">
        <v>-83478.171033076331</v>
      </c>
      <c r="L110" s="29">
        <v>-346342.4195472346</v>
      </c>
      <c r="M110" s="29">
        <v>-149605.05906974449</v>
      </c>
      <c r="N110" s="29">
        <v>-149.60505906974461</v>
      </c>
      <c r="O110" s="30"/>
    </row>
    <row r="111" spans="1:15" x14ac:dyDescent="0.2">
      <c r="A111" s="31">
        <v>1550</v>
      </c>
      <c r="B111" s="32">
        <v>1276.8499999999999</v>
      </c>
      <c r="C111" s="32" t="s">
        <v>109</v>
      </c>
      <c r="D111" s="32" t="s">
        <v>167</v>
      </c>
      <c r="E111" s="32" t="s">
        <v>391</v>
      </c>
      <c r="F111" s="32" t="s">
        <v>249</v>
      </c>
      <c r="G111" s="32">
        <v>-206478.1957356669</v>
      </c>
      <c r="H111" s="32" t="s">
        <v>616</v>
      </c>
      <c r="I111" s="32" t="s">
        <v>613</v>
      </c>
      <c r="J111" s="32">
        <v>-213044.491400598</v>
      </c>
      <c r="K111" s="32">
        <v>-87853.739608065473</v>
      </c>
      <c r="L111" s="32">
        <v>-359271.06726446608</v>
      </c>
      <c r="M111" s="32">
        <v>-142234.88229793051</v>
      </c>
      <c r="N111" s="32">
        <v>-142.23488229793051</v>
      </c>
      <c r="O111" s="33"/>
    </row>
    <row r="112" spans="1:15" x14ac:dyDescent="0.2">
      <c r="A112" s="28">
        <v>1600</v>
      </c>
      <c r="B112" s="29">
        <v>1326.85</v>
      </c>
      <c r="C112" s="29" t="s">
        <v>109</v>
      </c>
      <c r="D112" s="29" t="s">
        <v>167</v>
      </c>
      <c r="E112" s="29" t="s">
        <v>391</v>
      </c>
      <c r="F112" s="29" t="s">
        <v>249</v>
      </c>
      <c r="G112" s="29">
        <v>-210180.750556919</v>
      </c>
      <c r="H112" s="29" t="s">
        <v>616</v>
      </c>
      <c r="I112" s="29" t="s">
        <v>613</v>
      </c>
      <c r="J112" s="29">
        <v>-218573.07004099301</v>
      </c>
      <c r="K112" s="29">
        <v>-92279.926167273312</v>
      </c>
      <c r="L112" s="29">
        <v>-372258.95443950017</v>
      </c>
      <c r="M112" s="29">
        <v>-135506.61616360981</v>
      </c>
      <c r="N112" s="29">
        <v>-135.50661616360981</v>
      </c>
      <c r="O112" s="30"/>
    </row>
    <row r="113" spans="1:15" x14ac:dyDescent="0.2">
      <c r="A113" s="31">
        <v>1650</v>
      </c>
      <c r="B113" s="32">
        <v>1376.85</v>
      </c>
      <c r="C113" s="32" t="s">
        <v>109</v>
      </c>
      <c r="D113" s="32" t="s">
        <v>167</v>
      </c>
      <c r="E113" s="32" t="s">
        <v>391</v>
      </c>
      <c r="F113" s="32" t="s">
        <v>249</v>
      </c>
      <c r="G113" s="32">
        <v>-214033.80488836349</v>
      </c>
      <c r="H113" s="32" t="s">
        <v>616</v>
      </c>
      <c r="I113" s="32" t="s">
        <v>613</v>
      </c>
      <c r="J113" s="32">
        <v>-224073.47574808559</v>
      </c>
      <c r="K113" s="32">
        <v>-96755.148398995414</v>
      </c>
      <c r="L113" s="32">
        <v>-385304.45669843513</v>
      </c>
      <c r="M113" s="32">
        <v>-129293.44387955641</v>
      </c>
      <c r="N113" s="32">
        <v>-129.29344387955641</v>
      </c>
      <c r="O113" s="33"/>
    </row>
    <row r="114" spans="1:15" x14ac:dyDescent="0.2">
      <c r="A114" s="28">
        <v>1700</v>
      </c>
      <c r="B114" s="29">
        <v>1426.85</v>
      </c>
      <c r="C114" s="29" t="s">
        <v>109</v>
      </c>
      <c r="D114" s="29" t="s">
        <v>167</v>
      </c>
      <c r="E114" s="29" t="s">
        <v>391</v>
      </c>
      <c r="F114" s="29" t="s">
        <v>249</v>
      </c>
      <c r="G114" s="29">
        <v>-218074.3954513268</v>
      </c>
      <c r="H114" s="29" t="s">
        <v>616</v>
      </c>
      <c r="I114" s="29" t="s">
        <v>613</v>
      </c>
      <c r="J114" s="29">
        <v>-229645.08026645769</v>
      </c>
      <c r="K114" s="29">
        <v>-101277.9199339312</v>
      </c>
      <c r="L114" s="29">
        <v>-398406.06143899402</v>
      </c>
      <c r="M114" s="29">
        <v>-122290.49878697679</v>
      </c>
      <c r="N114" s="29">
        <v>-122.2904987869768</v>
      </c>
      <c r="O114" s="30"/>
    </row>
    <row r="115" spans="1:15" x14ac:dyDescent="0.2">
      <c r="A115" s="31">
        <v>1750</v>
      </c>
      <c r="B115" s="32">
        <v>1476.85</v>
      </c>
      <c r="C115" s="32" t="s">
        <v>109</v>
      </c>
      <c r="D115" s="32" t="s">
        <v>167</v>
      </c>
      <c r="E115" s="32" t="s">
        <v>391</v>
      </c>
      <c r="F115" s="32" t="s">
        <v>249</v>
      </c>
      <c r="G115" s="32">
        <v>-222375.51974312341</v>
      </c>
      <c r="H115" s="32" t="s">
        <v>390</v>
      </c>
      <c r="I115" s="32"/>
      <c r="J115" s="32"/>
      <c r="K115" s="32">
        <v>-105846.84187457481</v>
      </c>
      <c r="L115" s="32">
        <v>-411562.36634471471</v>
      </c>
      <c r="M115" s="32">
        <v>-116776.7226713269</v>
      </c>
      <c r="N115" s="32">
        <v>-116.77672267132699</v>
      </c>
      <c r="O115" s="33"/>
    </row>
    <row r="116" spans="1:15" x14ac:dyDescent="0.2">
      <c r="A116" s="28">
        <v>1800</v>
      </c>
      <c r="B116" s="29">
        <v>1526.85</v>
      </c>
      <c r="C116" s="29" t="s">
        <v>109</v>
      </c>
      <c r="D116" s="29" t="s">
        <v>167</v>
      </c>
      <c r="E116" s="29" t="s">
        <v>391</v>
      </c>
      <c r="F116" s="29" t="s">
        <v>249</v>
      </c>
      <c r="G116" s="29">
        <v>-226811.19118239349</v>
      </c>
      <c r="H116" s="29" t="s">
        <v>390</v>
      </c>
      <c r="I116" s="29"/>
      <c r="J116" s="29"/>
      <c r="K116" s="29">
        <v>-110460.59529337561</v>
      </c>
      <c r="L116" s="29">
        <v>-424772.08050325222</v>
      </c>
      <c r="M116" s="29">
        <v>-111880.3016055257</v>
      </c>
      <c r="N116" s="29">
        <v>-111.8803016055257</v>
      </c>
      <c r="O116" s="30"/>
    </row>
    <row r="117" spans="1:15" x14ac:dyDescent="0.2">
      <c r="A117" s="31">
        <v>1850</v>
      </c>
      <c r="B117" s="32">
        <v>1576.85</v>
      </c>
      <c r="C117" s="32" t="s">
        <v>109</v>
      </c>
      <c r="D117" s="32" t="s">
        <v>167</v>
      </c>
      <c r="E117" s="32" t="s">
        <v>391</v>
      </c>
      <c r="F117" s="32" t="s">
        <v>249</v>
      </c>
      <c r="G117" s="32">
        <v>-231322.15836743679</v>
      </c>
      <c r="H117" s="32" t="s">
        <v>390</v>
      </c>
      <c r="I117" s="32"/>
      <c r="J117" s="32"/>
      <c r="K117" s="32">
        <v>-115117.9345650079</v>
      </c>
      <c r="L117" s="32">
        <v>-438034.02828497061</v>
      </c>
      <c r="M117" s="32">
        <v>-107179.27501434179</v>
      </c>
      <c r="N117" s="32">
        <v>-107.1792750143418</v>
      </c>
      <c r="O117" s="33"/>
    </row>
    <row r="118" spans="1:15" x14ac:dyDescent="0.2">
      <c r="A118" s="28">
        <v>1900</v>
      </c>
      <c r="B118" s="29">
        <v>1626.85</v>
      </c>
      <c r="C118" s="29" t="s">
        <v>109</v>
      </c>
      <c r="D118" s="29" t="s">
        <v>167</v>
      </c>
      <c r="E118" s="29" t="s">
        <v>391</v>
      </c>
      <c r="F118" s="29" t="s">
        <v>249</v>
      </c>
      <c r="G118" s="29">
        <v>-235907.29088409021</v>
      </c>
      <c r="H118" s="29" t="s">
        <v>390</v>
      </c>
      <c r="I118" s="29"/>
      <c r="J118" s="29"/>
      <c r="K118" s="29">
        <v>-119817.6814199426</v>
      </c>
      <c r="L118" s="29">
        <v>-451347.15612763382</v>
      </c>
      <c r="M118" s="29">
        <v>-102693.78160813449</v>
      </c>
      <c r="N118" s="29">
        <v>-102.6937816081345</v>
      </c>
      <c r="O118" s="30"/>
    </row>
    <row r="119" spans="1:15" x14ac:dyDescent="0.2">
      <c r="A119" s="31">
        <v>800</v>
      </c>
      <c r="B119" s="32">
        <v>526.85</v>
      </c>
      <c r="C119" s="32" t="s">
        <v>172</v>
      </c>
      <c r="D119" s="32" t="s">
        <v>171</v>
      </c>
      <c r="E119" s="32" t="s">
        <v>392</v>
      </c>
      <c r="F119" s="32" t="s">
        <v>393</v>
      </c>
      <c r="G119" s="32">
        <v>-211173.05462642899</v>
      </c>
      <c r="H119" s="32" t="s">
        <v>628</v>
      </c>
      <c r="I119" s="32"/>
      <c r="J119" s="32"/>
      <c r="K119" s="32">
        <v>-33912.572992159046</v>
      </c>
      <c r="L119" s="32">
        <v>-172813.30445913019</v>
      </c>
      <c r="M119" s="32">
        <v>-83285.730913744541</v>
      </c>
      <c r="N119" s="32">
        <v>-83.285730913744544</v>
      </c>
      <c r="O119" s="33"/>
    </row>
    <row r="120" spans="1:15" x14ac:dyDescent="0.2">
      <c r="A120" s="28">
        <v>850</v>
      </c>
      <c r="B120" s="29">
        <v>576.85</v>
      </c>
      <c r="C120" s="29" t="s">
        <v>172</v>
      </c>
      <c r="D120" s="29" t="s">
        <v>171</v>
      </c>
      <c r="E120" s="29" t="s">
        <v>392</v>
      </c>
      <c r="F120" s="29" t="s">
        <v>393</v>
      </c>
      <c r="G120" s="29">
        <v>-213271.7397401738</v>
      </c>
      <c r="H120" s="29" t="s">
        <v>629</v>
      </c>
      <c r="I120" s="29"/>
      <c r="J120" s="29"/>
      <c r="K120" s="29">
        <v>-36899.715722671717</v>
      </c>
      <c r="L120" s="29">
        <v>-184655.76456993731</v>
      </c>
      <c r="M120" s="29">
        <v>-79012.868229382904</v>
      </c>
      <c r="N120" s="29">
        <v>-79.012868229382903</v>
      </c>
      <c r="O120" s="30"/>
    </row>
    <row r="121" spans="1:15" x14ac:dyDescent="0.2">
      <c r="A121" s="31">
        <v>900</v>
      </c>
      <c r="B121" s="32">
        <v>626.85</v>
      </c>
      <c r="C121" s="32" t="s">
        <v>172</v>
      </c>
      <c r="D121" s="32" t="s">
        <v>171</v>
      </c>
      <c r="E121" s="32" t="s">
        <v>392</v>
      </c>
      <c r="F121" s="32" t="s">
        <v>393</v>
      </c>
      <c r="G121" s="32">
        <v>-215445.3868516623</v>
      </c>
      <c r="H121" s="32" t="s">
        <v>628</v>
      </c>
      <c r="I121" s="32"/>
      <c r="J121" s="32"/>
      <c r="K121" s="32">
        <v>-39969.026238955921</v>
      </c>
      <c r="L121" s="32">
        <v>-196598.46464191499</v>
      </c>
      <c r="M121" s="32">
        <v>-74766.187794107245</v>
      </c>
      <c r="N121" s="32">
        <v>-74.766187794107239</v>
      </c>
      <c r="O121" s="33"/>
    </row>
    <row r="122" spans="1:15" x14ac:dyDescent="0.2">
      <c r="A122" s="28">
        <v>950</v>
      </c>
      <c r="B122" s="29">
        <v>676.85</v>
      </c>
      <c r="C122" s="29" t="s">
        <v>172</v>
      </c>
      <c r="D122" s="29" t="s">
        <v>171</v>
      </c>
      <c r="E122" s="29" t="s">
        <v>392</v>
      </c>
      <c r="F122" s="29" t="s">
        <v>393</v>
      </c>
      <c r="G122" s="29">
        <v>-217691.29152176791</v>
      </c>
      <c r="H122" s="29" t="s">
        <v>628</v>
      </c>
      <c r="I122" s="29"/>
      <c r="J122" s="29"/>
      <c r="K122" s="29">
        <v>-43116.53145504323</v>
      </c>
      <c r="L122" s="29">
        <v>-208636.66243571491</v>
      </c>
      <c r="M122" s="29">
        <v>-70544.51420545578</v>
      </c>
      <c r="N122" s="29">
        <v>-70.544514205455783</v>
      </c>
      <c r="O122" s="30"/>
    </row>
    <row r="123" spans="1:15" x14ac:dyDescent="0.2">
      <c r="A123" s="31">
        <v>1000</v>
      </c>
      <c r="B123" s="32">
        <v>726.85</v>
      </c>
      <c r="C123" s="32" t="s">
        <v>172</v>
      </c>
      <c r="D123" s="32" t="s">
        <v>171</v>
      </c>
      <c r="E123" s="32" t="s">
        <v>392</v>
      </c>
      <c r="F123" s="32" t="s">
        <v>393</v>
      </c>
      <c r="G123" s="32">
        <v>-220398.68877431951</v>
      </c>
      <c r="H123" s="32" t="s">
        <v>630</v>
      </c>
      <c r="I123" s="32"/>
      <c r="J123" s="32"/>
      <c r="K123" s="32">
        <v>-46338.66341131481</v>
      </c>
      <c r="L123" s="32">
        <v>-220766.04114120509</v>
      </c>
      <c r="M123" s="32">
        <v>-66670.603236382362</v>
      </c>
      <c r="N123" s="32">
        <v>-66.670603236382362</v>
      </c>
      <c r="O123" s="33"/>
    </row>
    <row r="124" spans="1:15" x14ac:dyDescent="0.2">
      <c r="A124" s="28">
        <v>1050</v>
      </c>
      <c r="B124" s="29">
        <v>776.85</v>
      </c>
      <c r="C124" s="29" t="s">
        <v>172</v>
      </c>
      <c r="D124" s="29" t="s">
        <v>171</v>
      </c>
      <c r="E124" s="29" t="s">
        <v>392</v>
      </c>
      <c r="F124" s="29" t="s">
        <v>393</v>
      </c>
      <c r="G124" s="29">
        <v>-223194.5084043665</v>
      </c>
      <c r="H124" s="29" t="s">
        <v>630</v>
      </c>
      <c r="I124" s="29"/>
      <c r="J124" s="29"/>
      <c r="K124" s="29">
        <v>-49632.202128356163</v>
      </c>
      <c r="L124" s="29">
        <v>-232982.6508510953</v>
      </c>
      <c r="M124" s="29"/>
      <c r="N124" s="29"/>
      <c r="O124" s="30" t="s">
        <v>631</v>
      </c>
    </row>
    <row r="125" spans="1:15" x14ac:dyDescent="0.2">
      <c r="A125" s="31">
        <v>1100</v>
      </c>
      <c r="B125" s="32">
        <v>826.85</v>
      </c>
      <c r="C125" s="32" t="s">
        <v>172</v>
      </c>
      <c r="D125" s="32" t="s">
        <v>171</v>
      </c>
      <c r="E125" s="32" t="s">
        <v>392</v>
      </c>
      <c r="F125" s="32" t="s">
        <v>393</v>
      </c>
      <c r="G125" s="32">
        <v>-226081.91232095531</v>
      </c>
      <c r="H125" s="32" t="s">
        <v>630</v>
      </c>
      <c r="I125" s="32"/>
      <c r="J125" s="32"/>
      <c r="K125" s="32">
        <v>-52994.230581280062</v>
      </c>
      <c r="L125" s="32">
        <v>-245282.87268568171</v>
      </c>
      <c r="M125" s="32">
        <v>-59103.200578832533</v>
      </c>
      <c r="N125" s="32">
        <v>-59.103200578832528</v>
      </c>
      <c r="O125" s="33"/>
    </row>
    <row r="126" spans="1:15" x14ac:dyDescent="0.2">
      <c r="A126" s="28">
        <v>1150</v>
      </c>
      <c r="B126" s="29">
        <v>876.85</v>
      </c>
      <c r="C126" s="29" t="s">
        <v>172</v>
      </c>
      <c r="D126" s="29" t="s">
        <v>171</v>
      </c>
      <c r="E126" s="29" t="s">
        <v>392</v>
      </c>
      <c r="F126" s="29" t="s">
        <v>393</v>
      </c>
      <c r="G126" s="29">
        <v>-229077.3340444286</v>
      </c>
      <c r="H126" s="29" t="s">
        <v>630</v>
      </c>
      <c r="I126" s="29"/>
      <c r="J126" s="29"/>
      <c r="K126" s="29">
        <v>-56422.099524574347</v>
      </c>
      <c r="L126" s="29">
        <v>-257663.37461407241</v>
      </c>
      <c r="M126" s="29">
        <v>-55811.641286995262</v>
      </c>
      <c r="N126" s="29">
        <v>-55.811641286995261</v>
      </c>
      <c r="O126" s="30"/>
    </row>
    <row r="127" spans="1:15" x14ac:dyDescent="0.2">
      <c r="A127" s="31">
        <v>1200</v>
      </c>
      <c r="B127" s="32">
        <v>926.85</v>
      </c>
      <c r="C127" s="32" t="s">
        <v>172</v>
      </c>
      <c r="D127" s="32" t="s">
        <v>171</v>
      </c>
      <c r="E127" s="32" t="s">
        <v>392</v>
      </c>
      <c r="F127" s="32" t="s">
        <v>393</v>
      </c>
      <c r="G127" s="32">
        <v>-232216.71193856609</v>
      </c>
      <c r="H127" s="32" t="s">
        <v>630</v>
      </c>
      <c r="I127" s="32"/>
      <c r="J127" s="32"/>
      <c r="K127" s="32">
        <v>-59913.400421959333</v>
      </c>
      <c r="L127" s="32">
        <v>-270121.07914274721</v>
      </c>
      <c r="M127" s="32">
        <v>-53228.684544797288</v>
      </c>
      <c r="N127" s="32">
        <v>-53.228684544797289</v>
      </c>
      <c r="O127" s="33"/>
    </row>
    <row r="128" spans="1:15" x14ac:dyDescent="0.2">
      <c r="A128" s="28">
        <v>1250</v>
      </c>
      <c r="B128" s="29">
        <v>976.85</v>
      </c>
      <c r="C128" s="29" t="s">
        <v>172</v>
      </c>
      <c r="D128" s="29" t="s">
        <v>171</v>
      </c>
      <c r="E128" s="29" t="s">
        <v>392</v>
      </c>
      <c r="F128" s="29" t="s">
        <v>393</v>
      </c>
      <c r="G128" s="29">
        <v>-235581.8072515057</v>
      </c>
      <c r="H128" s="29" t="s">
        <v>390</v>
      </c>
      <c r="I128" s="29"/>
      <c r="J128" s="29"/>
      <c r="K128" s="29">
        <v>-63465.945058059449</v>
      </c>
      <c r="L128" s="29">
        <v>-282653.13758733071</v>
      </c>
      <c r="M128" s="29">
        <v>-52090.104285522597</v>
      </c>
      <c r="N128" s="29">
        <v>-52.0901042855226</v>
      </c>
      <c r="O128" s="30"/>
    </row>
    <row r="129" spans="1:15" x14ac:dyDescent="0.2">
      <c r="A129" s="31">
        <v>1300</v>
      </c>
      <c r="B129" s="32">
        <v>1026.8499999999999</v>
      </c>
      <c r="C129" s="32" t="s">
        <v>172</v>
      </c>
      <c r="D129" s="32" t="s">
        <v>171</v>
      </c>
      <c r="E129" s="32" t="s">
        <v>392</v>
      </c>
      <c r="F129" s="32" t="s">
        <v>393</v>
      </c>
      <c r="G129" s="32">
        <v>-239112.93932924021</v>
      </c>
      <c r="H129" s="32" t="s">
        <v>390</v>
      </c>
      <c r="I129" s="32"/>
      <c r="J129" s="32"/>
      <c r="K129" s="32">
        <v>-67077.644558497661</v>
      </c>
      <c r="L129" s="32">
        <v>-295256.90740000032</v>
      </c>
      <c r="M129" s="32"/>
      <c r="N129" s="32"/>
      <c r="O129" s="33" t="s">
        <v>631</v>
      </c>
    </row>
    <row r="130" spans="1:15" x14ac:dyDescent="0.2">
      <c r="A130" s="28">
        <v>1350</v>
      </c>
      <c r="B130" s="29">
        <v>1076.8499999999999</v>
      </c>
      <c r="C130" s="29" t="s">
        <v>172</v>
      </c>
      <c r="D130" s="29" t="s">
        <v>171</v>
      </c>
      <c r="E130" s="29" t="s">
        <v>392</v>
      </c>
      <c r="F130" s="29" t="s">
        <v>393</v>
      </c>
      <c r="G130" s="29">
        <v>-242710.3709344955</v>
      </c>
      <c r="H130" s="29" t="s">
        <v>390</v>
      </c>
      <c r="I130" s="29"/>
      <c r="J130" s="29"/>
      <c r="K130" s="29">
        <v>-70746.383677897349</v>
      </c>
      <c r="L130" s="29">
        <v>-307929.93227426842</v>
      </c>
      <c r="M130" s="29">
        <v>-51619.477512252051</v>
      </c>
      <c r="N130" s="29">
        <v>-51.619477512252047</v>
      </c>
      <c r="O130" s="30"/>
    </row>
    <row r="131" spans="1:15" x14ac:dyDescent="0.2">
      <c r="A131" s="31">
        <v>1400</v>
      </c>
      <c r="B131" s="32">
        <v>1126.8499999999999</v>
      </c>
      <c r="C131" s="32" t="s">
        <v>172</v>
      </c>
      <c r="D131" s="32" t="s">
        <v>171</v>
      </c>
      <c r="E131" s="32" t="s">
        <v>392</v>
      </c>
      <c r="F131" s="32" t="s">
        <v>393</v>
      </c>
      <c r="G131" s="32">
        <v>-246374.89444914309</v>
      </c>
      <c r="H131" s="32" t="s">
        <v>390</v>
      </c>
      <c r="I131" s="32"/>
      <c r="J131" s="32"/>
      <c r="K131" s="32">
        <v>-74885.755726166361</v>
      </c>
      <c r="L131" s="32">
        <v>-320669.92478441022</v>
      </c>
      <c r="M131" s="32">
        <v>-50967.297546596732</v>
      </c>
      <c r="N131" s="32">
        <v>-50.967297546596733</v>
      </c>
      <c r="O131" s="33"/>
    </row>
    <row r="132" spans="1:15" x14ac:dyDescent="0.2">
      <c r="A132" s="28">
        <v>1450</v>
      </c>
      <c r="B132" s="29">
        <v>1176.8499999999999</v>
      </c>
      <c r="C132" s="29" t="s">
        <v>172</v>
      </c>
      <c r="D132" s="29" t="s">
        <v>171</v>
      </c>
      <c r="E132" s="29" t="s">
        <v>392</v>
      </c>
      <c r="F132" s="29" t="s">
        <v>393</v>
      </c>
      <c r="G132" s="29">
        <v>-250107.32917302079</v>
      </c>
      <c r="H132" s="29" t="s">
        <v>390</v>
      </c>
      <c r="I132" s="29"/>
      <c r="J132" s="29"/>
      <c r="K132" s="29">
        <v>-79154.908297424743</v>
      </c>
      <c r="L132" s="29">
        <v>-333474.75137103949</v>
      </c>
      <c r="M132" s="29">
        <v>-50236.930210680242</v>
      </c>
      <c r="N132" s="29">
        <v>-50.236930210680242</v>
      </c>
      <c r="O132" s="30"/>
    </row>
    <row r="133" spans="1:15" x14ac:dyDescent="0.2">
      <c r="A133" s="31">
        <v>1500</v>
      </c>
      <c r="B133" s="32">
        <v>1226.8499999999999</v>
      </c>
      <c r="C133" s="32" t="s">
        <v>172</v>
      </c>
      <c r="D133" s="32" t="s">
        <v>171</v>
      </c>
      <c r="E133" s="32" t="s">
        <v>392</v>
      </c>
      <c r="F133" s="32" t="s">
        <v>393</v>
      </c>
      <c r="G133" s="32">
        <v>-253908.37549340411</v>
      </c>
      <c r="H133" s="32" t="s">
        <v>390</v>
      </c>
      <c r="I133" s="32"/>
      <c r="J133" s="32"/>
      <c r="K133" s="32">
        <v>-83478.171033076331</v>
      </c>
      <c r="L133" s="32">
        <v>-346342.4195472346</v>
      </c>
      <c r="M133" s="32">
        <v>-49501.850518001709</v>
      </c>
      <c r="N133" s="32">
        <v>-49.50185051800171</v>
      </c>
      <c r="O133" s="33"/>
    </row>
    <row r="134" spans="1:15" x14ac:dyDescent="0.2">
      <c r="A134" s="28">
        <v>1550</v>
      </c>
      <c r="B134" s="29">
        <v>1276.8499999999999</v>
      </c>
      <c r="C134" s="29" t="s">
        <v>172</v>
      </c>
      <c r="D134" s="29" t="s">
        <v>171</v>
      </c>
      <c r="E134" s="29" t="s">
        <v>392</v>
      </c>
      <c r="F134" s="29" t="s">
        <v>393</v>
      </c>
      <c r="G134" s="29">
        <v>-257778.48830006411</v>
      </c>
      <c r="H134" s="29" t="s">
        <v>390</v>
      </c>
      <c r="I134" s="29"/>
      <c r="J134" s="29"/>
      <c r="K134" s="29">
        <v>-87853.739608065473</v>
      </c>
      <c r="L134" s="29">
        <v>-359271.06726446608</v>
      </c>
      <c r="M134" s="29">
        <v>-48761.846910159104</v>
      </c>
      <c r="N134" s="29">
        <v>-48.7618469101591</v>
      </c>
      <c r="O134" s="30"/>
    </row>
    <row r="135" spans="1:15" x14ac:dyDescent="0.2">
      <c r="A135" s="31">
        <v>1600</v>
      </c>
      <c r="B135" s="32">
        <v>1326.85</v>
      </c>
      <c r="C135" s="32" t="s">
        <v>172</v>
      </c>
      <c r="D135" s="32" t="s">
        <v>171</v>
      </c>
      <c r="E135" s="32" t="s">
        <v>392</v>
      </c>
      <c r="F135" s="32" t="s">
        <v>393</v>
      </c>
      <c r="G135" s="32">
        <v>-261717.78068923889</v>
      </c>
      <c r="H135" s="32" t="s">
        <v>390</v>
      </c>
      <c r="I135" s="32"/>
      <c r="J135" s="32"/>
      <c r="K135" s="32">
        <v>-92279.926167273312</v>
      </c>
      <c r="L135" s="32">
        <v>-372258.95443950017</v>
      </c>
      <c r="M135" s="32">
        <v>-48016.75587432459</v>
      </c>
      <c r="N135" s="32">
        <v>-48.016755874324588</v>
      </c>
      <c r="O135" s="33"/>
    </row>
    <row r="136" spans="1:15" x14ac:dyDescent="0.2">
      <c r="A136" s="28">
        <v>1650</v>
      </c>
      <c r="B136" s="29">
        <v>1376.85</v>
      </c>
      <c r="C136" s="29" t="s">
        <v>172</v>
      </c>
      <c r="D136" s="29" t="s">
        <v>171</v>
      </c>
      <c r="E136" s="29" t="s">
        <v>392</v>
      </c>
      <c r="F136" s="29" t="s">
        <v>393</v>
      </c>
      <c r="G136" s="29">
        <v>-265725.96737556747</v>
      </c>
      <c r="H136" s="29" t="s">
        <v>390</v>
      </c>
      <c r="I136" s="29"/>
      <c r="J136" s="29"/>
      <c r="K136" s="29">
        <v>-96755.148398995414</v>
      </c>
      <c r="L136" s="29">
        <v>-385304.45669843513</v>
      </c>
      <c r="M136" s="29">
        <v>-47266.461470703587</v>
      </c>
      <c r="N136" s="29">
        <v>-47.266461470703597</v>
      </c>
      <c r="O136" s="30"/>
    </row>
    <row r="137" spans="1:15" x14ac:dyDescent="0.2">
      <c r="A137" s="31">
        <v>1700</v>
      </c>
      <c r="B137" s="32">
        <v>1426.85</v>
      </c>
      <c r="C137" s="32" t="s">
        <v>172</v>
      </c>
      <c r="D137" s="32" t="s">
        <v>171</v>
      </c>
      <c r="E137" s="32" t="s">
        <v>392</v>
      </c>
      <c r="F137" s="32" t="s">
        <v>393</v>
      </c>
      <c r="G137" s="32">
        <v>-269802.35025332012</v>
      </c>
      <c r="H137" s="32" t="s">
        <v>390</v>
      </c>
      <c r="I137" s="32"/>
      <c r="J137" s="32"/>
      <c r="K137" s="32">
        <v>-101277.9199339312</v>
      </c>
      <c r="L137" s="32">
        <v>-398406.06143899402</v>
      </c>
      <c r="M137" s="32">
        <v>-46510.896410670131</v>
      </c>
      <c r="N137" s="32">
        <v>-46.510896410670128</v>
      </c>
      <c r="O137" s="33"/>
    </row>
    <row r="138" spans="1:15" x14ac:dyDescent="0.2">
      <c r="A138" s="28">
        <v>1750</v>
      </c>
      <c r="B138" s="29">
        <v>1476.85</v>
      </c>
      <c r="C138" s="29" t="s">
        <v>172</v>
      </c>
      <c r="D138" s="29" t="s">
        <v>171</v>
      </c>
      <c r="E138" s="29" t="s">
        <v>392</v>
      </c>
      <c r="F138" s="29" t="s">
        <v>393</v>
      </c>
      <c r="G138" s="29">
        <v>-273945.84271930088</v>
      </c>
      <c r="H138" s="29" t="s">
        <v>390</v>
      </c>
      <c r="I138" s="29"/>
      <c r="J138" s="29"/>
      <c r="K138" s="29">
        <v>-105846.84187457481</v>
      </c>
      <c r="L138" s="29">
        <v>-411562.36634471471</v>
      </c>
      <c r="M138" s="29">
        <v>-45750.049593823031</v>
      </c>
      <c r="N138" s="29">
        <v>-45.750049593823029</v>
      </c>
      <c r="O138" s="30"/>
    </row>
    <row r="139" spans="1:15" x14ac:dyDescent="0.2">
      <c r="A139" s="31">
        <v>1800</v>
      </c>
      <c r="B139" s="32">
        <v>1526.85</v>
      </c>
      <c r="C139" s="32" t="s">
        <v>172</v>
      </c>
      <c r="D139" s="32" t="s">
        <v>171</v>
      </c>
      <c r="E139" s="32" t="s">
        <v>392</v>
      </c>
      <c r="F139" s="32" t="s">
        <v>393</v>
      </c>
      <c r="G139" s="32">
        <v>-278155.02485044929</v>
      </c>
      <c r="H139" s="32" t="s">
        <v>390</v>
      </c>
      <c r="I139" s="32"/>
      <c r="J139" s="32"/>
      <c r="K139" s="32">
        <v>-110460.59529337561</v>
      </c>
      <c r="L139" s="32">
        <v>-424772.08050325222</v>
      </c>
      <c r="M139" s="32">
        <v>-44983.97982536396</v>
      </c>
      <c r="N139" s="32">
        <v>-44.98397982536396</v>
      </c>
      <c r="O139" s="33"/>
    </row>
    <row r="140" spans="1:15" x14ac:dyDescent="0.2">
      <c r="A140" s="28">
        <v>1850</v>
      </c>
      <c r="B140" s="29">
        <v>1576.85</v>
      </c>
      <c r="C140" s="29" t="s">
        <v>172</v>
      </c>
      <c r="D140" s="29" t="s">
        <v>171</v>
      </c>
      <c r="E140" s="29" t="s">
        <v>392</v>
      </c>
      <c r="F140" s="29" t="s">
        <v>393</v>
      </c>
      <c r="G140" s="29">
        <v>-282428.72457735531</v>
      </c>
      <c r="H140" s="29" t="s">
        <v>390</v>
      </c>
      <c r="I140" s="29"/>
      <c r="J140" s="29"/>
      <c r="K140" s="29">
        <v>-115117.9345650079</v>
      </c>
      <c r="L140" s="29">
        <v>-438034.02828497061</v>
      </c>
      <c r="M140" s="29">
        <v>-44212.843198494047</v>
      </c>
      <c r="N140" s="29">
        <v>-44.212843198494063</v>
      </c>
      <c r="O140" s="30"/>
    </row>
    <row r="141" spans="1:15" x14ac:dyDescent="0.2">
      <c r="A141" s="31">
        <v>1900</v>
      </c>
      <c r="B141" s="32">
        <v>1626.85</v>
      </c>
      <c r="C141" s="32" t="s">
        <v>172</v>
      </c>
      <c r="D141" s="32" t="s">
        <v>171</v>
      </c>
      <c r="E141" s="32" t="s">
        <v>392</v>
      </c>
      <c r="F141" s="32" t="s">
        <v>393</v>
      </c>
      <c r="G141" s="32">
        <v>-286767.10463787412</v>
      </c>
      <c r="H141" s="32" t="s">
        <v>390</v>
      </c>
      <c r="I141" s="32"/>
      <c r="J141" s="32"/>
      <c r="K141" s="32">
        <v>-119817.6814199426</v>
      </c>
      <c r="L141" s="32">
        <v>-451347.15612763382</v>
      </c>
      <c r="M141" s="32">
        <v>-43436.938871032558</v>
      </c>
      <c r="N141" s="32">
        <v>-43.436938871032559</v>
      </c>
      <c r="O141" s="33"/>
    </row>
    <row r="142" spans="1:15" x14ac:dyDescent="0.2">
      <c r="A142" s="28">
        <v>800</v>
      </c>
      <c r="B142" s="29">
        <v>526.85</v>
      </c>
      <c r="C142" s="29" t="s">
        <v>172</v>
      </c>
      <c r="D142" s="29" t="s">
        <v>175</v>
      </c>
      <c r="E142" s="29" t="s">
        <v>395</v>
      </c>
      <c r="F142" s="29" t="s">
        <v>396</v>
      </c>
      <c r="G142" s="29">
        <v>-177465.0215239941</v>
      </c>
      <c r="H142" s="29" t="s">
        <v>628</v>
      </c>
      <c r="I142" s="29"/>
      <c r="J142" s="29"/>
      <c r="K142" s="29">
        <v>-33912.572992159046</v>
      </c>
      <c r="L142" s="29">
        <v>-172813.30445913019</v>
      </c>
      <c r="M142" s="29">
        <v>-249135.06864435881</v>
      </c>
      <c r="N142" s="29">
        <v>-249.1350686443588</v>
      </c>
      <c r="O142" s="30"/>
    </row>
    <row r="143" spans="1:15" x14ac:dyDescent="0.2">
      <c r="A143" s="31">
        <v>850</v>
      </c>
      <c r="B143" s="32">
        <v>576.85</v>
      </c>
      <c r="C143" s="32" t="s">
        <v>172</v>
      </c>
      <c r="D143" s="32" t="s">
        <v>175</v>
      </c>
      <c r="E143" s="32" t="s">
        <v>395</v>
      </c>
      <c r="F143" s="32" t="s">
        <v>396</v>
      </c>
      <c r="G143" s="32">
        <v>-179631.80176012209</v>
      </c>
      <c r="H143" s="32" t="s">
        <v>628</v>
      </c>
      <c r="I143" s="32"/>
      <c r="J143" s="32"/>
      <c r="K143" s="32">
        <v>-36899.715722671717</v>
      </c>
      <c r="L143" s="32">
        <v>-184655.76456993731</v>
      </c>
      <c r="M143" s="32">
        <v>-236325.43743412479</v>
      </c>
      <c r="N143" s="32">
        <v>-236.32543743412481</v>
      </c>
      <c r="O143" s="33"/>
    </row>
    <row r="144" spans="1:15" x14ac:dyDescent="0.2">
      <c r="A144" s="28">
        <v>900</v>
      </c>
      <c r="B144" s="29">
        <v>626.85</v>
      </c>
      <c r="C144" s="29" t="s">
        <v>172</v>
      </c>
      <c r="D144" s="29" t="s">
        <v>175</v>
      </c>
      <c r="E144" s="29" t="s">
        <v>395</v>
      </c>
      <c r="F144" s="29" t="s">
        <v>396</v>
      </c>
      <c r="G144" s="29">
        <v>-181874.8561311251</v>
      </c>
      <c r="H144" s="29" t="s">
        <v>628</v>
      </c>
      <c r="I144" s="29"/>
      <c r="J144" s="29"/>
      <c r="K144" s="29">
        <v>-39969.026238955921</v>
      </c>
      <c r="L144" s="29">
        <v>-196598.46464191499</v>
      </c>
      <c r="M144" s="29">
        <v>-223594.31871394531</v>
      </c>
      <c r="N144" s="29">
        <v>-223.59431871394531</v>
      </c>
      <c r="O144" s="30"/>
    </row>
    <row r="145" spans="1:15" x14ac:dyDescent="0.2">
      <c r="A145" s="31">
        <v>950</v>
      </c>
      <c r="B145" s="32">
        <v>676.85</v>
      </c>
      <c r="C145" s="32" t="s">
        <v>172</v>
      </c>
      <c r="D145" s="32" t="s">
        <v>175</v>
      </c>
      <c r="E145" s="32" t="s">
        <v>395</v>
      </c>
      <c r="F145" s="32" t="s">
        <v>396</v>
      </c>
      <c r="G145" s="32">
        <v>-184191.1551829213</v>
      </c>
      <c r="H145" s="32" t="s">
        <v>628</v>
      </c>
      <c r="I145" s="32"/>
      <c r="J145" s="32"/>
      <c r="K145" s="32">
        <v>-43116.53145504323</v>
      </c>
      <c r="L145" s="32">
        <v>-208636.66243571491</v>
      </c>
      <c r="M145" s="32">
        <v>-210938.18254172101</v>
      </c>
      <c r="N145" s="32">
        <v>-210.93818254172101</v>
      </c>
      <c r="O145" s="33"/>
    </row>
    <row r="146" spans="1:15" x14ac:dyDescent="0.2">
      <c r="A146" s="28">
        <v>1000</v>
      </c>
      <c r="B146" s="29">
        <v>726.85</v>
      </c>
      <c r="C146" s="29" t="s">
        <v>172</v>
      </c>
      <c r="D146" s="29" t="s">
        <v>175</v>
      </c>
      <c r="E146" s="29" t="s">
        <v>395</v>
      </c>
      <c r="F146" s="29" t="s">
        <v>396</v>
      </c>
      <c r="G146" s="29">
        <v>-186849.1268301089</v>
      </c>
      <c r="H146" s="29" t="s">
        <v>630</v>
      </c>
      <c r="I146" s="29"/>
      <c r="J146" s="29"/>
      <c r="K146" s="29">
        <v>-46338.66341131481</v>
      </c>
      <c r="L146" s="29">
        <v>-220766.04114120509</v>
      </c>
      <c r="M146" s="29">
        <v>-198677.6850950876</v>
      </c>
      <c r="N146" s="29">
        <v>-198.67768509508761</v>
      </c>
      <c r="O146" s="30"/>
    </row>
    <row r="147" spans="1:15" x14ac:dyDescent="0.2">
      <c r="A147" s="31">
        <v>1050</v>
      </c>
      <c r="B147" s="32">
        <v>776.85</v>
      </c>
      <c r="C147" s="32" t="s">
        <v>172</v>
      </c>
      <c r="D147" s="32" t="s">
        <v>175</v>
      </c>
      <c r="E147" s="32" t="s">
        <v>395</v>
      </c>
      <c r="F147" s="32" t="s">
        <v>396</v>
      </c>
      <c r="G147" s="32">
        <v>-189589.54800583981</v>
      </c>
      <c r="H147" s="32" t="s">
        <v>630</v>
      </c>
      <c r="I147" s="32"/>
      <c r="J147" s="32"/>
      <c r="K147" s="32">
        <v>-49632.202128356163</v>
      </c>
      <c r="L147" s="32">
        <v>-232982.6508510953</v>
      </c>
      <c r="M147" s="32"/>
      <c r="N147" s="32"/>
      <c r="O147" s="33" t="s">
        <v>631</v>
      </c>
    </row>
    <row r="148" spans="1:15" x14ac:dyDescent="0.2">
      <c r="A148" s="28">
        <v>1100</v>
      </c>
      <c r="B148" s="29">
        <v>826.85</v>
      </c>
      <c r="C148" s="29" t="s">
        <v>172</v>
      </c>
      <c r="D148" s="29" t="s">
        <v>175</v>
      </c>
      <c r="E148" s="29" t="s">
        <v>395</v>
      </c>
      <c r="F148" s="29" t="s">
        <v>396</v>
      </c>
      <c r="G148" s="29">
        <v>-192413.7496787592</v>
      </c>
      <c r="H148" s="29" t="s">
        <v>630</v>
      </c>
      <c r="I148" s="29"/>
      <c r="J148" s="29"/>
      <c r="K148" s="29">
        <v>-52994.230581280062</v>
      </c>
      <c r="L148" s="29">
        <v>-245282.87268568171</v>
      </c>
      <c r="M148" s="29">
        <v>-174473.40166586221</v>
      </c>
      <c r="N148" s="29">
        <v>-174.47340166586221</v>
      </c>
      <c r="O148" s="30"/>
    </row>
    <row r="149" spans="1:15" x14ac:dyDescent="0.2">
      <c r="A149" s="31">
        <v>1150</v>
      </c>
      <c r="B149" s="32">
        <v>876.85</v>
      </c>
      <c r="C149" s="32" t="s">
        <v>172</v>
      </c>
      <c r="D149" s="32" t="s">
        <v>175</v>
      </c>
      <c r="E149" s="32" t="s">
        <v>395</v>
      </c>
      <c r="F149" s="32" t="s">
        <v>396</v>
      </c>
      <c r="G149" s="32">
        <v>-195332.32554484589</v>
      </c>
      <c r="H149" s="32" t="s">
        <v>630</v>
      </c>
      <c r="I149" s="32"/>
      <c r="J149" s="32"/>
      <c r="K149" s="32">
        <v>-56422.099524574347</v>
      </c>
      <c r="L149" s="32">
        <v>-257663.37461407241</v>
      </c>
      <c r="M149" s="32">
        <v>-162928.29330691369</v>
      </c>
      <c r="N149" s="32">
        <v>-162.9282933069137</v>
      </c>
      <c r="O149" s="33"/>
    </row>
    <row r="150" spans="1:15" x14ac:dyDescent="0.2">
      <c r="A150" s="28">
        <v>1200</v>
      </c>
      <c r="B150" s="29">
        <v>926.85</v>
      </c>
      <c r="C150" s="29" t="s">
        <v>172</v>
      </c>
      <c r="D150" s="29" t="s">
        <v>175</v>
      </c>
      <c r="E150" s="29" t="s">
        <v>395</v>
      </c>
      <c r="F150" s="29" t="s">
        <v>396</v>
      </c>
      <c r="G150" s="29">
        <v>-198369.43814111469</v>
      </c>
      <c r="H150" s="29" t="s">
        <v>630</v>
      </c>
      <c r="I150" s="29"/>
      <c r="J150" s="29"/>
      <c r="K150" s="29">
        <v>-59913.400421959333</v>
      </c>
      <c r="L150" s="29">
        <v>-270121.07914274721</v>
      </c>
      <c r="M150" s="29">
        <v>-152133.09294552781</v>
      </c>
      <c r="N150" s="29">
        <v>-152.13309294552769</v>
      </c>
      <c r="O150" s="30"/>
    </row>
    <row r="151" spans="1:15" x14ac:dyDescent="0.2">
      <c r="A151" s="31">
        <v>1250</v>
      </c>
      <c r="B151" s="32">
        <v>976.85</v>
      </c>
      <c r="C151" s="32" t="s">
        <v>172</v>
      </c>
      <c r="D151" s="32" t="s">
        <v>175</v>
      </c>
      <c r="E151" s="32" t="s">
        <v>395</v>
      </c>
      <c r="F151" s="32" t="s">
        <v>396</v>
      </c>
      <c r="G151" s="32">
        <v>-201582.35948940029</v>
      </c>
      <c r="H151" s="32" t="s">
        <v>630</v>
      </c>
      <c r="I151" s="32"/>
      <c r="J151" s="32"/>
      <c r="K151" s="32">
        <v>-63465.945058059449</v>
      </c>
      <c r="L151" s="32">
        <v>-282653.13758733071</v>
      </c>
      <c r="M151" s="32">
        <v>-142839.48468072619</v>
      </c>
      <c r="N151" s="32">
        <v>-142.8394846807262</v>
      </c>
      <c r="O151" s="33"/>
    </row>
    <row r="152" spans="1:15" x14ac:dyDescent="0.2">
      <c r="A152" s="28">
        <v>1300</v>
      </c>
      <c r="B152" s="29">
        <v>1026.8499999999999</v>
      </c>
      <c r="C152" s="29" t="s">
        <v>172</v>
      </c>
      <c r="D152" s="29" t="s">
        <v>175</v>
      </c>
      <c r="E152" s="29" t="s">
        <v>395</v>
      </c>
      <c r="F152" s="29" t="s">
        <v>396</v>
      </c>
      <c r="G152" s="29">
        <v>-205131.2668889011</v>
      </c>
      <c r="H152" s="29" t="s">
        <v>630</v>
      </c>
      <c r="I152" s="29"/>
      <c r="J152" s="29"/>
      <c r="K152" s="29">
        <v>-67077.644558497661</v>
      </c>
      <c r="L152" s="29">
        <v>-295256.90740000032</v>
      </c>
      <c r="M152" s="29"/>
      <c r="N152" s="29"/>
      <c r="O152" s="30" t="s">
        <v>631</v>
      </c>
    </row>
    <row r="153" spans="1:15" x14ac:dyDescent="0.2">
      <c r="A153" s="31">
        <v>1350</v>
      </c>
      <c r="B153" s="32">
        <v>1076.8499999999999</v>
      </c>
      <c r="C153" s="32" t="s">
        <v>172</v>
      </c>
      <c r="D153" s="32" t="s">
        <v>175</v>
      </c>
      <c r="E153" s="32" t="s">
        <v>395</v>
      </c>
      <c r="F153" s="32" t="s">
        <v>396</v>
      </c>
      <c r="G153" s="32">
        <v>-209064.48551546619</v>
      </c>
      <c r="H153" s="32" t="s">
        <v>390</v>
      </c>
      <c r="I153" s="32"/>
      <c r="J153" s="32"/>
      <c r="K153" s="32">
        <v>-70746.383677897349</v>
      </c>
      <c r="L153" s="32">
        <v>-307929.93227426842</v>
      </c>
      <c r="M153" s="32">
        <v>-135641.75117278981</v>
      </c>
      <c r="N153" s="32">
        <v>-135.64175117278981</v>
      </c>
      <c r="O153" s="33"/>
    </row>
    <row r="154" spans="1:15" x14ac:dyDescent="0.2">
      <c r="A154" s="28">
        <v>1400</v>
      </c>
      <c r="B154" s="29">
        <v>1126.8499999999999</v>
      </c>
      <c r="C154" s="29" t="s">
        <v>172</v>
      </c>
      <c r="D154" s="29" t="s">
        <v>175</v>
      </c>
      <c r="E154" s="29" t="s">
        <v>395</v>
      </c>
      <c r="F154" s="29" t="s">
        <v>396</v>
      </c>
      <c r="G154" s="29">
        <v>-213060.3435309387</v>
      </c>
      <c r="H154" s="29" t="s">
        <v>390</v>
      </c>
      <c r="I154" s="29"/>
      <c r="J154" s="29"/>
      <c r="K154" s="29">
        <v>-74885.755726166361</v>
      </c>
      <c r="L154" s="29">
        <v>-320669.92478441022</v>
      </c>
      <c r="M154" s="29">
        <v>-132936.2771697682</v>
      </c>
      <c r="N154" s="29">
        <v>-132.9362771697682</v>
      </c>
      <c r="O154" s="30"/>
    </row>
    <row r="155" spans="1:15" x14ac:dyDescent="0.2">
      <c r="A155" s="31">
        <v>1450</v>
      </c>
      <c r="B155" s="32">
        <v>1176.8499999999999</v>
      </c>
      <c r="C155" s="32" t="s">
        <v>172</v>
      </c>
      <c r="D155" s="32" t="s">
        <v>175</v>
      </c>
      <c r="E155" s="32" t="s">
        <v>395</v>
      </c>
      <c r="F155" s="32" t="s">
        <v>396</v>
      </c>
      <c r="G155" s="32">
        <v>-217116.42610383721</v>
      </c>
      <c r="H155" s="32" t="s">
        <v>390</v>
      </c>
      <c r="I155" s="32"/>
      <c r="J155" s="32"/>
      <c r="K155" s="32">
        <v>-79154.908297424743</v>
      </c>
      <c r="L155" s="32">
        <v>-333474.75137103949</v>
      </c>
      <c r="M155" s="32">
        <v>-129999.9390374878</v>
      </c>
      <c r="N155" s="32">
        <v>-129.99993903748779</v>
      </c>
      <c r="O155" s="33"/>
    </row>
    <row r="156" spans="1:15" x14ac:dyDescent="0.2">
      <c r="A156" s="28">
        <v>1500</v>
      </c>
      <c r="B156" s="29">
        <v>1226.8499999999999</v>
      </c>
      <c r="C156" s="29" t="s">
        <v>172</v>
      </c>
      <c r="D156" s="29" t="s">
        <v>175</v>
      </c>
      <c r="E156" s="29" t="s">
        <v>395</v>
      </c>
      <c r="F156" s="29" t="s">
        <v>396</v>
      </c>
      <c r="G156" s="29">
        <v>-221232.7580273819</v>
      </c>
      <c r="H156" s="29" t="s">
        <v>390</v>
      </c>
      <c r="I156" s="29"/>
      <c r="J156" s="29"/>
      <c r="K156" s="29">
        <v>-83478.171033076331</v>
      </c>
      <c r="L156" s="29">
        <v>-346342.4195472346</v>
      </c>
      <c r="M156" s="29">
        <v>-127053.5638199416</v>
      </c>
      <c r="N156" s="29">
        <v>-127.0535638199416</v>
      </c>
      <c r="O156" s="30"/>
    </row>
    <row r="157" spans="1:15" x14ac:dyDescent="0.2">
      <c r="A157" s="31">
        <v>1550</v>
      </c>
      <c r="B157" s="32">
        <v>1276.8499999999999</v>
      </c>
      <c r="C157" s="32" t="s">
        <v>172</v>
      </c>
      <c r="D157" s="32" t="s">
        <v>175</v>
      </c>
      <c r="E157" s="32" t="s">
        <v>395</v>
      </c>
      <c r="F157" s="32" t="s">
        <v>396</v>
      </c>
      <c r="G157" s="32">
        <v>-225409.22606584939</v>
      </c>
      <c r="H157" s="32" t="s">
        <v>390</v>
      </c>
      <c r="I157" s="32"/>
      <c r="J157" s="32"/>
      <c r="K157" s="32">
        <v>-87853.739608065473</v>
      </c>
      <c r="L157" s="32">
        <v>-359271.06726446608</v>
      </c>
      <c r="M157" s="32">
        <v>-124096.84458502709</v>
      </c>
      <c r="N157" s="32">
        <v>-124.0968445850271</v>
      </c>
      <c r="O157" s="33"/>
    </row>
    <row r="158" spans="1:15" x14ac:dyDescent="0.2">
      <c r="A158" s="28">
        <v>1600</v>
      </c>
      <c r="B158" s="29">
        <v>1326.85</v>
      </c>
      <c r="C158" s="29" t="s">
        <v>172</v>
      </c>
      <c r="D158" s="29" t="s">
        <v>175</v>
      </c>
      <c r="E158" s="29" t="s">
        <v>395</v>
      </c>
      <c r="F158" s="29" t="s">
        <v>396</v>
      </c>
      <c r="G158" s="29">
        <v>-229645.51033791131</v>
      </c>
      <c r="H158" s="29" t="s">
        <v>390</v>
      </c>
      <c r="I158" s="29"/>
      <c r="J158" s="29"/>
      <c r="K158" s="29">
        <v>-92279.926167273312</v>
      </c>
      <c r="L158" s="29">
        <v>-372258.95443950017</v>
      </c>
      <c r="M158" s="29">
        <v>-121129.5572899743</v>
      </c>
      <c r="N158" s="29">
        <v>-121.1295572899743</v>
      </c>
      <c r="O158" s="30"/>
    </row>
    <row r="159" spans="1:15" x14ac:dyDescent="0.2">
      <c r="A159" s="31">
        <v>1650</v>
      </c>
      <c r="B159" s="32">
        <v>1376.85</v>
      </c>
      <c r="C159" s="32" t="s">
        <v>172</v>
      </c>
      <c r="D159" s="32" t="s">
        <v>175</v>
      </c>
      <c r="E159" s="32" t="s">
        <v>395</v>
      </c>
      <c r="F159" s="32" t="s">
        <v>396</v>
      </c>
      <c r="G159" s="32">
        <v>-233941.043633091</v>
      </c>
      <c r="H159" s="32" t="s">
        <v>390</v>
      </c>
      <c r="I159" s="32"/>
      <c r="J159" s="32"/>
      <c r="K159" s="32">
        <v>-96755.148398995414</v>
      </c>
      <c r="L159" s="32">
        <v>-385304.45669843513</v>
      </c>
      <c r="M159" s="32">
        <v>-118151.56882435409</v>
      </c>
      <c r="N159" s="32">
        <v>-118.1515688243541</v>
      </c>
      <c r="O159" s="33"/>
    </row>
    <row r="160" spans="1:15" x14ac:dyDescent="0.2">
      <c r="A160" s="28">
        <v>1700</v>
      </c>
      <c r="B160" s="29">
        <v>1426.85</v>
      </c>
      <c r="C160" s="29" t="s">
        <v>172</v>
      </c>
      <c r="D160" s="29" t="s">
        <v>175</v>
      </c>
      <c r="E160" s="29" t="s">
        <v>395</v>
      </c>
      <c r="F160" s="29" t="s">
        <v>396</v>
      </c>
      <c r="G160" s="29">
        <v>-238295.0004153047</v>
      </c>
      <c r="H160" s="29" t="s">
        <v>390</v>
      </c>
      <c r="I160" s="29"/>
      <c r="J160" s="29"/>
      <c r="K160" s="29">
        <v>-101277.9199339312</v>
      </c>
      <c r="L160" s="29">
        <v>-398406.06143899402</v>
      </c>
      <c r="M160" s="29">
        <v>-115162.84822289371</v>
      </c>
      <c r="N160" s="29">
        <v>-115.1628482228937</v>
      </c>
      <c r="O160" s="30"/>
    </row>
    <row r="161" spans="1:15" x14ac:dyDescent="0.2">
      <c r="A161" s="31">
        <v>1750</v>
      </c>
      <c r="B161" s="32">
        <v>1476.85</v>
      </c>
      <c r="C161" s="32" t="s">
        <v>172</v>
      </c>
      <c r="D161" s="32" t="s">
        <v>175</v>
      </c>
      <c r="E161" s="32" t="s">
        <v>395</v>
      </c>
      <c r="F161" s="32" t="s">
        <v>396</v>
      </c>
      <c r="G161" s="32">
        <v>-242706.3133140174</v>
      </c>
      <c r="H161" s="32" t="s">
        <v>390</v>
      </c>
      <c r="I161" s="32"/>
      <c r="J161" s="32"/>
      <c r="K161" s="32">
        <v>-105846.84187457481</v>
      </c>
      <c r="L161" s="32">
        <v>-411562.36634471471</v>
      </c>
      <c r="M161" s="32">
        <v>-112163.48810847659</v>
      </c>
      <c r="N161" s="32">
        <v>-112.1634881084766</v>
      </c>
      <c r="O161" s="33"/>
    </row>
    <row r="162" spans="1:15" x14ac:dyDescent="0.2">
      <c r="A162" s="28">
        <v>1800</v>
      </c>
      <c r="B162" s="29">
        <v>1526.85</v>
      </c>
      <c r="C162" s="29" t="s">
        <v>172</v>
      </c>
      <c r="D162" s="29" t="s">
        <v>175</v>
      </c>
      <c r="E162" s="29" t="s">
        <v>395</v>
      </c>
      <c r="F162" s="29" t="s">
        <v>396</v>
      </c>
      <c r="G162" s="29">
        <v>-247173.71188124779</v>
      </c>
      <c r="H162" s="29" t="s">
        <v>390</v>
      </c>
      <c r="I162" s="29"/>
      <c r="J162" s="29"/>
      <c r="K162" s="29">
        <v>-110460.59529337561</v>
      </c>
      <c r="L162" s="29">
        <v>-424772.08050325222</v>
      </c>
      <c r="M162" s="29">
        <v>-109153.739537538</v>
      </c>
      <c r="N162" s="29">
        <v>-109.153739537538</v>
      </c>
      <c r="O162" s="30"/>
    </row>
    <row r="163" spans="1:15" x14ac:dyDescent="0.2">
      <c r="A163" s="31">
        <v>1850</v>
      </c>
      <c r="B163" s="32">
        <v>1576.85</v>
      </c>
      <c r="C163" s="32" t="s">
        <v>172</v>
      </c>
      <c r="D163" s="32" t="s">
        <v>175</v>
      </c>
      <c r="E163" s="32" t="s">
        <v>395</v>
      </c>
      <c r="F163" s="32" t="s">
        <v>396</v>
      </c>
      <c r="G163" s="32">
        <v>-251696.12679759969</v>
      </c>
      <c r="H163" s="32" t="s">
        <v>390</v>
      </c>
      <c r="I163" s="32"/>
      <c r="J163" s="32"/>
      <c r="K163" s="32">
        <v>-115117.9345650079</v>
      </c>
      <c r="L163" s="32">
        <v>-438034.02828497061</v>
      </c>
      <c r="M163" s="32">
        <v>-106134.07295610481</v>
      </c>
      <c r="N163" s="32">
        <v>-106.1340729561048</v>
      </c>
      <c r="O163" s="33"/>
    </row>
    <row r="164" spans="1:15" x14ac:dyDescent="0.2">
      <c r="A164" s="28">
        <v>1900</v>
      </c>
      <c r="B164" s="29">
        <v>1626.85</v>
      </c>
      <c r="C164" s="29" t="s">
        <v>172</v>
      </c>
      <c r="D164" s="29" t="s">
        <v>175</v>
      </c>
      <c r="E164" s="29" t="s">
        <v>395</v>
      </c>
      <c r="F164" s="29" t="s">
        <v>396</v>
      </c>
      <c r="G164" s="29">
        <v>-256273.44611101679</v>
      </c>
      <c r="H164" s="29" t="s">
        <v>390</v>
      </c>
      <c r="I164" s="29"/>
      <c r="J164" s="29"/>
      <c r="K164" s="29">
        <v>-119817.6814199426</v>
      </c>
      <c r="L164" s="29">
        <v>-451347.15612763382</v>
      </c>
      <c r="M164" s="29">
        <v>-103105.2776058642</v>
      </c>
      <c r="N164" s="29">
        <v>-103.1052776058642</v>
      </c>
      <c r="O164" s="30"/>
    </row>
    <row r="165" spans="1:15" x14ac:dyDescent="0.2">
      <c r="A165" s="31">
        <v>800</v>
      </c>
      <c r="B165" s="32">
        <v>526.85</v>
      </c>
      <c r="C165" s="32" t="s">
        <v>208</v>
      </c>
      <c r="D165" s="32" t="s">
        <v>258</v>
      </c>
      <c r="E165" s="32" t="s">
        <v>397</v>
      </c>
      <c r="F165" s="32" t="s">
        <v>398</v>
      </c>
      <c r="G165" s="32">
        <v>-240837.93385529559</v>
      </c>
      <c r="H165" s="32" t="s">
        <v>632</v>
      </c>
      <c r="I165" s="32"/>
      <c r="J165" s="32"/>
      <c r="K165" s="32">
        <v>-33912.572992159046</v>
      </c>
      <c r="L165" s="32">
        <v>-172813.30445913019</v>
      </c>
      <c r="M165" s="32">
        <v>-83138.055307740811</v>
      </c>
      <c r="N165" s="32">
        <v>-83.138055307740814</v>
      </c>
      <c r="O165" s="33"/>
    </row>
    <row r="166" spans="1:15" x14ac:dyDescent="0.2">
      <c r="A166" s="28">
        <v>850</v>
      </c>
      <c r="B166" s="29">
        <v>576.85</v>
      </c>
      <c r="C166" s="29" t="s">
        <v>208</v>
      </c>
      <c r="D166" s="29" t="s">
        <v>258</v>
      </c>
      <c r="E166" s="29" t="s">
        <v>397</v>
      </c>
      <c r="F166" s="29" t="s">
        <v>398</v>
      </c>
      <c r="G166" s="29">
        <v>-242946.24676272139</v>
      </c>
      <c r="H166" s="29" t="s">
        <v>633</v>
      </c>
      <c r="I166" s="29"/>
      <c r="J166" s="29"/>
      <c r="K166" s="29">
        <v>-36899.715722671717</v>
      </c>
      <c r="L166" s="29">
        <v>-184655.76456993731</v>
      </c>
      <c r="M166" s="29">
        <v>-78868.275535024703</v>
      </c>
      <c r="N166" s="29">
        <v>-78.868275535024708</v>
      </c>
      <c r="O166" s="30"/>
    </row>
    <row r="167" spans="1:15" x14ac:dyDescent="0.2">
      <c r="A167" s="31">
        <v>900</v>
      </c>
      <c r="B167" s="32">
        <v>626.85</v>
      </c>
      <c r="C167" s="32" t="s">
        <v>208</v>
      </c>
      <c r="D167" s="32" t="s">
        <v>258</v>
      </c>
      <c r="E167" s="32" t="s">
        <v>397</v>
      </c>
      <c r="F167" s="32" t="s">
        <v>398</v>
      </c>
      <c r="G167" s="32">
        <v>-245129.70019985651</v>
      </c>
      <c r="H167" s="32" t="s">
        <v>633</v>
      </c>
      <c r="I167" s="32"/>
      <c r="J167" s="32"/>
      <c r="K167" s="32">
        <v>-39969.026238955921</v>
      </c>
      <c r="L167" s="32">
        <v>-196598.46464191499</v>
      </c>
      <c r="M167" s="32">
        <v>-74624.66094477172</v>
      </c>
      <c r="N167" s="32">
        <v>-74.624660944771719</v>
      </c>
      <c r="O167" s="33"/>
    </row>
    <row r="168" spans="1:15" x14ac:dyDescent="0.2">
      <c r="A168" s="28">
        <v>950</v>
      </c>
      <c r="B168" s="29">
        <v>676.85</v>
      </c>
      <c r="C168" s="29" t="s">
        <v>208</v>
      </c>
      <c r="D168" s="29" t="s">
        <v>258</v>
      </c>
      <c r="E168" s="29" t="s">
        <v>397</v>
      </c>
      <c r="F168" s="29" t="s">
        <v>398</v>
      </c>
      <c r="G168" s="29">
        <v>-247384.59672351269</v>
      </c>
      <c r="H168" s="29" t="s">
        <v>633</v>
      </c>
      <c r="I168" s="29"/>
      <c r="J168" s="29"/>
      <c r="K168" s="29">
        <v>-43116.53145504323</v>
      </c>
      <c r="L168" s="29">
        <v>-208636.66243571491</v>
      </c>
      <c r="M168" s="29">
        <v>-70406.036547708325</v>
      </c>
      <c r="N168" s="29">
        <v>-70.406036547708325</v>
      </c>
      <c r="O168" s="30"/>
    </row>
    <row r="169" spans="1:15" x14ac:dyDescent="0.2">
      <c r="A169" s="31">
        <v>1000</v>
      </c>
      <c r="B169" s="32">
        <v>726.85</v>
      </c>
      <c r="C169" s="32" t="s">
        <v>208</v>
      </c>
      <c r="D169" s="32" t="s">
        <v>258</v>
      </c>
      <c r="E169" s="32" t="s">
        <v>397</v>
      </c>
      <c r="F169" s="32" t="s">
        <v>398</v>
      </c>
      <c r="G169" s="32">
        <v>-249707.58952137281</v>
      </c>
      <c r="H169" s="32" t="s">
        <v>633</v>
      </c>
      <c r="I169" s="32"/>
      <c r="J169" s="32"/>
      <c r="K169" s="32">
        <v>-46338.66341131481</v>
      </c>
      <c r="L169" s="32">
        <v>-220766.04114120509</v>
      </c>
      <c r="M169" s="32">
        <v>-66211.352271414129</v>
      </c>
      <c r="N169" s="32">
        <v>-66.211352271414128</v>
      </c>
      <c r="O169" s="33"/>
    </row>
    <row r="170" spans="1:15" x14ac:dyDescent="0.2">
      <c r="A170" s="28">
        <v>1050</v>
      </c>
      <c r="B170" s="29">
        <v>776.85</v>
      </c>
      <c r="C170" s="29" t="s">
        <v>208</v>
      </c>
      <c r="D170" s="29" t="s">
        <v>258</v>
      </c>
      <c r="E170" s="29" t="s">
        <v>397</v>
      </c>
      <c r="F170" s="29" t="s">
        <v>398</v>
      </c>
      <c r="G170" s="29">
        <v>-252095.6359204461</v>
      </c>
      <c r="H170" s="29" t="s">
        <v>633</v>
      </c>
      <c r="I170" s="29"/>
      <c r="J170" s="29"/>
      <c r="K170" s="29">
        <v>-49632.202128356163</v>
      </c>
      <c r="L170" s="29">
        <v>-232982.6508510953</v>
      </c>
      <c r="M170" s="29">
        <v>-62039.668657517534</v>
      </c>
      <c r="N170" s="29">
        <v>-62.039668657517517</v>
      </c>
      <c r="O170" s="30"/>
    </row>
    <row r="171" spans="1:15" x14ac:dyDescent="0.2">
      <c r="A171" s="31">
        <v>1100</v>
      </c>
      <c r="B171" s="32">
        <v>826.85</v>
      </c>
      <c r="C171" s="32" t="s">
        <v>208</v>
      </c>
      <c r="D171" s="32" t="s">
        <v>258</v>
      </c>
      <c r="E171" s="32" t="s">
        <v>397</v>
      </c>
      <c r="F171" s="32" t="s">
        <v>398</v>
      </c>
      <c r="G171" s="32">
        <v>-254545.95942488429</v>
      </c>
      <c r="H171" s="32" t="s">
        <v>633</v>
      </c>
      <c r="I171" s="32"/>
      <c r="J171" s="32"/>
      <c r="K171" s="32">
        <v>-52994.230581280062</v>
      </c>
      <c r="L171" s="32">
        <v>-245282.87268568171</v>
      </c>
      <c r="M171" s="32">
        <v>-57890.134589944028</v>
      </c>
      <c r="N171" s="32">
        <v>-57.890134589944033</v>
      </c>
      <c r="O171" s="33"/>
    </row>
    <row r="172" spans="1:15" x14ac:dyDescent="0.2">
      <c r="A172" s="28">
        <v>1150</v>
      </c>
      <c r="B172" s="29">
        <v>876.85</v>
      </c>
      <c r="C172" s="29" t="s">
        <v>208</v>
      </c>
      <c r="D172" s="29" t="s">
        <v>258</v>
      </c>
      <c r="E172" s="29" t="s">
        <v>397</v>
      </c>
      <c r="F172" s="29" t="s">
        <v>398</v>
      </c>
      <c r="G172" s="29">
        <v>-257056.01729368989</v>
      </c>
      <c r="H172" s="29" t="s">
        <v>633</v>
      </c>
      <c r="I172" s="29"/>
      <c r="J172" s="29"/>
      <c r="K172" s="29">
        <v>-56422.099524574347</v>
      </c>
      <c r="L172" s="29">
        <v>-257663.37461407241</v>
      </c>
      <c r="M172" s="29">
        <v>-53761.973262060666</v>
      </c>
      <c r="N172" s="29">
        <v>-53.761973262060657</v>
      </c>
      <c r="O172" s="30"/>
    </row>
    <row r="173" spans="1:15" x14ac:dyDescent="0.2">
      <c r="A173" s="31">
        <v>1200</v>
      </c>
      <c r="B173" s="32">
        <v>926.85</v>
      </c>
      <c r="C173" s="32" t="s">
        <v>208</v>
      </c>
      <c r="D173" s="32" t="s">
        <v>258</v>
      </c>
      <c r="E173" s="32" t="s">
        <v>397</v>
      </c>
      <c r="F173" s="32" t="s">
        <v>398</v>
      </c>
      <c r="G173" s="32">
        <v>-259623.47313357139</v>
      </c>
      <c r="H173" s="32" t="s">
        <v>633</v>
      </c>
      <c r="I173" s="32"/>
      <c r="J173" s="32"/>
      <c r="K173" s="32">
        <v>-59913.400421959333</v>
      </c>
      <c r="L173" s="32">
        <v>-270121.07914274721</v>
      </c>
      <c r="M173" s="32">
        <v>-49654.465561493067</v>
      </c>
      <c r="N173" s="32">
        <v>-49.654465561493069</v>
      </c>
      <c r="O173" s="33"/>
    </row>
    <row r="174" spans="1:15" x14ac:dyDescent="0.2">
      <c r="A174" s="28">
        <v>1250</v>
      </c>
      <c r="B174" s="29">
        <v>976.85</v>
      </c>
      <c r="C174" s="29" t="s">
        <v>208</v>
      </c>
      <c r="D174" s="29" t="s">
        <v>258</v>
      </c>
      <c r="E174" s="29" t="s">
        <v>397</v>
      </c>
      <c r="F174" s="29" t="s">
        <v>398</v>
      </c>
      <c r="G174" s="29">
        <v>-262246.17362479802</v>
      </c>
      <c r="H174" s="29" t="s">
        <v>633</v>
      </c>
      <c r="I174" s="29"/>
      <c r="J174" s="29"/>
      <c r="K174" s="29">
        <v>-63465.945058059449</v>
      </c>
      <c r="L174" s="29">
        <v>-282653.13758733071</v>
      </c>
      <c r="M174" s="29">
        <v>-45566.932816613931</v>
      </c>
      <c r="N174" s="29">
        <v>-45.566932816613928</v>
      </c>
      <c r="O174" s="30"/>
    </row>
    <row r="175" spans="1:15" x14ac:dyDescent="0.2">
      <c r="A175" s="31">
        <v>1300</v>
      </c>
      <c r="B175" s="32">
        <v>1026.8499999999999</v>
      </c>
      <c r="C175" s="32" t="s">
        <v>208</v>
      </c>
      <c r="D175" s="32" t="s">
        <v>258</v>
      </c>
      <c r="E175" s="32" t="s">
        <v>397</v>
      </c>
      <c r="F175" s="32" t="s">
        <v>398</v>
      </c>
      <c r="G175" s="32">
        <v>-264922.12867976638</v>
      </c>
      <c r="H175" s="32" t="s">
        <v>633</v>
      </c>
      <c r="I175" s="32"/>
      <c r="J175" s="32"/>
      <c r="K175" s="32">
        <v>-67077.644558497661</v>
      </c>
      <c r="L175" s="32">
        <v>-295256.90740000032</v>
      </c>
      <c r="M175" s="32">
        <v>-41498.826152820839</v>
      </c>
      <c r="N175" s="32">
        <v>-41.49882615282084</v>
      </c>
      <c r="O175" s="33"/>
    </row>
    <row r="176" spans="1:15" x14ac:dyDescent="0.2">
      <c r="A176" s="28">
        <v>1350</v>
      </c>
      <c r="B176" s="29">
        <v>1076.8499999999999</v>
      </c>
      <c r="C176" s="29" t="s">
        <v>208</v>
      </c>
      <c r="D176" s="29" t="s">
        <v>258</v>
      </c>
      <c r="E176" s="29" t="s">
        <v>397</v>
      </c>
      <c r="F176" s="29" t="s">
        <v>398</v>
      </c>
      <c r="G176" s="29">
        <v>-267985.20745436399</v>
      </c>
      <c r="H176" s="29" t="s">
        <v>634</v>
      </c>
      <c r="I176" s="29"/>
      <c r="J176" s="29"/>
      <c r="K176" s="29">
        <v>-70746.383677897349</v>
      </c>
      <c r="L176" s="29">
        <v>-307929.93227426842</v>
      </c>
      <c r="M176" s="29">
        <v>-39127.886556223973</v>
      </c>
      <c r="N176" s="29">
        <v>-39.127886556223963</v>
      </c>
      <c r="O176" s="30"/>
    </row>
    <row r="177" spans="1:15" x14ac:dyDescent="0.2">
      <c r="A177" s="31">
        <v>1400</v>
      </c>
      <c r="B177" s="32">
        <v>1126.8499999999999</v>
      </c>
      <c r="C177" s="32" t="s">
        <v>208</v>
      </c>
      <c r="D177" s="32" t="s">
        <v>258</v>
      </c>
      <c r="E177" s="32" t="s">
        <v>397</v>
      </c>
      <c r="F177" s="32" t="s">
        <v>398</v>
      </c>
      <c r="G177" s="32">
        <v>-271523.2579851005</v>
      </c>
      <c r="H177" s="32" t="s">
        <v>634</v>
      </c>
      <c r="I177" s="32"/>
      <c r="J177" s="32"/>
      <c r="K177" s="32">
        <v>-74885.755726166361</v>
      </c>
      <c r="L177" s="32">
        <v>-320669.92478441022</v>
      </c>
      <c r="M177" s="32">
        <v>-38485.930378199322</v>
      </c>
      <c r="N177" s="32">
        <v>-38.485930378199321</v>
      </c>
      <c r="O177" s="33"/>
    </row>
    <row r="178" spans="1:15" x14ac:dyDescent="0.2">
      <c r="A178" s="28">
        <v>1450</v>
      </c>
      <c r="B178" s="29">
        <v>1176.8499999999999</v>
      </c>
      <c r="C178" s="29" t="s">
        <v>208</v>
      </c>
      <c r="D178" s="29" t="s">
        <v>258</v>
      </c>
      <c r="E178" s="29" t="s">
        <v>397</v>
      </c>
      <c r="F178" s="29" t="s">
        <v>398</v>
      </c>
      <c r="G178" s="29">
        <v>-275124.42678866949</v>
      </c>
      <c r="H178" s="29" t="s">
        <v>634</v>
      </c>
      <c r="I178" s="29"/>
      <c r="J178" s="29"/>
      <c r="K178" s="29">
        <v>-79154.908297424743</v>
      </c>
      <c r="L178" s="29">
        <v>-333474.75137103949</v>
      </c>
      <c r="M178" s="29">
        <v>-37861.024137472043</v>
      </c>
      <c r="N178" s="29">
        <v>-37.861024137472043</v>
      </c>
      <c r="O178" s="30"/>
    </row>
    <row r="179" spans="1:15" x14ac:dyDescent="0.2">
      <c r="A179" s="31">
        <v>1500</v>
      </c>
      <c r="B179" s="32">
        <v>1226.8499999999999</v>
      </c>
      <c r="C179" s="32" t="s">
        <v>208</v>
      </c>
      <c r="D179" s="32" t="s">
        <v>258</v>
      </c>
      <c r="E179" s="32" t="s">
        <v>397</v>
      </c>
      <c r="F179" s="32" t="s">
        <v>398</v>
      </c>
      <c r="G179" s="32">
        <v>-278788.51547404192</v>
      </c>
      <c r="H179" s="32" t="s">
        <v>634</v>
      </c>
      <c r="I179" s="32"/>
      <c r="J179" s="32"/>
      <c r="K179" s="32">
        <v>-83478.171033076331</v>
      </c>
      <c r="L179" s="32">
        <v>-346342.4195472346</v>
      </c>
      <c r="M179" s="32">
        <v>-37333.30823729001</v>
      </c>
      <c r="N179" s="32">
        <v>-37.333308237290012</v>
      </c>
      <c r="O179" s="33"/>
    </row>
    <row r="180" spans="1:15" x14ac:dyDescent="0.2">
      <c r="A180" s="28">
        <v>1550</v>
      </c>
      <c r="B180" s="29">
        <v>1276.8499999999999</v>
      </c>
      <c r="C180" s="29" t="s">
        <v>208</v>
      </c>
      <c r="D180" s="29" t="s">
        <v>258</v>
      </c>
      <c r="E180" s="29" t="s">
        <v>397</v>
      </c>
      <c r="F180" s="29" t="s">
        <v>398</v>
      </c>
      <c r="G180" s="29">
        <v>-282515.86424446938</v>
      </c>
      <c r="H180" s="29" t="s">
        <v>634</v>
      </c>
      <c r="I180" s="29"/>
      <c r="J180" s="29"/>
      <c r="K180" s="29">
        <v>-87853.739608065473</v>
      </c>
      <c r="L180" s="29">
        <v>-359271.06726446608</v>
      </c>
      <c r="M180" s="29">
        <v>-36911.3767630402</v>
      </c>
      <c r="N180" s="29">
        <v>-36.911376763040202</v>
      </c>
      <c r="O180" s="30"/>
    </row>
    <row r="181" spans="1:15" x14ac:dyDescent="0.2">
      <c r="A181" s="31">
        <v>1600</v>
      </c>
      <c r="B181" s="32">
        <v>1326.85</v>
      </c>
      <c r="C181" s="32" t="s">
        <v>208</v>
      </c>
      <c r="D181" s="32" t="s">
        <v>258</v>
      </c>
      <c r="E181" s="32" t="s">
        <v>397</v>
      </c>
      <c r="F181" s="32" t="s">
        <v>398</v>
      </c>
      <c r="G181" s="32">
        <v>-286307.5427877272</v>
      </c>
      <c r="H181" s="32" t="s">
        <v>634</v>
      </c>
      <c r="I181" s="32"/>
      <c r="J181" s="32"/>
      <c r="K181" s="32">
        <v>-92279.926167273312</v>
      </c>
      <c r="L181" s="32">
        <v>-372258.95443950017</v>
      </c>
      <c r="M181" s="32">
        <v>-36607.005543309497</v>
      </c>
      <c r="N181" s="32">
        <v>-36.607005543309498</v>
      </c>
      <c r="O181" s="33"/>
    </row>
    <row r="182" spans="1:15" x14ac:dyDescent="0.2">
      <c r="A182" s="28">
        <v>1650</v>
      </c>
      <c r="B182" s="29">
        <v>1376.85</v>
      </c>
      <c r="C182" s="29" t="s">
        <v>208</v>
      </c>
      <c r="D182" s="29" t="s">
        <v>258</v>
      </c>
      <c r="E182" s="29" t="s">
        <v>397</v>
      </c>
      <c r="F182" s="29" t="s">
        <v>398</v>
      </c>
      <c r="G182" s="29">
        <v>-290165.60748789471</v>
      </c>
      <c r="H182" s="29" t="s">
        <v>634</v>
      </c>
      <c r="I182" s="29"/>
      <c r="J182" s="29"/>
      <c r="K182" s="29">
        <v>-96755.148398995414</v>
      </c>
      <c r="L182" s="29">
        <v>-385304.45669843513</v>
      </c>
      <c r="M182" s="29">
        <v>-36436.468310389668</v>
      </c>
      <c r="N182" s="29">
        <v>-36.436468310389671</v>
      </c>
      <c r="O182" s="30"/>
    </row>
    <row r="183" spans="1:15" x14ac:dyDescent="0.2">
      <c r="A183" s="31">
        <v>1700</v>
      </c>
      <c r="B183" s="32">
        <v>1426.85</v>
      </c>
      <c r="C183" s="32" t="s">
        <v>208</v>
      </c>
      <c r="D183" s="32" t="s">
        <v>258</v>
      </c>
      <c r="E183" s="32" t="s">
        <v>397</v>
      </c>
      <c r="F183" s="32" t="s">
        <v>398</v>
      </c>
      <c r="G183" s="32">
        <v>-294093.48272858129</v>
      </c>
      <c r="H183" s="32" t="s">
        <v>634</v>
      </c>
      <c r="I183" s="32"/>
      <c r="J183" s="32"/>
      <c r="K183" s="32">
        <v>-101277.9199339312</v>
      </c>
      <c r="L183" s="32">
        <v>-398406.06143899402</v>
      </c>
      <c r="M183" s="32">
        <v>-36422.467456520542</v>
      </c>
      <c r="N183" s="32">
        <v>-36.422467456520543</v>
      </c>
      <c r="O183" s="33"/>
    </row>
    <row r="184" spans="1:15" x14ac:dyDescent="0.2">
      <c r="A184" s="28">
        <v>1750</v>
      </c>
      <c r="B184" s="29">
        <v>1476.85</v>
      </c>
      <c r="C184" s="29" t="s">
        <v>208</v>
      </c>
      <c r="D184" s="29" t="s">
        <v>258</v>
      </c>
      <c r="E184" s="29" t="s">
        <v>397</v>
      </c>
      <c r="F184" s="29" t="s">
        <v>398</v>
      </c>
      <c r="G184" s="29">
        <v>-298094.32037077087</v>
      </c>
      <c r="H184" s="29" t="s">
        <v>390</v>
      </c>
      <c r="I184" s="29"/>
      <c r="J184" s="29"/>
      <c r="K184" s="29">
        <v>-105846.84187457481</v>
      </c>
      <c r="L184" s="29">
        <v>-411562.36634471471</v>
      </c>
      <c r="M184" s="29">
        <v>-36585.95020161313</v>
      </c>
      <c r="N184" s="29">
        <v>-36.58595020161313</v>
      </c>
      <c r="O184" s="30"/>
    </row>
    <row r="185" spans="1:15" x14ac:dyDescent="0.2">
      <c r="A185" s="31">
        <v>1800</v>
      </c>
      <c r="B185" s="32">
        <v>1526.85</v>
      </c>
      <c r="C185" s="32" t="s">
        <v>208</v>
      </c>
      <c r="D185" s="32" t="s">
        <v>258</v>
      </c>
      <c r="E185" s="32" t="s">
        <v>397</v>
      </c>
      <c r="F185" s="32" t="s">
        <v>398</v>
      </c>
      <c r="G185" s="32">
        <v>-302140.24884854892</v>
      </c>
      <c r="H185" s="32" t="s">
        <v>390</v>
      </c>
      <c r="I185" s="32"/>
      <c r="J185" s="32"/>
      <c r="K185" s="32">
        <v>-110460.59529337561</v>
      </c>
      <c r="L185" s="32">
        <v>-424772.08050325222</v>
      </c>
      <c r="M185" s="32">
        <v>-36792.367554376367</v>
      </c>
      <c r="N185" s="32">
        <v>-36.792367554376369</v>
      </c>
      <c r="O185" s="33"/>
    </row>
    <row r="186" spans="1:15" x14ac:dyDescent="0.2">
      <c r="A186" s="28">
        <v>1850</v>
      </c>
      <c r="B186" s="29">
        <v>1576.85</v>
      </c>
      <c r="C186" s="29" t="s">
        <v>208</v>
      </c>
      <c r="D186" s="29" t="s">
        <v>258</v>
      </c>
      <c r="E186" s="29" t="s">
        <v>397</v>
      </c>
      <c r="F186" s="29" t="s">
        <v>398</v>
      </c>
      <c r="G186" s="29">
        <v>-306220.28243445262</v>
      </c>
      <c r="H186" s="29" t="s">
        <v>390</v>
      </c>
      <c r="I186" s="29"/>
      <c r="J186" s="29"/>
      <c r="K186" s="29">
        <v>-115117.9345650079</v>
      </c>
      <c r="L186" s="29">
        <v>-438034.02828497061</v>
      </c>
      <c r="M186" s="29">
        <v>-36991.22856087517</v>
      </c>
      <c r="N186" s="29">
        <v>-36.991228560875172</v>
      </c>
      <c r="O186" s="30"/>
    </row>
    <row r="187" spans="1:15" x14ac:dyDescent="0.2">
      <c r="A187" s="31">
        <v>1900</v>
      </c>
      <c r="B187" s="32">
        <v>1626.85</v>
      </c>
      <c r="C187" s="32" t="s">
        <v>208</v>
      </c>
      <c r="D187" s="32" t="s">
        <v>258</v>
      </c>
      <c r="E187" s="32" t="s">
        <v>397</v>
      </c>
      <c r="F187" s="32" t="s">
        <v>398</v>
      </c>
      <c r="G187" s="32">
        <v>-310333.66299096617</v>
      </c>
      <c r="H187" s="32" t="s">
        <v>390</v>
      </c>
      <c r="I187" s="32"/>
      <c r="J187" s="32"/>
      <c r="K187" s="32">
        <v>-119817.6814199426</v>
      </c>
      <c r="L187" s="32">
        <v>-451347.15612763382</v>
      </c>
      <c r="M187" s="32">
        <v>-37182.810130080208</v>
      </c>
      <c r="N187" s="32">
        <v>-37.182810130080213</v>
      </c>
      <c r="O187" s="33"/>
    </row>
    <row r="188" spans="1:15" x14ac:dyDescent="0.2">
      <c r="A188" s="28">
        <v>800</v>
      </c>
      <c r="B188" s="29">
        <v>526.85</v>
      </c>
      <c r="C188" s="29" t="s">
        <v>177</v>
      </c>
      <c r="D188" s="29" t="s">
        <v>262</v>
      </c>
      <c r="E188" s="29" t="s">
        <v>399</v>
      </c>
      <c r="F188" s="29" t="s">
        <v>400</v>
      </c>
      <c r="G188" s="29">
        <v>-232585.44660821871</v>
      </c>
      <c r="H188" s="29" t="s">
        <v>635</v>
      </c>
      <c r="I188" s="29"/>
      <c r="J188" s="29"/>
      <c r="K188" s="29">
        <v>-33912.572992159046</v>
      </c>
      <c r="L188" s="29">
        <v>-172813.30445913019</v>
      </c>
      <c r="M188" s="29">
        <v>-83125.678703097859</v>
      </c>
      <c r="N188" s="29">
        <v>-83.125678703097861</v>
      </c>
      <c r="O188" s="30"/>
    </row>
    <row r="189" spans="1:15" x14ac:dyDescent="0.2">
      <c r="A189" s="31">
        <v>850</v>
      </c>
      <c r="B189" s="32">
        <v>576.85</v>
      </c>
      <c r="C189" s="32" t="s">
        <v>177</v>
      </c>
      <c r="D189" s="32" t="s">
        <v>262</v>
      </c>
      <c r="E189" s="32" t="s">
        <v>399</v>
      </c>
      <c r="F189" s="32" t="s">
        <v>400</v>
      </c>
      <c r="G189" s="32">
        <v>-234534.4521458619</v>
      </c>
      <c r="H189" s="32" t="s">
        <v>636</v>
      </c>
      <c r="I189" s="32"/>
      <c r="J189" s="32"/>
      <c r="K189" s="32">
        <v>-36899.715722671717</v>
      </c>
      <c r="L189" s="32">
        <v>-184655.76456993731</v>
      </c>
      <c r="M189" s="32">
        <v>-78855.657586337766</v>
      </c>
      <c r="N189" s="32">
        <v>-78.85565758633777</v>
      </c>
      <c r="O189" s="33"/>
    </row>
    <row r="190" spans="1:15" x14ac:dyDescent="0.2">
      <c r="A190" s="28">
        <v>900</v>
      </c>
      <c r="B190" s="29">
        <v>626.85</v>
      </c>
      <c r="C190" s="29" t="s">
        <v>177</v>
      </c>
      <c r="D190" s="29" t="s">
        <v>262</v>
      </c>
      <c r="E190" s="29" t="s">
        <v>399</v>
      </c>
      <c r="F190" s="29" t="s">
        <v>400</v>
      </c>
      <c r="G190" s="29">
        <v>-236563.3559599545</v>
      </c>
      <c r="H190" s="29" t="s">
        <v>635</v>
      </c>
      <c r="I190" s="29"/>
      <c r="J190" s="29"/>
      <c r="K190" s="29">
        <v>-39969.026238955921</v>
      </c>
      <c r="L190" s="29">
        <v>-196598.46464191499</v>
      </c>
      <c r="M190" s="29">
        <v>-74611.811329751043</v>
      </c>
      <c r="N190" s="29">
        <v>-74.611811329751049</v>
      </c>
      <c r="O190" s="30"/>
    </row>
    <row r="191" spans="1:15" x14ac:dyDescent="0.2">
      <c r="A191" s="31">
        <v>950</v>
      </c>
      <c r="B191" s="32">
        <v>676.85</v>
      </c>
      <c r="C191" s="32" t="s">
        <v>177</v>
      </c>
      <c r="D191" s="32" t="s">
        <v>262</v>
      </c>
      <c r="E191" s="32" t="s">
        <v>399</v>
      </c>
      <c r="F191" s="32" t="s">
        <v>400</v>
      </c>
      <c r="G191" s="32">
        <v>-238660.21493279669</v>
      </c>
      <c r="H191" s="32" t="s">
        <v>635</v>
      </c>
      <c r="I191" s="32"/>
      <c r="J191" s="32"/>
      <c r="K191" s="32">
        <v>-43116.53145504323</v>
      </c>
      <c r="L191" s="32">
        <v>-208636.66243571491</v>
      </c>
      <c r="M191" s="32">
        <v>-70392.949973061681</v>
      </c>
      <c r="N191" s="32">
        <v>-70.392949973061675</v>
      </c>
      <c r="O191" s="33"/>
    </row>
    <row r="192" spans="1:15" x14ac:dyDescent="0.2">
      <c r="A192" s="28">
        <v>1000</v>
      </c>
      <c r="B192" s="29">
        <v>726.85</v>
      </c>
      <c r="C192" s="29" t="s">
        <v>177</v>
      </c>
      <c r="D192" s="29" t="s">
        <v>262</v>
      </c>
      <c r="E192" s="29" t="s">
        <v>399</v>
      </c>
      <c r="F192" s="29" t="s">
        <v>400</v>
      </c>
      <c r="G192" s="29">
        <v>-240821.94327659209</v>
      </c>
      <c r="H192" s="29" t="s">
        <v>635</v>
      </c>
      <c r="I192" s="29"/>
      <c r="J192" s="29"/>
      <c r="K192" s="29">
        <v>-46338.66341131481</v>
      </c>
      <c r="L192" s="29">
        <v>-220766.04114120509</v>
      </c>
      <c r="M192" s="29">
        <v>-66198.023803149583</v>
      </c>
      <c r="N192" s="29">
        <v>-66.198023803149582</v>
      </c>
      <c r="O192" s="30"/>
    </row>
    <row r="193" spans="1:15" x14ac:dyDescent="0.2">
      <c r="A193" s="31">
        <v>1050</v>
      </c>
      <c r="B193" s="32">
        <v>776.85</v>
      </c>
      <c r="C193" s="32" t="s">
        <v>177</v>
      </c>
      <c r="D193" s="32" t="s">
        <v>262</v>
      </c>
      <c r="E193" s="32" t="s">
        <v>399</v>
      </c>
      <c r="F193" s="32" t="s">
        <v>400</v>
      </c>
      <c r="G193" s="32">
        <v>-243045.75869500899</v>
      </c>
      <c r="H193" s="32" t="s">
        <v>636</v>
      </c>
      <c r="I193" s="32"/>
      <c r="J193" s="32"/>
      <c r="K193" s="32">
        <v>-49632.202128356163</v>
      </c>
      <c r="L193" s="32">
        <v>-232982.6508510953</v>
      </c>
      <c r="M193" s="32">
        <v>-62026.093840290087</v>
      </c>
      <c r="N193" s="32">
        <v>-62.026093840290088</v>
      </c>
      <c r="O193" s="33"/>
    </row>
    <row r="194" spans="1:15" x14ac:dyDescent="0.2">
      <c r="A194" s="28">
        <v>1100</v>
      </c>
      <c r="B194" s="29">
        <v>826.85</v>
      </c>
      <c r="C194" s="29" t="s">
        <v>177</v>
      </c>
      <c r="D194" s="29" t="s">
        <v>262</v>
      </c>
      <c r="E194" s="29" t="s">
        <v>399</v>
      </c>
      <c r="F194" s="29" t="s">
        <v>400</v>
      </c>
      <c r="G194" s="29">
        <v>-245329.13993219321</v>
      </c>
      <c r="H194" s="29" t="s">
        <v>636</v>
      </c>
      <c r="I194" s="29"/>
      <c r="J194" s="29"/>
      <c r="K194" s="29">
        <v>-52994.230581280062</v>
      </c>
      <c r="L194" s="29">
        <v>-245282.87268568171</v>
      </c>
      <c r="M194" s="29">
        <v>-57876.30936202826</v>
      </c>
      <c r="N194" s="29">
        <v>-57.876309362028259</v>
      </c>
      <c r="O194" s="30"/>
    </row>
    <row r="195" spans="1:15" x14ac:dyDescent="0.2">
      <c r="A195" s="31">
        <v>1150</v>
      </c>
      <c r="B195" s="32">
        <v>876.85</v>
      </c>
      <c r="C195" s="32" t="s">
        <v>177</v>
      </c>
      <c r="D195" s="32" t="s">
        <v>262</v>
      </c>
      <c r="E195" s="32" t="s">
        <v>399</v>
      </c>
      <c r="F195" s="32" t="s">
        <v>400</v>
      </c>
      <c r="G195" s="32">
        <v>-247672.50174415889</v>
      </c>
      <c r="H195" s="32" t="s">
        <v>637</v>
      </c>
      <c r="I195" s="32"/>
      <c r="J195" s="32"/>
      <c r="K195" s="32">
        <v>-56422.099524574347</v>
      </c>
      <c r="L195" s="32">
        <v>-257663.37461407241</v>
      </c>
      <c r="M195" s="32">
        <v>-53747.897988678422</v>
      </c>
      <c r="N195" s="32">
        <v>-53.747897988678417</v>
      </c>
      <c r="O195" s="33"/>
    </row>
    <row r="196" spans="1:15" x14ac:dyDescent="0.2">
      <c r="A196" s="28">
        <v>1200</v>
      </c>
      <c r="B196" s="29">
        <v>926.85</v>
      </c>
      <c r="C196" s="29" t="s">
        <v>177</v>
      </c>
      <c r="D196" s="29" t="s">
        <v>262</v>
      </c>
      <c r="E196" s="29" t="s">
        <v>399</v>
      </c>
      <c r="F196" s="29" t="s">
        <v>400</v>
      </c>
      <c r="G196" s="29">
        <v>-250087.63403018631</v>
      </c>
      <c r="H196" s="29" t="s">
        <v>637</v>
      </c>
      <c r="I196" s="29"/>
      <c r="J196" s="29"/>
      <c r="K196" s="29">
        <v>-59913.400421959333</v>
      </c>
      <c r="L196" s="29">
        <v>-270121.07914274721</v>
      </c>
      <c r="M196" s="29">
        <v>-49640.161803023417</v>
      </c>
      <c r="N196" s="29">
        <v>-49.640161803023418</v>
      </c>
      <c r="O196" s="30"/>
    </row>
    <row r="197" spans="1:15" x14ac:dyDescent="0.2">
      <c r="A197" s="31">
        <v>1250</v>
      </c>
      <c r="B197" s="32">
        <v>976.85</v>
      </c>
      <c r="C197" s="32" t="s">
        <v>177</v>
      </c>
      <c r="D197" s="32" t="s">
        <v>262</v>
      </c>
      <c r="E197" s="32" t="s">
        <v>399</v>
      </c>
      <c r="F197" s="32" t="s">
        <v>400</v>
      </c>
      <c r="G197" s="32">
        <v>-252555.6381876868</v>
      </c>
      <c r="H197" s="32" t="s">
        <v>637</v>
      </c>
      <c r="I197" s="32"/>
      <c r="J197" s="32"/>
      <c r="K197" s="32">
        <v>-63465.945058059449</v>
      </c>
      <c r="L197" s="32">
        <v>-282653.13758733071</v>
      </c>
      <c r="M197" s="32">
        <v>-45552.397013576468</v>
      </c>
      <c r="N197" s="32">
        <v>-45.552397013576467</v>
      </c>
      <c r="O197" s="33"/>
    </row>
    <row r="198" spans="1:15" x14ac:dyDescent="0.2">
      <c r="A198" s="28">
        <v>1300</v>
      </c>
      <c r="B198" s="29">
        <v>1026.8499999999999</v>
      </c>
      <c r="C198" s="29" t="s">
        <v>177</v>
      </c>
      <c r="D198" s="29" t="s">
        <v>262</v>
      </c>
      <c r="E198" s="29" t="s">
        <v>399</v>
      </c>
      <c r="F198" s="29" t="s">
        <v>400</v>
      </c>
      <c r="G198" s="29">
        <v>-255074.62109705069</v>
      </c>
      <c r="H198" s="29" t="s">
        <v>638</v>
      </c>
      <c r="I198" s="29"/>
      <c r="J198" s="29"/>
      <c r="K198" s="29">
        <v>-67077.644558497661</v>
      </c>
      <c r="L198" s="29">
        <v>-295256.90740000032</v>
      </c>
      <c r="M198" s="29">
        <v>-41484.054891512031</v>
      </c>
      <c r="N198" s="29">
        <v>-41.484054891512031</v>
      </c>
      <c r="O198" s="30"/>
    </row>
    <row r="199" spans="1:15" x14ac:dyDescent="0.2">
      <c r="A199" s="31">
        <v>1350</v>
      </c>
      <c r="B199" s="32">
        <v>1076.8499999999999</v>
      </c>
      <c r="C199" s="32" t="s">
        <v>177</v>
      </c>
      <c r="D199" s="32" t="s">
        <v>262</v>
      </c>
      <c r="E199" s="32" t="s">
        <v>399</v>
      </c>
      <c r="F199" s="32" t="s">
        <v>400</v>
      </c>
      <c r="G199" s="32">
        <v>-257642.8435887502</v>
      </c>
      <c r="H199" s="32" t="s">
        <v>637</v>
      </c>
      <c r="I199" s="32"/>
      <c r="J199" s="32"/>
      <c r="K199" s="32">
        <v>-70746.383677897349</v>
      </c>
      <c r="L199" s="32">
        <v>-307929.93227426842</v>
      </c>
      <c r="M199" s="32">
        <v>-37434.815460121717</v>
      </c>
      <c r="N199" s="32">
        <v>-37.434815460121733</v>
      </c>
      <c r="O199" s="33"/>
    </row>
    <row r="200" spans="1:15" x14ac:dyDescent="0.2">
      <c r="A200" s="28">
        <v>1400</v>
      </c>
      <c r="B200" s="29">
        <v>1126.8499999999999</v>
      </c>
      <c r="C200" s="29" t="s">
        <v>177</v>
      </c>
      <c r="D200" s="29" t="s">
        <v>262</v>
      </c>
      <c r="E200" s="29" t="s">
        <v>399</v>
      </c>
      <c r="F200" s="29" t="s">
        <v>400</v>
      </c>
      <c r="G200" s="29">
        <v>-260734.19200539039</v>
      </c>
      <c r="H200" s="29" t="s">
        <v>639</v>
      </c>
      <c r="I200" s="29"/>
      <c r="J200" s="29"/>
      <c r="K200" s="29">
        <v>-74885.755726166361</v>
      </c>
      <c r="L200" s="29">
        <v>-320669.92478441022</v>
      </c>
      <c r="M200" s="29">
        <v>-35365.53498873557</v>
      </c>
      <c r="N200" s="29">
        <v>-35.365534988735568</v>
      </c>
      <c r="O200" s="30"/>
    </row>
    <row r="201" spans="1:15" x14ac:dyDescent="0.2">
      <c r="A201" s="31">
        <v>1450</v>
      </c>
      <c r="B201" s="32">
        <v>1176.8499999999999</v>
      </c>
      <c r="C201" s="32" t="s">
        <v>177</v>
      </c>
      <c r="D201" s="32" t="s">
        <v>262</v>
      </c>
      <c r="E201" s="32" t="s">
        <v>399</v>
      </c>
      <c r="F201" s="32" t="s">
        <v>400</v>
      </c>
      <c r="G201" s="32">
        <v>-264049.91603340121</v>
      </c>
      <c r="H201" s="32" t="s">
        <v>639</v>
      </c>
      <c r="I201" s="32"/>
      <c r="J201" s="32"/>
      <c r="K201" s="32">
        <v>-79154.908297424743</v>
      </c>
      <c r="L201" s="32">
        <v>-333474.75137103949</v>
      </c>
      <c r="M201" s="32">
        <v>-34128.998286198592</v>
      </c>
      <c r="N201" s="32">
        <v>-34.128998286198588</v>
      </c>
      <c r="O201" s="33"/>
    </row>
    <row r="202" spans="1:15" x14ac:dyDescent="0.2">
      <c r="A202" s="28">
        <v>1500</v>
      </c>
      <c r="B202" s="29">
        <v>1226.8499999999999</v>
      </c>
      <c r="C202" s="29" t="s">
        <v>177</v>
      </c>
      <c r="D202" s="29" t="s">
        <v>262</v>
      </c>
      <c r="E202" s="29" t="s">
        <v>399</v>
      </c>
      <c r="F202" s="29" t="s">
        <v>400</v>
      </c>
      <c r="G202" s="29">
        <v>-267411.80456849298</v>
      </c>
      <c r="H202" s="29" t="s">
        <v>639</v>
      </c>
      <c r="I202" s="29"/>
      <c r="J202" s="29"/>
      <c r="K202" s="29">
        <v>-83478.171033076331</v>
      </c>
      <c r="L202" s="29">
        <v>-346342.4195472346</v>
      </c>
      <c r="M202" s="29">
        <v>-32914.86493292544</v>
      </c>
      <c r="N202" s="29">
        <v>-32.91486493292544</v>
      </c>
      <c r="O202" s="30"/>
    </row>
    <row r="203" spans="1:15" x14ac:dyDescent="0.2">
      <c r="A203" s="31">
        <v>1550</v>
      </c>
      <c r="B203" s="32">
        <v>1276.8499999999999</v>
      </c>
      <c r="C203" s="32" t="s">
        <v>177</v>
      </c>
      <c r="D203" s="32" t="s">
        <v>262</v>
      </c>
      <c r="E203" s="32" t="s">
        <v>399</v>
      </c>
      <c r="F203" s="32" t="s">
        <v>400</v>
      </c>
      <c r="G203" s="32">
        <v>-270818.824637349</v>
      </c>
      <c r="H203" s="32" t="s">
        <v>639</v>
      </c>
      <c r="I203" s="32"/>
      <c r="J203" s="32"/>
      <c r="K203" s="32">
        <v>-87853.739608065473</v>
      </c>
      <c r="L203" s="32">
        <v>-359271.06726446608</v>
      </c>
      <c r="M203" s="32">
        <v>-31724.126938013131</v>
      </c>
      <c r="N203" s="32">
        <v>-31.724126938013129</v>
      </c>
      <c r="O203" s="33"/>
    </row>
    <row r="204" spans="1:15" x14ac:dyDescent="0.2">
      <c r="A204" s="28">
        <v>1600</v>
      </c>
      <c r="B204" s="29">
        <v>1326.85</v>
      </c>
      <c r="C204" s="29" t="s">
        <v>177</v>
      </c>
      <c r="D204" s="29" t="s">
        <v>262</v>
      </c>
      <c r="E204" s="29" t="s">
        <v>399</v>
      </c>
      <c r="F204" s="29" t="s">
        <v>400</v>
      </c>
      <c r="G204" s="29">
        <v>-274270.12878428609</v>
      </c>
      <c r="H204" s="29" t="s">
        <v>639</v>
      </c>
      <c r="I204" s="29"/>
      <c r="J204" s="29"/>
      <c r="K204" s="29">
        <v>-92279.926167273312</v>
      </c>
      <c r="L204" s="29">
        <v>-372258.95443950017</v>
      </c>
      <c r="M204" s="29">
        <v>-30558.190058818091</v>
      </c>
      <c r="N204" s="29">
        <v>-30.558190058818091</v>
      </c>
      <c r="O204" s="30"/>
    </row>
    <row r="205" spans="1:15" x14ac:dyDescent="0.2">
      <c r="A205" s="31">
        <v>1650</v>
      </c>
      <c r="B205" s="32">
        <v>1376.85</v>
      </c>
      <c r="C205" s="32" t="s">
        <v>177</v>
      </c>
      <c r="D205" s="32" t="s">
        <v>262</v>
      </c>
      <c r="E205" s="32" t="s">
        <v>399</v>
      </c>
      <c r="F205" s="32" t="s">
        <v>400</v>
      </c>
      <c r="G205" s="32">
        <v>-277765.09364024602</v>
      </c>
      <c r="H205" s="32" t="s">
        <v>639</v>
      </c>
      <c r="I205" s="32"/>
      <c r="J205" s="32"/>
      <c r="K205" s="32">
        <v>-96755.148398995414</v>
      </c>
      <c r="L205" s="32">
        <v>-385304.45669843513</v>
      </c>
      <c r="M205" s="32">
        <v>-29419.10407316592</v>
      </c>
      <c r="N205" s="32">
        <v>-29.419104073165919</v>
      </c>
      <c r="O205" s="33"/>
    </row>
    <row r="206" spans="1:15" x14ac:dyDescent="0.2">
      <c r="A206" s="28">
        <v>1700</v>
      </c>
      <c r="B206" s="29">
        <v>1426.85</v>
      </c>
      <c r="C206" s="29" t="s">
        <v>177</v>
      </c>
      <c r="D206" s="29" t="s">
        <v>262</v>
      </c>
      <c r="E206" s="29" t="s">
        <v>399</v>
      </c>
      <c r="F206" s="29" t="s">
        <v>400</v>
      </c>
      <c r="G206" s="29">
        <v>-281303.31540615129</v>
      </c>
      <c r="H206" s="29" t="s">
        <v>639</v>
      </c>
      <c r="I206" s="29"/>
      <c r="J206" s="29"/>
      <c r="K206" s="29">
        <v>-101277.9199339312</v>
      </c>
      <c r="L206" s="29">
        <v>-398406.06143899402</v>
      </c>
      <c r="M206" s="29">
        <v>-28309.60979051609</v>
      </c>
      <c r="N206" s="29">
        <v>-28.309609790516081</v>
      </c>
      <c r="O206" s="30"/>
    </row>
    <row r="207" spans="1:15" x14ac:dyDescent="0.2">
      <c r="A207" s="31">
        <v>1750</v>
      </c>
      <c r="B207" s="32">
        <v>1476.85</v>
      </c>
      <c r="C207" s="32" t="s">
        <v>177</v>
      </c>
      <c r="D207" s="32" t="s">
        <v>262</v>
      </c>
      <c r="E207" s="32" t="s">
        <v>399</v>
      </c>
      <c r="F207" s="32" t="s">
        <v>400</v>
      </c>
      <c r="G207" s="32">
        <v>-284884.76255826373</v>
      </c>
      <c r="H207" s="32" t="s">
        <v>401</v>
      </c>
      <c r="I207" s="32"/>
      <c r="J207" s="32"/>
      <c r="K207" s="32">
        <v>-105846.84187457481</v>
      </c>
      <c r="L207" s="32">
        <v>-411562.36634471471</v>
      </c>
      <c r="M207" s="32">
        <v>-27232.395985678999</v>
      </c>
      <c r="N207" s="32">
        <v>-27.232395985678998</v>
      </c>
      <c r="O207" s="33"/>
    </row>
    <row r="208" spans="1:15" x14ac:dyDescent="0.2">
      <c r="A208" s="28">
        <v>1800</v>
      </c>
      <c r="B208" s="29">
        <v>1526.85</v>
      </c>
      <c r="C208" s="29" t="s">
        <v>177</v>
      </c>
      <c r="D208" s="29" t="s">
        <v>262</v>
      </c>
      <c r="E208" s="29" t="s">
        <v>399</v>
      </c>
      <c r="F208" s="29" t="s">
        <v>400</v>
      </c>
      <c r="G208" s="29">
        <v>-288510.84157338273</v>
      </c>
      <c r="H208" s="29" t="s">
        <v>401</v>
      </c>
      <c r="I208" s="29"/>
      <c r="J208" s="29"/>
      <c r="K208" s="29">
        <v>-110460.59529337561</v>
      </c>
      <c r="L208" s="29">
        <v>-424772.08050325222</v>
      </c>
      <c r="M208" s="29">
        <v>-26186.964881453201</v>
      </c>
      <c r="N208" s="29">
        <v>-26.1869648814532</v>
      </c>
      <c r="O208" s="30"/>
    </row>
    <row r="209" spans="1:15" x14ac:dyDescent="0.2">
      <c r="A209" s="31">
        <v>1850</v>
      </c>
      <c r="B209" s="32">
        <v>1576.85</v>
      </c>
      <c r="C209" s="32" t="s">
        <v>177</v>
      </c>
      <c r="D209" s="32" t="s">
        <v>262</v>
      </c>
      <c r="E209" s="32" t="s">
        <v>399</v>
      </c>
      <c r="F209" s="32" t="s">
        <v>400</v>
      </c>
      <c r="G209" s="32">
        <v>-292178.83401774761</v>
      </c>
      <c r="H209" s="32" t="s">
        <v>401</v>
      </c>
      <c r="I209" s="32"/>
      <c r="J209" s="32"/>
      <c r="K209" s="32">
        <v>-115117.9345650079</v>
      </c>
      <c r="L209" s="32">
        <v>-438034.02828497061</v>
      </c>
      <c r="M209" s="32">
        <v>-25178.222978318809</v>
      </c>
      <c r="N209" s="32">
        <v>-25.178222978318811</v>
      </c>
      <c r="O209" s="33"/>
    </row>
    <row r="210" spans="1:15" x14ac:dyDescent="0.2">
      <c r="A210" s="28">
        <v>1900</v>
      </c>
      <c r="B210" s="29">
        <v>1626.85</v>
      </c>
      <c r="C210" s="29" t="s">
        <v>177</v>
      </c>
      <c r="D210" s="29" t="s">
        <v>262</v>
      </c>
      <c r="E210" s="29" t="s">
        <v>399</v>
      </c>
      <c r="F210" s="29" t="s">
        <v>400</v>
      </c>
      <c r="G210" s="29">
        <v>-295888.47789616161</v>
      </c>
      <c r="H210" s="29" t="s">
        <v>401</v>
      </c>
      <c r="I210" s="29"/>
      <c r="J210" s="29"/>
      <c r="K210" s="29">
        <v>-119817.6814199426</v>
      </c>
      <c r="L210" s="29">
        <v>-451347.15612763382</v>
      </c>
      <c r="M210" s="29">
        <v>-24208.979707230352</v>
      </c>
      <c r="N210" s="29">
        <v>-24.208979707230348</v>
      </c>
      <c r="O210" s="30"/>
    </row>
    <row r="211" spans="1:15" x14ac:dyDescent="0.2">
      <c r="A211" s="31">
        <v>800</v>
      </c>
      <c r="B211" s="32">
        <v>526.85</v>
      </c>
      <c r="C211" s="32" t="s">
        <v>177</v>
      </c>
      <c r="D211" s="32" t="s">
        <v>176</v>
      </c>
      <c r="E211" s="32" t="s">
        <v>402</v>
      </c>
      <c r="F211" s="32" t="s">
        <v>267</v>
      </c>
      <c r="G211" s="32">
        <v>-195167.30387544641</v>
      </c>
      <c r="H211" s="32" t="s">
        <v>640</v>
      </c>
      <c r="I211" s="32"/>
      <c r="J211" s="32"/>
      <c r="K211" s="32">
        <v>-33912.572992159046</v>
      </c>
      <c r="L211" s="32">
        <v>-172813.30445913019</v>
      </c>
      <c r="M211" s="32">
        <v>-166050.34756840559</v>
      </c>
      <c r="N211" s="32">
        <v>-166.05034756840561</v>
      </c>
      <c r="O211" s="33"/>
    </row>
    <row r="212" spans="1:15" x14ac:dyDescent="0.2">
      <c r="A212" s="28">
        <v>850</v>
      </c>
      <c r="B212" s="29">
        <v>576.85</v>
      </c>
      <c r="C212" s="29" t="s">
        <v>177</v>
      </c>
      <c r="D212" s="29" t="s">
        <v>176</v>
      </c>
      <c r="E212" s="29" t="s">
        <v>402</v>
      </c>
      <c r="F212" s="29" t="s">
        <v>267</v>
      </c>
      <c r="G212" s="29">
        <v>-197222.30619133159</v>
      </c>
      <c r="H212" s="29" t="s">
        <v>640</v>
      </c>
      <c r="I212" s="29"/>
      <c r="J212" s="29"/>
      <c r="K212" s="29">
        <v>-36899.715722671717</v>
      </c>
      <c r="L212" s="29">
        <v>-184655.76456993731</v>
      </c>
      <c r="M212" s="29">
        <v>-157511.9421887093</v>
      </c>
      <c r="N212" s="29">
        <v>-157.5119421887093</v>
      </c>
      <c r="O212" s="30"/>
    </row>
    <row r="213" spans="1:15" x14ac:dyDescent="0.2">
      <c r="A213" s="31">
        <v>900</v>
      </c>
      <c r="B213" s="32">
        <v>626.85</v>
      </c>
      <c r="C213" s="32" t="s">
        <v>177</v>
      </c>
      <c r="D213" s="32" t="s">
        <v>176</v>
      </c>
      <c r="E213" s="32" t="s">
        <v>402</v>
      </c>
      <c r="F213" s="32" t="s">
        <v>267</v>
      </c>
      <c r="G213" s="32">
        <v>-199357.0148313721</v>
      </c>
      <c r="H213" s="32" t="s">
        <v>640</v>
      </c>
      <c r="I213" s="32"/>
      <c r="J213" s="32"/>
      <c r="K213" s="32">
        <v>-39969.026238955921</v>
      </c>
      <c r="L213" s="32">
        <v>-196598.46464191499</v>
      </c>
      <c r="M213" s="32">
        <v>-149025.87678967</v>
      </c>
      <c r="N213" s="32">
        <v>-149.02587678967001</v>
      </c>
      <c r="O213" s="33"/>
    </row>
    <row r="214" spans="1:15" x14ac:dyDescent="0.2">
      <c r="A214" s="28">
        <v>950</v>
      </c>
      <c r="B214" s="29">
        <v>676.85</v>
      </c>
      <c r="C214" s="29" t="s">
        <v>177</v>
      </c>
      <c r="D214" s="29" t="s">
        <v>176</v>
      </c>
      <c r="E214" s="29" t="s">
        <v>402</v>
      </c>
      <c r="F214" s="29" t="s">
        <v>267</v>
      </c>
      <c r="G214" s="29">
        <v>-201561.82450071661</v>
      </c>
      <c r="H214" s="29" t="s">
        <v>640</v>
      </c>
      <c r="I214" s="29"/>
      <c r="J214" s="29"/>
      <c r="K214" s="29">
        <v>-43116.53145504323</v>
      </c>
      <c r="L214" s="29">
        <v>-208636.66243571491</v>
      </c>
      <c r="M214" s="29">
        <v>-140589.78414119361</v>
      </c>
      <c r="N214" s="29">
        <v>-140.5897841411936</v>
      </c>
      <c r="O214" s="30"/>
    </row>
    <row r="215" spans="1:15" x14ac:dyDescent="0.2">
      <c r="A215" s="31">
        <v>1000</v>
      </c>
      <c r="B215" s="32">
        <v>726.85</v>
      </c>
      <c r="C215" s="32" t="s">
        <v>177</v>
      </c>
      <c r="D215" s="32" t="s">
        <v>176</v>
      </c>
      <c r="E215" s="32" t="s">
        <v>402</v>
      </c>
      <c r="F215" s="32" t="s">
        <v>267</v>
      </c>
      <c r="G215" s="32">
        <v>-203833.563042033</v>
      </c>
      <c r="H215" s="32" t="s">
        <v>640</v>
      </c>
      <c r="I215" s="32"/>
      <c r="J215" s="32"/>
      <c r="K215" s="32">
        <v>-46338.66341131481</v>
      </c>
      <c r="L215" s="32">
        <v>-220766.04114120509</v>
      </c>
      <c r="M215" s="32">
        <v>-132201.56473250239</v>
      </c>
      <c r="N215" s="32">
        <v>-132.20156473250239</v>
      </c>
      <c r="O215" s="33"/>
    </row>
    <row r="216" spans="1:15" x14ac:dyDescent="0.2">
      <c r="A216" s="28">
        <v>1050</v>
      </c>
      <c r="B216" s="29">
        <v>776.85</v>
      </c>
      <c r="C216" s="29" t="s">
        <v>177</v>
      </c>
      <c r="D216" s="29" t="s">
        <v>176</v>
      </c>
      <c r="E216" s="29" t="s">
        <v>402</v>
      </c>
      <c r="F216" s="29" t="s">
        <v>267</v>
      </c>
      <c r="G216" s="29">
        <v>-206169.36681333659</v>
      </c>
      <c r="H216" s="29" t="s">
        <v>640</v>
      </c>
      <c r="I216" s="29"/>
      <c r="J216" s="29"/>
      <c r="K216" s="29">
        <v>-49632.202128356163</v>
      </c>
      <c r="L216" s="29">
        <v>-232982.6508510953</v>
      </c>
      <c r="M216" s="29">
        <v>-123859.34050469731</v>
      </c>
      <c r="N216" s="29">
        <v>-123.8593405046973</v>
      </c>
      <c r="O216" s="30"/>
    </row>
    <row r="217" spans="1:15" x14ac:dyDescent="0.2">
      <c r="A217" s="31">
        <v>1100</v>
      </c>
      <c r="B217" s="32">
        <v>826.85</v>
      </c>
      <c r="C217" s="32" t="s">
        <v>177</v>
      </c>
      <c r="D217" s="32" t="s">
        <v>176</v>
      </c>
      <c r="E217" s="32" t="s">
        <v>402</v>
      </c>
      <c r="F217" s="32" t="s">
        <v>267</v>
      </c>
      <c r="G217" s="32">
        <v>-208566.63816122891</v>
      </c>
      <c r="H217" s="32" t="s">
        <v>640</v>
      </c>
      <c r="I217" s="32"/>
      <c r="J217" s="32"/>
      <c r="K217" s="32">
        <v>-52994.230581280062</v>
      </c>
      <c r="L217" s="32">
        <v>-245282.87268568171</v>
      </c>
      <c r="M217" s="32">
        <v>-115561.4099055431</v>
      </c>
      <c r="N217" s="32">
        <v>-115.5614099055431</v>
      </c>
      <c r="O217" s="33"/>
    </row>
    <row r="218" spans="1:15" x14ac:dyDescent="0.2">
      <c r="A218" s="28">
        <v>1150</v>
      </c>
      <c r="B218" s="29">
        <v>876.85</v>
      </c>
      <c r="C218" s="29" t="s">
        <v>177</v>
      </c>
      <c r="D218" s="29" t="s">
        <v>176</v>
      </c>
      <c r="E218" s="29" t="s">
        <v>402</v>
      </c>
      <c r="F218" s="29" t="s">
        <v>267</v>
      </c>
      <c r="G218" s="29">
        <v>-211024.94593748069</v>
      </c>
      <c r="H218" s="29" t="s">
        <v>641</v>
      </c>
      <c r="I218" s="29"/>
      <c r="J218" s="29"/>
      <c r="K218" s="29">
        <v>-56422.099524574347</v>
      </c>
      <c r="L218" s="29">
        <v>-257663.37461407241</v>
      </c>
      <c r="M218" s="29">
        <v>-107306.22399863759</v>
      </c>
      <c r="N218" s="29">
        <v>-107.30622399863761</v>
      </c>
      <c r="O218" s="30"/>
    </row>
    <row r="219" spans="1:15" x14ac:dyDescent="0.2">
      <c r="A219" s="31">
        <v>1200</v>
      </c>
      <c r="B219" s="32">
        <v>926.85</v>
      </c>
      <c r="C219" s="32" t="s">
        <v>177</v>
      </c>
      <c r="D219" s="32" t="s">
        <v>176</v>
      </c>
      <c r="E219" s="32" t="s">
        <v>402</v>
      </c>
      <c r="F219" s="32" t="s">
        <v>267</v>
      </c>
      <c r="G219" s="32">
        <v>-213552.0449063757</v>
      </c>
      <c r="H219" s="32" t="s">
        <v>641</v>
      </c>
      <c r="I219" s="32"/>
      <c r="J219" s="32"/>
      <c r="K219" s="32">
        <v>-59913.400421959333</v>
      </c>
      <c r="L219" s="32">
        <v>-270121.07914274721</v>
      </c>
      <c r="M219" s="32">
        <v>-99092.366003388772</v>
      </c>
      <c r="N219" s="32">
        <v>-99.092366003388776</v>
      </c>
      <c r="O219" s="33"/>
    </row>
    <row r="220" spans="1:15" x14ac:dyDescent="0.2">
      <c r="A220" s="28">
        <v>1250</v>
      </c>
      <c r="B220" s="29">
        <v>976.85</v>
      </c>
      <c r="C220" s="29" t="s">
        <v>177</v>
      </c>
      <c r="D220" s="29" t="s">
        <v>176</v>
      </c>
      <c r="E220" s="29" t="s">
        <v>402</v>
      </c>
      <c r="F220" s="29" t="s">
        <v>267</v>
      </c>
      <c r="G220" s="29">
        <v>-216133.82306562929</v>
      </c>
      <c r="H220" s="29" t="s">
        <v>641</v>
      </c>
      <c r="I220" s="29"/>
      <c r="J220" s="29"/>
      <c r="K220" s="29">
        <v>-63465.945058059449</v>
      </c>
      <c r="L220" s="29">
        <v>-282653.13758733071</v>
      </c>
      <c r="M220" s="29">
        <v>-90918.453682822874</v>
      </c>
      <c r="N220" s="29">
        <v>-90.918453682822872</v>
      </c>
      <c r="O220" s="30"/>
    </row>
    <row r="221" spans="1:15" x14ac:dyDescent="0.2">
      <c r="A221" s="31">
        <v>1300</v>
      </c>
      <c r="B221" s="32">
        <v>1026.8499999999999</v>
      </c>
      <c r="C221" s="32" t="s">
        <v>177</v>
      </c>
      <c r="D221" s="32" t="s">
        <v>176</v>
      </c>
      <c r="E221" s="32" t="s">
        <v>402</v>
      </c>
      <c r="F221" s="32" t="s">
        <v>267</v>
      </c>
      <c r="G221" s="32">
        <v>-218768.362642792</v>
      </c>
      <c r="H221" s="32" t="s">
        <v>641</v>
      </c>
      <c r="I221" s="32"/>
      <c r="J221" s="32"/>
      <c r="K221" s="32">
        <v>-67077.644558497661</v>
      </c>
      <c r="L221" s="32">
        <v>-295256.90740000032</v>
      </c>
      <c r="M221" s="32">
        <v>-82783.389647304313</v>
      </c>
      <c r="N221" s="32">
        <v>-82.783389647304318</v>
      </c>
      <c r="O221" s="33"/>
    </row>
    <row r="222" spans="1:15" x14ac:dyDescent="0.2">
      <c r="A222" s="28">
        <v>1350</v>
      </c>
      <c r="B222" s="29">
        <v>1076.8499999999999</v>
      </c>
      <c r="C222" s="29" t="s">
        <v>177</v>
      </c>
      <c r="D222" s="29" t="s">
        <v>176</v>
      </c>
      <c r="E222" s="29" t="s">
        <v>402</v>
      </c>
      <c r="F222" s="29" t="s">
        <v>267</v>
      </c>
      <c r="G222" s="29">
        <v>-221453.89804062861</v>
      </c>
      <c r="H222" s="29" t="s">
        <v>637</v>
      </c>
      <c r="I222" s="29"/>
      <c r="J222" s="29"/>
      <c r="K222" s="29">
        <v>-70746.383677897349</v>
      </c>
      <c r="L222" s="29">
        <v>-307929.93227426842</v>
      </c>
      <c r="M222" s="29">
        <v>-74686.533985739574</v>
      </c>
      <c r="N222" s="29">
        <v>-74.686533985739572</v>
      </c>
      <c r="O222" s="30"/>
    </row>
    <row r="223" spans="1:15" x14ac:dyDescent="0.2">
      <c r="A223" s="31">
        <v>1400</v>
      </c>
      <c r="B223" s="32">
        <v>1126.8499999999999</v>
      </c>
      <c r="C223" s="32" t="s">
        <v>177</v>
      </c>
      <c r="D223" s="32" t="s">
        <v>176</v>
      </c>
      <c r="E223" s="32" t="s">
        <v>402</v>
      </c>
      <c r="F223" s="32" t="s">
        <v>267</v>
      </c>
      <c r="G223" s="32">
        <v>-224868.06509133411</v>
      </c>
      <c r="H223" s="32" t="s">
        <v>639</v>
      </c>
      <c r="I223" s="32"/>
      <c r="J223" s="32"/>
      <c r="K223" s="32">
        <v>-74885.755726166361</v>
      </c>
      <c r="L223" s="32">
        <v>-320669.92478441022</v>
      </c>
      <c r="M223" s="32">
        <v>-70550.312482750276</v>
      </c>
      <c r="N223" s="32">
        <v>-70.550312482750272</v>
      </c>
      <c r="O223" s="33"/>
    </row>
    <row r="224" spans="1:15" x14ac:dyDescent="0.2">
      <c r="A224" s="28">
        <v>1450</v>
      </c>
      <c r="B224" s="29">
        <v>1176.8499999999999</v>
      </c>
      <c r="C224" s="29" t="s">
        <v>177</v>
      </c>
      <c r="D224" s="29" t="s">
        <v>176</v>
      </c>
      <c r="E224" s="29" t="s">
        <v>402</v>
      </c>
      <c r="F224" s="29" t="s">
        <v>267</v>
      </c>
      <c r="G224" s="29">
        <v>-228584.67352317559</v>
      </c>
      <c r="H224" s="29" t="s">
        <v>639</v>
      </c>
      <c r="I224" s="29"/>
      <c r="J224" s="29"/>
      <c r="K224" s="29">
        <v>-79154.908297424743</v>
      </c>
      <c r="L224" s="29">
        <v>-333474.75137103949</v>
      </c>
      <c r="M224" s="29">
        <v>-68079.848798476858</v>
      </c>
      <c r="N224" s="29">
        <v>-68.07984879847686</v>
      </c>
      <c r="O224" s="30"/>
    </row>
    <row r="225" spans="1:15" x14ac:dyDescent="0.2">
      <c r="A225" s="31">
        <v>1500</v>
      </c>
      <c r="B225" s="32">
        <v>1226.8499999999999</v>
      </c>
      <c r="C225" s="32" t="s">
        <v>177</v>
      </c>
      <c r="D225" s="32" t="s">
        <v>176</v>
      </c>
      <c r="E225" s="32" t="s">
        <v>402</v>
      </c>
      <c r="F225" s="32" t="s">
        <v>267</v>
      </c>
      <c r="G225" s="32">
        <v>-232349.67649608641</v>
      </c>
      <c r="H225" s="32" t="s">
        <v>639</v>
      </c>
      <c r="I225" s="32"/>
      <c r="J225" s="32"/>
      <c r="K225" s="32">
        <v>-83478.171033076331</v>
      </c>
      <c r="L225" s="32">
        <v>-346342.4195472346</v>
      </c>
      <c r="M225" s="32">
        <v>-65654.196756371297</v>
      </c>
      <c r="N225" s="32">
        <v>-65.654196756371292</v>
      </c>
      <c r="O225" s="33"/>
    </row>
    <row r="226" spans="1:15" x14ac:dyDescent="0.2">
      <c r="A226" s="28">
        <v>1550</v>
      </c>
      <c r="B226" s="29">
        <v>1276.8499999999999</v>
      </c>
      <c r="C226" s="29" t="s">
        <v>177</v>
      </c>
      <c r="D226" s="29" t="s">
        <v>176</v>
      </c>
      <c r="E226" s="29" t="s">
        <v>402</v>
      </c>
      <c r="F226" s="29" t="s">
        <v>267</v>
      </c>
      <c r="G226" s="29">
        <v>-236162.08715553279</v>
      </c>
      <c r="H226" s="29" t="s">
        <v>639</v>
      </c>
      <c r="I226" s="29"/>
      <c r="J226" s="29"/>
      <c r="K226" s="29">
        <v>-87853.739608065473</v>
      </c>
      <c r="L226" s="29">
        <v>-359271.06726446608</v>
      </c>
      <c r="M226" s="29">
        <v>-63275.340599699179</v>
      </c>
      <c r="N226" s="29">
        <v>-63.275340599699177</v>
      </c>
      <c r="O226" s="30"/>
    </row>
    <row r="227" spans="1:15" x14ac:dyDescent="0.2">
      <c r="A227" s="31">
        <v>1600</v>
      </c>
      <c r="B227" s="32">
        <v>1326.85</v>
      </c>
      <c r="C227" s="32" t="s">
        <v>177</v>
      </c>
      <c r="D227" s="32" t="s">
        <v>176</v>
      </c>
      <c r="E227" s="32" t="s">
        <v>402</v>
      </c>
      <c r="F227" s="32" t="s">
        <v>267</v>
      </c>
      <c r="G227" s="32">
        <v>-240021.13563053709</v>
      </c>
      <c r="H227" s="32" t="s">
        <v>639</v>
      </c>
      <c r="I227" s="32"/>
      <c r="J227" s="32"/>
      <c r="K227" s="32">
        <v>-92279.926167273312</v>
      </c>
      <c r="L227" s="32">
        <v>-372258.95443950017</v>
      </c>
      <c r="M227" s="32">
        <v>-60946.092164124129</v>
      </c>
      <c r="N227" s="32">
        <v>-60.946092164124131</v>
      </c>
      <c r="O227" s="33"/>
    </row>
    <row r="228" spans="1:15" x14ac:dyDescent="0.2">
      <c r="A228" s="28">
        <v>1650</v>
      </c>
      <c r="B228" s="29">
        <v>1376.85</v>
      </c>
      <c r="C228" s="29" t="s">
        <v>177</v>
      </c>
      <c r="D228" s="29" t="s">
        <v>176</v>
      </c>
      <c r="E228" s="29" t="s">
        <v>402</v>
      </c>
      <c r="F228" s="29" t="s">
        <v>267</v>
      </c>
      <c r="G228" s="29">
        <v>-243926.3274814834</v>
      </c>
      <c r="H228" s="29" t="s">
        <v>639</v>
      </c>
      <c r="I228" s="29"/>
      <c r="J228" s="29"/>
      <c r="K228" s="29">
        <v>-96755.148398995414</v>
      </c>
      <c r="L228" s="29">
        <v>-385304.45669843513</v>
      </c>
      <c r="M228" s="29">
        <v>-58670.551494106418</v>
      </c>
      <c r="N228" s="29">
        <v>-58.670551494106419</v>
      </c>
      <c r="O228" s="30"/>
    </row>
    <row r="229" spans="1:15" x14ac:dyDescent="0.2">
      <c r="A229" s="31">
        <v>1700</v>
      </c>
      <c r="B229" s="32">
        <v>1426.85</v>
      </c>
      <c r="C229" s="32" t="s">
        <v>177</v>
      </c>
      <c r="D229" s="32" t="s">
        <v>176</v>
      </c>
      <c r="E229" s="32" t="s">
        <v>402</v>
      </c>
      <c r="F229" s="32" t="s">
        <v>267</v>
      </c>
      <c r="G229" s="32">
        <v>-247877.4455412011</v>
      </c>
      <c r="H229" s="32" t="s">
        <v>639</v>
      </c>
      <c r="I229" s="32"/>
      <c r="J229" s="32"/>
      <c r="K229" s="32">
        <v>-101277.9199339312</v>
      </c>
      <c r="L229" s="32">
        <v>-398406.06143899402</v>
      </c>
      <c r="M229" s="32">
        <v>-56454.200894739013</v>
      </c>
      <c r="N229" s="32">
        <v>-56.45420089473901</v>
      </c>
      <c r="O229" s="33"/>
    </row>
    <row r="230" spans="1:15" x14ac:dyDescent="0.2">
      <c r="A230" s="28">
        <v>1750</v>
      </c>
      <c r="B230" s="29">
        <v>1476.85</v>
      </c>
      <c r="C230" s="29" t="s">
        <v>177</v>
      </c>
      <c r="D230" s="29" t="s">
        <v>176</v>
      </c>
      <c r="E230" s="29" t="s">
        <v>402</v>
      </c>
      <c r="F230" s="29" t="s">
        <v>267</v>
      </c>
      <c r="G230" s="29">
        <v>-251874.5514248749</v>
      </c>
      <c r="H230" s="29" t="s">
        <v>401</v>
      </c>
      <c r="I230" s="29"/>
      <c r="J230" s="29"/>
      <c r="K230" s="29">
        <v>-105846.84187457481</v>
      </c>
      <c r="L230" s="29">
        <v>-411562.36634471471</v>
      </c>
      <c r="M230" s="29">
        <v>-54302.418121553033</v>
      </c>
      <c r="N230" s="29">
        <v>-54.302418121553018</v>
      </c>
      <c r="O230" s="30"/>
    </row>
    <row r="231" spans="1:15" x14ac:dyDescent="0.2">
      <c r="A231" s="31">
        <v>1800</v>
      </c>
      <c r="B231" s="32">
        <v>1526.85</v>
      </c>
      <c r="C231" s="32" t="s">
        <v>177</v>
      </c>
      <c r="D231" s="32" t="s">
        <v>176</v>
      </c>
      <c r="E231" s="32" t="s">
        <v>402</v>
      </c>
      <c r="F231" s="32" t="s">
        <v>267</v>
      </c>
      <c r="G231" s="32">
        <v>-255918.2974852123</v>
      </c>
      <c r="H231" s="32" t="s">
        <v>401</v>
      </c>
      <c r="I231" s="32"/>
      <c r="J231" s="32"/>
      <c r="K231" s="32">
        <v>-110460.59529337561</v>
      </c>
      <c r="L231" s="32">
        <v>-424772.08050325222</v>
      </c>
      <c r="M231" s="32">
        <v>-52214.203866023803</v>
      </c>
      <c r="N231" s="32">
        <v>-52.214203866023801</v>
      </c>
      <c r="O231" s="33"/>
    </row>
    <row r="232" spans="1:15" x14ac:dyDescent="0.2">
      <c r="A232" s="28">
        <v>1850</v>
      </c>
      <c r="B232" s="29">
        <v>1576.85</v>
      </c>
      <c r="C232" s="29" t="s">
        <v>177</v>
      </c>
      <c r="D232" s="29" t="s">
        <v>176</v>
      </c>
      <c r="E232" s="29" t="s">
        <v>402</v>
      </c>
      <c r="F232" s="29" t="s">
        <v>267</v>
      </c>
      <c r="G232" s="29">
        <v>-260007.1818209239</v>
      </c>
      <c r="H232" s="29" t="s">
        <v>401</v>
      </c>
      <c r="I232" s="29"/>
      <c r="J232" s="29"/>
      <c r="K232" s="29">
        <v>-115117.9345650079</v>
      </c>
      <c r="L232" s="29">
        <v>-438034.02828497061</v>
      </c>
      <c r="M232" s="29">
        <v>-50199.376928555081</v>
      </c>
      <c r="N232" s="29">
        <v>-50.199376928555083</v>
      </c>
      <c r="O232" s="30"/>
    </row>
    <row r="233" spans="1:15" x14ac:dyDescent="0.2">
      <c r="A233" s="31">
        <v>1900</v>
      </c>
      <c r="B233" s="32">
        <v>1626.85</v>
      </c>
      <c r="C233" s="32" t="s">
        <v>177</v>
      </c>
      <c r="D233" s="32" t="s">
        <v>176</v>
      </c>
      <c r="E233" s="32" t="s">
        <v>402</v>
      </c>
      <c r="F233" s="32" t="s">
        <v>267</v>
      </c>
      <c r="G233" s="32">
        <v>-264141.17520182522</v>
      </c>
      <c r="H233" s="32" t="s">
        <v>401</v>
      </c>
      <c r="I233" s="32"/>
      <c r="J233" s="32"/>
      <c r="K233" s="32">
        <v>-119817.6814199426</v>
      </c>
      <c r="L233" s="32">
        <v>-451347.15612763382</v>
      </c>
      <c r="M233" s="32">
        <v>-48263.557155439397</v>
      </c>
      <c r="N233" s="32">
        <v>-48.263557155439401</v>
      </c>
      <c r="O233" s="33"/>
    </row>
    <row r="234" spans="1:15" x14ac:dyDescent="0.2">
      <c r="A234" s="28">
        <v>800</v>
      </c>
      <c r="B234" s="29">
        <v>526.85</v>
      </c>
      <c r="C234" s="29" t="s">
        <v>205</v>
      </c>
      <c r="D234" s="29" t="s">
        <v>268</v>
      </c>
      <c r="E234" s="29" t="s">
        <v>403</v>
      </c>
      <c r="F234" s="29" t="s">
        <v>404</v>
      </c>
      <c r="G234" s="29">
        <v>-210027.69942982699</v>
      </c>
      <c r="H234" s="29" t="s">
        <v>642</v>
      </c>
      <c r="I234" s="29"/>
      <c r="J234" s="29"/>
      <c r="K234" s="29">
        <v>-33912.572992159046</v>
      </c>
      <c r="L234" s="29">
        <v>-172813.30445913019</v>
      </c>
      <c r="M234" s="29">
        <v>-84304.687055912684</v>
      </c>
      <c r="N234" s="29">
        <v>-84.30468705591268</v>
      </c>
      <c r="O234" s="30"/>
    </row>
    <row r="235" spans="1:15" x14ac:dyDescent="0.2">
      <c r="A235" s="31">
        <v>850</v>
      </c>
      <c r="B235" s="32">
        <v>576.85</v>
      </c>
      <c r="C235" s="32" t="s">
        <v>205</v>
      </c>
      <c r="D235" s="32" t="s">
        <v>268</v>
      </c>
      <c r="E235" s="32" t="s">
        <v>403</v>
      </c>
      <c r="F235" s="32" t="s">
        <v>404</v>
      </c>
      <c r="G235" s="32">
        <v>-212129.65185488269</v>
      </c>
      <c r="H235" s="32" t="s">
        <v>643</v>
      </c>
      <c r="I235" s="32"/>
      <c r="J235" s="32"/>
      <c r="K235" s="32">
        <v>-36899.715722671717</v>
      </c>
      <c r="L235" s="32">
        <v>-184655.76456993731</v>
      </c>
      <c r="M235" s="32">
        <v>-80173.919415966026</v>
      </c>
      <c r="N235" s="32">
        <v>-80.173919415966026</v>
      </c>
      <c r="O235" s="33"/>
    </row>
    <row r="236" spans="1:15" x14ac:dyDescent="0.2">
      <c r="A236" s="28">
        <v>900</v>
      </c>
      <c r="B236" s="29">
        <v>626.85</v>
      </c>
      <c r="C236" s="29" t="s">
        <v>205</v>
      </c>
      <c r="D236" s="29" t="s">
        <v>268</v>
      </c>
      <c r="E236" s="29" t="s">
        <v>403</v>
      </c>
      <c r="F236" s="29" t="s">
        <v>404</v>
      </c>
      <c r="G236" s="29">
        <v>-214308.4378242018</v>
      </c>
      <c r="H236" s="29" t="s">
        <v>643</v>
      </c>
      <c r="I236" s="29"/>
      <c r="J236" s="29"/>
      <c r="K236" s="29">
        <v>-39969.026238955921</v>
      </c>
      <c r="L236" s="29">
        <v>-196598.46464191499</v>
      </c>
      <c r="M236" s="29">
        <v>-76071.626390032819</v>
      </c>
      <c r="N236" s="29">
        <v>-76.071626390032819</v>
      </c>
      <c r="O236" s="30"/>
    </row>
    <row r="237" spans="1:15" x14ac:dyDescent="0.2">
      <c r="A237" s="31">
        <v>950</v>
      </c>
      <c r="B237" s="32">
        <v>676.85</v>
      </c>
      <c r="C237" s="32" t="s">
        <v>205</v>
      </c>
      <c r="D237" s="32" t="s">
        <v>268</v>
      </c>
      <c r="E237" s="32" t="s">
        <v>403</v>
      </c>
      <c r="F237" s="32" t="s">
        <v>404</v>
      </c>
      <c r="G237" s="32">
        <v>-216560.32489503341</v>
      </c>
      <c r="H237" s="32" t="s">
        <v>642</v>
      </c>
      <c r="I237" s="32"/>
      <c r="J237" s="32"/>
      <c r="K237" s="32">
        <v>-43116.53145504323</v>
      </c>
      <c r="L237" s="32">
        <v>-208636.66243571491</v>
      </c>
      <c r="M237" s="32">
        <v>-71996.360642502317</v>
      </c>
      <c r="N237" s="32">
        <v>-71.99636064250231</v>
      </c>
      <c r="O237" s="33"/>
    </row>
    <row r="238" spans="1:15" x14ac:dyDescent="0.2">
      <c r="A238" s="28">
        <v>1000</v>
      </c>
      <c r="B238" s="29">
        <v>726.85</v>
      </c>
      <c r="C238" s="29" t="s">
        <v>205</v>
      </c>
      <c r="D238" s="29" t="s">
        <v>268</v>
      </c>
      <c r="E238" s="29" t="s">
        <v>403</v>
      </c>
      <c r="F238" s="29" t="s">
        <v>404</v>
      </c>
      <c r="G238" s="29">
        <v>-218881.94848750881</v>
      </c>
      <c r="H238" s="29" t="s">
        <v>643</v>
      </c>
      <c r="I238" s="29"/>
      <c r="J238" s="29"/>
      <c r="K238" s="29">
        <v>-46338.66341131481</v>
      </c>
      <c r="L238" s="29">
        <v>-220766.04114120509</v>
      </c>
      <c r="M238" s="29">
        <v>-67946.842576646712</v>
      </c>
      <c r="N238" s="29">
        <v>-67.946842576646716</v>
      </c>
      <c r="O238" s="30"/>
    </row>
    <row r="239" spans="1:15" x14ac:dyDescent="0.2">
      <c r="A239" s="31">
        <v>1050</v>
      </c>
      <c r="B239" s="32">
        <v>776.85</v>
      </c>
      <c r="C239" s="32" t="s">
        <v>205</v>
      </c>
      <c r="D239" s="32" t="s">
        <v>268</v>
      </c>
      <c r="E239" s="32" t="s">
        <v>403</v>
      </c>
      <c r="F239" s="32" t="s">
        <v>404</v>
      </c>
      <c r="G239" s="32">
        <v>-221270.2614610458</v>
      </c>
      <c r="H239" s="32" t="s">
        <v>642</v>
      </c>
      <c r="I239" s="32"/>
      <c r="J239" s="32"/>
      <c r="K239" s="32">
        <v>-49632.202128356163</v>
      </c>
      <c r="L239" s="32">
        <v>-232982.6508510953</v>
      </c>
      <c r="M239" s="32">
        <v>-63921.936405439628</v>
      </c>
      <c r="N239" s="32">
        <v>-63.921936405439631</v>
      </c>
      <c r="O239" s="33"/>
    </row>
    <row r="240" spans="1:15" x14ac:dyDescent="0.2">
      <c r="A240" s="28">
        <v>1100</v>
      </c>
      <c r="B240" s="29">
        <v>826.85</v>
      </c>
      <c r="C240" s="29" t="s">
        <v>205</v>
      </c>
      <c r="D240" s="29" t="s">
        <v>268</v>
      </c>
      <c r="E240" s="29" t="s">
        <v>403</v>
      </c>
      <c r="F240" s="29" t="s">
        <v>404</v>
      </c>
      <c r="G240" s="29">
        <v>-223722.49219937669</v>
      </c>
      <c r="H240" s="29" t="s">
        <v>643</v>
      </c>
      <c r="I240" s="29"/>
      <c r="J240" s="29"/>
      <c r="K240" s="29">
        <v>-52994.230581280062</v>
      </c>
      <c r="L240" s="29">
        <v>-245282.87268568171</v>
      </c>
      <c r="M240" s="29">
        <v>-59920.621971861459</v>
      </c>
      <c r="N240" s="29">
        <v>-59.920621971861458</v>
      </c>
      <c r="O240" s="30"/>
    </row>
    <row r="241" spans="1:15" x14ac:dyDescent="0.2">
      <c r="A241" s="31">
        <v>1150</v>
      </c>
      <c r="B241" s="32">
        <v>876.85</v>
      </c>
      <c r="C241" s="32" t="s">
        <v>205</v>
      </c>
      <c r="D241" s="32" t="s">
        <v>268</v>
      </c>
      <c r="E241" s="32" t="s">
        <v>403</v>
      </c>
      <c r="F241" s="32" t="s">
        <v>404</v>
      </c>
      <c r="G241" s="32">
        <v>-226245.52810778271</v>
      </c>
      <c r="H241" s="32" t="s">
        <v>644</v>
      </c>
      <c r="I241" s="32"/>
      <c r="J241" s="32"/>
      <c r="K241" s="32">
        <v>-56422.099524574347</v>
      </c>
      <c r="L241" s="32">
        <v>-257663.37461407241</v>
      </c>
      <c r="M241" s="32">
        <v>-55979.650397937046</v>
      </c>
      <c r="N241" s="32">
        <v>-55.97965039793705</v>
      </c>
      <c r="O241" s="33"/>
    </row>
    <row r="242" spans="1:15" x14ac:dyDescent="0.2">
      <c r="A242" s="28">
        <v>1200</v>
      </c>
      <c r="B242" s="29">
        <v>926.85</v>
      </c>
      <c r="C242" s="29" t="s">
        <v>205</v>
      </c>
      <c r="D242" s="29" t="s">
        <v>268</v>
      </c>
      <c r="E242" s="29" t="s">
        <v>403</v>
      </c>
      <c r="F242" s="29" t="s">
        <v>404</v>
      </c>
      <c r="G242" s="29">
        <v>-228870.91249562669</v>
      </c>
      <c r="H242" s="29" t="s">
        <v>645</v>
      </c>
      <c r="I242" s="29"/>
      <c r="J242" s="29"/>
      <c r="K242" s="29">
        <v>-59913.400421959333</v>
      </c>
      <c r="L242" s="29">
        <v>-270121.07914274721</v>
      </c>
      <c r="M242" s="29">
        <v>-52233.629311062861</v>
      </c>
      <c r="N242" s="29">
        <v>-52.233629311062863</v>
      </c>
      <c r="O242" s="30"/>
    </row>
    <row r="243" spans="1:15" x14ac:dyDescent="0.2">
      <c r="A243" s="31">
        <v>1250</v>
      </c>
      <c r="B243" s="32">
        <v>976.85</v>
      </c>
      <c r="C243" s="32" t="s">
        <v>205</v>
      </c>
      <c r="D243" s="32" t="s">
        <v>268</v>
      </c>
      <c r="E243" s="32" t="s">
        <v>403</v>
      </c>
      <c r="F243" s="32" t="s">
        <v>404</v>
      </c>
      <c r="G243" s="32">
        <v>-231553.02851370201</v>
      </c>
      <c r="H243" s="32" t="s">
        <v>645</v>
      </c>
      <c r="I243" s="32"/>
      <c r="J243" s="32"/>
      <c r="K243" s="32">
        <v>-63465.945058059449</v>
      </c>
      <c r="L243" s="32">
        <v>-282653.13758733071</v>
      </c>
      <c r="M243" s="32">
        <v>-48507.838158697123</v>
      </c>
      <c r="N243" s="32">
        <v>-48.507838158697133</v>
      </c>
      <c r="O243" s="33"/>
    </row>
    <row r="244" spans="1:15" x14ac:dyDescent="0.2">
      <c r="A244" s="28">
        <v>1300</v>
      </c>
      <c r="B244" s="29">
        <v>1026.8499999999999</v>
      </c>
      <c r="C244" s="29" t="s">
        <v>205</v>
      </c>
      <c r="D244" s="29" t="s">
        <v>268</v>
      </c>
      <c r="E244" s="29" t="s">
        <v>403</v>
      </c>
      <c r="F244" s="29" t="s">
        <v>404</v>
      </c>
      <c r="G244" s="29">
        <v>-234289.92265685351</v>
      </c>
      <c r="H244" s="29" t="s">
        <v>645</v>
      </c>
      <c r="I244" s="29"/>
      <c r="J244" s="29"/>
      <c r="K244" s="29">
        <v>-67077.644558497661</v>
      </c>
      <c r="L244" s="29">
        <v>-295256.90740000032</v>
      </c>
      <c r="M244" s="29">
        <v>-44801.69411324244</v>
      </c>
      <c r="N244" s="29">
        <v>-44.801694113242441</v>
      </c>
      <c r="O244" s="30"/>
    </row>
    <row r="245" spans="1:15" x14ac:dyDescent="0.2">
      <c r="A245" s="31">
        <v>1350</v>
      </c>
      <c r="B245" s="32">
        <v>1076.8499999999999</v>
      </c>
      <c r="C245" s="32" t="s">
        <v>205</v>
      </c>
      <c r="D245" s="32" t="s">
        <v>268</v>
      </c>
      <c r="E245" s="32" t="s">
        <v>403</v>
      </c>
      <c r="F245" s="32" t="s">
        <v>404</v>
      </c>
      <c r="G245" s="32">
        <v>-237079.7865509734</v>
      </c>
      <c r="H245" s="32" t="s">
        <v>645</v>
      </c>
      <c r="I245" s="32"/>
      <c r="J245" s="32"/>
      <c r="K245" s="32">
        <v>-70746.383677897349</v>
      </c>
      <c r="L245" s="32">
        <v>-307929.93227426842</v>
      </c>
      <c r="M245" s="32">
        <v>-41114.848870856113</v>
      </c>
      <c r="N245" s="32">
        <v>-41.114848870856108</v>
      </c>
      <c r="O245" s="33"/>
    </row>
    <row r="246" spans="1:15" x14ac:dyDescent="0.2">
      <c r="A246" s="28">
        <v>1400</v>
      </c>
      <c r="B246" s="29">
        <v>1126.8499999999999</v>
      </c>
      <c r="C246" s="29" t="s">
        <v>205</v>
      </c>
      <c r="D246" s="29" t="s">
        <v>268</v>
      </c>
      <c r="E246" s="29" t="s">
        <v>403</v>
      </c>
      <c r="F246" s="29" t="s">
        <v>404</v>
      </c>
      <c r="G246" s="29">
        <v>-239997.22412845021</v>
      </c>
      <c r="H246" s="29" t="s">
        <v>406</v>
      </c>
      <c r="I246" s="29"/>
      <c r="J246" s="29"/>
      <c r="K246" s="29">
        <v>-74885.755726166361</v>
      </c>
      <c r="L246" s="29">
        <v>-320669.92478441022</v>
      </c>
      <c r="M246" s="29">
        <v>-37336.560440359637</v>
      </c>
      <c r="N246" s="29">
        <v>-37.336560440359627</v>
      </c>
      <c r="O246" s="30"/>
    </row>
    <row r="247" spans="1:15" x14ac:dyDescent="0.2">
      <c r="A247" s="31">
        <v>1450</v>
      </c>
      <c r="B247" s="32">
        <v>1176.8499999999999</v>
      </c>
      <c r="C247" s="32" t="s">
        <v>205</v>
      </c>
      <c r="D247" s="32" t="s">
        <v>268</v>
      </c>
      <c r="E247" s="32" t="s">
        <v>403</v>
      </c>
      <c r="F247" s="32" t="s">
        <v>404</v>
      </c>
      <c r="G247" s="32">
        <v>-243466.62785128519</v>
      </c>
      <c r="H247" s="32" t="s">
        <v>406</v>
      </c>
      <c r="I247" s="32"/>
      <c r="J247" s="32"/>
      <c r="K247" s="32">
        <v>-79154.908297424743</v>
      </c>
      <c r="L247" s="32">
        <v>-333474.75137103949</v>
      </c>
      <c r="M247" s="32">
        <v>-35509.385243952973</v>
      </c>
      <c r="N247" s="32">
        <v>-35.50938524395297</v>
      </c>
      <c r="O247" s="33"/>
    </row>
    <row r="248" spans="1:15" x14ac:dyDescent="0.2">
      <c r="A248" s="28">
        <v>1500</v>
      </c>
      <c r="B248" s="29">
        <v>1226.8499999999999</v>
      </c>
      <c r="C248" s="29" t="s">
        <v>205</v>
      </c>
      <c r="D248" s="29" t="s">
        <v>268</v>
      </c>
      <c r="E248" s="29" t="s">
        <v>403</v>
      </c>
      <c r="F248" s="29" t="s">
        <v>404</v>
      </c>
      <c r="G248" s="29">
        <v>-247025.41430900441</v>
      </c>
      <c r="H248" s="29" t="s">
        <v>406</v>
      </c>
      <c r="I248" s="29"/>
      <c r="J248" s="29"/>
      <c r="K248" s="29">
        <v>-83478.171033076331</v>
      </c>
      <c r="L248" s="29">
        <v>-346342.4195472346</v>
      </c>
      <c r="M248" s="29">
        <v>-33862.521285952767</v>
      </c>
      <c r="N248" s="29">
        <v>-33.862521285952766</v>
      </c>
      <c r="O248" s="30"/>
    </row>
    <row r="249" spans="1:15" x14ac:dyDescent="0.2">
      <c r="A249" s="31">
        <v>1550</v>
      </c>
      <c r="B249" s="32">
        <v>1276.8499999999999</v>
      </c>
      <c r="C249" s="32" t="s">
        <v>205</v>
      </c>
      <c r="D249" s="32" t="s">
        <v>268</v>
      </c>
      <c r="E249" s="32" t="s">
        <v>403</v>
      </c>
      <c r="F249" s="32" t="s">
        <v>404</v>
      </c>
      <c r="G249" s="32">
        <v>-250660.49773973809</v>
      </c>
      <c r="H249" s="32" t="s">
        <v>406</v>
      </c>
      <c r="I249" s="32"/>
      <c r="J249" s="32"/>
      <c r="K249" s="32">
        <v>-87853.739608065473</v>
      </c>
      <c r="L249" s="32">
        <v>-359271.06726446608</v>
      </c>
      <c r="M249" s="32">
        <v>-32349.04293008614</v>
      </c>
      <c r="N249" s="32">
        <v>-32.349042930086142</v>
      </c>
      <c r="O249" s="33"/>
    </row>
    <row r="250" spans="1:15" x14ac:dyDescent="0.2">
      <c r="A250" s="28">
        <v>1600</v>
      </c>
      <c r="B250" s="29">
        <v>1326.85</v>
      </c>
      <c r="C250" s="29" t="s">
        <v>205</v>
      </c>
      <c r="D250" s="29" t="s">
        <v>268</v>
      </c>
      <c r="E250" s="29" t="s">
        <v>403</v>
      </c>
      <c r="F250" s="29" t="s">
        <v>404</v>
      </c>
      <c r="G250" s="29">
        <v>-254363.8160702633</v>
      </c>
      <c r="H250" s="29" t="s">
        <v>406</v>
      </c>
      <c r="I250" s="29"/>
      <c r="J250" s="29"/>
      <c r="K250" s="29">
        <v>-92279.926167273312</v>
      </c>
      <c r="L250" s="29">
        <v>-372258.95443950017</v>
      </c>
      <c r="M250" s="29">
        <v>-30941.775857866742</v>
      </c>
      <c r="N250" s="29">
        <v>-30.941775857866741</v>
      </c>
      <c r="O250" s="30"/>
    </row>
    <row r="251" spans="1:15" x14ac:dyDescent="0.2">
      <c r="A251" s="31">
        <v>1650</v>
      </c>
      <c r="B251" s="32">
        <v>1376.85</v>
      </c>
      <c r="C251" s="32" t="s">
        <v>205</v>
      </c>
      <c r="D251" s="32" t="s">
        <v>268</v>
      </c>
      <c r="E251" s="32" t="s">
        <v>403</v>
      </c>
      <c r="F251" s="32" t="s">
        <v>404</v>
      </c>
      <c r="G251" s="32">
        <v>-258130.136988671</v>
      </c>
      <c r="H251" s="32" t="s">
        <v>406</v>
      </c>
      <c r="I251" s="32"/>
      <c r="J251" s="32"/>
      <c r="K251" s="32">
        <v>-96755.148398995414</v>
      </c>
      <c r="L251" s="32">
        <v>-385304.45669843513</v>
      </c>
      <c r="M251" s="32">
        <v>-29624.55039303179</v>
      </c>
      <c r="N251" s="32">
        <v>-29.624550393031789</v>
      </c>
      <c r="O251" s="33"/>
    </row>
    <row r="252" spans="1:15" x14ac:dyDescent="0.2">
      <c r="A252" s="28">
        <v>1700</v>
      </c>
      <c r="B252" s="29">
        <v>1426.85</v>
      </c>
      <c r="C252" s="29" t="s">
        <v>205</v>
      </c>
      <c r="D252" s="29" t="s">
        <v>268</v>
      </c>
      <c r="E252" s="29" t="s">
        <v>403</v>
      </c>
      <c r="F252" s="29" t="s">
        <v>404</v>
      </c>
      <c r="G252" s="29">
        <v>-261955.9310980982</v>
      </c>
      <c r="H252" s="29" t="s">
        <v>406</v>
      </c>
      <c r="I252" s="29"/>
      <c r="J252" s="29"/>
      <c r="K252" s="29">
        <v>-101277.9199339312</v>
      </c>
      <c r="L252" s="29">
        <v>-398406.06143899402</v>
      </c>
      <c r="M252" s="29">
        <v>-28387.721099248389</v>
      </c>
      <c r="N252" s="29">
        <v>-28.387721099248392</v>
      </c>
      <c r="O252" s="30"/>
    </row>
    <row r="253" spans="1:15" x14ac:dyDescent="0.2">
      <c r="A253" s="31">
        <v>1750</v>
      </c>
      <c r="B253" s="32">
        <v>1476.85</v>
      </c>
      <c r="C253" s="32" t="s">
        <v>205</v>
      </c>
      <c r="D253" s="32" t="s">
        <v>268</v>
      </c>
      <c r="E253" s="32" t="s">
        <v>403</v>
      </c>
      <c r="F253" s="32" t="s">
        <v>404</v>
      </c>
      <c r="G253" s="32">
        <v>-265838.76196876471</v>
      </c>
      <c r="H253" s="32" t="s">
        <v>406</v>
      </c>
      <c r="I253" s="32"/>
      <c r="J253" s="32"/>
      <c r="K253" s="32">
        <v>-105846.84187457481</v>
      </c>
      <c r="L253" s="32">
        <v>-411562.36634471471</v>
      </c>
      <c r="M253" s="32">
        <v>-27225.729281312091</v>
      </c>
      <c r="N253" s="32">
        <v>-27.225729281312091</v>
      </c>
      <c r="O253" s="33"/>
    </row>
    <row r="254" spans="1:15" x14ac:dyDescent="0.2">
      <c r="A254" s="28">
        <v>1800</v>
      </c>
      <c r="B254" s="29">
        <v>1526.85</v>
      </c>
      <c r="C254" s="29" t="s">
        <v>205</v>
      </c>
      <c r="D254" s="29" t="s">
        <v>268</v>
      </c>
      <c r="E254" s="29" t="s">
        <v>403</v>
      </c>
      <c r="F254" s="29" t="s">
        <v>404</v>
      </c>
      <c r="G254" s="29">
        <v>-269776.94278375979</v>
      </c>
      <c r="H254" s="29" t="s">
        <v>406</v>
      </c>
      <c r="I254" s="29"/>
      <c r="J254" s="29"/>
      <c r="K254" s="29">
        <v>-110460.59529337561</v>
      </c>
      <c r="L254" s="29">
        <v>-424772.08050325222</v>
      </c>
      <c r="M254" s="29">
        <v>-26135.726752678169</v>
      </c>
      <c r="N254" s="29">
        <v>-26.13572675267817</v>
      </c>
      <c r="O254" s="30"/>
    </row>
    <row r="255" spans="1:15" x14ac:dyDescent="0.2">
      <c r="A255" s="31">
        <v>1850</v>
      </c>
      <c r="B255" s="32">
        <v>1576.85</v>
      </c>
      <c r="C255" s="32" t="s">
        <v>205</v>
      </c>
      <c r="D255" s="32" t="s">
        <v>268</v>
      </c>
      <c r="E255" s="32" t="s">
        <v>403</v>
      </c>
      <c r="F255" s="32" t="s">
        <v>404</v>
      </c>
      <c r="G255" s="32">
        <v>-273769.32959069841</v>
      </c>
      <c r="H255" s="32" t="s">
        <v>406</v>
      </c>
      <c r="I255" s="32"/>
      <c r="J255" s="32"/>
      <c r="K255" s="32">
        <v>-115117.9345650079</v>
      </c>
      <c r="L255" s="32">
        <v>-438034.02828497061</v>
      </c>
      <c r="M255" s="32">
        <v>-25116.78692069347</v>
      </c>
      <c r="N255" s="32">
        <v>-25.116786920693471</v>
      </c>
      <c r="O255" s="33"/>
    </row>
    <row r="256" spans="1:15" x14ac:dyDescent="0.2">
      <c r="A256" s="28">
        <v>1900</v>
      </c>
      <c r="B256" s="29">
        <v>1626.85</v>
      </c>
      <c r="C256" s="29" t="s">
        <v>205</v>
      </c>
      <c r="D256" s="29" t="s">
        <v>268</v>
      </c>
      <c r="E256" s="29" t="s">
        <v>403</v>
      </c>
      <c r="F256" s="29" t="s">
        <v>404</v>
      </c>
      <c r="G256" s="29">
        <v>-277815.20422220457</v>
      </c>
      <c r="H256" s="29" t="s">
        <v>406</v>
      </c>
      <c r="I256" s="29"/>
      <c r="J256" s="29"/>
      <c r="K256" s="29">
        <v>-119817.6814199426</v>
      </c>
      <c r="L256" s="29">
        <v>-451347.15612763382</v>
      </c>
      <c r="M256" s="29">
        <v>-24169.458160013892</v>
      </c>
      <c r="N256" s="29">
        <v>-24.169458160013889</v>
      </c>
      <c r="O256" s="30"/>
    </row>
    <row r="257" spans="1:15" x14ac:dyDescent="0.2">
      <c r="A257" s="31">
        <v>800</v>
      </c>
      <c r="B257" s="32">
        <v>526.85</v>
      </c>
      <c r="C257" s="32" t="s">
        <v>211</v>
      </c>
      <c r="D257" s="32" t="s">
        <v>272</v>
      </c>
      <c r="E257" s="32" t="s">
        <v>407</v>
      </c>
      <c r="F257" s="32" t="s">
        <v>408</v>
      </c>
      <c r="G257" s="32">
        <v>-220968.8810448602</v>
      </c>
      <c r="H257" s="32" t="s">
        <v>646</v>
      </c>
      <c r="I257" s="32"/>
      <c r="J257" s="32"/>
      <c r="K257" s="32">
        <v>-33912.572992159046</v>
      </c>
      <c r="L257" s="32">
        <v>-172813.30445913019</v>
      </c>
      <c r="M257" s="32">
        <v>-84678.981828463264</v>
      </c>
      <c r="N257" s="32">
        <v>-84.678981828463264</v>
      </c>
      <c r="O257" s="33"/>
    </row>
    <row r="258" spans="1:15" x14ac:dyDescent="0.2">
      <c r="A258" s="28">
        <v>850</v>
      </c>
      <c r="B258" s="29">
        <v>576.85</v>
      </c>
      <c r="C258" s="29" t="s">
        <v>211</v>
      </c>
      <c r="D258" s="29" t="s">
        <v>272</v>
      </c>
      <c r="E258" s="29" t="s">
        <v>407</v>
      </c>
      <c r="F258" s="29" t="s">
        <v>408</v>
      </c>
      <c r="G258" s="29">
        <v>-223196.17632554311</v>
      </c>
      <c r="H258" s="29" t="s">
        <v>646</v>
      </c>
      <c r="I258" s="29"/>
      <c r="J258" s="29"/>
      <c r="K258" s="29">
        <v>-36899.715722671717</v>
      </c>
      <c r="L258" s="29">
        <v>-184655.76456993731</v>
      </c>
      <c r="M258" s="29">
        <v>-80300.556794779608</v>
      </c>
      <c r="N258" s="29">
        <v>-80.30055679477961</v>
      </c>
      <c r="O258" s="30"/>
    </row>
    <row r="259" spans="1:15" x14ac:dyDescent="0.2">
      <c r="A259" s="31">
        <v>900</v>
      </c>
      <c r="B259" s="32">
        <v>626.85</v>
      </c>
      <c r="C259" s="32" t="s">
        <v>211</v>
      </c>
      <c r="D259" s="32" t="s">
        <v>272</v>
      </c>
      <c r="E259" s="32" t="s">
        <v>407</v>
      </c>
      <c r="F259" s="32" t="s">
        <v>408</v>
      </c>
      <c r="G259" s="32">
        <v>-225502.13303856211</v>
      </c>
      <c r="H259" s="32" t="s">
        <v>646</v>
      </c>
      <c r="I259" s="32"/>
      <c r="J259" s="32"/>
      <c r="K259" s="32">
        <v>-39969.026238955921</v>
      </c>
      <c r="L259" s="32">
        <v>-196598.46464191499</v>
      </c>
      <c r="M259" s="32">
        <v>-75949.420945559395</v>
      </c>
      <c r="N259" s="32">
        <v>-75.949420945559396</v>
      </c>
      <c r="O259" s="33"/>
    </row>
    <row r="260" spans="1:15" x14ac:dyDescent="0.2">
      <c r="A260" s="28">
        <v>950</v>
      </c>
      <c r="B260" s="29">
        <v>676.85</v>
      </c>
      <c r="C260" s="29" t="s">
        <v>211</v>
      </c>
      <c r="D260" s="29" t="s">
        <v>272</v>
      </c>
      <c r="E260" s="29" t="s">
        <v>407</v>
      </c>
      <c r="F260" s="29" t="s">
        <v>408</v>
      </c>
      <c r="G260" s="29">
        <v>-227882.88177205381</v>
      </c>
      <c r="H260" s="29" t="s">
        <v>646</v>
      </c>
      <c r="I260" s="29"/>
      <c r="J260" s="29"/>
      <c r="K260" s="29">
        <v>-43116.53145504323</v>
      </c>
      <c r="L260" s="29">
        <v>-208636.66243571491</v>
      </c>
      <c r="M260" s="29">
        <v>-71624.301078613731</v>
      </c>
      <c r="N260" s="29">
        <v>-71.624301078613726</v>
      </c>
      <c r="O260" s="30"/>
    </row>
    <row r="261" spans="1:15" x14ac:dyDescent="0.2">
      <c r="A261" s="31">
        <v>1000</v>
      </c>
      <c r="B261" s="32">
        <v>726.85</v>
      </c>
      <c r="C261" s="32" t="s">
        <v>211</v>
      </c>
      <c r="D261" s="32" t="s">
        <v>272</v>
      </c>
      <c r="E261" s="32" t="s">
        <v>407</v>
      </c>
      <c r="F261" s="32" t="s">
        <v>408</v>
      </c>
      <c r="G261" s="32">
        <v>-230334.93483881079</v>
      </c>
      <c r="H261" s="32" t="s">
        <v>646</v>
      </c>
      <c r="I261" s="32"/>
      <c r="J261" s="32"/>
      <c r="K261" s="32">
        <v>-46338.66341131481</v>
      </c>
      <c r="L261" s="32">
        <v>-220766.04114120509</v>
      </c>
      <c r="M261" s="32">
        <v>-67324.260783368722</v>
      </c>
      <c r="N261" s="32">
        <v>-67.324260783368715</v>
      </c>
      <c r="O261" s="33"/>
    </row>
    <row r="262" spans="1:15" x14ac:dyDescent="0.2">
      <c r="A262" s="28">
        <v>1050</v>
      </c>
      <c r="B262" s="29">
        <v>776.85</v>
      </c>
      <c r="C262" s="29" t="s">
        <v>211</v>
      </c>
      <c r="D262" s="29" t="s">
        <v>272</v>
      </c>
      <c r="E262" s="29" t="s">
        <v>407</v>
      </c>
      <c r="F262" s="29" t="s">
        <v>408</v>
      </c>
      <c r="G262" s="29">
        <v>-232855.13377566889</v>
      </c>
      <c r="H262" s="29" t="s">
        <v>646</v>
      </c>
      <c r="I262" s="29"/>
      <c r="J262" s="29"/>
      <c r="K262" s="29">
        <v>-49632.202128356163</v>
      </c>
      <c r="L262" s="29">
        <v>-232982.6508510953</v>
      </c>
      <c r="M262" s="29">
        <v>-63048.331511899603</v>
      </c>
      <c r="N262" s="29">
        <v>-63.048331511899598</v>
      </c>
      <c r="O262" s="30"/>
    </row>
    <row r="263" spans="1:15" x14ac:dyDescent="0.2">
      <c r="A263" s="31">
        <v>1100</v>
      </c>
      <c r="B263" s="32">
        <v>826.85</v>
      </c>
      <c r="C263" s="32" t="s">
        <v>211</v>
      </c>
      <c r="D263" s="32" t="s">
        <v>272</v>
      </c>
      <c r="E263" s="32" t="s">
        <v>407</v>
      </c>
      <c r="F263" s="32" t="s">
        <v>408</v>
      </c>
      <c r="G263" s="32">
        <v>-235440.6057852103</v>
      </c>
      <c r="H263" s="32" t="s">
        <v>646</v>
      </c>
      <c r="I263" s="32"/>
      <c r="J263" s="32"/>
      <c r="K263" s="32">
        <v>-52994.230581280062</v>
      </c>
      <c r="L263" s="32">
        <v>-245282.87268568171</v>
      </c>
      <c r="M263" s="32">
        <v>-58795.609338308801</v>
      </c>
      <c r="N263" s="32">
        <v>-58.7956093383088</v>
      </c>
      <c r="O263" s="33"/>
    </row>
    <row r="264" spans="1:15" x14ac:dyDescent="0.2">
      <c r="A264" s="28">
        <v>1150</v>
      </c>
      <c r="B264" s="29">
        <v>876.85</v>
      </c>
      <c r="C264" s="29" t="s">
        <v>211</v>
      </c>
      <c r="D264" s="29" t="s">
        <v>272</v>
      </c>
      <c r="E264" s="29" t="s">
        <v>407</v>
      </c>
      <c r="F264" s="29" t="s">
        <v>408</v>
      </c>
      <c r="G264" s="29">
        <v>-238088.7273577959</v>
      </c>
      <c r="H264" s="29" t="s">
        <v>646</v>
      </c>
      <c r="I264" s="29"/>
      <c r="J264" s="29"/>
      <c r="K264" s="29">
        <v>-56422.099524574347</v>
      </c>
      <c r="L264" s="29">
        <v>-257663.37461407241</v>
      </c>
      <c r="M264" s="29">
        <v>-54565.269441037213</v>
      </c>
      <c r="N264" s="29">
        <v>-54.565269441037209</v>
      </c>
      <c r="O264" s="30"/>
    </row>
    <row r="265" spans="1:15" x14ac:dyDescent="0.2">
      <c r="A265" s="31">
        <v>1200</v>
      </c>
      <c r="B265" s="32">
        <v>926.85</v>
      </c>
      <c r="C265" s="32" t="s">
        <v>211</v>
      </c>
      <c r="D265" s="32" t="s">
        <v>272</v>
      </c>
      <c r="E265" s="32" t="s">
        <v>407</v>
      </c>
      <c r="F265" s="32" t="s">
        <v>408</v>
      </c>
      <c r="G265" s="32">
        <v>-240797.09369422321</v>
      </c>
      <c r="H265" s="32" t="s">
        <v>646</v>
      </c>
      <c r="I265" s="32"/>
      <c r="J265" s="32"/>
      <c r="K265" s="32">
        <v>-59913.400421959333</v>
      </c>
      <c r="L265" s="32">
        <v>-270121.07914274721</v>
      </c>
      <c r="M265" s="32">
        <v>-50356.548892255763</v>
      </c>
      <c r="N265" s="32">
        <v>-50.356548892255759</v>
      </c>
      <c r="O265" s="33"/>
    </row>
    <row r="266" spans="1:15" x14ac:dyDescent="0.2">
      <c r="A266" s="28">
        <v>1250</v>
      </c>
      <c r="B266" s="29">
        <v>976.85</v>
      </c>
      <c r="C266" s="29" t="s">
        <v>211</v>
      </c>
      <c r="D266" s="29" t="s">
        <v>272</v>
      </c>
      <c r="E266" s="29" t="s">
        <v>407</v>
      </c>
      <c r="F266" s="29" t="s">
        <v>408</v>
      </c>
      <c r="G266" s="29">
        <v>-243563.4928444089</v>
      </c>
      <c r="H266" s="29" t="s">
        <v>646</v>
      </c>
      <c r="I266" s="29"/>
      <c r="J266" s="29"/>
      <c r="K266" s="29">
        <v>-63465.945058059449</v>
      </c>
      <c r="L266" s="29">
        <v>-282653.13758733071</v>
      </c>
      <c r="M266" s="29">
        <v>-46168.72885685158</v>
      </c>
      <c r="N266" s="29">
        <v>-46.16872885685158</v>
      </c>
      <c r="O266" s="30"/>
    </row>
    <row r="267" spans="1:15" x14ac:dyDescent="0.2">
      <c r="A267" s="31">
        <v>1300</v>
      </c>
      <c r="B267" s="32">
        <v>1026.8499999999999</v>
      </c>
      <c r="C267" s="32" t="s">
        <v>211</v>
      </c>
      <c r="D267" s="32" t="s">
        <v>272</v>
      </c>
      <c r="E267" s="32" t="s">
        <v>407</v>
      </c>
      <c r="F267" s="32" t="s">
        <v>408</v>
      </c>
      <c r="G267" s="32">
        <v>-246385.94484764911</v>
      </c>
      <c r="H267" s="32" t="s">
        <v>647</v>
      </c>
      <c r="I267" s="32"/>
      <c r="J267" s="32"/>
      <c r="K267" s="32">
        <v>-67077.644558497661</v>
      </c>
      <c r="L267" s="32">
        <v>-295256.90740000032</v>
      </c>
      <c r="M267" s="32">
        <v>-42001.468088231748</v>
      </c>
      <c r="N267" s="32">
        <v>-42.001468088231753</v>
      </c>
      <c r="O267" s="33"/>
    </row>
    <row r="268" spans="1:15" x14ac:dyDescent="0.2">
      <c r="A268" s="28">
        <v>1350</v>
      </c>
      <c r="B268" s="29">
        <v>1076.8499999999999</v>
      </c>
      <c r="C268" s="29" t="s">
        <v>211</v>
      </c>
      <c r="D268" s="29" t="s">
        <v>272</v>
      </c>
      <c r="E268" s="29" t="s">
        <v>407</v>
      </c>
      <c r="F268" s="29" t="s">
        <v>408</v>
      </c>
      <c r="G268" s="29">
        <v>-249721.17216246971</v>
      </c>
      <c r="H268" s="29" t="s">
        <v>406</v>
      </c>
      <c r="I268" s="29"/>
      <c r="J268" s="29"/>
      <c r="K268" s="29">
        <v>-70746.383677897349</v>
      </c>
      <c r="L268" s="29">
        <v>-307929.93227426842</v>
      </c>
      <c r="M268" s="29">
        <v>-39688.858514507527</v>
      </c>
      <c r="N268" s="29">
        <v>-39.688858514507537</v>
      </c>
      <c r="O268" s="30"/>
    </row>
    <row r="269" spans="1:15" x14ac:dyDescent="0.2">
      <c r="A269" s="31">
        <v>1400</v>
      </c>
      <c r="B269" s="32">
        <v>1126.8499999999999</v>
      </c>
      <c r="C269" s="32" t="s">
        <v>211</v>
      </c>
      <c r="D269" s="32" t="s">
        <v>272</v>
      </c>
      <c r="E269" s="32" t="s">
        <v>407</v>
      </c>
      <c r="F269" s="32" t="s">
        <v>408</v>
      </c>
      <c r="G269" s="32">
        <v>-253532.2441009389</v>
      </c>
      <c r="H269" s="32" t="s">
        <v>406</v>
      </c>
      <c r="I269" s="32"/>
      <c r="J269" s="32"/>
      <c r="K269" s="32">
        <v>-74885.755726166361</v>
      </c>
      <c r="L269" s="32">
        <v>-320669.92478441022</v>
      </c>
      <c r="M269" s="32">
        <v>-38674.3096173862</v>
      </c>
      <c r="N269" s="32">
        <v>-38.6743096173862</v>
      </c>
      <c r="O269" s="33"/>
    </row>
    <row r="270" spans="1:15" x14ac:dyDescent="0.2">
      <c r="A270" s="28">
        <v>1450</v>
      </c>
      <c r="B270" s="29">
        <v>1176.8499999999999</v>
      </c>
      <c r="C270" s="29" t="s">
        <v>211</v>
      </c>
      <c r="D270" s="29" t="s">
        <v>272</v>
      </c>
      <c r="E270" s="29" t="s">
        <v>407</v>
      </c>
      <c r="F270" s="29" t="s">
        <v>408</v>
      </c>
      <c r="G270" s="29">
        <v>-257394.41735909719</v>
      </c>
      <c r="H270" s="29" t="s">
        <v>406</v>
      </c>
      <c r="I270" s="29"/>
      <c r="J270" s="29"/>
      <c r="K270" s="29">
        <v>-79154.908297424743</v>
      </c>
      <c r="L270" s="29">
        <v>-333474.75137103949</v>
      </c>
      <c r="M270" s="29">
        <v>-37604.100780782413</v>
      </c>
      <c r="N270" s="29">
        <v>-37.604100780782403</v>
      </c>
      <c r="O270" s="30"/>
    </row>
    <row r="271" spans="1:15" x14ac:dyDescent="0.2">
      <c r="A271" s="31">
        <v>1500</v>
      </c>
      <c r="B271" s="32">
        <v>1226.8499999999999</v>
      </c>
      <c r="C271" s="32" t="s">
        <v>211</v>
      </c>
      <c r="D271" s="32" t="s">
        <v>272</v>
      </c>
      <c r="E271" s="32" t="s">
        <v>407</v>
      </c>
      <c r="F271" s="32" t="s">
        <v>408</v>
      </c>
      <c r="G271" s="32">
        <v>-261306.47176630431</v>
      </c>
      <c r="H271" s="32" t="s">
        <v>406</v>
      </c>
      <c r="I271" s="32"/>
      <c r="J271" s="32"/>
      <c r="K271" s="32">
        <v>-83478.171033076331</v>
      </c>
      <c r="L271" s="32">
        <v>-346342.4195472346</v>
      </c>
      <c r="M271" s="32">
        <v>-36553.127646109788</v>
      </c>
      <c r="N271" s="32">
        <v>-36.553127646109793</v>
      </c>
      <c r="O271" s="33"/>
    </row>
    <row r="272" spans="1:15" x14ac:dyDescent="0.2">
      <c r="A272" s="28">
        <v>1550</v>
      </c>
      <c r="B272" s="29">
        <v>1276.8499999999999</v>
      </c>
      <c r="C272" s="29" t="s">
        <v>211</v>
      </c>
      <c r="D272" s="29" t="s">
        <v>272</v>
      </c>
      <c r="E272" s="29" t="s">
        <v>407</v>
      </c>
      <c r="F272" s="29" t="s">
        <v>408</v>
      </c>
      <c r="G272" s="29">
        <v>-265267.31936968752</v>
      </c>
      <c r="H272" s="29" t="s">
        <v>406</v>
      </c>
      <c r="I272" s="29"/>
      <c r="J272" s="29"/>
      <c r="K272" s="29">
        <v>-87853.739608065473</v>
      </c>
      <c r="L272" s="29">
        <v>-359271.06726446608</v>
      </c>
      <c r="M272" s="29">
        <v>-35522.681362921488</v>
      </c>
      <c r="N272" s="29">
        <v>-35.522681362921489</v>
      </c>
      <c r="O272" s="30"/>
    </row>
    <row r="273" spans="1:15" x14ac:dyDescent="0.2">
      <c r="A273" s="31">
        <v>1600</v>
      </c>
      <c r="B273" s="32">
        <v>1326.85</v>
      </c>
      <c r="C273" s="32" t="s">
        <v>211</v>
      </c>
      <c r="D273" s="32" t="s">
        <v>272</v>
      </c>
      <c r="E273" s="32" t="s">
        <v>407</v>
      </c>
      <c r="F273" s="32" t="s">
        <v>408</v>
      </c>
      <c r="G273" s="32">
        <v>-269276.0000473797</v>
      </c>
      <c r="H273" s="32" t="s">
        <v>406</v>
      </c>
      <c r="I273" s="32"/>
      <c r="J273" s="32"/>
      <c r="K273" s="32">
        <v>-92279.926167273312</v>
      </c>
      <c r="L273" s="32">
        <v>-372258.95443950017</v>
      </c>
      <c r="M273" s="32">
        <v>-34514.203760478413</v>
      </c>
      <c r="N273" s="32">
        <v>-34.514203760478409</v>
      </c>
      <c r="O273" s="33"/>
    </row>
    <row r="274" spans="1:15" x14ac:dyDescent="0.2">
      <c r="A274" s="28">
        <v>1650</v>
      </c>
      <c r="B274" s="29">
        <v>1376.85</v>
      </c>
      <c r="C274" s="29" t="s">
        <v>211</v>
      </c>
      <c r="D274" s="29" t="s">
        <v>272</v>
      </c>
      <c r="E274" s="29" t="s">
        <v>407</v>
      </c>
      <c r="F274" s="29" t="s">
        <v>408</v>
      </c>
      <c r="G274" s="29">
        <v>-273331.67947571882</v>
      </c>
      <c r="H274" s="29" t="s">
        <v>406</v>
      </c>
      <c r="I274" s="29"/>
      <c r="J274" s="29"/>
      <c r="K274" s="29">
        <v>-96755.148398995414</v>
      </c>
      <c r="L274" s="29">
        <v>-385304.45669843513</v>
      </c>
      <c r="M274" s="29">
        <v>-33529.309920305852</v>
      </c>
      <c r="N274" s="29">
        <v>-33.529309920305849</v>
      </c>
      <c r="O274" s="30"/>
    </row>
    <row r="275" spans="1:15" x14ac:dyDescent="0.2">
      <c r="A275" s="31">
        <v>1700</v>
      </c>
      <c r="B275" s="32">
        <v>1426.85</v>
      </c>
      <c r="C275" s="32" t="s">
        <v>211</v>
      </c>
      <c r="D275" s="32" t="s">
        <v>272</v>
      </c>
      <c r="E275" s="32" t="s">
        <v>407</v>
      </c>
      <c r="F275" s="32" t="s">
        <v>408</v>
      </c>
      <c r="G275" s="32">
        <v>-277433.64940993092</v>
      </c>
      <c r="H275" s="32" t="s">
        <v>406</v>
      </c>
      <c r="I275" s="32"/>
      <c r="J275" s="32"/>
      <c r="K275" s="32">
        <v>-101277.9199339312</v>
      </c>
      <c r="L275" s="32">
        <v>-398406.06143899402</v>
      </c>
      <c r="M275" s="32">
        <v>-32569.815576045541</v>
      </c>
      <c r="N275" s="32">
        <v>-32.569815576045542</v>
      </c>
      <c r="O275" s="33"/>
    </row>
    <row r="276" spans="1:15" x14ac:dyDescent="0.2">
      <c r="A276" s="28">
        <v>1750</v>
      </c>
      <c r="B276" s="29">
        <v>1476.85</v>
      </c>
      <c r="C276" s="29" t="s">
        <v>211</v>
      </c>
      <c r="D276" s="29" t="s">
        <v>272</v>
      </c>
      <c r="E276" s="29" t="s">
        <v>407</v>
      </c>
      <c r="F276" s="29" t="s">
        <v>408</v>
      </c>
      <c r="G276" s="29">
        <v>-281581.3303579049</v>
      </c>
      <c r="H276" s="29" t="s">
        <v>406</v>
      </c>
      <c r="I276" s="29"/>
      <c r="J276" s="29"/>
      <c r="K276" s="29">
        <v>-105846.84187457481</v>
      </c>
      <c r="L276" s="29">
        <v>-411562.36634471471</v>
      </c>
      <c r="M276" s="29">
        <v>-31637.77006005892</v>
      </c>
      <c r="N276" s="29">
        <v>-31.637770060058919</v>
      </c>
      <c r="O276" s="30"/>
    </row>
    <row r="277" spans="1:15" x14ac:dyDescent="0.2">
      <c r="A277" s="31">
        <v>1800</v>
      </c>
      <c r="B277" s="32">
        <v>1526.85</v>
      </c>
      <c r="C277" s="32" t="s">
        <v>211</v>
      </c>
      <c r="D277" s="32" t="s">
        <v>272</v>
      </c>
      <c r="E277" s="32" t="s">
        <v>407</v>
      </c>
      <c r="F277" s="32" t="s">
        <v>408</v>
      </c>
      <c r="G277" s="32">
        <v>-285774.27683870599</v>
      </c>
      <c r="H277" s="32" t="s">
        <v>406</v>
      </c>
      <c r="I277" s="32"/>
      <c r="J277" s="32"/>
      <c r="K277" s="32">
        <v>-110460.59529337561</v>
      </c>
      <c r="L277" s="32">
        <v>-424772.08050325222</v>
      </c>
      <c r="M277" s="32">
        <v>-30735.495877292939</v>
      </c>
      <c r="N277" s="32">
        <v>-30.735495877292941</v>
      </c>
      <c r="O277" s="33"/>
    </row>
    <row r="278" spans="1:15" x14ac:dyDescent="0.2">
      <c r="A278" s="28">
        <v>1850</v>
      </c>
      <c r="B278" s="29">
        <v>1576.85</v>
      </c>
      <c r="C278" s="29" t="s">
        <v>211</v>
      </c>
      <c r="D278" s="29" t="s">
        <v>272</v>
      </c>
      <c r="E278" s="29" t="s">
        <v>407</v>
      </c>
      <c r="F278" s="29" t="s">
        <v>408</v>
      </c>
      <c r="G278" s="29">
        <v>-290012.185356248</v>
      </c>
      <c r="H278" s="29" t="s">
        <v>406</v>
      </c>
      <c r="I278" s="29"/>
      <c r="J278" s="29"/>
      <c r="K278" s="29">
        <v>-115117.9345650079</v>
      </c>
      <c r="L278" s="29">
        <v>-438034.02828497061</v>
      </c>
      <c r="M278" s="29">
        <v>-29865.635676969308</v>
      </c>
      <c r="N278" s="29">
        <v>-29.865635676969308</v>
      </c>
      <c r="O278" s="30"/>
    </row>
    <row r="279" spans="1:15" x14ac:dyDescent="0.2">
      <c r="A279" s="31">
        <v>1900</v>
      </c>
      <c r="B279" s="32">
        <v>1626.85</v>
      </c>
      <c r="C279" s="32" t="s">
        <v>211</v>
      </c>
      <c r="D279" s="32" t="s">
        <v>272</v>
      </c>
      <c r="E279" s="32" t="s">
        <v>407</v>
      </c>
      <c r="F279" s="32" t="s">
        <v>408</v>
      </c>
      <c r="G279" s="32">
        <v>-294294.91485428321</v>
      </c>
      <c r="H279" s="32" t="s">
        <v>406</v>
      </c>
      <c r="I279" s="32"/>
      <c r="J279" s="32"/>
      <c r="K279" s="32">
        <v>-119817.6814199426</v>
      </c>
      <c r="L279" s="32">
        <v>-451347.15612763382</v>
      </c>
      <c r="M279" s="32">
        <v>-29031.245889046699</v>
      </c>
      <c r="N279" s="32">
        <v>-29.031245889046691</v>
      </c>
      <c r="O279" s="33"/>
    </row>
    <row r="280" spans="1:15" x14ac:dyDescent="0.2">
      <c r="A280" s="28">
        <v>800</v>
      </c>
      <c r="B280" s="29">
        <v>526.85</v>
      </c>
      <c r="C280" s="29" t="s">
        <v>213</v>
      </c>
      <c r="D280" s="29" t="s">
        <v>275</v>
      </c>
      <c r="E280" s="29" t="s">
        <v>410</v>
      </c>
      <c r="F280" s="29" t="s">
        <v>411</v>
      </c>
      <c r="G280" s="29">
        <v>-272421.90281579591</v>
      </c>
      <c r="H280" s="29" t="s">
        <v>648</v>
      </c>
      <c r="I280" s="29"/>
      <c r="J280" s="29"/>
      <c r="K280" s="29">
        <v>-33912.572992159046</v>
      </c>
      <c r="L280" s="29">
        <v>-172813.30445913019</v>
      </c>
      <c r="M280" s="29">
        <v>-83185.433387409663</v>
      </c>
      <c r="N280" s="29">
        <v>-83.18543338740966</v>
      </c>
      <c r="O280" s="30"/>
    </row>
    <row r="281" spans="1:15" x14ac:dyDescent="0.2">
      <c r="A281" s="31">
        <v>850</v>
      </c>
      <c r="B281" s="32">
        <v>576.85</v>
      </c>
      <c r="C281" s="32" t="s">
        <v>213</v>
      </c>
      <c r="D281" s="32" t="s">
        <v>275</v>
      </c>
      <c r="E281" s="32" t="s">
        <v>410</v>
      </c>
      <c r="F281" s="32" t="s">
        <v>411</v>
      </c>
      <c r="G281" s="32">
        <v>-274526.46327444329</v>
      </c>
      <c r="H281" s="32" t="s">
        <v>648</v>
      </c>
      <c r="I281" s="32"/>
      <c r="J281" s="32"/>
      <c r="K281" s="32">
        <v>-36899.715722671717</v>
      </c>
      <c r="L281" s="32">
        <v>-184655.76456993731</v>
      </c>
      <c r="M281" s="32">
        <v>-78915.645603031153</v>
      </c>
      <c r="N281" s="32">
        <v>-78.915645603031152</v>
      </c>
      <c r="O281" s="33"/>
    </row>
    <row r="282" spans="1:15" x14ac:dyDescent="0.2">
      <c r="A282" s="28">
        <v>900</v>
      </c>
      <c r="B282" s="29">
        <v>626.85</v>
      </c>
      <c r="C282" s="29" t="s">
        <v>213</v>
      </c>
      <c r="D282" s="29" t="s">
        <v>275</v>
      </c>
      <c r="E282" s="29" t="s">
        <v>410</v>
      </c>
      <c r="F282" s="29" t="s">
        <v>411</v>
      </c>
      <c r="G282" s="29">
        <v>-276706.19685472682</v>
      </c>
      <c r="H282" s="29" t="s">
        <v>648</v>
      </c>
      <c r="I282" s="29"/>
      <c r="J282" s="29"/>
      <c r="K282" s="29">
        <v>-39969.026238955921</v>
      </c>
      <c r="L282" s="29">
        <v>-196598.46464191499</v>
      </c>
      <c r="M282" s="29">
        <v>-74672.025591092883</v>
      </c>
      <c r="N282" s="29">
        <v>-74.672025591092876</v>
      </c>
      <c r="O282" s="30"/>
    </row>
    <row r="283" spans="1:15" x14ac:dyDescent="0.2">
      <c r="A283" s="31">
        <v>950</v>
      </c>
      <c r="B283" s="32">
        <v>676.85</v>
      </c>
      <c r="C283" s="32" t="s">
        <v>213</v>
      </c>
      <c r="D283" s="32" t="s">
        <v>275</v>
      </c>
      <c r="E283" s="32" t="s">
        <v>410</v>
      </c>
      <c r="F283" s="32" t="s">
        <v>411</v>
      </c>
      <c r="G283" s="32">
        <v>-278957.50419100939</v>
      </c>
      <c r="H283" s="32" t="s">
        <v>648</v>
      </c>
      <c r="I283" s="32"/>
      <c r="J283" s="32"/>
      <c r="K283" s="32">
        <v>-43116.53145504323</v>
      </c>
      <c r="L283" s="32">
        <v>-208636.66243571491</v>
      </c>
      <c r="M283" s="32">
        <v>-70453.39590694895</v>
      </c>
      <c r="N283" s="32">
        <v>-70.453395906948955</v>
      </c>
      <c r="O283" s="33"/>
    </row>
    <row r="284" spans="1:15" x14ac:dyDescent="0.2">
      <c r="A284" s="28">
        <v>1000</v>
      </c>
      <c r="B284" s="29">
        <v>726.85</v>
      </c>
      <c r="C284" s="29" t="s">
        <v>213</v>
      </c>
      <c r="D284" s="29" t="s">
        <v>275</v>
      </c>
      <c r="E284" s="29" t="s">
        <v>410</v>
      </c>
      <c r="F284" s="29" t="s">
        <v>411</v>
      </c>
      <c r="G284" s="29">
        <v>-281277.13917133171</v>
      </c>
      <c r="H284" s="29" t="s">
        <v>648</v>
      </c>
      <c r="I284" s="29"/>
      <c r="J284" s="29"/>
      <c r="K284" s="29">
        <v>-46338.66341131481</v>
      </c>
      <c r="L284" s="29">
        <v>-220766.04114120509</v>
      </c>
      <c r="M284" s="29">
        <v>-66258.706596992211</v>
      </c>
      <c r="N284" s="29">
        <v>-66.258706596992212</v>
      </c>
      <c r="O284" s="30"/>
    </row>
    <row r="285" spans="1:15" x14ac:dyDescent="0.2">
      <c r="A285" s="31">
        <v>1050</v>
      </c>
      <c r="B285" s="32">
        <v>776.85</v>
      </c>
      <c r="C285" s="32" t="s">
        <v>213</v>
      </c>
      <c r="D285" s="32" t="s">
        <v>275</v>
      </c>
      <c r="E285" s="32" t="s">
        <v>410</v>
      </c>
      <c r="F285" s="32" t="s">
        <v>411</v>
      </c>
      <c r="G285" s="32">
        <v>-283662.16071571718</v>
      </c>
      <c r="H285" s="32" t="s">
        <v>648</v>
      </c>
      <c r="I285" s="32"/>
      <c r="J285" s="32"/>
      <c r="K285" s="32">
        <v>-49632.202128356163</v>
      </c>
      <c r="L285" s="32">
        <v>-232982.6508510953</v>
      </c>
      <c r="M285" s="32">
        <v>-62087.018443321809</v>
      </c>
      <c r="N285" s="32">
        <v>-62.08701844332181</v>
      </c>
      <c r="O285" s="33"/>
    </row>
    <row r="286" spans="1:15" x14ac:dyDescent="0.2">
      <c r="A286" s="28">
        <v>1100</v>
      </c>
      <c r="B286" s="29">
        <v>826.85</v>
      </c>
      <c r="C286" s="29" t="s">
        <v>213</v>
      </c>
      <c r="D286" s="29" t="s">
        <v>275</v>
      </c>
      <c r="E286" s="29" t="s">
        <v>410</v>
      </c>
      <c r="F286" s="29" t="s">
        <v>411</v>
      </c>
      <c r="G286" s="29">
        <v>-286109.8926799288</v>
      </c>
      <c r="H286" s="29" t="s">
        <v>648</v>
      </c>
      <c r="I286" s="29"/>
      <c r="J286" s="29"/>
      <c r="K286" s="29">
        <v>-52994.230581280062</v>
      </c>
      <c r="L286" s="29">
        <v>-245282.87268568171</v>
      </c>
      <c r="M286" s="29">
        <v>-57937.480491150644</v>
      </c>
      <c r="N286" s="29">
        <v>-57.937480491150637</v>
      </c>
      <c r="O286" s="30"/>
    </row>
    <row r="287" spans="1:15" x14ac:dyDescent="0.2">
      <c r="A287" s="31">
        <v>1150</v>
      </c>
      <c r="B287" s="32">
        <v>876.85</v>
      </c>
      <c r="C287" s="32" t="s">
        <v>213</v>
      </c>
      <c r="D287" s="32" t="s">
        <v>275</v>
      </c>
      <c r="E287" s="32" t="s">
        <v>410</v>
      </c>
      <c r="F287" s="32" t="s">
        <v>411</v>
      </c>
      <c r="G287" s="32">
        <v>-288617.89030880621</v>
      </c>
      <c r="H287" s="32" t="s">
        <v>648</v>
      </c>
      <c r="I287" s="32"/>
      <c r="J287" s="32"/>
      <c r="K287" s="32">
        <v>-56422.099524574347</v>
      </c>
      <c r="L287" s="32">
        <v>-257663.37461407241</v>
      </c>
      <c r="M287" s="32">
        <v>-53809.31607152475</v>
      </c>
      <c r="N287" s="32">
        <v>-53.809316071524748</v>
      </c>
      <c r="O287" s="33"/>
    </row>
    <row r="288" spans="1:15" x14ac:dyDescent="0.2">
      <c r="A288" s="28">
        <v>1200</v>
      </c>
      <c r="B288" s="29">
        <v>926.85</v>
      </c>
      <c r="C288" s="29" t="s">
        <v>213</v>
      </c>
      <c r="D288" s="29" t="s">
        <v>275</v>
      </c>
      <c r="E288" s="29" t="s">
        <v>410</v>
      </c>
      <c r="F288" s="29" t="s">
        <v>411</v>
      </c>
      <c r="G288" s="29">
        <v>-291183.91199691402</v>
      </c>
      <c r="H288" s="29" t="s">
        <v>648</v>
      </c>
      <c r="I288" s="29"/>
      <c r="J288" s="29"/>
      <c r="K288" s="29">
        <v>-59913.400421959333</v>
      </c>
      <c r="L288" s="29">
        <v>-270121.07914274721</v>
      </c>
      <c r="M288" s="29">
        <v>-49701.806219973601</v>
      </c>
      <c r="N288" s="29">
        <v>-49.701806219973598</v>
      </c>
      <c r="O288" s="30"/>
    </row>
    <row r="289" spans="1:15" x14ac:dyDescent="0.2">
      <c r="A289" s="31">
        <v>1250</v>
      </c>
      <c r="B289" s="32">
        <v>976.85</v>
      </c>
      <c r="C289" s="32" t="s">
        <v>213</v>
      </c>
      <c r="D289" s="32" t="s">
        <v>275</v>
      </c>
      <c r="E289" s="32" t="s">
        <v>410</v>
      </c>
      <c r="F289" s="32" t="s">
        <v>411</v>
      </c>
      <c r="G289" s="32">
        <v>-293805.89537488902</v>
      </c>
      <c r="H289" s="32" t="s">
        <v>648</v>
      </c>
      <c r="I289" s="32"/>
      <c r="J289" s="32"/>
      <c r="K289" s="32">
        <v>-63465.945058059449</v>
      </c>
      <c r="L289" s="32">
        <v>-282653.13758733071</v>
      </c>
      <c r="M289" s="32">
        <v>-45614.272399356822</v>
      </c>
      <c r="N289" s="32">
        <v>-45.614272399356821</v>
      </c>
      <c r="O289" s="33"/>
    </row>
    <row r="290" spans="1:15" x14ac:dyDescent="0.2">
      <c r="A290" s="28">
        <v>1300</v>
      </c>
      <c r="B290" s="29">
        <v>1026.8499999999999</v>
      </c>
      <c r="C290" s="29" t="s">
        <v>213</v>
      </c>
      <c r="D290" s="29" t="s">
        <v>275</v>
      </c>
      <c r="E290" s="29" t="s">
        <v>410</v>
      </c>
      <c r="F290" s="29" t="s">
        <v>411</v>
      </c>
      <c r="G290" s="29">
        <v>-296481.93694264418</v>
      </c>
      <c r="H290" s="29" t="s">
        <v>648</v>
      </c>
      <c r="I290" s="29"/>
      <c r="J290" s="29"/>
      <c r="K290" s="29">
        <v>-67077.644558497661</v>
      </c>
      <c r="L290" s="29">
        <v>-295256.90740000032</v>
      </c>
      <c r="M290" s="29">
        <v>-41546.165865281131</v>
      </c>
      <c r="N290" s="29">
        <v>-41.546165865281132</v>
      </c>
      <c r="O290" s="30"/>
    </row>
    <row r="291" spans="1:15" x14ac:dyDescent="0.2">
      <c r="A291" s="31">
        <v>1350</v>
      </c>
      <c r="B291" s="32">
        <v>1076.8499999999999</v>
      </c>
      <c r="C291" s="32" t="s">
        <v>213</v>
      </c>
      <c r="D291" s="32" t="s">
        <v>275</v>
      </c>
      <c r="E291" s="32" t="s">
        <v>410</v>
      </c>
      <c r="F291" s="32" t="s">
        <v>411</v>
      </c>
      <c r="G291" s="32">
        <v>-299210.27462832688</v>
      </c>
      <c r="H291" s="32" t="s">
        <v>648</v>
      </c>
      <c r="I291" s="32"/>
      <c r="J291" s="32"/>
      <c r="K291" s="32">
        <v>-70746.383677897349</v>
      </c>
      <c r="L291" s="32">
        <v>-307929.93227426842</v>
      </c>
      <c r="M291" s="32">
        <v>-37497.166606681421</v>
      </c>
      <c r="N291" s="32">
        <v>-37.497166606681418</v>
      </c>
      <c r="O291" s="33"/>
    </row>
    <row r="292" spans="1:15" x14ac:dyDescent="0.2">
      <c r="A292" s="28">
        <v>1400</v>
      </c>
      <c r="B292" s="29">
        <v>1126.8499999999999</v>
      </c>
      <c r="C292" s="29" t="s">
        <v>213</v>
      </c>
      <c r="D292" s="29" t="s">
        <v>275</v>
      </c>
      <c r="E292" s="29" t="s">
        <v>410</v>
      </c>
      <c r="F292" s="29" t="s">
        <v>411</v>
      </c>
      <c r="G292" s="29">
        <v>-302371.57335378742</v>
      </c>
      <c r="H292" s="29" t="s">
        <v>412</v>
      </c>
      <c r="I292" s="29"/>
      <c r="J292" s="29"/>
      <c r="K292" s="29">
        <v>-74885.755726166361</v>
      </c>
      <c r="L292" s="29">
        <v>-320669.92478441022</v>
      </c>
      <c r="M292" s="29">
        <v>-34830.431955809938</v>
      </c>
      <c r="N292" s="29">
        <v>-34.830431955809942</v>
      </c>
      <c r="O292" s="30"/>
    </row>
    <row r="293" spans="1:15" x14ac:dyDescent="0.2">
      <c r="A293" s="31">
        <v>1450</v>
      </c>
      <c r="B293" s="32">
        <v>1176.8499999999999</v>
      </c>
      <c r="C293" s="32" t="s">
        <v>213</v>
      </c>
      <c r="D293" s="32" t="s">
        <v>275</v>
      </c>
      <c r="E293" s="32" t="s">
        <v>410</v>
      </c>
      <c r="F293" s="32" t="s">
        <v>411</v>
      </c>
      <c r="G293" s="32">
        <v>-305875.55739066069</v>
      </c>
      <c r="H293" s="32" t="s">
        <v>412</v>
      </c>
      <c r="I293" s="32"/>
      <c r="J293" s="32"/>
      <c r="K293" s="32">
        <v>-79154.908297424743</v>
      </c>
      <c r="L293" s="32">
        <v>-333474.75137103949</v>
      </c>
      <c r="M293" s="32">
        <v>-33505.048900414491</v>
      </c>
      <c r="N293" s="32">
        <v>-33.505048900414486</v>
      </c>
      <c r="O293" s="33"/>
    </row>
    <row r="294" spans="1:15" x14ac:dyDescent="0.2">
      <c r="A294" s="28">
        <v>1500</v>
      </c>
      <c r="B294" s="29">
        <v>1226.8499999999999</v>
      </c>
      <c r="C294" s="29" t="s">
        <v>213</v>
      </c>
      <c r="D294" s="29" t="s">
        <v>275</v>
      </c>
      <c r="E294" s="29" t="s">
        <v>410</v>
      </c>
      <c r="F294" s="29" t="s">
        <v>411</v>
      </c>
      <c r="G294" s="29">
        <v>-309429.7583772174</v>
      </c>
      <c r="H294" s="29" t="s">
        <v>412</v>
      </c>
      <c r="I294" s="29"/>
      <c r="J294" s="29"/>
      <c r="K294" s="29">
        <v>-83478.171033076331</v>
      </c>
      <c r="L294" s="29">
        <v>-346342.4195472346</v>
      </c>
      <c r="M294" s="29">
        <v>-32207.886669400381</v>
      </c>
      <c r="N294" s="29">
        <v>-32.207886669400381</v>
      </c>
      <c r="O294" s="30"/>
    </row>
    <row r="295" spans="1:15" x14ac:dyDescent="0.2">
      <c r="A295" s="31">
        <v>1550</v>
      </c>
      <c r="B295" s="32">
        <v>1276.8499999999999</v>
      </c>
      <c r="C295" s="32" t="s">
        <v>213</v>
      </c>
      <c r="D295" s="32" t="s">
        <v>275</v>
      </c>
      <c r="E295" s="32" t="s">
        <v>410</v>
      </c>
      <c r="F295" s="32" t="s">
        <v>411</v>
      </c>
      <c r="G295" s="32">
        <v>-313033.94343979342</v>
      </c>
      <c r="H295" s="32" t="s">
        <v>412</v>
      </c>
      <c r="I295" s="32"/>
      <c r="J295" s="32"/>
      <c r="K295" s="32">
        <v>-87853.739608065473</v>
      </c>
      <c r="L295" s="32">
        <v>-359271.06726446608</v>
      </c>
      <c r="M295" s="32">
        <v>-30944.395669484278</v>
      </c>
      <c r="N295" s="32">
        <v>-30.94439566948428</v>
      </c>
      <c r="O295" s="33"/>
    </row>
    <row r="296" spans="1:15" x14ac:dyDescent="0.2">
      <c r="A296" s="28">
        <v>1600</v>
      </c>
      <c r="B296" s="29">
        <v>1326.85</v>
      </c>
      <c r="C296" s="29" t="s">
        <v>213</v>
      </c>
      <c r="D296" s="29" t="s">
        <v>275</v>
      </c>
      <c r="E296" s="29" t="s">
        <v>410</v>
      </c>
      <c r="F296" s="29" t="s">
        <v>411</v>
      </c>
      <c r="G296" s="29">
        <v>-316687.96705550072</v>
      </c>
      <c r="H296" s="29" t="s">
        <v>412</v>
      </c>
      <c r="I296" s="29"/>
      <c r="J296" s="29"/>
      <c r="K296" s="29">
        <v>-92279.926167273312</v>
      </c>
      <c r="L296" s="29">
        <v>-372258.95443950017</v>
      </c>
      <c r="M296" s="29">
        <v>-29720.04141898872</v>
      </c>
      <c r="N296" s="29">
        <v>-29.720041418988721</v>
      </c>
      <c r="O296" s="30"/>
    </row>
    <row r="297" spans="1:15" x14ac:dyDescent="0.2">
      <c r="A297" s="31">
        <v>1650</v>
      </c>
      <c r="B297" s="32">
        <v>1376.85</v>
      </c>
      <c r="C297" s="32" t="s">
        <v>213</v>
      </c>
      <c r="D297" s="32" t="s">
        <v>275</v>
      </c>
      <c r="E297" s="32" t="s">
        <v>410</v>
      </c>
      <c r="F297" s="32" t="s">
        <v>411</v>
      </c>
      <c r="G297" s="32">
        <v>-320391.74584939179</v>
      </c>
      <c r="H297" s="32" t="s">
        <v>412</v>
      </c>
      <c r="I297" s="32"/>
      <c r="J297" s="32"/>
      <c r="K297" s="32">
        <v>-96755.148398995414</v>
      </c>
      <c r="L297" s="32">
        <v>-385304.45669843513</v>
      </c>
      <c r="M297" s="32">
        <v>-28540.214676290048</v>
      </c>
      <c r="N297" s="32">
        <v>-28.540214676290049</v>
      </c>
      <c r="O297" s="33"/>
    </row>
    <row r="298" spans="1:15" x14ac:dyDescent="0.2">
      <c r="A298" s="28">
        <v>1700</v>
      </c>
      <c r="B298" s="29">
        <v>1426.85</v>
      </c>
      <c r="C298" s="29" t="s">
        <v>213</v>
      </c>
      <c r="D298" s="29" t="s">
        <v>275</v>
      </c>
      <c r="E298" s="29" t="s">
        <v>410</v>
      </c>
      <c r="F298" s="29" t="s">
        <v>411</v>
      </c>
      <c r="G298" s="29">
        <v>-324145.25671763741</v>
      </c>
      <c r="H298" s="29" t="s">
        <v>412</v>
      </c>
      <c r="I298" s="29"/>
      <c r="J298" s="29"/>
      <c r="K298" s="29">
        <v>-101277.9199339312</v>
      </c>
      <c r="L298" s="29">
        <v>-398406.06143899402</v>
      </c>
      <c r="M298" s="29">
        <v>-27410.25308605214</v>
      </c>
      <c r="N298" s="29">
        <v>-27.410253086052141</v>
      </c>
      <c r="O298" s="30"/>
    </row>
    <row r="299" spans="1:15" x14ac:dyDescent="0.2">
      <c r="A299" s="31">
        <v>1750</v>
      </c>
      <c r="B299" s="32">
        <v>1476.85</v>
      </c>
      <c r="C299" s="32" t="s">
        <v>213</v>
      </c>
      <c r="D299" s="32" t="s">
        <v>275</v>
      </c>
      <c r="E299" s="32" t="s">
        <v>410</v>
      </c>
      <c r="F299" s="32" t="s">
        <v>411</v>
      </c>
      <c r="G299" s="32">
        <v>-327948.55158319959</v>
      </c>
      <c r="H299" s="32" t="s">
        <v>412</v>
      </c>
      <c r="I299" s="32"/>
      <c r="J299" s="32"/>
      <c r="K299" s="32">
        <v>-105846.84187457481</v>
      </c>
      <c r="L299" s="32">
        <v>-411562.36634471471</v>
      </c>
      <c r="M299" s="32">
        <v>-26335.541390995731</v>
      </c>
      <c r="N299" s="32">
        <v>-26.335541390995729</v>
      </c>
      <c r="O299" s="33"/>
    </row>
    <row r="300" spans="1:15" x14ac:dyDescent="0.2">
      <c r="A300" s="28">
        <v>1800</v>
      </c>
      <c r="B300" s="29">
        <v>1526.85</v>
      </c>
      <c r="C300" s="29" t="s">
        <v>213</v>
      </c>
      <c r="D300" s="29" t="s">
        <v>275</v>
      </c>
      <c r="E300" s="29" t="s">
        <v>410</v>
      </c>
      <c r="F300" s="29" t="s">
        <v>411</v>
      </c>
      <c r="G300" s="29">
        <v>-331801.78100533219</v>
      </c>
      <c r="H300" s="29" t="s">
        <v>412</v>
      </c>
      <c r="I300" s="29"/>
      <c r="J300" s="29"/>
      <c r="K300" s="29">
        <v>-110460.59529337561</v>
      </c>
      <c r="L300" s="29">
        <v>-424772.08050325222</v>
      </c>
      <c r="M300" s="29">
        <v>-25321.651717190402</v>
      </c>
      <c r="N300" s="29">
        <v>-25.321651717190399</v>
      </c>
      <c r="O300" s="30"/>
    </row>
    <row r="301" spans="1:15" x14ac:dyDescent="0.2">
      <c r="A301" s="31">
        <v>1850</v>
      </c>
      <c r="B301" s="32">
        <v>1576.85</v>
      </c>
      <c r="C301" s="32" t="s">
        <v>213</v>
      </c>
      <c r="D301" s="32" t="s">
        <v>275</v>
      </c>
      <c r="E301" s="32" t="s">
        <v>410</v>
      </c>
      <c r="F301" s="32" t="s">
        <v>411</v>
      </c>
      <c r="G301" s="32">
        <v>-335705.22182371048</v>
      </c>
      <c r="H301" s="32" t="s">
        <v>412</v>
      </c>
      <c r="I301" s="32"/>
      <c r="J301" s="32"/>
      <c r="K301" s="32">
        <v>-115117.9345650079</v>
      </c>
      <c r="L301" s="32">
        <v>-438034.02828497061</v>
      </c>
      <c r="M301" s="32">
        <v>-24374.500142465109</v>
      </c>
      <c r="N301" s="32">
        <v>-24.374500142465109</v>
      </c>
      <c r="O301" s="33"/>
    </row>
    <row r="302" spans="1:15" x14ac:dyDescent="0.2">
      <c r="A302" s="28">
        <v>1900</v>
      </c>
      <c r="B302" s="29">
        <v>1626.85</v>
      </c>
      <c r="C302" s="29" t="s">
        <v>213</v>
      </c>
      <c r="D302" s="29" t="s">
        <v>275</v>
      </c>
      <c r="E302" s="29" t="s">
        <v>410</v>
      </c>
      <c r="F302" s="29" t="s">
        <v>411</v>
      </c>
      <c r="G302" s="29">
        <v>-339659.30710282357</v>
      </c>
      <c r="H302" s="29" t="s">
        <v>412</v>
      </c>
      <c r="I302" s="29"/>
      <c r="J302" s="29"/>
      <c r="K302" s="29">
        <v>-119817.6814199426</v>
      </c>
      <c r="L302" s="29">
        <v>-451347.15612763382</v>
      </c>
      <c r="M302" s="29">
        <v>-23500.511140881801</v>
      </c>
      <c r="N302" s="29">
        <v>-23.500511140881809</v>
      </c>
      <c r="O302" s="30"/>
    </row>
    <row r="303" spans="1:15" x14ac:dyDescent="0.2">
      <c r="A303" s="31">
        <v>800</v>
      </c>
      <c r="B303" s="32">
        <v>526.85</v>
      </c>
      <c r="C303" s="32" t="s">
        <v>224</v>
      </c>
      <c r="D303" s="32" t="s">
        <v>278</v>
      </c>
      <c r="E303" s="32" t="s">
        <v>413</v>
      </c>
      <c r="F303" s="32" t="s">
        <v>414</v>
      </c>
      <c r="G303" s="32">
        <v>-123044.726324502</v>
      </c>
      <c r="H303" s="32" t="s">
        <v>642</v>
      </c>
      <c r="I303" s="32"/>
      <c r="J303" s="32"/>
      <c r="K303" s="32">
        <v>-33912.572992159046</v>
      </c>
      <c r="L303" s="32">
        <v>-172813.30445913019</v>
      </c>
      <c r="M303" s="32">
        <v>-86855.968379855971</v>
      </c>
      <c r="N303" s="32">
        <v>-86.855968379855966</v>
      </c>
      <c r="O303" s="33"/>
    </row>
    <row r="304" spans="1:15" x14ac:dyDescent="0.2">
      <c r="A304" s="28">
        <v>850</v>
      </c>
      <c r="B304" s="29">
        <v>576.85</v>
      </c>
      <c r="C304" s="29" t="s">
        <v>224</v>
      </c>
      <c r="D304" s="29" t="s">
        <v>278</v>
      </c>
      <c r="E304" s="29" t="s">
        <v>413</v>
      </c>
      <c r="F304" s="29" t="s">
        <v>414</v>
      </c>
      <c r="G304" s="29">
        <v>-125399.8743131809</v>
      </c>
      <c r="H304" s="29" t="s">
        <v>642</v>
      </c>
      <c r="I304" s="29"/>
      <c r="J304" s="29"/>
      <c r="K304" s="29">
        <v>-36899.715722671717</v>
      </c>
      <c r="L304" s="29">
        <v>-184655.76456993731</v>
      </c>
      <c r="M304" s="29">
        <v>-82757.825849794375</v>
      </c>
      <c r="N304" s="29">
        <v>-82.757825849794372</v>
      </c>
      <c r="O304" s="30"/>
    </row>
    <row r="305" spans="1:15" x14ac:dyDescent="0.2">
      <c r="A305" s="31">
        <v>900</v>
      </c>
      <c r="B305" s="32">
        <v>626.85</v>
      </c>
      <c r="C305" s="32" t="s">
        <v>224</v>
      </c>
      <c r="D305" s="32" t="s">
        <v>278</v>
      </c>
      <c r="E305" s="32" t="s">
        <v>413</v>
      </c>
      <c r="F305" s="32" t="s">
        <v>414</v>
      </c>
      <c r="G305" s="32">
        <v>-127835.3004785097</v>
      </c>
      <c r="H305" s="32" t="s">
        <v>642</v>
      </c>
      <c r="I305" s="32"/>
      <c r="J305" s="32"/>
      <c r="K305" s="32">
        <v>-39969.026238955921</v>
      </c>
      <c r="L305" s="32">
        <v>-196598.46464191499</v>
      </c>
      <c r="M305" s="32">
        <v>-78684.802857379371</v>
      </c>
      <c r="N305" s="32">
        <v>-78.684802857379367</v>
      </c>
      <c r="O305" s="33"/>
    </row>
    <row r="306" spans="1:15" x14ac:dyDescent="0.2">
      <c r="A306" s="28">
        <v>950</v>
      </c>
      <c r="B306" s="29">
        <v>676.85</v>
      </c>
      <c r="C306" s="29" t="s">
        <v>224</v>
      </c>
      <c r="D306" s="29" t="s">
        <v>278</v>
      </c>
      <c r="E306" s="29" t="s">
        <v>413</v>
      </c>
      <c r="F306" s="29" t="s">
        <v>414</v>
      </c>
      <c r="G306" s="29">
        <v>-130347.1131058545</v>
      </c>
      <c r="H306" s="29" t="s">
        <v>642</v>
      </c>
      <c r="I306" s="29"/>
      <c r="J306" s="29"/>
      <c r="K306" s="29">
        <v>-43116.53145504323</v>
      </c>
      <c r="L306" s="29">
        <v>-208636.66243571491</v>
      </c>
      <c r="M306" s="29">
        <v>-74636.045862774423</v>
      </c>
      <c r="N306" s="29">
        <v>-74.636045862774424</v>
      </c>
      <c r="O306" s="30"/>
    </row>
    <row r="307" spans="1:15" x14ac:dyDescent="0.2">
      <c r="A307" s="31">
        <v>1000</v>
      </c>
      <c r="B307" s="32">
        <v>726.85</v>
      </c>
      <c r="C307" s="32" t="s">
        <v>224</v>
      </c>
      <c r="D307" s="32" t="s">
        <v>278</v>
      </c>
      <c r="E307" s="32" t="s">
        <v>413</v>
      </c>
      <c r="F307" s="32" t="s">
        <v>414</v>
      </c>
      <c r="G307" s="32">
        <v>-132931.96870696341</v>
      </c>
      <c r="H307" s="32" t="s">
        <v>642</v>
      </c>
      <c r="I307" s="32"/>
      <c r="J307" s="32"/>
      <c r="K307" s="32">
        <v>-46338.66341131481</v>
      </c>
      <c r="L307" s="32">
        <v>-220766.04114120509</v>
      </c>
      <c r="M307" s="32">
        <v>-70610.739621135348</v>
      </c>
      <c r="N307" s="32">
        <v>-70.610739621135352</v>
      </c>
      <c r="O307" s="33"/>
    </row>
    <row r="308" spans="1:15" x14ac:dyDescent="0.2">
      <c r="A308" s="28">
        <v>1050</v>
      </c>
      <c r="B308" s="29">
        <v>776.85</v>
      </c>
      <c r="C308" s="29" t="s">
        <v>224</v>
      </c>
      <c r="D308" s="29" t="s">
        <v>278</v>
      </c>
      <c r="E308" s="29" t="s">
        <v>413</v>
      </c>
      <c r="F308" s="29" t="s">
        <v>414</v>
      </c>
      <c r="G308" s="29">
        <v>-135586.30878633569</v>
      </c>
      <c r="H308" s="29" t="s">
        <v>642</v>
      </c>
      <c r="I308" s="29"/>
      <c r="J308" s="29"/>
      <c r="K308" s="29">
        <v>-49632.202128356163</v>
      </c>
      <c r="L308" s="29">
        <v>-232982.6508510953</v>
      </c>
      <c r="M308" s="29">
        <v>-66608.133727873035</v>
      </c>
      <c r="N308" s="29">
        <v>-66.608133727873039</v>
      </c>
      <c r="O308" s="30"/>
    </row>
    <row r="309" spans="1:15" x14ac:dyDescent="0.2">
      <c r="A309" s="31">
        <v>1100</v>
      </c>
      <c r="B309" s="32">
        <v>826.85</v>
      </c>
      <c r="C309" s="32" t="s">
        <v>224</v>
      </c>
      <c r="D309" s="32" t="s">
        <v>278</v>
      </c>
      <c r="E309" s="32" t="s">
        <v>413</v>
      </c>
      <c r="F309" s="32" t="s">
        <v>414</v>
      </c>
      <c r="G309" s="32">
        <v>-138307.39612503711</v>
      </c>
      <c r="H309" s="32" t="s">
        <v>642</v>
      </c>
      <c r="I309" s="32"/>
      <c r="J309" s="32"/>
      <c r="K309" s="32">
        <v>-52994.230581280062</v>
      </c>
      <c r="L309" s="32">
        <v>-245282.87268568171</v>
      </c>
      <c r="M309" s="32">
        <v>-62627.553195480141</v>
      </c>
      <c r="N309" s="32">
        <v>-62.627553195480139</v>
      </c>
      <c r="O309" s="33"/>
    </row>
    <row r="310" spans="1:15" x14ac:dyDescent="0.2">
      <c r="A310" s="28">
        <v>1150</v>
      </c>
      <c r="B310" s="29">
        <v>876.85</v>
      </c>
      <c r="C310" s="29" t="s">
        <v>224</v>
      </c>
      <c r="D310" s="29" t="s">
        <v>278</v>
      </c>
      <c r="E310" s="29" t="s">
        <v>413</v>
      </c>
      <c r="F310" s="29" t="s">
        <v>414</v>
      </c>
      <c r="G310" s="29">
        <v>-141092.6107732548</v>
      </c>
      <c r="H310" s="29" t="s">
        <v>642</v>
      </c>
      <c r="I310" s="29"/>
      <c r="J310" s="29"/>
      <c r="K310" s="29">
        <v>-56422.099524574347</v>
      </c>
      <c r="L310" s="29">
        <v>-257663.37461407241</v>
      </c>
      <c r="M310" s="29">
        <v>-58668.409989407228</v>
      </c>
      <c r="N310" s="29">
        <v>-58.66840998940723</v>
      </c>
      <c r="O310" s="30"/>
    </row>
    <row r="311" spans="1:15" x14ac:dyDescent="0.2">
      <c r="A311" s="31">
        <v>1200</v>
      </c>
      <c r="B311" s="32">
        <v>926.85</v>
      </c>
      <c r="C311" s="32" t="s">
        <v>224</v>
      </c>
      <c r="D311" s="32" t="s">
        <v>278</v>
      </c>
      <c r="E311" s="32" t="s">
        <v>413</v>
      </c>
      <c r="F311" s="32" t="s">
        <v>414</v>
      </c>
      <c r="G311" s="32">
        <v>-143939.5873717737</v>
      </c>
      <c r="H311" s="32" t="s">
        <v>642</v>
      </c>
      <c r="I311" s="32"/>
      <c r="J311" s="32"/>
      <c r="K311" s="32">
        <v>-59913.400421959333</v>
      </c>
      <c r="L311" s="32">
        <v>-270121.07914274721</v>
      </c>
      <c r="M311" s="32">
        <v>-54730.209069258774</v>
      </c>
      <c r="N311" s="32">
        <v>-54.73020906925877</v>
      </c>
      <c r="O311" s="33"/>
    </row>
    <row r="312" spans="1:15" x14ac:dyDescent="0.2">
      <c r="A312" s="28">
        <v>1250</v>
      </c>
      <c r="B312" s="29">
        <v>976.85</v>
      </c>
      <c r="C312" s="29" t="s">
        <v>224</v>
      </c>
      <c r="D312" s="29" t="s">
        <v>278</v>
      </c>
      <c r="E312" s="29" t="s">
        <v>413</v>
      </c>
      <c r="F312" s="29" t="s">
        <v>414</v>
      </c>
      <c r="G312" s="29">
        <v>-146846.18960131591</v>
      </c>
      <c r="H312" s="29" t="s">
        <v>642</v>
      </c>
      <c r="I312" s="29"/>
      <c r="J312" s="29"/>
      <c r="K312" s="29">
        <v>-63465.945058059449</v>
      </c>
      <c r="L312" s="29">
        <v>-282653.13758733071</v>
      </c>
      <c r="M312" s="29">
        <v>-50812.550771467271</v>
      </c>
      <c r="N312" s="29">
        <v>-50.812550771467272</v>
      </c>
      <c r="O312" s="30"/>
    </row>
    <row r="313" spans="1:15" x14ac:dyDescent="0.2">
      <c r="A313" s="31">
        <v>1300</v>
      </c>
      <c r="B313" s="32">
        <v>1026.8499999999999</v>
      </c>
      <c r="C313" s="32" t="s">
        <v>224</v>
      </c>
      <c r="D313" s="32" t="s">
        <v>278</v>
      </c>
      <c r="E313" s="32" t="s">
        <v>413</v>
      </c>
      <c r="F313" s="32" t="s">
        <v>414</v>
      </c>
      <c r="G313" s="32">
        <v>-149810.4893524081</v>
      </c>
      <c r="H313" s="32" t="s">
        <v>642</v>
      </c>
      <c r="I313" s="32"/>
      <c r="J313" s="32"/>
      <c r="K313" s="32">
        <v>-67077.644558497661</v>
      </c>
      <c r="L313" s="32">
        <v>-295256.90740000032</v>
      </c>
      <c r="M313" s="32">
        <v>-46915.237425876199</v>
      </c>
      <c r="N313" s="32">
        <v>-46.915237425876199</v>
      </c>
      <c r="O313" s="33"/>
    </row>
    <row r="314" spans="1:15" x14ac:dyDescent="0.2">
      <c r="A314" s="28">
        <v>1350</v>
      </c>
      <c r="B314" s="29">
        <v>1076.8499999999999</v>
      </c>
      <c r="C314" s="29" t="s">
        <v>224</v>
      </c>
      <c r="D314" s="29" t="s">
        <v>278</v>
      </c>
      <c r="E314" s="29" t="s">
        <v>413</v>
      </c>
      <c r="F314" s="29" t="s">
        <v>414</v>
      </c>
      <c r="G314" s="29">
        <v>-152830.75365876229</v>
      </c>
      <c r="H314" s="29" t="s">
        <v>649</v>
      </c>
      <c r="I314" s="29"/>
      <c r="J314" s="29"/>
      <c r="K314" s="29">
        <v>-70746.383677897349</v>
      </c>
      <c r="L314" s="29">
        <v>-307929.93227426842</v>
      </c>
      <c r="M314" s="29">
        <v>-43038.405503934016</v>
      </c>
      <c r="N314" s="29">
        <v>-43.038405503934023</v>
      </c>
      <c r="O314" s="30"/>
    </row>
    <row r="315" spans="1:15" x14ac:dyDescent="0.2">
      <c r="A315" s="31">
        <v>1400</v>
      </c>
      <c r="B315" s="32">
        <v>1126.8499999999999</v>
      </c>
      <c r="C315" s="32" t="s">
        <v>224</v>
      </c>
      <c r="D315" s="32" t="s">
        <v>278</v>
      </c>
      <c r="E315" s="32" t="s">
        <v>413</v>
      </c>
      <c r="F315" s="32" t="s">
        <v>414</v>
      </c>
      <c r="G315" s="32">
        <v>-156146.2792678535</v>
      </c>
      <c r="H315" s="32" t="s">
        <v>406</v>
      </c>
      <c r="I315" s="32"/>
      <c r="J315" s="32"/>
      <c r="K315" s="32">
        <v>-74885.755726166361</v>
      </c>
      <c r="L315" s="32">
        <v>-320669.92478441022</v>
      </c>
      <c r="M315" s="32">
        <v>-39730.177742071923</v>
      </c>
      <c r="N315" s="32">
        <v>-39.730177742071923</v>
      </c>
      <c r="O315" s="33"/>
    </row>
    <row r="316" spans="1:15" x14ac:dyDescent="0.2">
      <c r="A316" s="28">
        <v>1450</v>
      </c>
      <c r="B316" s="29">
        <v>1176.8499999999999</v>
      </c>
      <c r="C316" s="29" t="s">
        <v>224</v>
      </c>
      <c r="D316" s="29" t="s">
        <v>278</v>
      </c>
      <c r="E316" s="29" t="s">
        <v>413</v>
      </c>
      <c r="F316" s="29" t="s">
        <v>414</v>
      </c>
      <c r="G316" s="29">
        <v>-159772.25588243091</v>
      </c>
      <c r="H316" s="29" t="s">
        <v>406</v>
      </c>
      <c r="I316" s="29"/>
      <c r="J316" s="29"/>
      <c r="K316" s="29">
        <v>-79154.908297424743</v>
      </c>
      <c r="L316" s="29">
        <v>-333474.75137103949</v>
      </c>
      <c r="M316" s="29">
        <v>-37396.31018881721</v>
      </c>
      <c r="N316" s="29">
        <v>-37.39631018881721</v>
      </c>
      <c r="O316" s="30"/>
    </row>
    <row r="317" spans="1:15" x14ac:dyDescent="0.2">
      <c r="A317" s="31">
        <v>1500</v>
      </c>
      <c r="B317" s="32">
        <v>1226.8499999999999</v>
      </c>
      <c r="C317" s="32" t="s">
        <v>224</v>
      </c>
      <c r="D317" s="32" t="s">
        <v>278</v>
      </c>
      <c r="E317" s="32" t="s">
        <v>413</v>
      </c>
      <c r="F317" s="32" t="s">
        <v>414</v>
      </c>
      <c r="G317" s="32">
        <v>-163521.00988086371</v>
      </c>
      <c r="H317" s="32" t="s">
        <v>406</v>
      </c>
      <c r="I317" s="32"/>
      <c r="J317" s="32"/>
      <c r="K317" s="32">
        <v>-83478.171033076331</v>
      </c>
      <c r="L317" s="32">
        <v>-346342.4195472346</v>
      </c>
      <c r="M317" s="32">
        <v>-35365.572905050009</v>
      </c>
      <c r="N317" s="32">
        <v>-35.365572905050009</v>
      </c>
      <c r="O317" s="33"/>
    </row>
    <row r="318" spans="1:15" x14ac:dyDescent="0.2">
      <c r="A318" s="28">
        <v>1550</v>
      </c>
      <c r="B318" s="29">
        <v>1276.8499999999999</v>
      </c>
      <c r="C318" s="29" t="s">
        <v>224</v>
      </c>
      <c r="D318" s="29" t="s">
        <v>278</v>
      </c>
      <c r="E318" s="29" t="s">
        <v>413</v>
      </c>
      <c r="F318" s="29" t="s">
        <v>414</v>
      </c>
      <c r="G318" s="29">
        <v>-167373.6111709486</v>
      </c>
      <c r="H318" s="29" t="s">
        <v>406</v>
      </c>
      <c r="I318" s="29"/>
      <c r="J318" s="29"/>
      <c r="K318" s="29">
        <v>-87853.739608065473</v>
      </c>
      <c r="L318" s="29">
        <v>-359271.06726446608</v>
      </c>
      <c r="M318" s="29">
        <v>-33567.521599942702</v>
      </c>
      <c r="N318" s="29">
        <v>-33.567521599942701</v>
      </c>
      <c r="O318" s="30"/>
    </row>
    <row r="319" spans="1:15" x14ac:dyDescent="0.2">
      <c r="A319" s="31">
        <v>1600</v>
      </c>
      <c r="B319" s="32">
        <v>1326.85</v>
      </c>
      <c r="C319" s="32" t="s">
        <v>224</v>
      </c>
      <c r="D319" s="32" t="s">
        <v>278</v>
      </c>
      <c r="E319" s="32" t="s">
        <v>413</v>
      </c>
      <c r="F319" s="32" t="s">
        <v>414</v>
      </c>
      <c r="G319" s="32">
        <v>-171318.70068298781</v>
      </c>
      <c r="H319" s="32" t="s">
        <v>406</v>
      </c>
      <c r="I319" s="32"/>
      <c r="J319" s="32"/>
      <c r="K319" s="32">
        <v>-92279.926167273312</v>
      </c>
      <c r="L319" s="32">
        <v>-372258.95443950017</v>
      </c>
      <c r="M319" s="32">
        <v>-31961.58075543353</v>
      </c>
      <c r="N319" s="32">
        <v>-31.96158075543353</v>
      </c>
      <c r="O319" s="33"/>
    </row>
    <row r="320" spans="1:15" x14ac:dyDescent="0.2">
      <c r="A320" s="28">
        <v>1650</v>
      </c>
      <c r="B320" s="29">
        <v>1376.85</v>
      </c>
      <c r="C320" s="29" t="s">
        <v>224</v>
      </c>
      <c r="D320" s="29" t="s">
        <v>278</v>
      </c>
      <c r="E320" s="29" t="s">
        <v>413</v>
      </c>
      <c r="F320" s="29" t="s">
        <v>414</v>
      </c>
      <c r="G320" s="29">
        <v>-175350.06087699111</v>
      </c>
      <c r="H320" s="29" t="s">
        <v>406</v>
      </c>
      <c r="I320" s="29"/>
      <c r="J320" s="29"/>
      <c r="K320" s="29">
        <v>-96755.148398995414</v>
      </c>
      <c r="L320" s="29">
        <v>-385304.45669843513</v>
      </c>
      <c r="M320" s="29">
        <v>-30527.356237075412</v>
      </c>
      <c r="N320" s="29">
        <v>-30.527356237075409</v>
      </c>
      <c r="O320" s="30"/>
    </row>
    <row r="321" spans="1:15" x14ac:dyDescent="0.2">
      <c r="A321" s="31">
        <v>1700</v>
      </c>
      <c r="B321" s="32">
        <v>1426.85</v>
      </c>
      <c r="C321" s="32" t="s">
        <v>224</v>
      </c>
      <c r="D321" s="32" t="s">
        <v>278</v>
      </c>
      <c r="E321" s="32" t="s">
        <v>413</v>
      </c>
      <c r="F321" s="32" t="s">
        <v>414</v>
      </c>
      <c r="G321" s="32">
        <v>-179465.81102577751</v>
      </c>
      <c r="H321" s="32" t="s">
        <v>406</v>
      </c>
      <c r="I321" s="32"/>
      <c r="J321" s="32"/>
      <c r="K321" s="32">
        <v>-101277.9199339312</v>
      </c>
      <c r="L321" s="32">
        <v>-398406.06143899402</v>
      </c>
      <c r="M321" s="32">
        <v>-29261.437216457682</v>
      </c>
      <c r="N321" s="32">
        <v>-29.261437216457679</v>
      </c>
      <c r="O321" s="33"/>
    </row>
    <row r="322" spans="1:15" x14ac:dyDescent="0.2">
      <c r="A322" s="28">
        <v>1750</v>
      </c>
      <c r="B322" s="29">
        <v>1476.85</v>
      </c>
      <c r="C322" s="29" t="s">
        <v>224</v>
      </c>
      <c r="D322" s="29" t="s">
        <v>278</v>
      </c>
      <c r="E322" s="29" t="s">
        <v>413</v>
      </c>
      <c r="F322" s="29" t="s">
        <v>414</v>
      </c>
      <c r="G322" s="29">
        <v>-183669.11089132761</v>
      </c>
      <c r="H322" s="29" t="s">
        <v>406</v>
      </c>
      <c r="I322" s="29"/>
      <c r="J322" s="29"/>
      <c r="K322" s="29">
        <v>-105846.84187457481</v>
      </c>
      <c r="L322" s="29">
        <v>-411562.36634471471</v>
      </c>
      <c r="M322" s="29">
        <v>-28180.074879511489</v>
      </c>
      <c r="N322" s="29">
        <v>-28.180074879511491</v>
      </c>
      <c r="O322" s="30"/>
    </row>
    <row r="323" spans="1:15" x14ac:dyDescent="0.2">
      <c r="A323" s="31">
        <v>1800</v>
      </c>
      <c r="B323" s="32">
        <v>1526.85</v>
      </c>
      <c r="C323" s="32" t="s">
        <v>224</v>
      </c>
      <c r="D323" s="32" t="s">
        <v>278</v>
      </c>
      <c r="E323" s="32" t="s">
        <v>413</v>
      </c>
      <c r="F323" s="32" t="s">
        <v>414</v>
      </c>
      <c r="G323" s="32">
        <v>-187971.6778645938</v>
      </c>
      <c r="H323" s="32" t="s">
        <v>406</v>
      </c>
      <c r="I323" s="32"/>
      <c r="J323" s="32"/>
      <c r="K323" s="32">
        <v>-110460.59529337561</v>
      </c>
      <c r="L323" s="32">
        <v>-424772.08050325222</v>
      </c>
      <c r="M323" s="32">
        <v>-27333.63264363294</v>
      </c>
      <c r="N323" s="32">
        <v>-27.333632643632939</v>
      </c>
      <c r="O323" s="33"/>
    </row>
    <row r="324" spans="1:15" x14ac:dyDescent="0.2">
      <c r="A324" s="28">
        <v>1850</v>
      </c>
      <c r="B324" s="29">
        <v>1576.85</v>
      </c>
      <c r="C324" s="29" t="s">
        <v>224</v>
      </c>
      <c r="D324" s="29" t="s">
        <v>278</v>
      </c>
      <c r="E324" s="29" t="s">
        <v>413</v>
      </c>
      <c r="F324" s="29" t="s">
        <v>414</v>
      </c>
      <c r="G324" s="29">
        <v>-192403.42524913009</v>
      </c>
      <c r="H324" s="29" t="s">
        <v>406</v>
      </c>
      <c r="I324" s="29"/>
      <c r="J324" s="29"/>
      <c r="K324" s="29">
        <v>-115117.9345650079</v>
      </c>
      <c r="L324" s="29">
        <v>-438034.02828497061</v>
      </c>
      <c r="M324" s="29">
        <v>-26844.84994176705</v>
      </c>
      <c r="N324" s="29">
        <v>-26.844849941767059</v>
      </c>
      <c r="O324" s="30"/>
    </row>
    <row r="325" spans="1:15" x14ac:dyDescent="0.2">
      <c r="A325" s="31">
        <v>1900</v>
      </c>
      <c r="B325" s="32">
        <v>1626.85</v>
      </c>
      <c r="C325" s="32" t="s">
        <v>224</v>
      </c>
      <c r="D325" s="32" t="s">
        <v>278</v>
      </c>
      <c r="E325" s="32" t="s">
        <v>413</v>
      </c>
      <c r="F325" s="32" t="s">
        <v>414</v>
      </c>
      <c r="G325" s="32">
        <v>-197013.57553309761</v>
      </c>
      <c r="H325" s="32" t="s">
        <v>390</v>
      </c>
      <c r="I325" s="32"/>
      <c r="J325" s="32"/>
      <c r="K325" s="32">
        <v>-119817.6814199426</v>
      </c>
      <c r="L325" s="32">
        <v>-451347.15612763382</v>
      </c>
      <c r="M325" s="32">
        <v>-26913.377421391549</v>
      </c>
      <c r="N325" s="32">
        <v>-26.913377421391541</v>
      </c>
      <c r="O325" s="33"/>
    </row>
    <row r="326" spans="1:15" x14ac:dyDescent="0.2">
      <c r="A326" s="28">
        <v>800</v>
      </c>
      <c r="B326" s="29">
        <v>526.85</v>
      </c>
      <c r="C326" s="29" t="s">
        <v>226</v>
      </c>
      <c r="D326" s="29" t="s">
        <v>250</v>
      </c>
      <c r="E326" s="29" t="s">
        <v>415</v>
      </c>
      <c r="F326" s="29" t="s">
        <v>252</v>
      </c>
      <c r="G326" s="29">
        <v>-132661.43741436119</v>
      </c>
      <c r="H326" s="29" t="s">
        <v>627</v>
      </c>
      <c r="I326" s="29" t="s">
        <v>613</v>
      </c>
      <c r="J326" s="29">
        <v>-146807.7291119789</v>
      </c>
      <c r="K326" s="29">
        <v>-33912.572992159046</v>
      </c>
      <c r="L326" s="29">
        <v>-172813.30445913019</v>
      </c>
      <c r="M326" s="29">
        <v>-131496.37341807701</v>
      </c>
      <c r="N326" s="29">
        <v>-131.49637341807701</v>
      </c>
      <c r="O326" s="30"/>
    </row>
    <row r="327" spans="1:15" x14ac:dyDescent="0.2">
      <c r="A327" s="31">
        <v>850</v>
      </c>
      <c r="B327" s="32">
        <v>576.85</v>
      </c>
      <c r="C327" s="32" t="s">
        <v>226</v>
      </c>
      <c r="D327" s="32" t="s">
        <v>250</v>
      </c>
      <c r="E327" s="32" t="s">
        <v>415</v>
      </c>
      <c r="F327" s="32" t="s">
        <v>252</v>
      </c>
      <c r="G327" s="32">
        <v>-134869.0285818149</v>
      </c>
      <c r="H327" s="32" t="s">
        <v>627</v>
      </c>
      <c r="I327" s="32" t="s">
        <v>613</v>
      </c>
      <c r="J327" s="32">
        <v>-148445.6692480096</v>
      </c>
      <c r="K327" s="32">
        <v>-36899.715722671717</v>
      </c>
      <c r="L327" s="32">
        <v>-184655.76456993731</v>
      </c>
      <c r="M327" s="32">
        <v>-121351.6849192048</v>
      </c>
      <c r="N327" s="32">
        <v>-121.3516849192048</v>
      </c>
      <c r="O327" s="33"/>
    </row>
    <row r="328" spans="1:15" x14ac:dyDescent="0.2">
      <c r="A328" s="28">
        <v>900</v>
      </c>
      <c r="B328" s="29">
        <v>626.85</v>
      </c>
      <c r="C328" s="29" t="s">
        <v>226</v>
      </c>
      <c r="D328" s="29" t="s">
        <v>250</v>
      </c>
      <c r="E328" s="29" t="s">
        <v>415</v>
      </c>
      <c r="F328" s="29" t="s">
        <v>252</v>
      </c>
      <c r="G328" s="29">
        <v>-137158.53592897611</v>
      </c>
      <c r="H328" s="29" t="s">
        <v>627</v>
      </c>
      <c r="I328" s="29" t="s">
        <v>613</v>
      </c>
      <c r="J328" s="29">
        <v>-150139.6341900118</v>
      </c>
      <c r="K328" s="29">
        <v>-39969.026238955921</v>
      </c>
      <c r="L328" s="29">
        <v>-196598.46464191499</v>
      </c>
      <c r="M328" s="29">
        <v>-111268.7971681155</v>
      </c>
      <c r="N328" s="29">
        <v>-111.2687971681155</v>
      </c>
      <c r="O328" s="30"/>
    </row>
    <row r="329" spans="1:15" x14ac:dyDescent="0.2">
      <c r="A329" s="31">
        <v>950</v>
      </c>
      <c r="B329" s="32">
        <v>676.85</v>
      </c>
      <c r="C329" s="32" t="s">
        <v>226</v>
      </c>
      <c r="D329" s="32" t="s">
        <v>250</v>
      </c>
      <c r="E329" s="32" t="s">
        <v>415</v>
      </c>
      <c r="F329" s="32" t="s">
        <v>252</v>
      </c>
      <c r="G329" s="32">
        <v>-139531.5158033561</v>
      </c>
      <c r="H329" s="32" t="s">
        <v>627</v>
      </c>
      <c r="I329" s="32" t="s">
        <v>613</v>
      </c>
      <c r="J329" s="32">
        <v>-151867.98037644129</v>
      </c>
      <c r="K329" s="32">
        <v>-43116.53145504323</v>
      </c>
      <c r="L329" s="32">
        <v>-208636.66243571491</v>
      </c>
      <c r="M329" s="32">
        <v>-101282.4330573628</v>
      </c>
      <c r="N329" s="32">
        <v>-101.28243305736279</v>
      </c>
      <c r="O329" s="33"/>
    </row>
    <row r="330" spans="1:15" x14ac:dyDescent="0.2">
      <c r="A330" s="28">
        <v>1000</v>
      </c>
      <c r="B330" s="29">
        <v>726.85</v>
      </c>
      <c r="C330" s="29" t="s">
        <v>226</v>
      </c>
      <c r="D330" s="29" t="s">
        <v>250</v>
      </c>
      <c r="E330" s="29" t="s">
        <v>415</v>
      </c>
      <c r="F330" s="29" t="s">
        <v>252</v>
      </c>
      <c r="G330" s="29">
        <v>-141992.00363419231</v>
      </c>
      <c r="H330" s="29" t="s">
        <v>627</v>
      </c>
      <c r="I330" s="29" t="s">
        <v>613</v>
      </c>
      <c r="J330" s="29">
        <v>-153611.61151807479</v>
      </c>
      <c r="K330" s="29">
        <v>-46338.66341131481</v>
      </c>
      <c r="L330" s="29">
        <v>-220766.04114120509</v>
      </c>
      <c r="M330" s="29">
        <v>-91442.278377395589</v>
      </c>
      <c r="N330" s="29">
        <v>-91.442278377395596</v>
      </c>
      <c r="O330" s="30"/>
    </row>
    <row r="331" spans="1:15" x14ac:dyDescent="0.2">
      <c r="A331" s="31">
        <v>1050</v>
      </c>
      <c r="B331" s="32">
        <v>776.85</v>
      </c>
      <c r="C331" s="32" t="s">
        <v>226</v>
      </c>
      <c r="D331" s="32" t="s">
        <v>250</v>
      </c>
      <c r="E331" s="32" t="s">
        <v>415</v>
      </c>
      <c r="F331" s="32" t="s">
        <v>252</v>
      </c>
      <c r="G331" s="32">
        <v>-144547.09596317069</v>
      </c>
      <c r="H331" s="32" t="s">
        <v>627</v>
      </c>
      <c r="I331" s="32" t="s">
        <v>613</v>
      </c>
      <c r="J331" s="32">
        <v>-155388.1874848055</v>
      </c>
      <c r="K331" s="32">
        <v>-49632.202128356163</v>
      </c>
      <c r="L331" s="32">
        <v>-232982.6508510953</v>
      </c>
      <c r="M331" s="32">
        <v>-81817.401918045245</v>
      </c>
      <c r="N331" s="32">
        <v>-81.817401918045249</v>
      </c>
      <c r="O331" s="33"/>
    </row>
    <row r="332" spans="1:15" x14ac:dyDescent="0.2">
      <c r="A332" s="28">
        <v>1100</v>
      </c>
      <c r="B332" s="29">
        <v>826.85</v>
      </c>
      <c r="C332" s="29" t="s">
        <v>226</v>
      </c>
      <c r="D332" s="29" t="s">
        <v>250</v>
      </c>
      <c r="E332" s="29" t="s">
        <v>415</v>
      </c>
      <c r="F332" s="29" t="s">
        <v>252</v>
      </c>
      <c r="G332" s="29">
        <v>-147205.71769761079</v>
      </c>
      <c r="H332" s="29" t="s">
        <v>627</v>
      </c>
      <c r="I332" s="29" t="s">
        <v>613</v>
      </c>
      <c r="J332" s="29">
        <v>-157314.5797229973</v>
      </c>
      <c r="K332" s="29">
        <v>-52994.230581280062</v>
      </c>
      <c r="L332" s="29">
        <v>-245282.87268568171</v>
      </c>
      <c r="M332" s="29">
        <v>-72487.893834817107</v>
      </c>
      <c r="N332" s="29">
        <v>-72.4878938348171</v>
      </c>
      <c r="O332" s="30"/>
    </row>
    <row r="333" spans="1:15" x14ac:dyDescent="0.2">
      <c r="A333" s="31">
        <v>1150</v>
      </c>
      <c r="B333" s="32">
        <v>876.85</v>
      </c>
      <c r="C333" s="32" t="s">
        <v>226</v>
      </c>
      <c r="D333" s="32" t="s">
        <v>250</v>
      </c>
      <c r="E333" s="32" t="s">
        <v>415</v>
      </c>
      <c r="F333" s="32" t="s">
        <v>252</v>
      </c>
      <c r="G333" s="32">
        <v>-149973.29470880391</v>
      </c>
      <c r="H333" s="32" t="s">
        <v>627</v>
      </c>
      <c r="I333" s="32" t="s">
        <v>613</v>
      </c>
      <c r="J333" s="32">
        <v>-159573.74478215471</v>
      </c>
      <c r="K333" s="32">
        <v>-56422.099524574347</v>
      </c>
      <c r="L333" s="32">
        <v>-257663.37461407241</v>
      </c>
      <c r="M333" s="32">
        <v>-63507.807445191553</v>
      </c>
      <c r="N333" s="32">
        <v>-63.507807445191553</v>
      </c>
      <c r="O333" s="33"/>
    </row>
    <row r="334" spans="1:15" x14ac:dyDescent="0.2">
      <c r="A334" s="28">
        <v>1200</v>
      </c>
      <c r="B334" s="29">
        <v>926.85</v>
      </c>
      <c r="C334" s="29" t="s">
        <v>226</v>
      </c>
      <c r="D334" s="29" t="s">
        <v>250</v>
      </c>
      <c r="E334" s="29" t="s">
        <v>415</v>
      </c>
      <c r="F334" s="29" t="s">
        <v>252</v>
      </c>
      <c r="G334" s="29">
        <v>-153054.36277537269</v>
      </c>
      <c r="H334" s="29" t="s">
        <v>650</v>
      </c>
      <c r="I334" s="29"/>
      <c r="J334" s="29"/>
      <c r="K334" s="29">
        <v>-59913.400421959333</v>
      </c>
      <c r="L334" s="29">
        <v>-270121.07914274721</v>
      </c>
      <c r="M334" s="29">
        <v>-56323.609904687619</v>
      </c>
      <c r="N334" s="29">
        <v>-56.323609904687622</v>
      </c>
      <c r="O334" s="30"/>
    </row>
    <row r="335" spans="1:15" x14ac:dyDescent="0.2">
      <c r="A335" s="31">
        <v>1250</v>
      </c>
      <c r="B335" s="32">
        <v>976.85</v>
      </c>
      <c r="C335" s="32" t="s">
        <v>226</v>
      </c>
      <c r="D335" s="32" t="s">
        <v>250</v>
      </c>
      <c r="E335" s="32" t="s">
        <v>415</v>
      </c>
      <c r="F335" s="32" t="s">
        <v>252</v>
      </c>
      <c r="G335" s="32">
        <v>-156857.64074610421</v>
      </c>
      <c r="H335" s="32" t="s">
        <v>650</v>
      </c>
      <c r="I335" s="32"/>
      <c r="J335" s="32"/>
      <c r="K335" s="32">
        <v>-63465.945058059449</v>
      </c>
      <c r="L335" s="32">
        <v>-282653.13758733071</v>
      </c>
      <c r="M335" s="32">
        <v>-53809.848454449209</v>
      </c>
      <c r="N335" s="32">
        <v>-53.809848454449209</v>
      </c>
      <c r="O335" s="33"/>
    </row>
    <row r="336" spans="1:15" x14ac:dyDescent="0.2">
      <c r="A336" s="28">
        <v>1300</v>
      </c>
      <c r="B336" s="29">
        <v>1026.8499999999999</v>
      </c>
      <c r="C336" s="29" t="s">
        <v>226</v>
      </c>
      <c r="D336" s="29" t="s">
        <v>250</v>
      </c>
      <c r="E336" s="29" t="s">
        <v>415</v>
      </c>
      <c r="F336" s="29" t="s">
        <v>252</v>
      </c>
      <c r="G336" s="29">
        <v>-160717.19558687459</v>
      </c>
      <c r="H336" s="29" t="s">
        <v>650</v>
      </c>
      <c r="I336" s="29"/>
      <c r="J336" s="29"/>
      <c r="K336" s="29">
        <v>-67077.644558497661</v>
      </c>
      <c r="L336" s="29">
        <v>-295256.90740000032</v>
      </c>
      <c r="M336" s="29">
        <v>-51317.539694508072</v>
      </c>
      <c r="N336" s="29">
        <v>-51.317539694508071</v>
      </c>
      <c r="O336" s="30"/>
    </row>
    <row r="337" spans="1:15" x14ac:dyDescent="0.2">
      <c r="A337" s="31">
        <v>1350</v>
      </c>
      <c r="B337" s="32">
        <v>1076.8499999999999</v>
      </c>
      <c r="C337" s="32" t="s">
        <v>226</v>
      </c>
      <c r="D337" s="32" t="s">
        <v>250</v>
      </c>
      <c r="E337" s="32" t="s">
        <v>415</v>
      </c>
      <c r="F337" s="32" t="s">
        <v>252</v>
      </c>
      <c r="G337" s="32">
        <v>-164631.28714257089</v>
      </c>
      <c r="H337" s="32" t="s">
        <v>650</v>
      </c>
      <c r="I337" s="32"/>
      <c r="J337" s="32"/>
      <c r="K337" s="32">
        <v>-70746.383677897349</v>
      </c>
      <c r="L337" s="32">
        <v>-307929.93227426842</v>
      </c>
      <c r="M337" s="32">
        <v>-48846.301354893949</v>
      </c>
      <c r="N337" s="32">
        <v>-48.846301354893953</v>
      </c>
      <c r="O337" s="33"/>
    </row>
    <row r="338" spans="1:15" x14ac:dyDescent="0.2">
      <c r="A338" s="28">
        <v>1400</v>
      </c>
      <c r="B338" s="29">
        <v>1126.8499999999999</v>
      </c>
      <c r="C338" s="29" t="s">
        <v>226</v>
      </c>
      <c r="D338" s="29" t="s">
        <v>250</v>
      </c>
      <c r="E338" s="29" t="s">
        <v>415</v>
      </c>
      <c r="F338" s="29" t="s">
        <v>252</v>
      </c>
      <c r="G338" s="29">
        <v>-168598.30103500289</v>
      </c>
      <c r="H338" s="29" t="s">
        <v>650</v>
      </c>
      <c r="I338" s="29"/>
      <c r="J338" s="29"/>
      <c r="K338" s="29">
        <v>-74885.755726166361</v>
      </c>
      <c r="L338" s="29">
        <v>-320669.92478441022</v>
      </c>
      <c r="M338" s="29">
        <v>-45980.131042724483</v>
      </c>
      <c r="N338" s="29">
        <v>-45.980131042724473</v>
      </c>
      <c r="O338" s="30"/>
    </row>
    <row r="339" spans="1:15" x14ac:dyDescent="0.2">
      <c r="A339" s="31">
        <v>1450</v>
      </c>
      <c r="B339" s="32">
        <v>1176.8499999999999</v>
      </c>
      <c r="C339" s="32" t="s">
        <v>226</v>
      </c>
      <c r="D339" s="32" t="s">
        <v>250</v>
      </c>
      <c r="E339" s="32" t="s">
        <v>415</v>
      </c>
      <c r="F339" s="32" t="s">
        <v>252</v>
      </c>
      <c r="G339" s="32">
        <v>-172623.38868788711</v>
      </c>
      <c r="H339" s="32" t="s">
        <v>406</v>
      </c>
      <c r="I339" s="32"/>
      <c r="J339" s="32"/>
      <c r="K339" s="32">
        <v>-79154.908297424743</v>
      </c>
      <c r="L339" s="32">
        <v>-333474.75137103949</v>
      </c>
      <c r="M339" s="32">
        <v>-43104.194880275987</v>
      </c>
      <c r="N339" s="32">
        <v>-43.10419488027599</v>
      </c>
      <c r="O339" s="33"/>
    </row>
    <row r="340" spans="1:15" x14ac:dyDescent="0.2">
      <c r="A340" s="28">
        <v>1500</v>
      </c>
      <c r="B340" s="29">
        <v>1226.8499999999999</v>
      </c>
      <c r="C340" s="29" t="s">
        <v>226</v>
      </c>
      <c r="D340" s="29" t="s">
        <v>250</v>
      </c>
      <c r="E340" s="29" t="s">
        <v>415</v>
      </c>
      <c r="F340" s="29" t="s">
        <v>252</v>
      </c>
      <c r="G340" s="29">
        <v>-176770.8246733</v>
      </c>
      <c r="H340" s="29" t="s">
        <v>406</v>
      </c>
      <c r="I340" s="29"/>
      <c r="J340" s="29"/>
      <c r="K340" s="29">
        <v>-83478.171033076331</v>
      </c>
      <c r="L340" s="29">
        <v>-346342.4195472346</v>
      </c>
      <c r="M340" s="29">
        <v>-40750.990202315377</v>
      </c>
      <c r="N340" s="29">
        <v>-40.750990202315393</v>
      </c>
      <c r="O340" s="30"/>
    </row>
    <row r="341" spans="1:15" x14ac:dyDescent="0.2">
      <c r="A341" s="31">
        <v>1550</v>
      </c>
      <c r="B341" s="32">
        <v>1276.8499999999999</v>
      </c>
      <c r="C341" s="32" t="s">
        <v>226</v>
      </c>
      <c r="D341" s="32" t="s">
        <v>250</v>
      </c>
      <c r="E341" s="32" t="s">
        <v>415</v>
      </c>
      <c r="F341" s="32" t="s">
        <v>252</v>
      </c>
      <c r="G341" s="32">
        <v>-181036.14507243861</v>
      </c>
      <c r="H341" s="32" t="s">
        <v>406</v>
      </c>
      <c r="I341" s="32"/>
      <c r="J341" s="32"/>
      <c r="K341" s="32">
        <v>-87853.739608065473</v>
      </c>
      <c r="L341" s="32">
        <v>-359271.06726446608</v>
      </c>
      <c r="M341" s="32">
        <v>-38897.826775300549</v>
      </c>
      <c r="N341" s="32">
        <v>-38.897826775300551</v>
      </c>
      <c r="O341" s="33"/>
    </row>
    <row r="342" spans="1:15" x14ac:dyDescent="0.2">
      <c r="A342" s="28">
        <v>1600</v>
      </c>
      <c r="B342" s="29">
        <v>1326.85</v>
      </c>
      <c r="C342" s="29" t="s">
        <v>226</v>
      </c>
      <c r="D342" s="29" t="s">
        <v>250</v>
      </c>
      <c r="E342" s="29" t="s">
        <v>415</v>
      </c>
      <c r="F342" s="29" t="s">
        <v>252</v>
      </c>
      <c r="G342" s="29">
        <v>-185404.01140420479</v>
      </c>
      <c r="H342" s="29" t="s">
        <v>406</v>
      </c>
      <c r="I342" s="29"/>
      <c r="J342" s="29"/>
      <c r="K342" s="29">
        <v>-92279.926167273312</v>
      </c>
      <c r="L342" s="29">
        <v>-372258.95443950017</v>
      </c>
      <c r="M342" s="29">
        <v>-37445.515731545172</v>
      </c>
      <c r="N342" s="29">
        <v>-37.445515731545157</v>
      </c>
      <c r="O342" s="30"/>
    </row>
    <row r="343" spans="1:15" x14ac:dyDescent="0.2">
      <c r="A343" s="31">
        <v>1650</v>
      </c>
      <c r="B343" s="32">
        <v>1376.85</v>
      </c>
      <c r="C343" s="32" t="s">
        <v>226</v>
      </c>
      <c r="D343" s="32" t="s">
        <v>250</v>
      </c>
      <c r="E343" s="32" t="s">
        <v>415</v>
      </c>
      <c r="F343" s="32" t="s">
        <v>252</v>
      </c>
      <c r="G343" s="32">
        <v>-189868.96986418631</v>
      </c>
      <c r="H343" s="32" t="s">
        <v>406</v>
      </c>
      <c r="I343" s="32"/>
      <c r="J343" s="32"/>
      <c r="K343" s="32">
        <v>-96755.148398995414</v>
      </c>
      <c r="L343" s="32">
        <v>-385304.45669843513</v>
      </c>
      <c r="M343" s="32">
        <v>-36363.678828214062</v>
      </c>
      <c r="N343" s="32">
        <v>-36.363678828214063</v>
      </c>
      <c r="O343" s="33"/>
    </row>
    <row r="344" spans="1:15" x14ac:dyDescent="0.2">
      <c r="A344" s="28">
        <v>1700</v>
      </c>
      <c r="B344" s="29">
        <v>1426.85</v>
      </c>
      <c r="C344" s="29" t="s">
        <v>226</v>
      </c>
      <c r="D344" s="29" t="s">
        <v>250</v>
      </c>
      <c r="E344" s="29" t="s">
        <v>415</v>
      </c>
      <c r="F344" s="29" t="s">
        <v>252</v>
      </c>
      <c r="G344" s="29">
        <v>-194433.35492696179</v>
      </c>
      <c r="H344" s="29" t="s">
        <v>406</v>
      </c>
      <c r="I344" s="29"/>
      <c r="J344" s="29"/>
      <c r="K344" s="29">
        <v>-101277.9199339312</v>
      </c>
      <c r="L344" s="29">
        <v>-398406.06143899402</v>
      </c>
      <c r="M344" s="29">
        <v>-35675.736046893522</v>
      </c>
      <c r="N344" s="29">
        <v>-35.675736046893519</v>
      </c>
      <c r="O344" s="30"/>
    </row>
    <row r="345" spans="1:15" x14ac:dyDescent="0.2">
      <c r="A345" s="31">
        <v>1750</v>
      </c>
      <c r="B345" s="32">
        <v>1476.85</v>
      </c>
      <c r="C345" s="32" t="s">
        <v>226</v>
      </c>
      <c r="D345" s="32" t="s">
        <v>250</v>
      </c>
      <c r="E345" s="32" t="s">
        <v>415</v>
      </c>
      <c r="F345" s="32" t="s">
        <v>252</v>
      </c>
      <c r="G345" s="32">
        <v>-199105.84452031759</v>
      </c>
      <c r="H345" s="32" t="s">
        <v>406</v>
      </c>
      <c r="I345" s="32"/>
      <c r="J345" s="32"/>
      <c r="K345" s="32">
        <v>-105846.84187457481</v>
      </c>
      <c r="L345" s="32">
        <v>-411562.36634471471</v>
      </c>
      <c r="M345" s="32">
        <v>-35448.872201140039</v>
      </c>
      <c r="N345" s="32">
        <v>-35.448872201140041</v>
      </c>
      <c r="O345" s="33"/>
    </row>
    <row r="346" spans="1:15" x14ac:dyDescent="0.2">
      <c r="A346" s="28">
        <v>1800</v>
      </c>
      <c r="B346" s="29">
        <v>1526.85</v>
      </c>
      <c r="C346" s="29" t="s">
        <v>226</v>
      </c>
      <c r="D346" s="29" t="s">
        <v>250</v>
      </c>
      <c r="E346" s="29" t="s">
        <v>415</v>
      </c>
      <c r="F346" s="29" t="s">
        <v>252</v>
      </c>
      <c r="G346" s="29">
        <v>-203900.5722657952</v>
      </c>
      <c r="H346" s="29" t="s">
        <v>406</v>
      </c>
      <c r="I346" s="29"/>
      <c r="J346" s="29"/>
      <c r="K346" s="29">
        <v>-110460.59529337561</v>
      </c>
      <c r="L346" s="29">
        <v>-424772.08050325222</v>
      </c>
      <c r="M346" s="29">
        <v>-35787.288331403157</v>
      </c>
      <c r="N346" s="29">
        <v>-35.787288331403161</v>
      </c>
      <c r="O346" s="30"/>
    </row>
    <row r="347" spans="1:15" x14ac:dyDescent="0.2">
      <c r="A347" s="31">
        <v>1850</v>
      </c>
      <c r="B347" s="32">
        <v>1576.85</v>
      </c>
      <c r="C347" s="32" t="s">
        <v>226</v>
      </c>
      <c r="D347" s="32" t="s">
        <v>250</v>
      </c>
      <c r="E347" s="32" t="s">
        <v>415</v>
      </c>
      <c r="F347" s="32" t="s">
        <v>252</v>
      </c>
      <c r="G347" s="32">
        <v>-208839.03387342839</v>
      </c>
      <c r="H347" s="32" t="s">
        <v>390</v>
      </c>
      <c r="I347" s="32"/>
      <c r="J347" s="32"/>
      <c r="K347" s="32">
        <v>-115117.9345650079</v>
      </c>
      <c r="L347" s="32">
        <v>-438034.02828497061</v>
      </c>
      <c r="M347" s="32">
        <v>-36847.417296223808</v>
      </c>
      <c r="N347" s="32">
        <v>-36.84741729622381</v>
      </c>
      <c r="O347" s="33"/>
    </row>
    <row r="348" spans="1:15" x14ac:dyDescent="0.2">
      <c r="A348" s="28">
        <v>1900</v>
      </c>
      <c r="B348" s="29">
        <v>1626.85</v>
      </c>
      <c r="C348" s="29" t="s">
        <v>226</v>
      </c>
      <c r="D348" s="29" t="s">
        <v>250</v>
      </c>
      <c r="E348" s="29" t="s">
        <v>415</v>
      </c>
      <c r="F348" s="29" t="s">
        <v>252</v>
      </c>
      <c r="G348" s="29">
        <v>-213874.38885628601</v>
      </c>
      <c r="H348" s="29" t="s">
        <v>390</v>
      </c>
      <c r="I348" s="29"/>
      <c r="J348" s="29"/>
      <c r="K348" s="29">
        <v>-119817.6814199426</v>
      </c>
      <c r="L348" s="29">
        <v>-451347.15612763382</v>
      </c>
      <c r="M348" s="29">
        <v>-38306.379647056572</v>
      </c>
      <c r="N348" s="29">
        <v>-38.306379647056573</v>
      </c>
      <c r="O348" s="30"/>
    </row>
    <row r="349" spans="1:15" x14ac:dyDescent="0.2">
      <c r="A349" s="31">
        <v>800</v>
      </c>
      <c r="B349" s="32">
        <v>526.85</v>
      </c>
      <c r="C349" s="32" t="s">
        <v>220</v>
      </c>
      <c r="D349" s="32" t="s">
        <v>282</v>
      </c>
      <c r="E349" s="32" t="s">
        <v>417</v>
      </c>
      <c r="F349" s="32" t="s">
        <v>418</v>
      </c>
      <c r="G349" s="32">
        <v>-274758.70132651692</v>
      </c>
      <c r="H349" s="32" t="s">
        <v>617</v>
      </c>
      <c r="I349" s="32" t="s">
        <v>617</v>
      </c>
      <c r="J349" s="32">
        <v>-274758.70132651692</v>
      </c>
      <c r="K349" s="32">
        <v>-33912.572992159046</v>
      </c>
      <c r="L349" s="32">
        <v>-172813.30445913019</v>
      </c>
      <c r="M349" s="32">
        <v>-58408.892493557651</v>
      </c>
      <c r="N349" s="32">
        <v>-58.408892493557651</v>
      </c>
      <c r="O349" s="33"/>
    </row>
    <row r="350" spans="1:15" x14ac:dyDescent="0.2">
      <c r="A350" s="28">
        <v>850</v>
      </c>
      <c r="B350" s="29">
        <v>576.85</v>
      </c>
      <c r="C350" s="29" t="s">
        <v>220</v>
      </c>
      <c r="D350" s="29" t="s">
        <v>282</v>
      </c>
      <c r="E350" s="29" t="s">
        <v>417</v>
      </c>
      <c r="F350" s="29" t="s">
        <v>418</v>
      </c>
      <c r="G350" s="29">
        <v>-277336.03835718479</v>
      </c>
      <c r="H350" s="29" t="s">
        <v>651</v>
      </c>
      <c r="I350" s="29" t="s">
        <v>617</v>
      </c>
      <c r="J350" s="29">
        <v>-277336.03835718479</v>
      </c>
      <c r="K350" s="29">
        <v>-36899.715722671717</v>
      </c>
      <c r="L350" s="29">
        <v>-184655.76456993731</v>
      </c>
      <c r="M350" s="29">
        <v>-56514.128263327759</v>
      </c>
      <c r="N350" s="29">
        <v>-56.514128263327763</v>
      </c>
      <c r="O350" s="30"/>
    </row>
    <row r="351" spans="1:15" x14ac:dyDescent="0.2">
      <c r="A351" s="31">
        <v>900</v>
      </c>
      <c r="B351" s="32">
        <v>626.85</v>
      </c>
      <c r="C351" s="32" t="s">
        <v>220</v>
      </c>
      <c r="D351" s="32" t="s">
        <v>282</v>
      </c>
      <c r="E351" s="32" t="s">
        <v>417</v>
      </c>
      <c r="F351" s="32" t="s">
        <v>418</v>
      </c>
      <c r="G351" s="32">
        <v>-279990.21202805243</v>
      </c>
      <c r="H351" s="32" t="s">
        <v>617</v>
      </c>
      <c r="I351" s="32" t="s">
        <v>617</v>
      </c>
      <c r="J351" s="32">
        <v>-279990.21202805243</v>
      </c>
      <c r="K351" s="32">
        <v>-39969.026238955921</v>
      </c>
      <c r="L351" s="32">
        <v>-196598.46464191499</v>
      </c>
      <c r="M351" s="32">
        <v>-54627.31741150585</v>
      </c>
      <c r="N351" s="32">
        <v>-54.62731741150585</v>
      </c>
      <c r="O351" s="33"/>
    </row>
    <row r="352" spans="1:15" x14ac:dyDescent="0.2">
      <c r="A352" s="28">
        <v>950</v>
      </c>
      <c r="B352" s="29">
        <v>676.85</v>
      </c>
      <c r="C352" s="29" t="s">
        <v>220</v>
      </c>
      <c r="D352" s="29" t="s">
        <v>282</v>
      </c>
      <c r="E352" s="29" t="s">
        <v>417</v>
      </c>
      <c r="F352" s="29" t="s">
        <v>418</v>
      </c>
      <c r="G352" s="29">
        <v>-282717.58209846861</v>
      </c>
      <c r="H352" s="29" t="s">
        <v>617</v>
      </c>
      <c r="I352" s="29" t="s">
        <v>617</v>
      </c>
      <c r="J352" s="29">
        <v>-282717.58209846861</v>
      </c>
      <c r="K352" s="29">
        <v>-43116.53145504323</v>
      </c>
      <c r="L352" s="29">
        <v>-208636.66243571491</v>
      </c>
      <c r="M352" s="29">
        <v>-52748.267061300583</v>
      </c>
      <c r="N352" s="29">
        <v>-52.748267061300567</v>
      </c>
      <c r="O352" s="30"/>
    </row>
    <row r="353" spans="1:15" x14ac:dyDescent="0.2">
      <c r="A353" s="31">
        <v>1000</v>
      </c>
      <c r="B353" s="32">
        <v>726.85</v>
      </c>
      <c r="C353" s="32" t="s">
        <v>220</v>
      </c>
      <c r="D353" s="32" t="s">
        <v>282</v>
      </c>
      <c r="E353" s="32" t="s">
        <v>417</v>
      </c>
      <c r="F353" s="32" t="s">
        <v>418</v>
      </c>
      <c r="G353" s="32">
        <v>-285514.87506935128</v>
      </c>
      <c r="H353" s="32" t="s">
        <v>652</v>
      </c>
      <c r="I353" s="32" t="s">
        <v>617</v>
      </c>
      <c r="J353" s="32">
        <v>-285514.87506935128</v>
      </c>
      <c r="K353" s="32">
        <v>-46338.66341131481</v>
      </c>
      <c r="L353" s="32">
        <v>-220766.04114120509</v>
      </c>
      <c r="M353" s="32">
        <v>-50876.787969322409</v>
      </c>
      <c r="N353" s="32">
        <v>-50.876787969322407</v>
      </c>
      <c r="O353" s="33"/>
    </row>
    <row r="354" spans="1:15" x14ac:dyDescent="0.2">
      <c r="A354" s="28">
        <v>1050</v>
      </c>
      <c r="B354" s="29">
        <v>776.85</v>
      </c>
      <c r="C354" s="29" t="s">
        <v>220</v>
      </c>
      <c r="D354" s="29" t="s">
        <v>282</v>
      </c>
      <c r="E354" s="29" t="s">
        <v>417</v>
      </c>
      <c r="F354" s="29" t="s">
        <v>418</v>
      </c>
      <c r="G354" s="29">
        <v>-288379.13218848081</v>
      </c>
      <c r="H354" s="29" t="s">
        <v>653</v>
      </c>
      <c r="I354" s="29" t="s">
        <v>617</v>
      </c>
      <c r="J354" s="29">
        <v>-288379.13218848081</v>
      </c>
      <c r="K354" s="29">
        <v>-49632.202128356163</v>
      </c>
      <c r="L354" s="29">
        <v>-232982.6508510953</v>
      </c>
      <c r="M354" s="29">
        <v>-49012.696289130952</v>
      </c>
      <c r="N354" s="29">
        <v>-49.01269628913095</v>
      </c>
      <c r="O354" s="30"/>
    </row>
    <row r="355" spans="1:15" x14ac:dyDescent="0.2">
      <c r="A355" s="31">
        <v>1100</v>
      </c>
      <c r="B355" s="32">
        <v>826.85</v>
      </c>
      <c r="C355" s="32" t="s">
        <v>220</v>
      </c>
      <c r="D355" s="32" t="s">
        <v>282</v>
      </c>
      <c r="E355" s="32" t="s">
        <v>417</v>
      </c>
      <c r="F355" s="32" t="s">
        <v>418</v>
      </c>
      <c r="G355" s="32">
        <v>-291307.66669769533</v>
      </c>
      <c r="H355" s="32" t="s">
        <v>617</v>
      </c>
      <c r="I355" s="32" t="s">
        <v>617</v>
      </c>
      <c r="J355" s="32">
        <v>-291307.66669769533</v>
      </c>
      <c r="K355" s="32">
        <v>-52994.230581280062</v>
      </c>
      <c r="L355" s="32">
        <v>-245282.87268568171</v>
      </c>
      <c r="M355" s="32">
        <v>-47155.810423819123</v>
      </c>
      <c r="N355" s="32">
        <v>-47.155810423819112</v>
      </c>
      <c r="O355" s="33"/>
    </row>
    <row r="356" spans="1:15" x14ac:dyDescent="0.2">
      <c r="A356" s="28">
        <v>1150</v>
      </c>
      <c r="B356" s="29">
        <v>876.85</v>
      </c>
      <c r="C356" s="29" t="s">
        <v>220</v>
      </c>
      <c r="D356" s="29" t="s">
        <v>282</v>
      </c>
      <c r="E356" s="29" t="s">
        <v>417</v>
      </c>
      <c r="F356" s="29" t="s">
        <v>418</v>
      </c>
      <c r="G356" s="29">
        <v>-294298.02838858019</v>
      </c>
      <c r="H356" s="29" t="s">
        <v>617</v>
      </c>
      <c r="I356" s="29" t="s">
        <v>617</v>
      </c>
      <c r="J356" s="29">
        <v>-294298.02838858019</v>
      </c>
      <c r="K356" s="29">
        <v>-56422.099524574347</v>
      </c>
      <c r="L356" s="29">
        <v>-257663.37461407241</v>
      </c>
      <c r="M356" s="29">
        <v>-45305.95005665184</v>
      </c>
      <c r="N356" s="29">
        <v>-45.305950056651838</v>
      </c>
      <c r="O356" s="30"/>
    </row>
    <row r="357" spans="1:15" x14ac:dyDescent="0.2">
      <c r="A357" s="31">
        <v>1200</v>
      </c>
      <c r="B357" s="32">
        <v>926.85</v>
      </c>
      <c r="C357" s="32" t="s">
        <v>220</v>
      </c>
      <c r="D357" s="32" t="s">
        <v>282</v>
      </c>
      <c r="E357" s="32" t="s">
        <v>417</v>
      </c>
      <c r="F357" s="32" t="s">
        <v>418</v>
      </c>
      <c r="G357" s="32">
        <v>-297347.97399039398</v>
      </c>
      <c r="H357" s="32" t="s">
        <v>653</v>
      </c>
      <c r="I357" s="32" t="s">
        <v>617</v>
      </c>
      <c r="J357" s="32">
        <v>-297347.97399039398</v>
      </c>
      <c r="K357" s="32">
        <v>-59913.400421959333</v>
      </c>
      <c r="L357" s="32">
        <v>-270121.07914274721</v>
      </c>
      <c r="M357" s="32">
        <v>-43462.931877357652</v>
      </c>
      <c r="N357" s="32">
        <v>-43.462931877357647</v>
      </c>
      <c r="O357" s="33"/>
    </row>
    <row r="358" spans="1:15" x14ac:dyDescent="0.2">
      <c r="A358" s="28">
        <v>1250</v>
      </c>
      <c r="B358" s="29">
        <v>976.85</v>
      </c>
      <c r="C358" s="29" t="s">
        <v>220</v>
      </c>
      <c r="D358" s="29" t="s">
        <v>282</v>
      </c>
      <c r="E358" s="29" t="s">
        <v>417</v>
      </c>
      <c r="F358" s="29" t="s">
        <v>418</v>
      </c>
      <c r="G358" s="29">
        <v>-300455.44225246343</v>
      </c>
      <c r="H358" s="29" t="s">
        <v>617</v>
      </c>
      <c r="I358" s="29" t="s">
        <v>617</v>
      </c>
      <c r="J358" s="29">
        <v>-300455.44225246343</v>
      </c>
      <c r="K358" s="29">
        <v>-63465.945058059449</v>
      </c>
      <c r="L358" s="29">
        <v>-282653.13758733071</v>
      </c>
      <c r="M358" s="29">
        <v>-41626.56310892757</v>
      </c>
      <c r="N358" s="29">
        <v>-41.62656310892757</v>
      </c>
      <c r="O358" s="30"/>
    </row>
    <row r="359" spans="1:15" x14ac:dyDescent="0.2">
      <c r="A359" s="31">
        <v>1300</v>
      </c>
      <c r="B359" s="32">
        <v>1026.8499999999999</v>
      </c>
      <c r="C359" s="32" t="s">
        <v>220</v>
      </c>
      <c r="D359" s="32" t="s">
        <v>282</v>
      </c>
      <c r="E359" s="32" t="s">
        <v>417</v>
      </c>
      <c r="F359" s="32" t="s">
        <v>418</v>
      </c>
      <c r="G359" s="32">
        <v>-303618.53283613088</v>
      </c>
      <c r="H359" s="32" t="s">
        <v>617</v>
      </c>
      <c r="I359" s="32" t="s">
        <v>617</v>
      </c>
      <c r="J359" s="32">
        <v>-303618.53283613088</v>
      </c>
      <c r="K359" s="32">
        <v>-67077.644558497661</v>
      </c>
      <c r="L359" s="32">
        <v>-295256.90740000032</v>
      </c>
      <c r="M359" s="32">
        <v>-39796.739752111258</v>
      </c>
      <c r="N359" s="32">
        <v>-39.796739752111257</v>
      </c>
      <c r="O359" s="33"/>
    </row>
    <row r="360" spans="1:15" x14ac:dyDescent="0.2">
      <c r="A360" s="28">
        <v>1350</v>
      </c>
      <c r="B360" s="29">
        <v>1076.8499999999999</v>
      </c>
      <c r="C360" s="29" t="s">
        <v>220</v>
      </c>
      <c r="D360" s="29" t="s">
        <v>282</v>
      </c>
      <c r="E360" s="29" t="s">
        <v>417</v>
      </c>
      <c r="F360" s="29" t="s">
        <v>418</v>
      </c>
      <c r="G360" s="29">
        <v>-306835.4883219421</v>
      </c>
      <c r="H360" s="29" t="s">
        <v>617</v>
      </c>
      <c r="I360" s="29" t="s">
        <v>617</v>
      </c>
      <c r="J360" s="29">
        <v>-306835.4883219421</v>
      </c>
      <c r="K360" s="29">
        <v>-70746.383677897349</v>
      </c>
      <c r="L360" s="29">
        <v>-307929.93227426842</v>
      </c>
      <c r="M360" s="29">
        <v>-37973.552815816831</v>
      </c>
      <c r="N360" s="29">
        <v>-37.973552815816831</v>
      </c>
      <c r="O360" s="30"/>
    </row>
    <row r="361" spans="1:15" x14ac:dyDescent="0.2">
      <c r="A361" s="31">
        <v>1400</v>
      </c>
      <c r="B361" s="32">
        <v>1126.8499999999999</v>
      </c>
      <c r="C361" s="32" t="s">
        <v>220</v>
      </c>
      <c r="D361" s="32" t="s">
        <v>282</v>
      </c>
      <c r="E361" s="32" t="s">
        <v>417</v>
      </c>
      <c r="F361" s="32" t="s">
        <v>418</v>
      </c>
      <c r="G361" s="32">
        <v>-310104.67878273199</v>
      </c>
      <c r="H361" s="32" t="s">
        <v>652</v>
      </c>
      <c r="I361" s="32" t="s">
        <v>617</v>
      </c>
      <c r="J361" s="32">
        <v>-310104.67878273199</v>
      </c>
      <c r="K361" s="32">
        <v>-74885.755726166361</v>
      </c>
      <c r="L361" s="32">
        <v>-320669.92478441022</v>
      </c>
      <c r="M361" s="32">
        <v>-35741.536501236027</v>
      </c>
      <c r="N361" s="32">
        <v>-35.741536501236027</v>
      </c>
      <c r="O361" s="33"/>
    </row>
    <row r="362" spans="1:15" x14ac:dyDescent="0.2">
      <c r="A362" s="28">
        <v>1450</v>
      </c>
      <c r="B362" s="29">
        <v>1176.8499999999999</v>
      </c>
      <c r="C362" s="29" t="s">
        <v>220</v>
      </c>
      <c r="D362" s="29" t="s">
        <v>282</v>
      </c>
      <c r="E362" s="29" t="s">
        <v>417</v>
      </c>
      <c r="F362" s="29" t="s">
        <v>418</v>
      </c>
      <c r="G362" s="29">
        <v>-313424.58848450711</v>
      </c>
      <c r="H362" s="29" t="s">
        <v>617</v>
      </c>
      <c r="I362" s="29" t="s">
        <v>617</v>
      </c>
      <c r="J362" s="29">
        <v>-313424.58848450711</v>
      </c>
      <c r="K362" s="29">
        <v>-79154.908297424743</v>
      </c>
      <c r="L362" s="29">
        <v>-333474.75137103949</v>
      </c>
      <c r="M362" s="29">
        <v>-33439.80766292382</v>
      </c>
      <c r="N362" s="29">
        <v>-33.439807662923819</v>
      </c>
      <c r="O362" s="30"/>
    </row>
    <row r="363" spans="1:15" x14ac:dyDescent="0.2">
      <c r="A363" s="31">
        <v>1500</v>
      </c>
      <c r="B363" s="32">
        <v>1226.8499999999999</v>
      </c>
      <c r="C363" s="32" t="s">
        <v>220</v>
      </c>
      <c r="D363" s="32" t="s">
        <v>282</v>
      </c>
      <c r="E363" s="32" t="s">
        <v>417</v>
      </c>
      <c r="F363" s="32" t="s">
        <v>418</v>
      </c>
      <c r="G363" s="32">
        <v>-316793.80436308641</v>
      </c>
      <c r="H363" s="32" t="s">
        <v>617</v>
      </c>
      <c r="I363" s="32" t="s">
        <v>617</v>
      </c>
      <c r="J363" s="32">
        <v>-316793.80436308641</v>
      </c>
      <c r="K363" s="32">
        <v>-83478.171033076331</v>
      </c>
      <c r="L363" s="32">
        <v>-346342.4195472346</v>
      </c>
      <c r="M363" s="32">
        <v>-31142.424908881541</v>
      </c>
      <c r="N363" s="32">
        <v>-31.142424908881541</v>
      </c>
      <c r="O363" s="33"/>
    </row>
    <row r="364" spans="1:15" x14ac:dyDescent="0.2">
      <c r="A364" s="28">
        <v>1550</v>
      </c>
      <c r="B364" s="29">
        <v>1276.8499999999999</v>
      </c>
      <c r="C364" s="29" t="s">
        <v>220</v>
      </c>
      <c r="D364" s="29" t="s">
        <v>282</v>
      </c>
      <c r="E364" s="29" t="s">
        <v>417</v>
      </c>
      <c r="F364" s="29" t="s">
        <v>418</v>
      </c>
      <c r="G364" s="29">
        <v>-320474.14697082742</v>
      </c>
      <c r="H364" s="29" t="s">
        <v>420</v>
      </c>
      <c r="I364" s="29"/>
      <c r="J364" s="29"/>
      <c r="K364" s="29">
        <v>-87853.739608065473</v>
      </c>
      <c r="L364" s="29">
        <v>-359271.06726446608</v>
      </c>
      <c r="M364" s="29">
        <v>-29902.256736134641</v>
      </c>
      <c r="N364" s="29">
        <v>-29.90225673613465</v>
      </c>
      <c r="O364" s="30"/>
    </row>
    <row r="365" spans="1:15" x14ac:dyDescent="0.2">
      <c r="A365" s="31">
        <v>1600</v>
      </c>
      <c r="B365" s="32">
        <v>1326.85</v>
      </c>
      <c r="C365" s="32" t="s">
        <v>220</v>
      </c>
      <c r="D365" s="32" t="s">
        <v>282</v>
      </c>
      <c r="E365" s="32" t="s">
        <v>417</v>
      </c>
      <c r="F365" s="32" t="s">
        <v>418</v>
      </c>
      <c r="G365" s="32">
        <v>-324360.24571634253</v>
      </c>
      <c r="H365" s="32" t="s">
        <v>420</v>
      </c>
      <c r="I365" s="32"/>
      <c r="J365" s="32"/>
      <c r="K365" s="32">
        <v>-92279.926167273312</v>
      </c>
      <c r="L365" s="32">
        <v>-372258.95443950017</v>
      </c>
      <c r="M365" s="32">
        <v>-29303.05641719955</v>
      </c>
      <c r="N365" s="32">
        <v>-29.303056417199549</v>
      </c>
      <c r="O365" s="33"/>
    </row>
    <row r="366" spans="1:15" x14ac:dyDescent="0.2">
      <c r="A366" s="28">
        <v>1650</v>
      </c>
      <c r="B366" s="29">
        <v>1376.85</v>
      </c>
      <c r="C366" s="29" t="s">
        <v>220</v>
      </c>
      <c r="D366" s="29" t="s">
        <v>282</v>
      </c>
      <c r="E366" s="29" t="s">
        <v>417</v>
      </c>
      <c r="F366" s="29" t="s">
        <v>418</v>
      </c>
      <c r="G366" s="29">
        <v>-328311.22915832471</v>
      </c>
      <c r="H366" s="29" t="s">
        <v>420</v>
      </c>
      <c r="I366" s="29"/>
      <c r="J366" s="29"/>
      <c r="K366" s="29">
        <v>-96755.148398995414</v>
      </c>
      <c r="L366" s="29">
        <v>-385304.45669843513</v>
      </c>
      <c r="M366" s="29">
        <v>-28786.255017356481</v>
      </c>
      <c r="N366" s="29">
        <v>-28.786255017356481</v>
      </c>
      <c r="O366" s="30"/>
    </row>
    <row r="367" spans="1:15" x14ac:dyDescent="0.2">
      <c r="A367" s="31">
        <v>1700</v>
      </c>
      <c r="B367" s="32">
        <v>1426.85</v>
      </c>
      <c r="C367" s="32" t="s">
        <v>220</v>
      </c>
      <c r="D367" s="32" t="s">
        <v>282</v>
      </c>
      <c r="E367" s="32" t="s">
        <v>417</v>
      </c>
      <c r="F367" s="32" t="s">
        <v>418</v>
      </c>
      <c r="G367" s="32">
        <v>-332328.50730203919</v>
      </c>
      <c r="H367" s="32" t="s">
        <v>420</v>
      </c>
      <c r="I367" s="32"/>
      <c r="J367" s="32"/>
      <c r="K367" s="32">
        <v>-101277.9199339312</v>
      </c>
      <c r="L367" s="32">
        <v>-398406.06143899402</v>
      </c>
      <c r="M367" s="32">
        <v>-28362.118066659201</v>
      </c>
      <c r="N367" s="32">
        <v>-28.3621180666592</v>
      </c>
      <c r="O367" s="33"/>
    </row>
    <row r="368" spans="1:15" x14ac:dyDescent="0.2">
      <c r="A368" s="28">
        <v>1750</v>
      </c>
      <c r="B368" s="29">
        <v>1476.85</v>
      </c>
      <c r="C368" s="29" t="s">
        <v>220</v>
      </c>
      <c r="D368" s="29" t="s">
        <v>282</v>
      </c>
      <c r="E368" s="29" t="s">
        <v>417</v>
      </c>
      <c r="F368" s="29" t="s">
        <v>418</v>
      </c>
      <c r="G368" s="29">
        <v>-336413.90645274462</v>
      </c>
      <c r="H368" s="29" t="s">
        <v>420</v>
      </c>
      <c r="I368" s="29"/>
      <c r="J368" s="29"/>
      <c r="K368" s="29">
        <v>-105846.84187457481</v>
      </c>
      <c r="L368" s="29">
        <v>-411562.36634471471</v>
      </c>
      <c r="M368" s="29">
        <v>-28041.37190781091</v>
      </c>
      <c r="N368" s="29">
        <v>-28.041371907810909</v>
      </c>
      <c r="O368" s="30"/>
    </row>
    <row r="369" spans="1:15" x14ac:dyDescent="0.2">
      <c r="A369" s="31">
        <v>1800</v>
      </c>
      <c r="B369" s="32">
        <v>1526.85</v>
      </c>
      <c r="C369" s="32" t="s">
        <v>220</v>
      </c>
      <c r="D369" s="32" t="s">
        <v>282</v>
      </c>
      <c r="E369" s="32" t="s">
        <v>417</v>
      </c>
      <c r="F369" s="32" t="s">
        <v>418</v>
      </c>
      <c r="G369" s="32">
        <v>-340569.77628790447</v>
      </c>
      <c r="H369" s="32" t="s">
        <v>420</v>
      </c>
      <c r="I369" s="32"/>
      <c r="J369" s="32"/>
      <c r="K369" s="32">
        <v>-110460.59529337561</v>
      </c>
      <c r="L369" s="32">
        <v>-424772.08050325222</v>
      </c>
      <c r="M369" s="32">
        <v>-27838.381940894531</v>
      </c>
      <c r="N369" s="32">
        <v>-27.838381940894529</v>
      </c>
      <c r="O369" s="33"/>
    </row>
    <row r="370" spans="1:15" x14ac:dyDescent="0.2">
      <c r="A370" s="28">
        <v>1850</v>
      </c>
      <c r="B370" s="29">
        <v>1576.85</v>
      </c>
      <c r="C370" s="29" t="s">
        <v>220</v>
      </c>
      <c r="D370" s="29" t="s">
        <v>282</v>
      </c>
      <c r="E370" s="29" t="s">
        <v>417</v>
      </c>
      <c r="F370" s="29" t="s">
        <v>418</v>
      </c>
      <c r="G370" s="29">
        <v>-344799.14359334228</v>
      </c>
      <c r="H370" s="29" t="s">
        <v>420</v>
      </c>
      <c r="I370" s="29"/>
      <c r="J370" s="29"/>
      <c r="K370" s="29">
        <v>-115117.9345650079</v>
      </c>
      <c r="L370" s="29">
        <v>-438034.02828497061</v>
      </c>
      <c r="M370" s="29">
        <v>-27769.180140063869</v>
      </c>
      <c r="N370" s="29">
        <v>-27.76918014006387</v>
      </c>
      <c r="O370" s="30"/>
    </row>
    <row r="371" spans="1:15" x14ac:dyDescent="0.2">
      <c r="A371" s="31">
        <v>1900</v>
      </c>
      <c r="B371" s="32">
        <v>1626.85</v>
      </c>
      <c r="C371" s="32" t="s">
        <v>220</v>
      </c>
      <c r="D371" s="32" t="s">
        <v>282</v>
      </c>
      <c r="E371" s="32" t="s">
        <v>417</v>
      </c>
      <c r="F371" s="32" t="s">
        <v>418</v>
      </c>
      <c r="G371" s="32">
        <v>-349105.93321909942</v>
      </c>
      <c r="H371" s="32" t="s">
        <v>420</v>
      </c>
      <c r="I371" s="32"/>
      <c r="J371" s="32"/>
      <c r="K371" s="32">
        <v>-119817.6814199426</v>
      </c>
      <c r="L371" s="32">
        <v>-451347.15612763382</v>
      </c>
      <c r="M371" s="32">
        <v>-27853.12556453724</v>
      </c>
      <c r="N371" s="32">
        <v>-27.85312556453724</v>
      </c>
      <c r="O371" s="33"/>
    </row>
    <row r="372" spans="1:15" x14ac:dyDescent="0.2">
      <c r="A372" s="28">
        <v>800</v>
      </c>
      <c r="B372" s="29">
        <v>526.85</v>
      </c>
      <c r="C372" s="29" t="s">
        <v>222</v>
      </c>
      <c r="D372" s="29" t="s">
        <v>285</v>
      </c>
      <c r="E372" s="29" t="s">
        <v>421</v>
      </c>
      <c r="F372" s="29" t="s">
        <v>422</v>
      </c>
      <c r="G372" s="29"/>
      <c r="H372" s="29" t="s">
        <v>423</v>
      </c>
      <c r="I372" s="29"/>
      <c r="J372" s="29"/>
      <c r="K372" s="29"/>
      <c r="L372" s="29"/>
      <c r="M372" s="29"/>
      <c r="N372" s="29"/>
      <c r="O372" s="30" t="s">
        <v>654</v>
      </c>
    </row>
    <row r="373" spans="1:15" x14ac:dyDescent="0.2">
      <c r="A373" s="31">
        <v>850</v>
      </c>
      <c r="B373" s="32">
        <v>576.85</v>
      </c>
      <c r="C373" s="32" t="s">
        <v>222</v>
      </c>
      <c r="D373" s="32" t="s">
        <v>285</v>
      </c>
      <c r="E373" s="32" t="s">
        <v>421</v>
      </c>
      <c r="F373" s="32" t="s">
        <v>422</v>
      </c>
      <c r="G373" s="32"/>
      <c r="H373" s="32" t="s">
        <v>423</v>
      </c>
      <c r="I373" s="32"/>
      <c r="J373" s="32"/>
      <c r="K373" s="32"/>
      <c r="L373" s="32"/>
      <c r="M373" s="32"/>
      <c r="N373" s="32"/>
      <c r="O373" s="33" t="s">
        <v>654</v>
      </c>
    </row>
    <row r="374" spans="1:15" x14ac:dyDescent="0.2">
      <c r="A374" s="28">
        <v>900</v>
      </c>
      <c r="B374" s="29">
        <v>626.85</v>
      </c>
      <c r="C374" s="29" t="s">
        <v>222</v>
      </c>
      <c r="D374" s="29" t="s">
        <v>285</v>
      </c>
      <c r="E374" s="29" t="s">
        <v>421</v>
      </c>
      <c r="F374" s="29" t="s">
        <v>422</v>
      </c>
      <c r="G374" s="29"/>
      <c r="H374" s="29" t="s">
        <v>423</v>
      </c>
      <c r="I374" s="29"/>
      <c r="J374" s="29"/>
      <c r="K374" s="29"/>
      <c r="L374" s="29"/>
      <c r="M374" s="29"/>
      <c r="N374" s="29"/>
      <c r="O374" s="30" t="s">
        <v>654</v>
      </c>
    </row>
    <row r="375" spans="1:15" x14ac:dyDescent="0.2">
      <c r="A375" s="31">
        <v>950</v>
      </c>
      <c r="B375" s="32">
        <v>676.85</v>
      </c>
      <c r="C375" s="32" t="s">
        <v>222</v>
      </c>
      <c r="D375" s="32" t="s">
        <v>285</v>
      </c>
      <c r="E375" s="32" t="s">
        <v>421</v>
      </c>
      <c r="F375" s="32" t="s">
        <v>422</v>
      </c>
      <c r="G375" s="32"/>
      <c r="H375" s="32" t="s">
        <v>423</v>
      </c>
      <c r="I375" s="32"/>
      <c r="J375" s="32"/>
      <c r="K375" s="32"/>
      <c r="L375" s="32"/>
      <c r="M375" s="32"/>
      <c r="N375" s="32"/>
      <c r="O375" s="33" t="s">
        <v>654</v>
      </c>
    </row>
    <row r="376" spans="1:15" x14ac:dyDescent="0.2">
      <c r="A376" s="28">
        <v>1000</v>
      </c>
      <c r="B376" s="29">
        <v>726.85</v>
      </c>
      <c r="C376" s="29" t="s">
        <v>222</v>
      </c>
      <c r="D376" s="29" t="s">
        <v>285</v>
      </c>
      <c r="E376" s="29" t="s">
        <v>421</v>
      </c>
      <c r="F376" s="29" t="s">
        <v>422</v>
      </c>
      <c r="G376" s="29"/>
      <c r="H376" s="29" t="s">
        <v>423</v>
      </c>
      <c r="I376" s="29"/>
      <c r="J376" s="29"/>
      <c r="K376" s="29"/>
      <c r="L376" s="29"/>
      <c r="M376" s="29"/>
      <c r="N376" s="29"/>
      <c r="O376" s="30" t="s">
        <v>654</v>
      </c>
    </row>
    <row r="377" spans="1:15" x14ac:dyDescent="0.2">
      <c r="A377" s="31">
        <v>1050</v>
      </c>
      <c r="B377" s="32">
        <v>776.85</v>
      </c>
      <c r="C377" s="32" t="s">
        <v>222</v>
      </c>
      <c r="D377" s="32" t="s">
        <v>285</v>
      </c>
      <c r="E377" s="32" t="s">
        <v>421</v>
      </c>
      <c r="F377" s="32" t="s">
        <v>422</v>
      </c>
      <c r="G377" s="32"/>
      <c r="H377" s="32" t="s">
        <v>423</v>
      </c>
      <c r="I377" s="32"/>
      <c r="J377" s="32"/>
      <c r="K377" s="32"/>
      <c r="L377" s="32"/>
      <c r="M377" s="32"/>
      <c r="N377" s="32"/>
      <c r="O377" s="33" t="s">
        <v>654</v>
      </c>
    </row>
    <row r="378" spans="1:15" x14ac:dyDescent="0.2">
      <c r="A378" s="28">
        <v>1100</v>
      </c>
      <c r="B378" s="29">
        <v>826.85</v>
      </c>
      <c r="C378" s="29" t="s">
        <v>222</v>
      </c>
      <c r="D378" s="29" t="s">
        <v>285</v>
      </c>
      <c r="E378" s="29" t="s">
        <v>421</v>
      </c>
      <c r="F378" s="29" t="s">
        <v>422</v>
      </c>
      <c r="G378" s="29"/>
      <c r="H378" s="29" t="s">
        <v>423</v>
      </c>
      <c r="I378" s="29"/>
      <c r="J378" s="29"/>
      <c r="K378" s="29"/>
      <c r="L378" s="29"/>
      <c r="M378" s="29"/>
      <c r="N378" s="29"/>
      <c r="O378" s="30" t="s">
        <v>654</v>
      </c>
    </row>
    <row r="379" spans="1:15" x14ac:dyDescent="0.2">
      <c r="A379" s="31">
        <v>1150</v>
      </c>
      <c r="B379" s="32">
        <v>876.85</v>
      </c>
      <c r="C379" s="32" t="s">
        <v>222</v>
      </c>
      <c r="D379" s="32" t="s">
        <v>285</v>
      </c>
      <c r="E379" s="32" t="s">
        <v>421</v>
      </c>
      <c r="F379" s="32" t="s">
        <v>422</v>
      </c>
      <c r="G379" s="32"/>
      <c r="H379" s="32" t="s">
        <v>423</v>
      </c>
      <c r="I379" s="32"/>
      <c r="J379" s="32"/>
      <c r="K379" s="32"/>
      <c r="L379" s="32"/>
      <c r="M379" s="32"/>
      <c r="N379" s="32"/>
      <c r="O379" s="33" t="s">
        <v>654</v>
      </c>
    </row>
    <row r="380" spans="1:15" x14ac:dyDescent="0.2">
      <c r="A380" s="28">
        <v>1200</v>
      </c>
      <c r="B380" s="29">
        <v>926.85</v>
      </c>
      <c r="C380" s="29" t="s">
        <v>222</v>
      </c>
      <c r="D380" s="29" t="s">
        <v>285</v>
      </c>
      <c r="E380" s="29" t="s">
        <v>421</v>
      </c>
      <c r="F380" s="29" t="s">
        <v>422</v>
      </c>
      <c r="G380" s="29"/>
      <c r="H380" s="29" t="s">
        <v>423</v>
      </c>
      <c r="I380" s="29"/>
      <c r="J380" s="29"/>
      <c r="K380" s="29"/>
      <c r="L380" s="29"/>
      <c r="M380" s="29"/>
      <c r="N380" s="29"/>
      <c r="O380" s="30" t="s">
        <v>654</v>
      </c>
    </row>
    <row r="381" spans="1:15" x14ac:dyDescent="0.2">
      <c r="A381" s="31">
        <v>1250</v>
      </c>
      <c r="B381" s="32">
        <v>976.85</v>
      </c>
      <c r="C381" s="32" t="s">
        <v>222</v>
      </c>
      <c r="D381" s="32" t="s">
        <v>285</v>
      </c>
      <c r="E381" s="32" t="s">
        <v>421</v>
      </c>
      <c r="F381" s="32" t="s">
        <v>422</v>
      </c>
      <c r="G381" s="32"/>
      <c r="H381" s="32" t="s">
        <v>423</v>
      </c>
      <c r="I381" s="32"/>
      <c r="J381" s="32"/>
      <c r="K381" s="32"/>
      <c r="L381" s="32"/>
      <c r="M381" s="32"/>
      <c r="N381" s="32"/>
      <c r="O381" s="33" t="s">
        <v>654</v>
      </c>
    </row>
    <row r="382" spans="1:15" x14ac:dyDescent="0.2">
      <c r="A382" s="28">
        <v>1300</v>
      </c>
      <c r="B382" s="29">
        <v>1026.8499999999999</v>
      </c>
      <c r="C382" s="29" t="s">
        <v>222</v>
      </c>
      <c r="D382" s="29" t="s">
        <v>285</v>
      </c>
      <c r="E382" s="29" t="s">
        <v>421</v>
      </c>
      <c r="F382" s="29" t="s">
        <v>422</v>
      </c>
      <c r="G382" s="29"/>
      <c r="H382" s="29" t="s">
        <v>423</v>
      </c>
      <c r="I382" s="29"/>
      <c r="J382" s="29"/>
      <c r="K382" s="29"/>
      <c r="L382" s="29"/>
      <c r="M382" s="29"/>
      <c r="N382" s="29"/>
      <c r="O382" s="30" t="s">
        <v>654</v>
      </c>
    </row>
    <row r="383" spans="1:15" x14ac:dyDescent="0.2">
      <c r="A383" s="31">
        <v>1350</v>
      </c>
      <c r="B383" s="32">
        <v>1076.8499999999999</v>
      </c>
      <c r="C383" s="32" t="s">
        <v>222</v>
      </c>
      <c r="D383" s="32" t="s">
        <v>285</v>
      </c>
      <c r="E383" s="32" t="s">
        <v>421</v>
      </c>
      <c r="F383" s="32" t="s">
        <v>422</v>
      </c>
      <c r="G383" s="32"/>
      <c r="H383" s="32" t="s">
        <v>423</v>
      </c>
      <c r="I383" s="32"/>
      <c r="J383" s="32"/>
      <c r="K383" s="32"/>
      <c r="L383" s="32"/>
      <c r="M383" s="32"/>
      <c r="N383" s="32"/>
      <c r="O383" s="33" t="s">
        <v>654</v>
      </c>
    </row>
    <row r="384" spans="1:15" x14ac:dyDescent="0.2">
      <c r="A384" s="28">
        <v>1400</v>
      </c>
      <c r="B384" s="29">
        <v>1126.8499999999999</v>
      </c>
      <c r="C384" s="29" t="s">
        <v>222</v>
      </c>
      <c r="D384" s="29" t="s">
        <v>285</v>
      </c>
      <c r="E384" s="29" t="s">
        <v>421</v>
      </c>
      <c r="F384" s="29" t="s">
        <v>422</v>
      </c>
      <c r="G384" s="29"/>
      <c r="H384" s="29" t="s">
        <v>423</v>
      </c>
      <c r="I384" s="29"/>
      <c r="J384" s="29"/>
      <c r="K384" s="29"/>
      <c r="L384" s="29"/>
      <c r="M384" s="29"/>
      <c r="N384" s="29"/>
      <c r="O384" s="30" t="s">
        <v>654</v>
      </c>
    </row>
    <row r="385" spans="1:15" x14ac:dyDescent="0.2">
      <c r="A385" s="31">
        <v>1450</v>
      </c>
      <c r="B385" s="32">
        <v>1176.8499999999999</v>
      </c>
      <c r="C385" s="32" t="s">
        <v>222</v>
      </c>
      <c r="D385" s="32" t="s">
        <v>285</v>
      </c>
      <c r="E385" s="32" t="s">
        <v>421</v>
      </c>
      <c r="F385" s="32" t="s">
        <v>422</v>
      </c>
      <c r="G385" s="32"/>
      <c r="H385" s="32" t="s">
        <v>423</v>
      </c>
      <c r="I385" s="32"/>
      <c r="J385" s="32"/>
      <c r="K385" s="32"/>
      <c r="L385" s="32"/>
      <c r="M385" s="32"/>
      <c r="N385" s="32"/>
      <c r="O385" s="33" t="s">
        <v>654</v>
      </c>
    </row>
    <row r="386" spans="1:15" x14ac:dyDescent="0.2">
      <c r="A386" s="28">
        <v>1500</v>
      </c>
      <c r="B386" s="29">
        <v>1226.8499999999999</v>
      </c>
      <c r="C386" s="29" t="s">
        <v>222</v>
      </c>
      <c r="D386" s="29" t="s">
        <v>285</v>
      </c>
      <c r="E386" s="29" t="s">
        <v>421</v>
      </c>
      <c r="F386" s="29" t="s">
        <v>422</v>
      </c>
      <c r="G386" s="29"/>
      <c r="H386" s="29" t="s">
        <v>423</v>
      </c>
      <c r="I386" s="29"/>
      <c r="J386" s="29"/>
      <c r="K386" s="29"/>
      <c r="L386" s="29"/>
      <c r="M386" s="29"/>
      <c r="N386" s="29"/>
      <c r="O386" s="30" t="s">
        <v>654</v>
      </c>
    </row>
    <row r="387" spans="1:15" x14ac:dyDescent="0.2">
      <c r="A387" s="31">
        <v>1550</v>
      </c>
      <c r="B387" s="32">
        <v>1276.8499999999999</v>
      </c>
      <c r="C387" s="32" t="s">
        <v>222</v>
      </c>
      <c r="D387" s="32" t="s">
        <v>285</v>
      </c>
      <c r="E387" s="32" t="s">
        <v>421</v>
      </c>
      <c r="F387" s="32" t="s">
        <v>422</v>
      </c>
      <c r="G387" s="32"/>
      <c r="H387" s="32" t="s">
        <v>423</v>
      </c>
      <c r="I387" s="32"/>
      <c r="J387" s="32"/>
      <c r="K387" s="32"/>
      <c r="L387" s="32"/>
      <c r="M387" s="32"/>
      <c r="N387" s="32"/>
      <c r="O387" s="33" t="s">
        <v>654</v>
      </c>
    </row>
    <row r="388" spans="1:15" x14ac:dyDescent="0.2">
      <c r="A388" s="28">
        <v>1600</v>
      </c>
      <c r="B388" s="29">
        <v>1326.85</v>
      </c>
      <c r="C388" s="29" t="s">
        <v>222</v>
      </c>
      <c r="D388" s="29" t="s">
        <v>285</v>
      </c>
      <c r="E388" s="29" t="s">
        <v>421</v>
      </c>
      <c r="F388" s="29" t="s">
        <v>422</v>
      </c>
      <c r="G388" s="29"/>
      <c r="H388" s="29" t="s">
        <v>423</v>
      </c>
      <c r="I388" s="29"/>
      <c r="J388" s="29"/>
      <c r="K388" s="29"/>
      <c r="L388" s="29"/>
      <c r="M388" s="29"/>
      <c r="N388" s="29"/>
      <c r="O388" s="30" t="s">
        <v>654</v>
      </c>
    </row>
    <row r="389" spans="1:15" x14ac:dyDescent="0.2">
      <c r="A389" s="31">
        <v>1650</v>
      </c>
      <c r="B389" s="32">
        <v>1376.85</v>
      </c>
      <c r="C389" s="32" t="s">
        <v>222</v>
      </c>
      <c r="D389" s="32" t="s">
        <v>285</v>
      </c>
      <c r="E389" s="32" t="s">
        <v>421</v>
      </c>
      <c r="F389" s="32" t="s">
        <v>422</v>
      </c>
      <c r="G389" s="32"/>
      <c r="H389" s="32" t="s">
        <v>423</v>
      </c>
      <c r="I389" s="32"/>
      <c r="J389" s="32"/>
      <c r="K389" s="32"/>
      <c r="L389" s="32"/>
      <c r="M389" s="32"/>
      <c r="N389" s="32"/>
      <c r="O389" s="33" t="s">
        <v>654</v>
      </c>
    </row>
    <row r="390" spans="1:15" x14ac:dyDescent="0.2">
      <c r="A390" s="28">
        <v>1700</v>
      </c>
      <c r="B390" s="29">
        <v>1426.85</v>
      </c>
      <c r="C390" s="29" t="s">
        <v>222</v>
      </c>
      <c r="D390" s="29" t="s">
        <v>285</v>
      </c>
      <c r="E390" s="29" t="s">
        <v>421</v>
      </c>
      <c r="F390" s="29" t="s">
        <v>422</v>
      </c>
      <c r="G390" s="29"/>
      <c r="H390" s="29" t="s">
        <v>423</v>
      </c>
      <c r="I390" s="29"/>
      <c r="J390" s="29"/>
      <c r="K390" s="29"/>
      <c r="L390" s="29"/>
      <c r="M390" s="29"/>
      <c r="N390" s="29"/>
      <c r="O390" s="30" t="s">
        <v>654</v>
      </c>
    </row>
    <row r="391" spans="1:15" x14ac:dyDescent="0.2">
      <c r="A391" s="31">
        <v>1750</v>
      </c>
      <c r="B391" s="32">
        <v>1476.85</v>
      </c>
      <c r="C391" s="32" t="s">
        <v>222</v>
      </c>
      <c r="D391" s="32" t="s">
        <v>285</v>
      </c>
      <c r="E391" s="32" t="s">
        <v>421</v>
      </c>
      <c r="F391" s="32" t="s">
        <v>422</v>
      </c>
      <c r="G391" s="32"/>
      <c r="H391" s="32" t="s">
        <v>423</v>
      </c>
      <c r="I391" s="32"/>
      <c r="J391" s="32"/>
      <c r="K391" s="32"/>
      <c r="L391" s="32"/>
      <c r="M391" s="32"/>
      <c r="N391" s="32"/>
      <c r="O391" s="33" t="s">
        <v>654</v>
      </c>
    </row>
    <row r="392" spans="1:15" x14ac:dyDescent="0.2">
      <c r="A392" s="28">
        <v>1800</v>
      </c>
      <c r="B392" s="29">
        <v>1526.85</v>
      </c>
      <c r="C392" s="29" t="s">
        <v>222</v>
      </c>
      <c r="D392" s="29" t="s">
        <v>285</v>
      </c>
      <c r="E392" s="29" t="s">
        <v>421</v>
      </c>
      <c r="F392" s="29" t="s">
        <v>422</v>
      </c>
      <c r="G392" s="29"/>
      <c r="H392" s="29" t="s">
        <v>423</v>
      </c>
      <c r="I392" s="29"/>
      <c r="J392" s="29"/>
      <c r="K392" s="29"/>
      <c r="L392" s="29"/>
      <c r="M392" s="29"/>
      <c r="N392" s="29"/>
      <c r="O392" s="30" t="s">
        <v>654</v>
      </c>
    </row>
    <row r="393" spans="1:15" x14ac:dyDescent="0.2">
      <c r="A393" s="31">
        <v>1850</v>
      </c>
      <c r="B393" s="32">
        <v>1576.85</v>
      </c>
      <c r="C393" s="32" t="s">
        <v>222</v>
      </c>
      <c r="D393" s="32" t="s">
        <v>285</v>
      </c>
      <c r="E393" s="32" t="s">
        <v>421</v>
      </c>
      <c r="F393" s="32" t="s">
        <v>422</v>
      </c>
      <c r="G393" s="32"/>
      <c r="H393" s="32" t="s">
        <v>423</v>
      </c>
      <c r="I393" s="32"/>
      <c r="J393" s="32"/>
      <c r="K393" s="32"/>
      <c r="L393" s="32"/>
      <c r="M393" s="32"/>
      <c r="N393" s="32"/>
      <c r="O393" s="33" t="s">
        <v>654</v>
      </c>
    </row>
    <row r="394" spans="1:15" x14ac:dyDescent="0.2">
      <c r="A394" s="28">
        <v>1900</v>
      </c>
      <c r="B394" s="29">
        <v>1626.85</v>
      </c>
      <c r="C394" s="29" t="s">
        <v>222</v>
      </c>
      <c r="D394" s="29" t="s">
        <v>285</v>
      </c>
      <c r="E394" s="29" t="s">
        <v>421</v>
      </c>
      <c r="F394" s="29" t="s">
        <v>422</v>
      </c>
      <c r="G394" s="29"/>
      <c r="H394" s="29" t="s">
        <v>423</v>
      </c>
      <c r="I394" s="29"/>
      <c r="J394" s="29"/>
      <c r="K394" s="29"/>
      <c r="L394" s="29"/>
      <c r="M394" s="29"/>
      <c r="N394" s="29"/>
      <c r="O394" s="30" t="s">
        <v>654</v>
      </c>
    </row>
    <row r="395" spans="1:15" x14ac:dyDescent="0.2">
      <c r="A395" s="31">
        <v>800</v>
      </c>
      <c r="B395" s="32">
        <v>526.85</v>
      </c>
      <c r="C395" s="32" t="s">
        <v>170</v>
      </c>
      <c r="D395" s="32" t="s">
        <v>169</v>
      </c>
      <c r="E395" s="32" t="s">
        <v>424</v>
      </c>
      <c r="F395" s="32" t="s">
        <v>425</v>
      </c>
      <c r="G395" s="32">
        <v>-222815.63195568931</v>
      </c>
      <c r="H395" s="32" t="s">
        <v>655</v>
      </c>
      <c r="I395" s="32" t="s">
        <v>656</v>
      </c>
      <c r="J395" s="32">
        <v>-222815.63195568931</v>
      </c>
      <c r="K395" s="32">
        <v>-33912.572992159046</v>
      </c>
      <c r="L395" s="32">
        <v>-172813.30445913019</v>
      </c>
      <c r="M395" s="32">
        <v>-96858.041901098099</v>
      </c>
      <c r="N395" s="32">
        <v>-96.858041901098105</v>
      </c>
      <c r="O395" s="33"/>
    </row>
    <row r="396" spans="1:15" x14ac:dyDescent="0.2">
      <c r="A396" s="28">
        <v>850</v>
      </c>
      <c r="B396" s="29">
        <v>576.85</v>
      </c>
      <c r="C396" s="29" t="s">
        <v>170</v>
      </c>
      <c r="D396" s="29" t="s">
        <v>169</v>
      </c>
      <c r="E396" s="29" t="s">
        <v>424</v>
      </c>
      <c r="F396" s="29" t="s">
        <v>425</v>
      </c>
      <c r="G396" s="29">
        <v>-224762.21477203499</v>
      </c>
      <c r="H396" s="29" t="s">
        <v>655</v>
      </c>
      <c r="I396" s="29" t="s">
        <v>656</v>
      </c>
      <c r="J396" s="29">
        <v>-224762.21477203511</v>
      </c>
      <c r="K396" s="29">
        <v>-36899.715722671717</v>
      </c>
      <c r="L396" s="29">
        <v>-184655.76456993731</v>
      </c>
      <c r="M396" s="29">
        <v>-92521.221475149738</v>
      </c>
      <c r="N396" s="29">
        <v>-92.521221475149744</v>
      </c>
      <c r="O396" s="30"/>
    </row>
    <row r="397" spans="1:15" x14ac:dyDescent="0.2">
      <c r="A397" s="31">
        <v>900</v>
      </c>
      <c r="B397" s="32">
        <v>626.85</v>
      </c>
      <c r="C397" s="32" t="s">
        <v>170</v>
      </c>
      <c r="D397" s="32" t="s">
        <v>169</v>
      </c>
      <c r="E397" s="32" t="s">
        <v>424</v>
      </c>
      <c r="F397" s="32" t="s">
        <v>425</v>
      </c>
      <c r="G397" s="32">
        <v>-226786.6768067056</v>
      </c>
      <c r="H397" s="32" t="s">
        <v>655</v>
      </c>
      <c r="I397" s="32" t="s">
        <v>656</v>
      </c>
      <c r="J397" s="32">
        <v>-226786.6768067056</v>
      </c>
      <c r="K397" s="32">
        <v>-39969.026238955921</v>
      </c>
      <c r="L397" s="32">
        <v>-196598.46464191499</v>
      </c>
      <c r="M397" s="32">
        <v>-88210.506084097782</v>
      </c>
      <c r="N397" s="32">
        <v>-88.210506084097787</v>
      </c>
      <c r="O397" s="33"/>
    </row>
    <row r="398" spans="1:15" x14ac:dyDescent="0.2">
      <c r="A398" s="28">
        <v>950</v>
      </c>
      <c r="B398" s="29">
        <v>676.85</v>
      </c>
      <c r="C398" s="29" t="s">
        <v>170</v>
      </c>
      <c r="D398" s="29" t="s">
        <v>169</v>
      </c>
      <c r="E398" s="29" t="s">
        <v>424</v>
      </c>
      <c r="F398" s="29" t="s">
        <v>425</v>
      </c>
      <c r="G398" s="29">
        <v>-228884.68395888619</v>
      </c>
      <c r="H398" s="29" t="s">
        <v>655</v>
      </c>
      <c r="I398" s="29" t="s">
        <v>656</v>
      </c>
      <c r="J398" s="29">
        <v>-228884.68395888619</v>
      </c>
      <c r="K398" s="29">
        <v>-43116.53145504323</v>
      </c>
      <c r="L398" s="29">
        <v>-208636.66243571491</v>
      </c>
      <c r="M398" s="29">
        <v>-83924.531287974445</v>
      </c>
      <c r="N398" s="29">
        <v>-83.924531287974446</v>
      </c>
      <c r="O398" s="30"/>
    </row>
    <row r="399" spans="1:15" x14ac:dyDescent="0.2">
      <c r="A399" s="31">
        <v>1000</v>
      </c>
      <c r="B399" s="32">
        <v>726.85</v>
      </c>
      <c r="C399" s="32" t="s">
        <v>170</v>
      </c>
      <c r="D399" s="32" t="s">
        <v>169</v>
      </c>
      <c r="E399" s="32" t="s">
        <v>424</v>
      </c>
      <c r="F399" s="32" t="s">
        <v>425</v>
      </c>
      <c r="G399" s="32">
        <v>-231052.37956718591</v>
      </c>
      <c r="H399" s="32" t="s">
        <v>655</v>
      </c>
      <c r="I399" s="32" t="s">
        <v>656</v>
      </c>
      <c r="J399" s="32">
        <v>-231052.37956718591</v>
      </c>
      <c r="K399" s="32">
        <v>-46338.66341131481</v>
      </c>
      <c r="L399" s="32">
        <v>-220766.04114120509</v>
      </c>
      <c r="M399" s="32">
        <v>-79661.614027354168</v>
      </c>
      <c r="N399" s="32">
        <v>-79.661614027354162</v>
      </c>
      <c r="O399" s="33"/>
    </row>
    <row r="400" spans="1:15" x14ac:dyDescent="0.2">
      <c r="A400" s="28">
        <v>1050</v>
      </c>
      <c r="B400" s="29">
        <v>776.85</v>
      </c>
      <c r="C400" s="29" t="s">
        <v>170</v>
      </c>
      <c r="D400" s="29" t="s">
        <v>169</v>
      </c>
      <c r="E400" s="29" t="s">
        <v>424</v>
      </c>
      <c r="F400" s="29" t="s">
        <v>425</v>
      </c>
      <c r="G400" s="29">
        <v>-233286.30884785581</v>
      </c>
      <c r="H400" s="29" t="s">
        <v>657</v>
      </c>
      <c r="I400" s="29" t="s">
        <v>656</v>
      </c>
      <c r="J400" s="29">
        <v>-233286.30884785581</v>
      </c>
      <c r="K400" s="29">
        <v>-49632.202128356163</v>
      </c>
      <c r="L400" s="29">
        <v>-232982.6508510953</v>
      </c>
      <c r="M400" s="29">
        <v>-75419.088266997132</v>
      </c>
      <c r="N400" s="29">
        <v>-75.419088266997136</v>
      </c>
      <c r="O400" s="30"/>
    </row>
    <row r="401" spans="1:15" x14ac:dyDescent="0.2">
      <c r="A401" s="31">
        <v>1100</v>
      </c>
      <c r="B401" s="32">
        <v>826.85</v>
      </c>
      <c r="C401" s="32" t="s">
        <v>170</v>
      </c>
      <c r="D401" s="32" t="s">
        <v>169</v>
      </c>
      <c r="E401" s="32" t="s">
        <v>424</v>
      </c>
      <c r="F401" s="32" t="s">
        <v>425</v>
      </c>
      <c r="G401" s="32">
        <v>-235583.3586028197</v>
      </c>
      <c r="H401" s="32" t="s">
        <v>656</v>
      </c>
      <c r="I401" s="32" t="s">
        <v>656</v>
      </c>
      <c r="J401" s="32">
        <v>-235583.3586028197</v>
      </c>
      <c r="K401" s="32">
        <v>-52994.230581280062</v>
      </c>
      <c r="L401" s="32">
        <v>-245282.87268568171</v>
      </c>
      <c r="M401" s="32">
        <v>-71197.753136759158</v>
      </c>
      <c r="N401" s="32">
        <v>-71.197753136759161</v>
      </c>
      <c r="O401" s="33"/>
    </row>
    <row r="402" spans="1:15" x14ac:dyDescent="0.2">
      <c r="A402" s="28">
        <v>1150</v>
      </c>
      <c r="B402" s="29">
        <v>876.85</v>
      </c>
      <c r="C402" s="29" t="s">
        <v>170</v>
      </c>
      <c r="D402" s="29" t="s">
        <v>169</v>
      </c>
      <c r="E402" s="29" t="s">
        <v>424</v>
      </c>
      <c r="F402" s="29" t="s">
        <v>425</v>
      </c>
      <c r="G402" s="29">
        <v>-237940.7085029702</v>
      </c>
      <c r="H402" s="29" t="s">
        <v>656</v>
      </c>
      <c r="I402" s="29" t="s">
        <v>656</v>
      </c>
      <c r="J402" s="29">
        <v>-237940.7085029702</v>
      </c>
      <c r="K402" s="29">
        <v>-56422.099524574347</v>
      </c>
      <c r="L402" s="29">
        <v>-257663.37461407241</v>
      </c>
      <c r="M402" s="29">
        <v>-66997.798493478447</v>
      </c>
      <c r="N402" s="29">
        <v>-66.997798493478442</v>
      </c>
      <c r="O402" s="30"/>
    </row>
    <row r="403" spans="1:15" x14ac:dyDescent="0.2">
      <c r="A403" s="31">
        <v>1200</v>
      </c>
      <c r="B403" s="32">
        <v>926.85</v>
      </c>
      <c r="C403" s="32" t="s">
        <v>170</v>
      </c>
      <c r="D403" s="32" t="s">
        <v>169</v>
      </c>
      <c r="E403" s="32" t="s">
        <v>424</v>
      </c>
      <c r="F403" s="32" t="s">
        <v>425</v>
      </c>
      <c r="G403" s="32">
        <v>-240355.79128010871</v>
      </c>
      <c r="H403" s="32" t="s">
        <v>656</v>
      </c>
      <c r="I403" s="32" t="s">
        <v>656</v>
      </c>
      <c r="J403" s="32">
        <v>-240355.79128010871</v>
      </c>
      <c r="K403" s="32">
        <v>-59913.400421959333</v>
      </c>
      <c r="L403" s="32">
        <v>-270121.07914274721</v>
      </c>
      <c r="M403" s="32">
        <v>-62818.505339564057</v>
      </c>
      <c r="N403" s="32">
        <v>-62.818505339564062</v>
      </c>
      <c r="O403" s="33"/>
    </row>
    <row r="404" spans="1:15" x14ac:dyDescent="0.2">
      <c r="A404" s="28">
        <v>1250</v>
      </c>
      <c r="B404" s="29">
        <v>976.85</v>
      </c>
      <c r="C404" s="29" t="s">
        <v>170</v>
      </c>
      <c r="D404" s="29" t="s">
        <v>169</v>
      </c>
      <c r="E404" s="29" t="s">
        <v>424</v>
      </c>
      <c r="F404" s="29" t="s">
        <v>425</v>
      </c>
      <c r="G404" s="29">
        <v>-242826.25986886129</v>
      </c>
      <c r="H404" s="29" t="s">
        <v>656</v>
      </c>
      <c r="I404" s="29" t="s">
        <v>656</v>
      </c>
      <c r="J404" s="29">
        <v>-242826.25986886141</v>
      </c>
      <c r="K404" s="29">
        <v>-63465.945058059449</v>
      </c>
      <c r="L404" s="29">
        <v>-282653.13758733071</v>
      </c>
      <c r="M404" s="29">
        <v>-58659.195065001717</v>
      </c>
      <c r="N404" s="29">
        <v>-58.659195065001732</v>
      </c>
      <c r="O404" s="30"/>
    </row>
    <row r="405" spans="1:15" x14ac:dyDescent="0.2">
      <c r="A405" s="31">
        <v>1300</v>
      </c>
      <c r="B405" s="32">
        <v>1026.8499999999999</v>
      </c>
      <c r="C405" s="32" t="s">
        <v>170</v>
      </c>
      <c r="D405" s="32" t="s">
        <v>169</v>
      </c>
      <c r="E405" s="32" t="s">
        <v>424</v>
      </c>
      <c r="F405" s="32" t="s">
        <v>425</v>
      </c>
      <c r="G405" s="32">
        <v>-245349.96003714309</v>
      </c>
      <c r="H405" s="32" t="s">
        <v>658</v>
      </c>
      <c r="I405" s="32" t="s">
        <v>656</v>
      </c>
      <c r="J405" s="32">
        <v>-245349.96003714309</v>
      </c>
      <c r="K405" s="32">
        <v>-67077.644558497661</v>
      </c>
      <c r="L405" s="32">
        <v>-295256.90740000032</v>
      </c>
      <c r="M405" s="32">
        <v>-54519.318818097701</v>
      </c>
      <c r="N405" s="32">
        <v>-54.519318818097702</v>
      </c>
      <c r="O405" s="33"/>
    </row>
    <row r="406" spans="1:15" x14ac:dyDescent="0.2">
      <c r="A406" s="28">
        <v>1350</v>
      </c>
      <c r="B406" s="29">
        <v>1076.8499999999999</v>
      </c>
      <c r="C406" s="29" t="s">
        <v>170</v>
      </c>
      <c r="D406" s="29" t="s">
        <v>169</v>
      </c>
      <c r="E406" s="29" t="s">
        <v>424</v>
      </c>
      <c r="F406" s="29" t="s">
        <v>425</v>
      </c>
      <c r="G406" s="29">
        <v>-248297.82874989821</v>
      </c>
      <c r="H406" s="29" t="s">
        <v>390</v>
      </c>
      <c r="I406" s="29"/>
      <c r="J406" s="29"/>
      <c r="K406" s="29">
        <v>-70746.383677897349</v>
      </c>
      <c r="L406" s="29">
        <v>-307929.93227426842</v>
      </c>
      <c r="M406" s="29">
        <v>-53009.005903828191</v>
      </c>
      <c r="N406" s="29">
        <v>-53.009005903828189</v>
      </c>
      <c r="O406" s="30"/>
    </row>
    <row r="407" spans="1:15" x14ac:dyDescent="0.2">
      <c r="A407" s="31">
        <v>1400</v>
      </c>
      <c r="B407" s="32">
        <v>1126.8499999999999</v>
      </c>
      <c r="C407" s="32" t="s">
        <v>170</v>
      </c>
      <c r="D407" s="32" t="s">
        <v>169</v>
      </c>
      <c r="E407" s="32" t="s">
        <v>424</v>
      </c>
      <c r="F407" s="32" t="s">
        <v>425</v>
      </c>
      <c r="G407" s="32">
        <v>-251494.92258262291</v>
      </c>
      <c r="H407" s="32" t="s">
        <v>390</v>
      </c>
      <c r="I407" s="32"/>
      <c r="J407" s="32"/>
      <c r="K407" s="32">
        <v>-74885.755726166361</v>
      </c>
      <c r="L407" s="32">
        <v>-320669.92478441022</v>
      </c>
      <c r="M407" s="32">
        <v>-52500.641035510933</v>
      </c>
      <c r="N407" s="32">
        <v>-52.500641035510917</v>
      </c>
      <c r="O407" s="33"/>
    </row>
    <row r="408" spans="1:15" x14ac:dyDescent="0.2">
      <c r="A408" s="28">
        <v>1450</v>
      </c>
      <c r="B408" s="29">
        <v>1176.8499999999999</v>
      </c>
      <c r="C408" s="29" t="s">
        <v>170</v>
      </c>
      <c r="D408" s="29" t="s">
        <v>169</v>
      </c>
      <c r="E408" s="29" t="s">
        <v>424</v>
      </c>
      <c r="F408" s="29" t="s">
        <v>425</v>
      </c>
      <c r="G408" s="29">
        <v>-254736.68846159091</v>
      </c>
      <c r="H408" s="29" t="s">
        <v>390</v>
      </c>
      <c r="I408" s="29"/>
      <c r="J408" s="29"/>
      <c r="K408" s="29">
        <v>-79154.908297424743</v>
      </c>
      <c r="L408" s="29">
        <v>-333474.75137103949</v>
      </c>
      <c r="M408" s="29">
        <v>-51913.010046443902</v>
      </c>
      <c r="N408" s="29">
        <v>-51.913010046443901</v>
      </c>
      <c r="O408" s="30"/>
    </row>
    <row r="409" spans="1:15" x14ac:dyDescent="0.2">
      <c r="A409" s="31">
        <v>1500</v>
      </c>
      <c r="B409" s="32">
        <v>1226.8499999999999</v>
      </c>
      <c r="C409" s="32" t="s">
        <v>170</v>
      </c>
      <c r="D409" s="32" t="s">
        <v>169</v>
      </c>
      <c r="E409" s="32" t="s">
        <v>424</v>
      </c>
      <c r="F409" s="32" t="s">
        <v>425</v>
      </c>
      <c r="G409" s="32">
        <v>-258021.64997058499</v>
      </c>
      <c r="H409" s="32" t="s">
        <v>390</v>
      </c>
      <c r="I409" s="32"/>
      <c r="J409" s="32"/>
      <c r="K409" s="32">
        <v>-83478.171033076331</v>
      </c>
      <c r="L409" s="32">
        <v>-346342.4195472346</v>
      </c>
      <c r="M409" s="32">
        <v>-51320.558479632018</v>
      </c>
      <c r="N409" s="32">
        <v>-51.32055847963202</v>
      </c>
      <c r="O409" s="33"/>
    </row>
    <row r="410" spans="1:15" x14ac:dyDescent="0.2">
      <c r="A410" s="28">
        <v>1550</v>
      </c>
      <c r="B410" s="29">
        <v>1276.8499999999999</v>
      </c>
      <c r="C410" s="29" t="s">
        <v>170</v>
      </c>
      <c r="D410" s="29" t="s">
        <v>169</v>
      </c>
      <c r="E410" s="29" t="s">
        <v>424</v>
      </c>
      <c r="F410" s="29" t="s">
        <v>425</v>
      </c>
      <c r="G410" s="29">
        <v>-261348.435500141</v>
      </c>
      <c r="H410" s="29" t="s">
        <v>390</v>
      </c>
      <c r="I410" s="29"/>
      <c r="J410" s="29"/>
      <c r="K410" s="29">
        <v>-87853.739608065473</v>
      </c>
      <c r="L410" s="29">
        <v>-359271.06726446608</v>
      </c>
      <c r="M410" s="29">
        <v>-50723.975114004446</v>
      </c>
      <c r="N410" s="29">
        <v>-50.723975114004453</v>
      </c>
      <c r="O410" s="30"/>
    </row>
    <row r="411" spans="1:15" x14ac:dyDescent="0.2">
      <c r="A411" s="31">
        <v>1600</v>
      </c>
      <c r="B411" s="32">
        <v>1326.85</v>
      </c>
      <c r="C411" s="32" t="s">
        <v>170</v>
      </c>
      <c r="D411" s="32" t="s">
        <v>169</v>
      </c>
      <c r="E411" s="32" t="s">
        <v>424</v>
      </c>
      <c r="F411" s="32" t="s">
        <v>425</v>
      </c>
      <c r="G411" s="32">
        <v>-264715.77443801728</v>
      </c>
      <c r="H411" s="32" t="s">
        <v>390</v>
      </c>
      <c r="I411" s="32"/>
      <c r="J411" s="32"/>
      <c r="K411" s="32">
        <v>-92279.926167273312</v>
      </c>
      <c r="L411" s="32">
        <v>-372258.95443950017</v>
      </c>
      <c r="M411" s="32">
        <v>-50123.975401843672</v>
      </c>
      <c r="N411" s="32">
        <v>-50.123975401843673</v>
      </c>
      <c r="O411" s="33"/>
    </row>
    <row r="412" spans="1:15" x14ac:dyDescent="0.2">
      <c r="A412" s="28">
        <v>1650</v>
      </c>
      <c r="B412" s="29">
        <v>1376.85</v>
      </c>
      <c r="C412" s="29" t="s">
        <v>170</v>
      </c>
      <c r="D412" s="29" t="s">
        <v>169</v>
      </c>
      <c r="E412" s="29" t="s">
        <v>424</v>
      </c>
      <c r="F412" s="29" t="s">
        <v>425</v>
      </c>
      <c r="G412" s="29">
        <v>-268122.49996175198</v>
      </c>
      <c r="H412" s="29" t="s">
        <v>390</v>
      </c>
      <c r="I412" s="29"/>
      <c r="J412" s="29"/>
      <c r="K412" s="29">
        <v>-96755.148398995414</v>
      </c>
      <c r="L412" s="29">
        <v>-385304.45669843513</v>
      </c>
      <c r="M412" s="29">
        <v>-49521.383974596632</v>
      </c>
      <c r="N412" s="29">
        <v>-49.521383974596617</v>
      </c>
      <c r="O412" s="30"/>
    </row>
    <row r="413" spans="1:15" x14ac:dyDescent="0.2">
      <c r="A413" s="31">
        <v>1700</v>
      </c>
      <c r="B413" s="32">
        <v>1426.85</v>
      </c>
      <c r="C413" s="32" t="s">
        <v>170</v>
      </c>
      <c r="D413" s="32" t="s">
        <v>169</v>
      </c>
      <c r="E413" s="32" t="s">
        <v>424</v>
      </c>
      <c r="F413" s="32" t="s">
        <v>425</v>
      </c>
      <c r="G413" s="32">
        <v>-271567.56120946049</v>
      </c>
      <c r="H413" s="32" t="s">
        <v>390</v>
      </c>
      <c r="I413" s="32"/>
      <c r="J413" s="32"/>
      <c r="K413" s="32">
        <v>-101277.9199339312</v>
      </c>
      <c r="L413" s="32">
        <v>-398406.06143899402</v>
      </c>
      <c r="M413" s="32">
        <v>-48917.274072358152</v>
      </c>
      <c r="N413" s="32">
        <v>-48.917274072358147</v>
      </c>
      <c r="O413" s="33"/>
    </row>
    <row r="414" spans="1:15" x14ac:dyDescent="0.2">
      <c r="A414" s="28">
        <v>1750</v>
      </c>
      <c r="B414" s="29">
        <v>1476.85</v>
      </c>
      <c r="C414" s="29" t="s">
        <v>170</v>
      </c>
      <c r="D414" s="29" t="s">
        <v>169</v>
      </c>
      <c r="E414" s="29" t="s">
        <v>424</v>
      </c>
      <c r="F414" s="29" t="s">
        <v>425</v>
      </c>
      <c r="G414" s="29">
        <v>-275050.04898797802</v>
      </c>
      <c r="H414" s="29" t="s">
        <v>390</v>
      </c>
      <c r="I414" s="29"/>
      <c r="J414" s="29"/>
      <c r="K414" s="29">
        <v>-105846.84187457481</v>
      </c>
      <c r="L414" s="29">
        <v>-411562.36634471471</v>
      </c>
      <c r="M414" s="29">
        <v>-48313.194074165767</v>
      </c>
      <c r="N414" s="29">
        <v>-48.313194074165771</v>
      </c>
      <c r="O414" s="30"/>
    </row>
    <row r="415" spans="1:15" x14ac:dyDescent="0.2">
      <c r="A415" s="31">
        <v>1800</v>
      </c>
      <c r="B415" s="32">
        <v>1526.85</v>
      </c>
      <c r="C415" s="32" t="s">
        <v>170</v>
      </c>
      <c r="D415" s="32" t="s">
        <v>169</v>
      </c>
      <c r="E415" s="32" t="s">
        <v>424</v>
      </c>
      <c r="F415" s="32" t="s">
        <v>425</v>
      </c>
      <c r="G415" s="32">
        <v>-278569.24109315639</v>
      </c>
      <c r="H415" s="32" t="s">
        <v>390</v>
      </c>
      <c r="I415" s="32"/>
      <c r="J415" s="32"/>
      <c r="K415" s="32">
        <v>-110460.59529337561</v>
      </c>
      <c r="L415" s="32">
        <v>-424772.08050325222</v>
      </c>
      <c r="M415" s="32">
        <v>-47711.524490325712</v>
      </c>
      <c r="N415" s="32">
        <v>-47.711524490325708</v>
      </c>
      <c r="O415" s="33"/>
    </row>
    <row r="416" spans="1:15" x14ac:dyDescent="0.2">
      <c r="A416" s="28">
        <v>1850</v>
      </c>
      <c r="B416" s="29">
        <v>1576.85</v>
      </c>
      <c r="C416" s="29" t="s">
        <v>170</v>
      </c>
      <c r="D416" s="29" t="s">
        <v>169</v>
      </c>
      <c r="E416" s="29" t="s">
        <v>424</v>
      </c>
      <c r="F416" s="29" t="s">
        <v>425</v>
      </c>
      <c r="G416" s="29">
        <v>-282124.67618095531</v>
      </c>
      <c r="H416" s="29" t="s">
        <v>390</v>
      </c>
      <c r="I416" s="29"/>
      <c r="J416" s="29"/>
      <c r="K416" s="29">
        <v>-115117.9345650079</v>
      </c>
      <c r="L416" s="29">
        <v>-438034.02828497061</v>
      </c>
      <c r="M416" s="29">
        <v>-47116.028641715879</v>
      </c>
      <c r="N416" s="29">
        <v>-47.116028641715879</v>
      </c>
      <c r="O416" s="30"/>
    </row>
    <row r="417" spans="1:15" x14ac:dyDescent="0.2">
      <c r="A417" s="37">
        <v>1900</v>
      </c>
      <c r="B417" s="38">
        <v>1626.85</v>
      </c>
      <c r="C417" s="38" t="s">
        <v>170</v>
      </c>
      <c r="D417" s="38" t="s">
        <v>169</v>
      </c>
      <c r="E417" s="38" t="s">
        <v>424</v>
      </c>
      <c r="F417" s="38" t="s">
        <v>425</v>
      </c>
      <c r="G417" s="38">
        <v>-285716.26994506008</v>
      </c>
      <c r="H417" s="38" t="s">
        <v>390</v>
      </c>
      <c r="I417" s="38"/>
      <c r="J417" s="38"/>
      <c r="K417" s="38">
        <v>-119817.6814199426</v>
      </c>
      <c r="L417" s="38">
        <v>-451347.15612763382</v>
      </c>
      <c r="M417" s="38">
        <v>-46532.693813735394</v>
      </c>
      <c r="N417" s="38">
        <v>-46.532693813735378</v>
      </c>
      <c r="O417" s="39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O273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30" customWidth="1"/>
    <col min="2" max="3" width="9" customWidth="1"/>
    <col min="4" max="4" width="25" customWidth="1"/>
    <col min="5" max="5" width="8" customWidth="1"/>
    <col min="6" max="6" width="30" customWidth="1"/>
    <col min="7" max="7" width="21" customWidth="1"/>
    <col min="8" max="8" width="30" customWidth="1"/>
    <col min="9" max="14" width="21" customWidth="1"/>
    <col min="15" max="15" width="27" customWidth="1"/>
  </cols>
  <sheetData>
    <row r="1" spans="1:15" x14ac:dyDescent="0.2">
      <c r="A1" s="105" t="s">
        <v>659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5" x14ac:dyDescent="0.2">
      <c r="A2" s="109" t="s">
        <v>660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5" x14ac:dyDescent="0.2">
      <c r="A3" s="25" t="s">
        <v>431</v>
      </c>
      <c r="B3" s="26" t="s">
        <v>432</v>
      </c>
      <c r="C3" s="26" t="s">
        <v>429</v>
      </c>
      <c r="D3" s="26" t="s">
        <v>601</v>
      </c>
      <c r="E3" s="26" t="s">
        <v>600</v>
      </c>
      <c r="F3" s="26" t="s">
        <v>602</v>
      </c>
      <c r="G3" s="26" t="s">
        <v>603</v>
      </c>
      <c r="H3" s="26" t="s">
        <v>604</v>
      </c>
      <c r="I3" s="26" t="s">
        <v>605</v>
      </c>
      <c r="J3" s="26" t="s">
        <v>606</v>
      </c>
      <c r="K3" s="26" t="s">
        <v>607</v>
      </c>
      <c r="L3" s="26" t="s">
        <v>608</v>
      </c>
      <c r="M3" s="26" t="s">
        <v>609</v>
      </c>
      <c r="N3" s="26" t="s">
        <v>610</v>
      </c>
      <c r="O3" s="27" t="s">
        <v>611</v>
      </c>
    </row>
    <row r="4" spans="1:15" x14ac:dyDescent="0.2">
      <c r="A4" s="28">
        <v>800</v>
      </c>
      <c r="B4" s="29">
        <v>526.85</v>
      </c>
      <c r="C4" s="29" t="s">
        <v>167</v>
      </c>
      <c r="D4" s="29" t="s">
        <v>391</v>
      </c>
      <c r="E4" s="29" t="s">
        <v>109</v>
      </c>
      <c r="F4" s="29" t="s">
        <v>249</v>
      </c>
      <c r="G4" s="29">
        <v>-162100.46478145511</v>
      </c>
      <c r="H4" s="29" t="s">
        <v>627</v>
      </c>
      <c r="I4" s="29" t="s">
        <v>613</v>
      </c>
      <c r="J4" s="29">
        <v>-162103.11971832279</v>
      </c>
      <c r="K4" s="29">
        <v>-33912.572992159046</v>
      </c>
      <c r="L4" s="29">
        <v>-172813.30445913019</v>
      </c>
      <c r="M4" s="29">
        <v>-271031.87479102431</v>
      </c>
      <c r="N4" s="29">
        <v>-271.03187479102428</v>
      </c>
      <c r="O4" s="30"/>
    </row>
    <row r="5" spans="1:15" x14ac:dyDescent="0.2">
      <c r="A5" s="31">
        <v>825</v>
      </c>
      <c r="B5" s="32">
        <v>551.85</v>
      </c>
      <c r="C5" s="32" t="s">
        <v>167</v>
      </c>
      <c r="D5" s="32" t="s">
        <v>391</v>
      </c>
      <c r="E5" s="32" t="s">
        <v>109</v>
      </c>
      <c r="F5" s="32" t="s">
        <v>249</v>
      </c>
      <c r="G5" s="32">
        <v>-163305.1809513912</v>
      </c>
      <c r="H5" s="32" t="s">
        <v>627</v>
      </c>
      <c r="I5" s="32" t="s">
        <v>613</v>
      </c>
      <c r="J5" s="32">
        <v>-163309.06071402159</v>
      </c>
      <c r="K5" s="32">
        <v>-35395.607383403403</v>
      </c>
      <c r="L5" s="32">
        <v>-178721.68953887449</v>
      </c>
      <c r="M5" s="32">
        <v>-267093.28845043929</v>
      </c>
      <c r="N5" s="32">
        <v>-267.09328845043927</v>
      </c>
      <c r="O5" s="33"/>
    </row>
    <row r="6" spans="1:15" x14ac:dyDescent="0.2">
      <c r="A6" s="28">
        <v>850</v>
      </c>
      <c r="B6" s="29">
        <v>576.85</v>
      </c>
      <c r="C6" s="29" t="s">
        <v>167</v>
      </c>
      <c r="D6" s="29" t="s">
        <v>391</v>
      </c>
      <c r="E6" s="29" t="s">
        <v>109</v>
      </c>
      <c r="F6" s="29" t="s">
        <v>249</v>
      </c>
      <c r="G6" s="29">
        <v>-164531.6760717952</v>
      </c>
      <c r="H6" s="29" t="s">
        <v>627</v>
      </c>
      <c r="I6" s="29" t="s">
        <v>613</v>
      </c>
      <c r="J6" s="29">
        <v>-164537.26347095339</v>
      </c>
      <c r="K6" s="29">
        <v>-36899.715722671717</v>
      </c>
      <c r="L6" s="29">
        <v>-184655.76456993731</v>
      </c>
      <c r="M6" s="29">
        <v>-262714.14211865049</v>
      </c>
      <c r="N6" s="29">
        <v>-262.7141421186505</v>
      </c>
      <c r="O6" s="30"/>
    </row>
    <row r="7" spans="1:15" x14ac:dyDescent="0.2">
      <c r="A7" s="31">
        <v>875</v>
      </c>
      <c r="B7" s="32">
        <v>601.85</v>
      </c>
      <c r="C7" s="32" t="s">
        <v>167</v>
      </c>
      <c r="D7" s="32" t="s">
        <v>391</v>
      </c>
      <c r="E7" s="32" t="s">
        <v>109</v>
      </c>
      <c r="F7" s="32" t="s">
        <v>249</v>
      </c>
      <c r="G7" s="32">
        <v>-165779.3646911658</v>
      </c>
      <c r="H7" s="32" t="s">
        <v>627</v>
      </c>
      <c r="I7" s="32" t="s">
        <v>613</v>
      </c>
      <c r="J7" s="32">
        <v>-165787.29996219871</v>
      </c>
      <c r="K7" s="32">
        <v>-38424.358585300193</v>
      </c>
      <c r="L7" s="32">
        <v>-190614.89178587479</v>
      </c>
      <c r="M7" s="32">
        <v>-258167.52542851091</v>
      </c>
      <c r="N7" s="32">
        <v>-258.16752542851083</v>
      </c>
      <c r="O7" s="33"/>
    </row>
    <row r="8" spans="1:15" x14ac:dyDescent="0.2">
      <c r="A8" s="28">
        <v>900</v>
      </c>
      <c r="B8" s="29">
        <v>626.85</v>
      </c>
      <c r="C8" s="29" t="s">
        <v>167</v>
      </c>
      <c r="D8" s="29" t="s">
        <v>391</v>
      </c>
      <c r="E8" s="29" t="s">
        <v>109</v>
      </c>
      <c r="F8" s="29" t="s">
        <v>249</v>
      </c>
      <c r="G8" s="29">
        <v>-167047.6962978091</v>
      </c>
      <c r="H8" s="29" t="s">
        <v>627</v>
      </c>
      <c r="I8" s="29" t="s">
        <v>613</v>
      </c>
      <c r="J8" s="29">
        <v>-167058.8157897713</v>
      </c>
      <c r="K8" s="29">
        <v>-39969.026238955921</v>
      </c>
      <c r="L8" s="29">
        <v>-196598.46464191499</v>
      </c>
      <c r="M8" s="29">
        <v>-253638.9817711887</v>
      </c>
      <c r="N8" s="29">
        <v>-253.6389817711887</v>
      </c>
      <c r="O8" s="30"/>
    </row>
    <row r="9" spans="1:15" x14ac:dyDescent="0.2">
      <c r="A9" s="31">
        <v>925</v>
      </c>
      <c r="B9" s="32">
        <v>651.85</v>
      </c>
      <c r="C9" s="32" t="s">
        <v>167</v>
      </c>
      <c r="D9" s="32" t="s">
        <v>391</v>
      </c>
      <c r="E9" s="32" t="s">
        <v>109</v>
      </c>
      <c r="F9" s="32" t="s">
        <v>249</v>
      </c>
      <c r="G9" s="32">
        <v>-168336.15261211511</v>
      </c>
      <c r="H9" s="32" t="s">
        <v>627</v>
      </c>
      <c r="I9" s="32" t="s">
        <v>613</v>
      </c>
      <c r="J9" s="32">
        <v>-168351.53261793431</v>
      </c>
      <c r="K9" s="32">
        <v>-41533.23626680579</v>
      </c>
      <c r="L9" s="32">
        <v>-202605.9053106338</v>
      </c>
      <c r="M9" s="32">
        <v>-249127.84751813949</v>
      </c>
      <c r="N9" s="32">
        <v>-249.1278475181395</v>
      </c>
      <c r="O9" s="33"/>
    </row>
    <row r="10" spans="1:15" x14ac:dyDescent="0.2">
      <c r="A10" s="28">
        <v>950</v>
      </c>
      <c r="B10" s="29">
        <v>676.85</v>
      </c>
      <c r="C10" s="29" t="s">
        <v>167</v>
      </c>
      <c r="D10" s="29" t="s">
        <v>391</v>
      </c>
      <c r="E10" s="29" t="s">
        <v>109</v>
      </c>
      <c r="F10" s="29" t="s">
        <v>249</v>
      </c>
      <c r="G10" s="29">
        <v>-169644.24533357981</v>
      </c>
      <c r="H10" s="29" t="s">
        <v>627</v>
      </c>
      <c r="I10" s="29" t="s">
        <v>613</v>
      </c>
      <c r="J10" s="29">
        <v>-169665.25050844779</v>
      </c>
      <c r="K10" s="29">
        <v>-43116.53145504323</v>
      </c>
      <c r="L10" s="29">
        <v>-208636.66243571491</v>
      </c>
      <c r="M10" s="29">
        <v>-244633.4630851566</v>
      </c>
      <c r="N10" s="29">
        <v>-244.63346308515659</v>
      </c>
      <c r="O10" s="30"/>
    </row>
    <row r="11" spans="1:15" x14ac:dyDescent="0.2">
      <c r="A11" s="31">
        <v>975</v>
      </c>
      <c r="B11" s="32">
        <v>701.85</v>
      </c>
      <c r="C11" s="32" t="s">
        <v>167</v>
      </c>
      <c r="D11" s="32" t="s">
        <v>391</v>
      </c>
      <c r="E11" s="32" t="s">
        <v>109</v>
      </c>
      <c r="F11" s="32" t="s">
        <v>249</v>
      </c>
      <c r="G11" s="32">
        <v>-170971.51425143969</v>
      </c>
      <c r="H11" s="32" t="s">
        <v>627</v>
      </c>
      <c r="I11" s="32" t="s">
        <v>613</v>
      </c>
      <c r="J11" s="32">
        <v>-170999.84973709169</v>
      </c>
      <c r="K11" s="32">
        <v>-44718.477914563919</v>
      </c>
      <c r="L11" s="32">
        <v>-214690.2091117684</v>
      </c>
      <c r="M11" s="32">
        <v>-240155.27329736849</v>
      </c>
      <c r="N11" s="32">
        <v>-240.15527329736861</v>
      </c>
      <c r="O11" s="33"/>
    </row>
    <row r="12" spans="1:15" x14ac:dyDescent="0.2">
      <c r="A12" s="28">
        <v>1000</v>
      </c>
      <c r="B12" s="29">
        <v>726.85</v>
      </c>
      <c r="C12" s="29" t="s">
        <v>167</v>
      </c>
      <c r="D12" s="29" t="s">
        <v>391</v>
      </c>
      <c r="E12" s="29" t="s">
        <v>109</v>
      </c>
      <c r="F12" s="29" t="s">
        <v>249</v>
      </c>
      <c r="G12" s="29">
        <v>-172317.5256395828</v>
      </c>
      <c r="H12" s="29" t="s">
        <v>627</v>
      </c>
      <c r="I12" s="29" t="s">
        <v>613</v>
      </c>
      <c r="J12" s="29">
        <v>-172355.29168927789</v>
      </c>
      <c r="K12" s="29">
        <v>-46338.66341131481</v>
      </c>
      <c r="L12" s="29">
        <v>-220766.04114120509</v>
      </c>
      <c r="M12" s="29">
        <v>-235692.7056654284</v>
      </c>
      <c r="N12" s="29">
        <v>-235.69270566542841</v>
      </c>
      <c r="O12" s="30"/>
    </row>
    <row r="13" spans="1:15" x14ac:dyDescent="0.2">
      <c r="A13" s="31">
        <v>1025</v>
      </c>
      <c r="B13" s="32">
        <v>751.85</v>
      </c>
      <c r="C13" s="32" t="s">
        <v>167</v>
      </c>
      <c r="D13" s="32" t="s">
        <v>391</v>
      </c>
      <c r="E13" s="32" t="s">
        <v>109</v>
      </c>
      <c r="F13" s="32" t="s">
        <v>249</v>
      </c>
      <c r="G13" s="32">
        <v>-173681.87086600749</v>
      </c>
      <c r="H13" s="32" t="s">
        <v>627</v>
      </c>
      <c r="I13" s="32" t="s">
        <v>613</v>
      </c>
      <c r="J13" s="32">
        <v>-173731.61846554501</v>
      </c>
      <c r="K13" s="32">
        <v>-47976.695883677887</v>
      </c>
      <c r="L13" s="32">
        <v>-226863.67551499241</v>
      </c>
      <c r="M13" s="32">
        <v>-231245.17702201931</v>
      </c>
      <c r="N13" s="32">
        <v>-231.24517702201931</v>
      </c>
      <c r="O13" s="33"/>
    </row>
    <row r="14" spans="1:15" x14ac:dyDescent="0.2">
      <c r="A14" s="28">
        <v>1050</v>
      </c>
      <c r="B14" s="29">
        <v>776.85</v>
      </c>
      <c r="C14" s="29" t="s">
        <v>167</v>
      </c>
      <c r="D14" s="29" t="s">
        <v>391</v>
      </c>
      <c r="E14" s="29" t="s">
        <v>109</v>
      </c>
      <c r="F14" s="29" t="s">
        <v>249</v>
      </c>
      <c r="G14" s="29">
        <v>-175064.1651550736</v>
      </c>
      <c r="H14" s="29" t="s">
        <v>627</v>
      </c>
      <c r="I14" s="29" t="s">
        <v>613</v>
      </c>
      <c r="J14" s="29">
        <v>-175128.95087256041</v>
      </c>
      <c r="K14" s="29">
        <v>-49632.202128356163</v>
      </c>
      <c r="L14" s="29">
        <v>-232982.6508510953</v>
      </c>
      <c r="M14" s="29">
        <v>-226812.178289979</v>
      </c>
      <c r="N14" s="29">
        <v>-226.81217828997899</v>
      </c>
      <c r="O14" s="30"/>
    </row>
    <row r="15" spans="1:15" x14ac:dyDescent="0.2">
      <c r="A15" s="31">
        <v>1075</v>
      </c>
      <c r="B15" s="32">
        <v>801.85</v>
      </c>
      <c r="C15" s="32" t="s">
        <v>167</v>
      </c>
      <c r="D15" s="32" t="s">
        <v>391</v>
      </c>
      <c r="E15" s="32" t="s">
        <v>109</v>
      </c>
      <c r="F15" s="32" t="s">
        <v>249</v>
      </c>
      <c r="G15" s="32">
        <v>-176464.04644787329</v>
      </c>
      <c r="H15" s="32" t="s">
        <v>627</v>
      </c>
      <c r="I15" s="32" t="s">
        <v>613</v>
      </c>
      <c r="J15" s="32">
        <v>-176547.48451511131</v>
      </c>
      <c r="K15" s="32">
        <v>-51304.826638688042</v>
      </c>
      <c r="L15" s="32">
        <v>-239122.52479410841</v>
      </c>
      <c r="M15" s="32">
        <v>-222393.7163613415</v>
      </c>
      <c r="N15" s="32">
        <v>-222.39371636134149</v>
      </c>
      <c r="O15" s="33"/>
    </row>
    <row r="16" spans="1:15" x14ac:dyDescent="0.2">
      <c r="A16" s="28">
        <v>1100</v>
      </c>
      <c r="B16" s="29">
        <v>826.85</v>
      </c>
      <c r="C16" s="29" t="s">
        <v>167</v>
      </c>
      <c r="D16" s="29" t="s">
        <v>391</v>
      </c>
      <c r="E16" s="29" t="s">
        <v>109</v>
      </c>
      <c r="F16" s="29" t="s">
        <v>249</v>
      </c>
      <c r="G16" s="29">
        <v>-177881.17431292639</v>
      </c>
      <c r="H16" s="29" t="s">
        <v>627</v>
      </c>
      <c r="I16" s="29" t="s">
        <v>613</v>
      </c>
      <c r="J16" s="29">
        <v>-177987.48375850069</v>
      </c>
      <c r="K16" s="29">
        <v>-52994.230581280062</v>
      </c>
      <c r="L16" s="29">
        <v>-245282.87268568171</v>
      </c>
      <c r="M16" s="29">
        <v>-217989.72302961751</v>
      </c>
      <c r="N16" s="29">
        <v>-217.98972302961749</v>
      </c>
      <c r="O16" s="30"/>
    </row>
    <row r="17" spans="1:15" x14ac:dyDescent="0.2">
      <c r="A17" s="31">
        <v>1125</v>
      </c>
      <c r="B17" s="32">
        <v>851.85</v>
      </c>
      <c r="C17" s="32" t="s">
        <v>167</v>
      </c>
      <c r="D17" s="32" t="s">
        <v>391</v>
      </c>
      <c r="E17" s="32" t="s">
        <v>109</v>
      </c>
      <c r="F17" s="32" t="s">
        <v>249</v>
      </c>
      <c r="G17" s="32">
        <v>-179315.22886593631</v>
      </c>
      <c r="H17" s="32" t="s">
        <v>627</v>
      </c>
      <c r="I17" s="32" t="s">
        <v>613</v>
      </c>
      <c r="J17" s="32">
        <v>-179449.27337363339</v>
      </c>
      <c r="K17" s="32">
        <v>-54700.090898376948</v>
      </c>
      <c r="L17" s="32">
        <v>-251463.28663008841</v>
      </c>
      <c r="M17" s="32">
        <v>-213600.061741296</v>
      </c>
      <c r="N17" s="32">
        <v>-213.600061741296</v>
      </c>
      <c r="O17" s="33"/>
    </row>
    <row r="18" spans="1:15" x14ac:dyDescent="0.2">
      <c r="A18" s="28">
        <v>1150</v>
      </c>
      <c r="B18" s="29">
        <v>876.85</v>
      </c>
      <c r="C18" s="29" t="s">
        <v>167</v>
      </c>
      <c r="D18" s="29" t="s">
        <v>391</v>
      </c>
      <c r="E18" s="29" t="s">
        <v>109</v>
      </c>
      <c r="F18" s="29" t="s">
        <v>249</v>
      </c>
      <c r="G18" s="29">
        <v>-180765.90966371619</v>
      </c>
      <c r="H18" s="29" t="s">
        <v>627</v>
      </c>
      <c r="I18" s="29" t="s">
        <v>613</v>
      </c>
      <c r="J18" s="29">
        <v>-180933.22772106799</v>
      </c>
      <c r="K18" s="29">
        <v>-56422.099524574347</v>
      </c>
      <c r="L18" s="29">
        <v>-257663.37461407241</v>
      </c>
      <c r="M18" s="29">
        <v>-209224.60609215379</v>
      </c>
      <c r="N18" s="29">
        <v>-209.22460609215381</v>
      </c>
      <c r="O18" s="30"/>
    </row>
    <row r="19" spans="1:15" x14ac:dyDescent="0.2">
      <c r="A19" s="31">
        <v>1175</v>
      </c>
      <c r="B19" s="32">
        <v>901.85</v>
      </c>
      <c r="C19" s="32" t="s">
        <v>167</v>
      </c>
      <c r="D19" s="32" t="s">
        <v>391</v>
      </c>
      <c r="E19" s="32" t="s">
        <v>109</v>
      </c>
      <c r="F19" s="32" t="s">
        <v>249</v>
      </c>
      <c r="G19" s="32">
        <v>-182232.93454383651</v>
      </c>
      <c r="H19" s="32" t="s">
        <v>627</v>
      </c>
      <c r="I19" s="32" t="s">
        <v>613</v>
      </c>
      <c r="J19" s="32">
        <v>-182439.75737820059</v>
      </c>
      <c r="K19" s="32">
        <v>-58159.96270739576</v>
      </c>
      <c r="L19" s="32">
        <v>-263882.75967895088</v>
      </c>
      <c r="M19" s="32">
        <v>-204862.74156985109</v>
      </c>
      <c r="N19" s="32">
        <v>-204.8627415698511</v>
      </c>
      <c r="O19" s="33"/>
    </row>
    <row r="20" spans="1:15" x14ac:dyDescent="0.2">
      <c r="A20" s="28">
        <v>1200</v>
      </c>
      <c r="B20" s="29">
        <v>926.85</v>
      </c>
      <c r="C20" s="29" t="s">
        <v>167</v>
      </c>
      <c r="D20" s="29" t="s">
        <v>391</v>
      </c>
      <c r="E20" s="29" t="s">
        <v>109</v>
      </c>
      <c r="F20" s="29" t="s">
        <v>249</v>
      </c>
      <c r="G20" s="29">
        <v>-183716.0383880882</v>
      </c>
      <c r="H20" s="29" t="s">
        <v>627</v>
      </c>
      <c r="I20" s="29" t="s">
        <v>613</v>
      </c>
      <c r="J20" s="29">
        <v>-183969.29317401591</v>
      </c>
      <c r="K20" s="29">
        <v>-59913.400421959333</v>
      </c>
      <c r="L20" s="29">
        <v>-270121.07914274721</v>
      </c>
      <c r="M20" s="29">
        <v>-200513.5269605683</v>
      </c>
      <c r="N20" s="29">
        <v>-200.5135269605683</v>
      </c>
      <c r="O20" s="30"/>
    </row>
    <row r="21" spans="1:15" x14ac:dyDescent="0.2">
      <c r="A21" s="31">
        <v>1225</v>
      </c>
      <c r="B21" s="32">
        <v>951.85</v>
      </c>
      <c r="C21" s="32" t="s">
        <v>167</v>
      </c>
      <c r="D21" s="32" t="s">
        <v>391</v>
      </c>
      <c r="E21" s="32" t="s">
        <v>109</v>
      </c>
      <c r="F21" s="32" t="s">
        <v>249</v>
      </c>
      <c r="G21" s="32">
        <v>-185214.97179469001</v>
      </c>
      <c r="H21" s="32" t="s">
        <v>627</v>
      </c>
      <c r="I21" s="32" t="s">
        <v>613</v>
      </c>
      <c r="J21" s="32">
        <v>-185522.26768048751</v>
      </c>
      <c r="K21" s="32">
        <v>-61682.145870512803</v>
      </c>
      <c r="L21" s="32">
        <v>-276377.98387004982</v>
      </c>
      <c r="M21" s="32">
        <v>-196178.61868569671</v>
      </c>
      <c r="N21" s="32">
        <v>-196.1786186856967</v>
      </c>
      <c r="O21" s="33"/>
    </row>
    <row r="22" spans="1:15" x14ac:dyDescent="0.2">
      <c r="A22" s="28">
        <v>1250</v>
      </c>
      <c r="B22" s="29">
        <v>976.85</v>
      </c>
      <c r="C22" s="29" t="s">
        <v>167</v>
      </c>
      <c r="D22" s="29" t="s">
        <v>391</v>
      </c>
      <c r="E22" s="29" t="s">
        <v>109</v>
      </c>
      <c r="F22" s="29" t="s">
        <v>249</v>
      </c>
      <c r="G22" s="29">
        <v>-186729.49965165311</v>
      </c>
      <c r="H22" s="29" t="s">
        <v>627</v>
      </c>
      <c r="I22" s="29" t="s">
        <v>613</v>
      </c>
      <c r="J22" s="29">
        <v>-187099.09433288581</v>
      </c>
      <c r="K22" s="29">
        <v>-63465.945058059449</v>
      </c>
      <c r="L22" s="29">
        <v>-282653.13758733071</v>
      </c>
      <c r="M22" s="29">
        <v>-191857.94243765931</v>
      </c>
      <c r="N22" s="29">
        <v>-191.85794243765929</v>
      </c>
      <c r="O22" s="30"/>
    </row>
    <row r="23" spans="1:15" x14ac:dyDescent="0.2">
      <c r="A23" s="31">
        <v>1275</v>
      </c>
      <c r="B23" s="32">
        <v>1001.85</v>
      </c>
      <c r="C23" s="32" t="s">
        <v>167</v>
      </c>
      <c r="D23" s="32" t="s">
        <v>391</v>
      </c>
      <c r="E23" s="32" t="s">
        <v>109</v>
      </c>
      <c r="F23" s="32" t="s">
        <v>249</v>
      </c>
      <c r="G23" s="32">
        <v>-188259.39961200199</v>
      </c>
      <c r="H23" s="32" t="s">
        <v>627</v>
      </c>
      <c r="I23" s="32" t="s">
        <v>613</v>
      </c>
      <c r="J23" s="32">
        <v>-188700.14452611119</v>
      </c>
      <c r="K23" s="32">
        <v>-65264.544171524169</v>
      </c>
      <c r="L23" s="32">
        <v>-288946.21624154568</v>
      </c>
      <c r="M23" s="32">
        <v>-187551.4615661267</v>
      </c>
      <c r="N23" s="32">
        <v>-187.5514615661267</v>
      </c>
      <c r="O23" s="33"/>
    </row>
    <row r="24" spans="1:15" x14ac:dyDescent="0.2">
      <c r="A24" s="28">
        <v>1300</v>
      </c>
      <c r="B24" s="29">
        <v>1026.8499999999999</v>
      </c>
      <c r="C24" s="29" t="s">
        <v>167</v>
      </c>
      <c r="D24" s="29" t="s">
        <v>391</v>
      </c>
      <c r="E24" s="29" t="s">
        <v>109</v>
      </c>
      <c r="F24" s="29" t="s">
        <v>249</v>
      </c>
      <c r="G24" s="29">
        <v>-189804.460480857</v>
      </c>
      <c r="H24" s="29" t="s">
        <v>627</v>
      </c>
      <c r="I24" s="29" t="s">
        <v>613</v>
      </c>
      <c r="J24" s="29">
        <v>-190325.7232691652</v>
      </c>
      <c r="K24" s="29">
        <v>-67077.644558497661</v>
      </c>
      <c r="L24" s="29">
        <v>-295256.90740000032</v>
      </c>
      <c r="M24" s="29">
        <v>-183259.21372163389</v>
      </c>
      <c r="N24" s="29">
        <v>-183.2592137216339</v>
      </c>
      <c r="O24" s="30"/>
    </row>
    <row r="25" spans="1:15" x14ac:dyDescent="0.2">
      <c r="A25" s="31">
        <v>1325</v>
      </c>
      <c r="B25" s="32">
        <v>1051.8499999999999</v>
      </c>
      <c r="C25" s="32" t="s">
        <v>167</v>
      </c>
      <c r="D25" s="32" t="s">
        <v>391</v>
      </c>
      <c r="E25" s="32" t="s">
        <v>109</v>
      </c>
      <c r="F25" s="32" t="s">
        <v>249</v>
      </c>
      <c r="G25" s="32">
        <v>-191364.48053478429</v>
      </c>
      <c r="H25" s="32" t="s">
        <v>627</v>
      </c>
      <c r="I25" s="32" t="s">
        <v>613</v>
      </c>
      <c r="J25" s="32">
        <v>-191976.0442731581</v>
      </c>
      <c r="K25" s="32">
        <v>-68905.000731985638</v>
      </c>
      <c r="L25" s="32">
        <v>-301584.90968965553</v>
      </c>
      <c r="M25" s="32">
        <v>-178981.20378147549</v>
      </c>
      <c r="N25" s="32">
        <v>-178.98120378147561</v>
      </c>
      <c r="O25" s="33"/>
    </row>
    <row r="26" spans="1:15" x14ac:dyDescent="0.2">
      <c r="A26" s="28">
        <v>1350</v>
      </c>
      <c r="B26" s="29">
        <v>1076.8499999999999</v>
      </c>
      <c r="C26" s="29" t="s">
        <v>167</v>
      </c>
      <c r="D26" s="29" t="s">
        <v>391</v>
      </c>
      <c r="E26" s="29" t="s">
        <v>109</v>
      </c>
      <c r="F26" s="29" t="s">
        <v>249</v>
      </c>
      <c r="G26" s="29">
        <v>-192939.2658049147</v>
      </c>
      <c r="H26" s="29" t="s">
        <v>627</v>
      </c>
      <c r="I26" s="29" t="s">
        <v>613</v>
      </c>
      <c r="J26" s="29">
        <v>-193651.2056806667</v>
      </c>
      <c r="K26" s="29">
        <v>-70746.383677897349</v>
      </c>
      <c r="L26" s="29">
        <v>-307929.93227426842</v>
      </c>
      <c r="M26" s="29">
        <v>-174717.43102012249</v>
      </c>
      <c r="N26" s="29">
        <v>-174.71743102012249</v>
      </c>
      <c r="O26" s="30"/>
    </row>
    <row r="27" spans="1:15" x14ac:dyDescent="0.2">
      <c r="A27" s="31">
        <v>1375</v>
      </c>
      <c r="B27" s="32">
        <v>1101.8499999999999</v>
      </c>
      <c r="C27" s="32" t="s">
        <v>167</v>
      </c>
      <c r="D27" s="32" t="s">
        <v>391</v>
      </c>
      <c r="E27" s="32" t="s">
        <v>109</v>
      </c>
      <c r="F27" s="32" t="s">
        <v>249</v>
      </c>
      <c r="G27" s="32">
        <v>-194537.95034907659</v>
      </c>
      <c r="H27" s="32" t="s">
        <v>616</v>
      </c>
      <c r="I27" s="32" t="s">
        <v>613</v>
      </c>
      <c r="J27" s="32">
        <v>-195530.54179697161</v>
      </c>
      <c r="K27" s="32">
        <v>-72772.069487957226</v>
      </c>
      <c r="L27" s="32">
        <v>-314291.69436800532</v>
      </c>
      <c r="M27" s="32">
        <v>-170362.64469213359</v>
      </c>
      <c r="N27" s="32">
        <v>-170.36264469213361</v>
      </c>
      <c r="O27" s="33"/>
    </row>
    <row r="28" spans="1:15" x14ac:dyDescent="0.2">
      <c r="A28" s="28">
        <v>1400</v>
      </c>
      <c r="B28" s="29">
        <v>1126.8499999999999</v>
      </c>
      <c r="C28" s="29" t="s">
        <v>167</v>
      </c>
      <c r="D28" s="29" t="s">
        <v>391</v>
      </c>
      <c r="E28" s="29" t="s">
        <v>109</v>
      </c>
      <c r="F28" s="29" t="s">
        <v>249</v>
      </c>
      <c r="G28" s="29">
        <v>-196159.74749030199</v>
      </c>
      <c r="H28" s="29" t="s">
        <v>616</v>
      </c>
      <c r="I28" s="29" t="s">
        <v>613</v>
      </c>
      <c r="J28" s="29">
        <v>-197585.6489223277</v>
      </c>
      <c r="K28" s="29">
        <v>-74885.755726166361</v>
      </c>
      <c r="L28" s="29">
        <v>-320669.92478441022</v>
      </c>
      <c r="M28" s="29">
        <v>-166008.68846614819</v>
      </c>
      <c r="N28" s="29">
        <v>-166.00868846614819</v>
      </c>
      <c r="O28" s="30"/>
    </row>
    <row r="29" spans="1:15" x14ac:dyDescent="0.2">
      <c r="A29" s="31">
        <v>1425</v>
      </c>
      <c r="B29" s="32">
        <v>1151.8499999999999</v>
      </c>
      <c r="C29" s="32" t="s">
        <v>167</v>
      </c>
      <c r="D29" s="32" t="s">
        <v>391</v>
      </c>
      <c r="E29" s="32" t="s">
        <v>109</v>
      </c>
      <c r="F29" s="32" t="s">
        <v>249</v>
      </c>
      <c r="G29" s="32">
        <v>-197805.38872744309</v>
      </c>
      <c r="H29" s="32" t="s">
        <v>616</v>
      </c>
      <c r="I29" s="32" t="s">
        <v>613</v>
      </c>
      <c r="J29" s="32">
        <v>-199810.443274569</v>
      </c>
      <c r="K29" s="32">
        <v>-77013.450591698143</v>
      </c>
      <c r="L29" s="32">
        <v>-327064.36151987902</v>
      </c>
      <c r="M29" s="32">
        <v>-161735.68563544611</v>
      </c>
      <c r="N29" s="32">
        <v>-161.73568563544609</v>
      </c>
      <c r="O29" s="33"/>
    </row>
    <row r="30" spans="1:15" x14ac:dyDescent="0.2">
      <c r="A30" s="28">
        <v>1450</v>
      </c>
      <c r="B30" s="29">
        <v>1176.8499999999999</v>
      </c>
      <c r="C30" s="29" t="s">
        <v>167</v>
      </c>
      <c r="D30" s="29" t="s">
        <v>391</v>
      </c>
      <c r="E30" s="29" t="s">
        <v>109</v>
      </c>
      <c r="F30" s="29" t="s">
        <v>249</v>
      </c>
      <c r="G30" s="29">
        <v>-199477.6891574332</v>
      </c>
      <c r="H30" s="29" t="s">
        <v>616</v>
      </c>
      <c r="I30" s="29" t="s">
        <v>613</v>
      </c>
      <c r="J30" s="29">
        <v>-202219.42484726361</v>
      </c>
      <c r="K30" s="29">
        <v>-79154.908297424743</v>
      </c>
      <c r="L30" s="29">
        <v>-333474.75137103949</v>
      </c>
      <c r="M30" s="29">
        <v>-157564.56355519849</v>
      </c>
      <c r="N30" s="29">
        <v>-157.5645635551985</v>
      </c>
      <c r="O30" s="30"/>
    </row>
    <row r="31" spans="1:15" x14ac:dyDescent="0.2">
      <c r="A31" s="31">
        <v>1475</v>
      </c>
      <c r="B31" s="32">
        <v>1201.8499999999999</v>
      </c>
      <c r="C31" s="32" t="s">
        <v>167</v>
      </c>
      <c r="D31" s="32" t="s">
        <v>391</v>
      </c>
      <c r="E31" s="32" t="s">
        <v>109</v>
      </c>
      <c r="F31" s="32" t="s">
        <v>249</v>
      </c>
      <c r="G31" s="32">
        <v>-201179.38536314559</v>
      </c>
      <c r="H31" s="32" t="s">
        <v>616</v>
      </c>
      <c r="I31" s="32" t="s">
        <v>613</v>
      </c>
      <c r="J31" s="32">
        <v>-204798.13249787039</v>
      </c>
      <c r="K31" s="32">
        <v>-81309.891532863461</v>
      </c>
      <c r="L31" s="32">
        <v>-339900.84958569548</v>
      </c>
      <c r="M31" s="32">
        <v>-153515.65810302511</v>
      </c>
      <c r="N31" s="32">
        <v>-153.51565810302509</v>
      </c>
      <c r="O31" s="33"/>
    </row>
    <row r="32" spans="1:15" x14ac:dyDescent="0.2">
      <c r="A32" s="28">
        <v>1500</v>
      </c>
      <c r="B32" s="29">
        <v>1226.8499999999999</v>
      </c>
      <c r="C32" s="29" t="s">
        <v>167</v>
      </c>
      <c r="D32" s="29" t="s">
        <v>391</v>
      </c>
      <c r="E32" s="29" t="s">
        <v>109</v>
      </c>
      <c r="F32" s="29" t="s">
        <v>249</v>
      </c>
      <c r="G32" s="29">
        <v>-202912.61303856649</v>
      </c>
      <c r="H32" s="29" t="s">
        <v>616</v>
      </c>
      <c r="I32" s="29" t="s">
        <v>613</v>
      </c>
      <c r="J32" s="29">
        <v>-207499.80046531561</v>
      </c>
      <c r="K32" s="29">
        <v>-83478.171033076331</v>
      </c>
      <c r="L32" s="29">
        <v>-346342.4195472346</v>
      </c>
      <c r="M32" s="29">
        <v>-149605.05906974449</v>
      </c>
      <c r="N32" s="29">
        <v>-149.60505906974461</v>
      </c>
      <c r="O32" s="30"/>
    </row>
    <row r="33" spans="1:15" x14ac:dyDescent="0.2">
      <c r="A33" s="31">
        <v>1525</v>
      </c>
      <c r="B33" s="32">
        <v>1251.8499999999999</v>
      </c>
      <c r="C33" s="32" t="s">
        <v>167</v>
      </c>
      <c r="D33" s="32" t="s">
        <v>391</v>
      </c>
      <c r="E33" s="32" t="s">
        <v>109</v>
      </c>
      <c r="F33" s="32" t="s">
        <v>249</v>
      </c>
      <c r="G33" s="32">
        <v>-204678.65634846431</v>
      </c>
      <c r="H33" s="32" t="s">
        <v>616</v>
      </c>
      <c r="I33" s="32" t="s">
        <v>613</v>
      </c>
      <c r="J33" s="32">
        <v>-210264.39630765349</v>
      </c>
      <c r="K33" s="32">
        <v>-85659.525176316631</v>
      </c>
      <c r="L33" s="32">
        <v>-352799.23249264149</v>
      </c>
      <c r="M33" s="32">
        <v>-145842.8575449379</v>
      </c>
      <c r="N33" s="32">
        <v>-145.84285754493791</v>
      </c>
      <c r="O33" s="33"/>
    </row>
    <row r="34" spans="1:15" x14ac:dyDescent="0.2">
      <c r="A34" s="28">
        <v>1550</v>
      </c>
      <c r="B34" s="29">
        <v>1276.8499999999999</v>
      </c>
      <c r="C34" s="29" t="s">
        <v>167</v>
      </c>
      <c r="D34" s="29" t="s">
        <v>391</v>
      </c>
      <c r="E34" s="29" t="s">
        <v>109</v>
      </c>
      <c r="F34" s="29" t="s">
        <v>249</v>
      </c>
      <c r="G34" s="29">
        <v>-206478.1957356669</v>
      </c>
      <c r="H34" s="29" t="s">
        <v>616</v>
      </c>
      <c r="I34" s="29" t="s">
        <v>613</v>
      </c>
      <c r="J34" s="29">
        <v>-213044.491400598</v>
      </c>
      <c r="K34" s="29">
        <v>-87853.739608065473</v>
      </c>
      <c r="L34" s="29">
        <v>-359271.06726446608</v>
      </c>
      <c r="M34" s="29">
        <v>-142234.88229793051</v>
      </c>
      <c r="N34" s="29">
        <v>-142.23488229793051</v>
      </c>
      <c r="O34" s="30"/>
    </row>
    <row r="35" spans="1:15" x14ac:dyDescent="0.2">
      <c r="A35" s="31">
        <v>1575</v>
      </c>
      <c r="B35" s="32">
        <v>1301.8499999999999</v>
      </c>
      <c r="C35" s="32" t="s">
        <v>167</v>
      </c>
      <c r="D35" s="32" t="s">
        <v>391</v>
      </c>
      <c r="E35" s="32" t="s">
        <v>109</v>
      </c>
      <c r="F35" s="32" t="s">
        <v>249</v>
      </c>
      <c r="G35" s="32">
        <v>-208311.856375156</v>
      </c>
      <c r="H35" s="32" t="s">
        <v>616</v>
      </c>
      <c r="I35" s="32" t="s">
        <v>613</v>
      </c>
      <c r="J35" s="32">
        <v>-215815.84253638861</v>
      </c>
      <c r="K35" s="32">
        <v>-90060.60688932937</v>
      </c>
      <c r="L35" s="32">
        <v>-365757.71009730088</v>
      </c>
      <c r="M35" s="32">
        <v>-138786.54055648649</v>
      </c>
      <c r="N35" s="32">
        <v>-138.7865405564865</v>
      </c>
      <c r="O35" s="33"/>
    </row>
    <row r="36" spans="1:15" x14ac:dyDescent="0.2">
      <c r="A36" s="28">
        <v>1600</v>
      </c>
      <c r="B36" s="29">
        <v>1326.85</v>
      </c>
      <c r="C36" s="29" t="s">
        <v>167</v>
      </c>
      <c r="D36" s="29" t="s">
        <v>391</v>
      </c>
      <c r="E36" s="29" t="s">
        <v>109</v>
      </c>
      <c r="F36" s="29" t="s">
        <v>249</v>
      </c>
      <c r="G36" s="29">
        <v>-210180.750556919</v>
      </c>
      <c r="H36" s="29" t="s">
        <v>616</v>
      </c>
      <c r="I36" s="29" t="s">
        <v>613</v>
      </c>
      <c r="J36" s="29">
        <v>-218573.07004099301</v>
      </c>
      <c r="K36" s="29">
        <v>-92279.926167273312</v>
      </c>
      <c r="L36" s="29">
        <v>-372258.95443950017</v>
      </c>
      <c r="M36" s="29">
        <v>-135506.61616360981</v>
      </c>
      <c r="N36" s="29">
        <v>-135.50661616360981</v>
      </c>
      <c r="O36" s="30"/>
    </row>
    <row r="37" spans="1:15" x14ac:dyDescent="0.2">
      <c r="A37" s="31">
        <v>1625</v>
      </c>
      <c r="B37" s="32">
        <v>1351.85</v>
      </c>
      <c r="C37" s="32" t="s">
        <v>167</v>
      </c>
      <c r="D37" s="32" t="s">
        <v>391</v>
      </c>
      <c r="E37" s="32" t="s">
        <v>109</v>
      </c>
      <c r="F37" s="32" t="s">
        <v>249</v>
      </c>
      <c r="G37" s="32">
        <v>-212086.92531436641</v>
      </c>
      <c r="H37" s="32" t="s">
        <v>616</v>
      </c>
      <c r="I37" s="32" t="s">
        <v>613</v>
      </c>
      <c r="J37" s="32">
        <v>-221321.8395886987</v>
      </c>
      <c r="K37" s="32">
        <v>-94511.502866443436</v>
      </c>
      <c r="L37" s="32">
        <v>-378774.60081102641</v>
      </c>
      <c r="M37" s="32">
        <v>-132410.4043361058</v>
      </c>
      <c r="N37" s="32">
        <v>-132.41040433610581</v>
      </c>
      <c r="O37" s="33"/>
    </row>
    <row r="38" spans="1:15" x14ac:dyDescent="0.2">
      <c r="A38" s="28">
        <v>1650</v>
      </c>
      <c r="B38" s="29">
        <v>1376.85</v>
      </c>
      <c r="C38" s="29" t="s">
        <v>167</v>
      </c>
      <c r="D38" s="29" t="s">
        <v>391</v>
      </c>
      <c r="E38" s="29" t="s">
        <v>109</v>
      </c>
      <c r="F38" s="29" t="s">
        <v>249</v>
      </c>
      <c r="G38" s="29">
        <v>-214033.80488836349</v>
      </c>
      <c r="H38" s="29" t="s">
        <v>616</v>
      </c>
      <c r="I38" s="29" t="s">
        <v>613</v>
      </c>
      <c r="J38" s="29">
        <v>-224073.47574808559</v>
      </c>
      <c r="K38" s="29">
        <v>-96755.148398995414</v>
      </c>
      <c r="L38" s="29">
        <v>-385304.45669843513</v>
      </c>
      <c r="M38" s="29">
        <v>-129293.44387955641</v>
      </c>
      <c r="N38" s="29">
        <v>-129.29344387955641</v>
      </c>
      <c r="O38" s="30"/>
    </row>
    <row r="39" spans="1:15" x14ac:dyDescent="0.2">
      <c r="A39" s="31">
        <v>1675</v>
      </c>
      <c r="B39" s="32">
        <v>1401.85</v>
      </c>
      <c r="C39" s="32" t="s">
        <v>167</v>
      </c>
      <c r="D39" s="32" t="s">
        <v>391</v>
      </c>
      <c r="E39" s="32" t="s">
        <v>109</v>
      </c>
      <c r="F39" s="32" t="s">
        <v>249</v>
      </c>
      <c r="G39" s="32">
        <v>-216026.81022844641</v>
      </c>
      <c r="H39" s="32" t="s">
        <v>616</v>
      </c>
      <c r="I39" s="32" t="s">
        <v>613</v>
      </c>
      <c r="J39" s="32">
        <v>-226842.31290020209</v>
      </c>
      <c r="K39" s="32">
        <v>-99010.679892488013</v>
      </c>
      <c r="L39" s="32">
        <v>-391848.33648811933</v>
      </c>
      <c r="M39" s="32">
        <v>-125643.5819110672</v>
      </c>
      <c r="N39" s="32">
        <v>-125.6435819110672</v>
      </c>
      <c r="O39" s="33"/>
    </row>
    <row r="40" spans="1:15" x14ac:dyDescent="0.2">
      <c r="A40" s="28">
        <v>1700</v>
      </c>
      <c r="B40" s="29">
        <v>1426.85</v>
      </c>
      <c r="C40" s="29" t="s">
        <v>167</v>
      </c>
      <c r="D40" s="29" t="s">
        <v>391</v>
      </c>
      <c r="E40" s="29" t="s">
        <v>109</v>
      </c>
      <c r="F40" s="29" t="s">
        <v>249</v>
      </c>
      <c r="G40" s="29">
        <v>-218074.3954513268</v>
      </c>
      <c r="H40" s="29" t="s">
        <v>616</v>
      </c>
      <c r="I40" s="29" t="s">
        <v>613</v>
      </c>
      <c r="J40" s="29">
        <v>-229645.08026645769</v>
      </c>
      <c r="K40" s="29">
        <v>-101277.9199339312</v>
      </c>
      <c r="L40" s="29">
        <v>-398406.06143899402</v>
      </c>
      <c r="M40" s="29">
        <v>-122290.49878697679</v>
      </c>
      <c r="N40" s="29">
        <v>-122.2904987869768</v>
      </c>
      <c r="O40" s="30"/>
    </row>
    <row r="41" spans="1:15" x14ac:dyDescent="0.2">
      <c r="A41" s="31">
        <v>1725</v>
      </c>
      <c r="B41" s="32">
        <v>1451.85</v>
      </c>
      <c r="C41" s="32" t="s">
        <v>167</v>
      </c>
      <c r="D41" s="32" t="s">
        <v>391</v>
      </c>
      <c r="E41" s="32" t="s">
        <v>109</v>
      </c>
      <c r="F41" s="32" t="s">
        <v>249</v>
      </c>
      <c r="G41" s="32">
        <v>-220190.03352827171</v>
      </c>
      <c r="H41" s="32" t="s">
        <v>616</v>
      </c>
      <c r="I41" s="32" t="s">
        <v>613</v>
      </c>
      <c r="J41" s="32">
        <v>-232501.58039782799</v>
      </c>
      <c r="K41" s="32">
        <v>-103556.69632889349</v>
      </c>
      <c r="L41" s="32">
        <v>-404977.45969586441</v>
      </c>
      <c r="M41" s="32">
        <v>-119330.28236289071</v>
      </c>
      <c r="N41" s="32">
        <v>-119.3302823628907</v>
      </c>
      <c r="O41" s="33"/>
    </row>
    <row r="42" spans="1:15" x14ac:dyDescent="0.2">
      <c r="A42" s="28">
        <v>1750</v>
      </c>
      <c r="B42" s="29">
        <v>1476.85</v>
      </c>
      <c r="C42" s="29" t="s">
        <v>167</v>
      </c>
      <c r="D42" s="29" t="s">
        <v>391</v>
      </c>
      <c r="E42" s="29" t="s">
        <v>109</v>
      </c>
      <c r="F42" s="29" t="s">
        <v>249</v>
      </c>
      <c r="G42" s="29">
        <v>-222375.51974312341</v>
      </c>
      <c r="H42" s="29" t="s">
        <v>390</v>
      </c>
      <c r="I42" s="29"/>
      <c r="J42" s="29"/>
      <c r="K42" s="29">
        <v>-105846.84187457481</v>
      </c>
      <c r="L42" s="29">
        <v>-411562.36634471471</v>
      </c>
      <c r="M42" s="29">
        <v>-116776.7226713269</v>
      </c>
      <c r="N42" s="29">
        <v>-116.77672267132699</v>
      </c>
      <c r="O42" s="30"/>
    </row>
    <row r="43" spans="1:15" x14ac:dyDescent="0.2">
      <c r="A43" s="31">
        <v>1775</v>
      </c>
      <c r="B43" s="32">
        <v>1501.85</v>
      </c>
      <c r="C43" s="32" t="s">
        <v>167</v>
      </c>
      <c r="D43" s="32" t="s">
        <v>391</v>
      </c>
      <c r="E43" s="32" t="s">
        <v>109</v>
      </c>
      <c r="F43" s="32" t="s">
        <v>249</v>
      </c>
      <c r="G43" s="32">
        <v>-224583.8772182074</v>
      </c>
      <c r="H43" s="32" t="s">
        <v>390</v>
      </c>
      <c r="I43" s="32"/>
      <c r="J43" s="32"/>
      <c r="K43" s="32">
        <v>-108148.1941458517</v>
      </c>
      <c r="L43" s="32">
        <v>-418160.62351116008</v>
      </c>
      <c r="M43" s="32">
        <v>-114302.154970214</v>
      </c>
      <c r="N43" s="32">
        <v>-114.302154970214</v>
      </c>
      <c r="O43" s="33"/>
    </row>
    <row r="44" spans="1:15" x14ac:dyDescent="0.2">
      <c r="A44" s="28">
        <v>1800</v>
      </c>
      <c r="B44" s="29">
        <v>1526.85</v>
      </c>
      <c r="C44" s="29" t="s">
        <v>167</v>
      </c>
      <c r="D44" s="29" t="s">
        <v>391</v>
      </c>
      <c r="E44" s="29" t="s">
        <v>109</v>
      </c>
      <c r="F44" s="29" t="s">
        <v>249</v>
      </c>
      <c r="G44" s="29">
        <v>-226811.19118239349</v>
      </c>
      <c r="H44" s="29" t="s">
        <v>390</v>
      </c>
      <c r="I44" s="29"/>
      <c r="J44" s="29"/>
      <c r="K44" s="29">
        <v>-110460.59529337561</v>
      </c>
      <c r="L44" s="29">
        <v>-424772.08050325222</v>
      </c>
      <c r="M44" s="29">
        <v>-111880.3016055257</v>
      </c>
      <c r="N44" s="29">
        <v>-111.8803016055257</v>
      </c>
      <c r="O44" s="30"/>
    </row>
    <row r="45" spans="1:15" x14ac:dyDescent="0.2">
      <c r="A45" s="31">
        <v>1825</v>
      </c>
      <c r="B45" s="32">
        <v>1551.85</v>
      </c>
      <c r="C45" s="32" t="s">
        <v>167</v>
      </c>
      <c r="D45" s="32" t="s">
        <v>391</v>
      </c>
      <c r="E45" s="32" t="s">
        <v>109</v>
      </c>
      <c r="F45" s="32" t="s">
        <v>249</v>
      </c>
      <c r="G45" s="32">
        <v>-229057.33090722261</v>
      </c>
      <c r="H45" s="32" t="s">
        <v>390</v>
      </c>
      <c r="I45" s="32"/>
      <c r="J45" s="32"/>
      <c r="K45" s="32">
        <v>-112783.8918528919</v>
      </c>
      <c r="L45" s="32">
        <v>-431396.5939997618</v>
      </c>
      <c r="M45" s="32">
        <v>-109503.03242884581</v>
      </c>
      <c r="N45" s="32">
        <v>-109.5030324288458</v>
      </c>
      <c r="O45" s="33"/>
    </row>
    <row r="46" spans="1:15" x14ac:dyDescent="0.2">
      <c r="A46" s="28">
        <v>1850</v>
      </c>
      <c r="B46" s="29">
        <v>1576.85</v>
      </c>
      <c r="C46" s="29" t="s">
        <v>167</v>
      </c>
      <c r="D46" s="29" t="s">
        <v>391</v>
      </c>
      <c r="E46" s="29" t="s">
        <v>109</v>
      </c>
      <c r="F46" s="29" t="s">
        <v>249</v>
      </c>
      <c r="G46" s="29">
        <v>-231322.15836743679</v>
      </c>
      <c r="H46" s="29" t="s">
        <v>390</v>
      </c>
      <c r="I46" s="29"/>
      <c r="J46" s="29"/>
      <c r="K46" s="29">
        <v>-115117.9345650079</v>
      </c>
      <c r="L46" s="29">
        <v>-438034.02828497061</v>
      </c>
      <c r="M46" s="29">
        <v>-107179.27501434179</v>
      </c>
      <c r="N46" s="29">
        <v>-107.1792750143418</v>
      </c>
      <c r="O46" s="30"/>
    </row>
    <row r="47" spans="1:15" x14ac:dyDescent="0.2">
      <c r="A47" s="31">
        <v>1875</v>
      </c>
      <c r="B47" s="32">
        <v>1601.85</v>
      </c>
      <c r="C47" s="32" t="s">
        <v>167</v>
      </c>
      <c r="D47" s="32" t="s">
        <v>391</v>
      </c>
      <c r="E47" s="32" t="s">
        <v>109</v>
      </c>
      <c r="F47" s="32" t="s">
        <v>249</v>
      </c>
      <c r="G47" s="32">
        <v>-233605.52873492421</v>
      </c>
      <c r="H47" s="32" t="s">
        <v>390</v>
      </c>
      <c r="I47" s="32"/>
      <c r="J47" s="32"/>
      <c r="K47" s="32">
        <v>-117462.57820470459</v>
      </c>
      <c r="L47" s="32">
        <v>-444684.25553088362</v>
      </c>
      <c r="M47" s="32">
        <v>-104909.5506934915</v>
      </c>
      <c r="N47" s="32">
        <v>-104.9095506934915</v>
      </c>
      <c r="O47" s="33"/>
    </row>
    <row r="48" spans="1:15" x14ac:dyDescent="0.2">
      <c r="A48" s="28">
        <v>1900</v>
      </c>
      <c r="B48" s="29">
        <v>1626.85</v>
      </c>
      <c r="C48" s="29" t="s">
        <v>167</v>
      </c>
      <c r="D48" s="29" t="s">
        <v>391</v>
      </c>
      <c r="E48" s="29" t="s">
        <v>109</v>
      </c>
      <c r="F48" s="29" t="s">
        <v>249</v>
      </c>
      <c r="G48" s="29">
        <v>-235907.29088409021</v>
      </c>
      <c r="H48" s="29" t="s">
        <v>390</v>
      </c>
      <c r="I48" s="29"/>
      <c r="J48" s="29"/>
      <c r="K48" s="29">
        <v>-119817.6814199426</v>
      </c>
      <c r="L48" s="29">
        <v>-451347.15612763382</v>
      </c>
      <c r="M48" s="29">
        <v>-102693.78160813449</v>
      </c>
      <c r="N48" s="29">
        <v>-102.6937816081345</v>
      </c>
      <c r="O48" s="30"/>
    </row>
    <row r="49" spans="1:15" x14ac:dyDescent="0.2">
      <c r="A49" s="31">
        <v>800</v>
      </c>
      <c r="B49" s="32">
        <v>526.85</v>
      </c>
      <c r="C49" s="32" t="s">
        <v>175</v>
      </c>
      <c r="D49" s="32" t="s">
        <v>395</v>
      </c>
      <c r="E49" s="32" t="s">
        <v>172</v>
      </c>
      <c r="F49" s="32" t="s">
        <v>396</v>
      </c>
      <c r="G49" s="32">
        <v>-177465.0215239941</v>
      </c>
      <c r="H49" s="32" t="s">
        <v>628</v>
      </c>
      <c r="I49" s="32"/>
      <c r="J49" s="32"/>
      <c r="K49" s="32">
        <v>-33912.572992159046</v>
      </c>
      <c r="L49" s="32">
        <v>-172813.30445913019</v>
      </c>
      <c r="M49" s="32">
        <v>-249135.06864435881</v>
      </c>
      <c r="N49" s="32">
        <v>-249.1350686443588</v>
      </c>
      <c r="O49" s="33"/>
    </row>
    <row r="50" spans="1:15" x14ac:dyDescent="0.2">
      <c r="A50" s="28">
        <v>825</v>
      </c>
      <c r="B50" s="29">
        <v>551.85</v>
      </c>
      <c r="C50" s="29" t="s">
        <v>175</v>
      </c>
      <c r="D50" s="29" t="s">
        <v>395</v>
      </c>
      <c r="E50" s="29" t="s">
        <v>172</v>
      </c>
      <c r="F50" s="29" t="s">
        <v>396</v>
      </c>
      <c r="G50" s="29">
        <v>-178538.67127873891</v>
      </c>
      <c r="H50" s="29" t="s">
        <v>628</v>
      </c>
      <c r="I50" s="29"/>
      <c r="J50" s="29"/>
      <c r="K50" s="29">
        <v>-35395.607383403403</v>
      </c>
      <c r="L50" s="29">
        <v>-178721.68953887449</v>
      </c>
      <c r="M50" s="29">
        <v>-242720.20217725661</v>
      </c>
      <c r="N50" s="29">
        <v>-242.7202021772566</v>
      </c>
      <c r="O50" s="30"/>
    </row>
    <row r="51" spans="1:15" x14ac:dyDescent="0.2">
      <c r="A51" s="31">
        <v>850</v>
      </c>
      <c r="B51" s="32">
        <v>576.85</v>
      </c>
      <c r="C51" s="32" t="s">
        <v>175</v>
      </c>
      <c r="D51" s="32" t="s">
        <v>395</v>
      </c>
      <c r="E51" s="32" t="s">
        <v>172</v>
      </c>
      <c r="F51" s="32" t="s">
        <v>396</v>
      </c>
      <c r="G51" s="32">
        <v>-179631.80176012209</v>
      </c>
      <c r="H51" s="32" t="s">
        <v>628</v>
      </c>
      <c r="I51" s="32"/>
      <c r="J51" s="32"/>
      <c r="K51" s="32">
        <v>-36899.715722671717</v>
      </c>
      <c r="L51" s="32">
        <v>-184655.76456993731</v>
      </c>
      <c r="M51" s="32">
        <v>-236325.43743412479</v>
      </c>
      <c r="N51" s="32">
        <v>-236.32543743412481</v>
      </c>
      <c r="O51" s="33"/>
    </row>
    <row r="52" spans="1:15" x14ac:dyDescent="0.2">
      <c r="A52" s="28">
        <v>875</v>
      </c>
      <c r="B52" s="29">
        <v>601.85</v>
      </c>
      <c r="C52" s="29" t="s">
        <v>175</v>
      </c>
      <c r="D52" s="29" t="s">
        <v>395</v>
      </c>
      <c r="E52" s="29" t="s">
        <v>172</v>
      </c>
      <c r="F52" s="29" t="s">
        <v>396</v>
      </c>
      <c r="G52" s="29">
        <v>-180743.99376669069</v>
      </c>
      <c r="H52" s="29" t="s">
        <v>628</v>
      </c>
      <c r="I52" s="29"/>
      <c r="J52" s="29"/>
      <c r="K52" s="29">
        <v>-38424.358585300193</v>
      </c>
      <c r="L52" s="29">
        <v>-190614.89178587479</v>
      </c>
      <c r="M52" s="29">
        <v>-229950.2941331607</v>
      </c>
      <c r="N52" s="29">
        <v>-229.9502941331607</v>
      </c>
      <c r="O52" s="30"/>
    </row>
    <row r="53" spans="1:15" x14ac:dyDescent="0.2">
      <c r="A53" s="31">
        <v>900</v>
      </c>
      <c r="B53" s="32">
        <v>626.85</v>
      </c>
      <c r="C53" s="32" t="s">
        <v>175</v>
      </c>
      <c r="D53" s="32" t="s">
        <v>395</v>
      </c>
      <c r="E53" s="32" t="s">
        <v>172</v>
      </c>
      <c r="F53" s="32" t="s">
        <v>396</v>
      </c>
      <c r="G53" s="32">
        <v>-181874.8561311251</v>
      </c>
      <c r="H53" s="32" t="s">
        <v>628</v>
      </c>
      <c r="I53" s="32"/>
      <c r="J53" s="32"/>
      <c r="K53" s="32">
        <v>-39969.026238955921</v>
      </c>
      <c r="L53" s="32">
        <v>-196598.46464191499</v>
      </c>
      <c r="M53" s="32">
        <v>-223594.31871394531</v>
      </c>
      <c r="N53" s="32">
        <v>-223.59431871394531</v>
      </c>
      <c r="O53" s="33"/>
    </row>
    <row r="54" spans="1:15" x14ac:dyDescent="0.2">
      <c r="A54" s="28">
        <v>925</v>
      </c>
      <c r="B54" s="29">
        <v>651.85</v>
      </c>
      <c r="C54" s="29" t="s">
        <v>175</v>
      </c>
      <c r="D54" s="29" t="s">
        <v>395</v>
      </c>
      <c r="E54" s="29" t="s">
        <v>172</v>
      </c>
      <c r="F54" s="29" t="s">
        <v>396</v>
      </c>
      <c r="G54" s="29">
        <v>-183024.0236465472</v>
      </c>
      <c r="H54" s="29" t="s">
        <v>628</v>
      </c>
      <c r="I54" s="29"/>
      <c r="J54" s="29"/>
      <c r="K54" s="29">
        <v>-41533.23626680579</v>
      </c>
      <c r="L54" s="29">
        <v>-202605.9053106338</v>
      </c>
      <c r="M54" s="29">
        <v>-217257.08294994201</v>
      </c>
      <c r="N54" s="29">
        <v>-217.257082949942</v>
      </c>
      <c r="O54" s="30"/>
    </row>
    <row r="55" spans="1:15" x14ac:dyDescent="0.2">
      <c r="A55" s="31">
        <v>950</v>
      </c>
      <c r="B55" s="32">
        <v>676.85</v>
      </c>
      <c r="C55" s="32" t="s">
        <v>175</v>
      </c>
      <c r="D55" s="32" t="s">
        <v>395</v>
      </c>
      <c r="E55" s="32" t="s">
        <v>172</v>
      </c>
      <c r="F55" s="32" t="s">
        <v>396</v>
      </c>
      <c r="G55" s="32">
        <v>-184191.1551829213</v>
      </c>
      <c r="H55" s="32" t="s">
        <v>628</v>
      </c>
      <c r="I55" s="32"/>
      <c r="J55" s="32"/>
      <c r="K55" s="32">
        <v>-43116.53145504323</v>
      </c>
      <c r="L55" s="32">
        <v>-208636.66243571491</v>
      </c>
      <c r="M55" s="32">
        <v>-210938.18254172101</v>
      </c>
      <c r="N55" s="32">
        <v>-210.93818254172101</v>
      </c>
      <c r="O55" s="33"/>
    </row>
    <row r="56" spans="1:15" x14ac:dyDescent="0.2">
      <c r="A56" s="28">
        <v>975</v>
      </c>
      <c r="B56" s="29">
        <v>701.85</v>
      </c>
      <c r="C56" s="29" t="s">
        <v>175</v>
      </c>
      <c r="D56" s="29" t="s">
        <v>395</v>
      </c>
      <c r="E56" s="29" t="s">
        <v>172</v>
      </c>
      <c r="F56" s="29" t="s">
        <v>396</v>
      </c>
      <c r="G56" s="29">
        <v>-185508.85301201351</v>
      </c>
      <c r="H56" s="29" t="s">
        <v>630</v>
      </c>
      <c r="I56" s="29"/>
      <c r="J56" s="29"/>
      <c r="K56" s="29">
        <v>-44718.477914563919</v>
      </c>
      <c r="L56" s="29">
        <v>-214690.2091117684</v>
      </c>
      <c r="M56" s="29">
        <v>-204869.11772080051</v>
      </c>
      <c r="N56" s="29">
        <v>-204.86911772080049</v>
      </c>
      <c r="O56" s="30"/>
    </row>
    <row r="57" spans="1:15" x14ac:dyDescent="0.2">
      <c r="A57" s="31">
        <v>1000</v>
      </c>
      <c r="B57" s="32">
        <v>726.85</v>
      </c>
      <c r="C57" s="32" t="s">
        <v>175</v>
      </c>
      <c r="D57" s="32" t="s">
        <v>395</v>
      </c>
      <c r="E57" s="32" t="s">
        <v>172</v>
      </c>
      <c r="F57" s="32" t="s">
        <v>396</v>
      </c>
      <c r="G57" s="32">
        <v>-186849.1268301089</v>
      </c>
      <c r="H57" s="32" t="s">
        <v>630</v>
      </c>
      <c r="I57" s="32"/>
      <c r="J57" s="32"/>
      <c r="K57" s="32">
        <v>-46338.66341131481</v>
      </c>
      <c r="L57" s="32">
        <v>-220766.04114120509</v>
      </c>
      <c r="M57" s="32">
        <v>-198677.6850950876</v>
      </c>
      <c r="N57" s="32">
        <v>-198.67768509508761</v>
      </c>
      <c r="O57" s="33"/>
    </row>
    <row r="58" spans="1:15" x14ac:dyDescent="0.2">
      <c r="A58" s="28">
        <v>1025</v>
      </c>
      <c r="B58" s="29">
        <v>751.85</v>
      </c>
      <c r="C58" s="29" t="s">
        <v>175</v>
      </c>
      <c r="D58" s="29" t="s">
        <v>395</v>
      </c>
      <c r="E58" s="29" t="s">
        <v>172</v>
      </c>
      <c r="F58" s="29" t="s">
        <v>396</v>
      </c>
      <c r="G58" s="29">
        <v>-188209.23206868779</v>
      </c>
      <c r="H58" s="29" t="s">
        <v>630</v>
      </c>
      <c r="I58" s="29"/>
      <c r="J58" s="29"/>
      <c r="K58" s="29">
        <v>-47976.695883677887</v>
      </c>
      <c r="L58" s="29">
        <v>-226863.67551499241</v>
      </c>
      <c r="M58" s="29">
        <v>-192532.5335109173</v>
      </c>
      <c r="N58" s="29">
        <v>-192.53253351091729</v>
      </c>
      <c r="O58" s="30"/>
    </row>
    <row r="59" spans="1:15" x14ac:dyDescent="0.2">
      <c r="A59" s="31">
        <v>1050</v>
      </c>
      <c r="B59" s="32">
        <v>776.85</v>
      </c>
      <c r="C59" s="32" t="s">
        <v>175</v>
      </c>
      <c r="D59" s="32" t="s">
        <v>395</v>
      </c>
      <c r="E59" s="32" t="s">
        <v>172</v>
      </c>
      <c r="F59" s="32" t="s">
        <v>396</v>
      </c>
      <c r="G59" s="32">
        <v>-189589.54800583981</v>
      </c>
      <c r="H59" s="32" t="s">
        <v>630</v>
      </c>
      <c r="I59" s="32"/>
      <c r="J59" s="32"/>
      <c r="K59" s="32">
        <v>-49632.202128356163</v>
      </c>
      <c r="L59" s="32">
        <v>-232982.6508510953</v>
      </c>
      <c r="M59" s="32"/>
      <c r="N59" s="32"/>
      <c r="O59" s="33" t="s">
        <v>631</v>
      </c>
    </row>
    <row r="60" spans="1:15" x14ac:dyDescent="0.2">
      <c r="A60" s="28">
        <v>1075</v>
      </c>
      <c r="B60" s="29">
        <v>801.85</v>
      </c>
      <c r="C60" s="29" t="s">
        <v>175</v>
      </c>
      <c r="D60" s="29" t="s">
        <v>395</v>
      </c>
      <c r="E60" s="29" t="s">
        <v>172</v>
      </c>
      <c r="F60" s="29" t="s">
        <v>396</v>
      </c>
      <c r="G60" s="29">
        <v>-190990.71713258329</v>
      </c>
      <c r="H60" s="29" t="s">
        <v>630</v>
      </c>
      <c r="I60" s="29"/>
      <c r="J60" s="29"/>
      <c r="K60" s="29">
        <v>-51304.826638688042</v>
      </c>
      <c r="L60" s="29">
        <v>-239122.52479410841</v>
      </c>
      <c r="M60" s="29">
        <v>-180416.9680565107</v>
      </c>
      <c r="N60" s="29">
        <v>-180.41696805651071</v>
      </c>
      <c r="O60" s="30"/>
    </row>
    <row r="61" spans="1:15" x14ac:dyDescent="0.2">
      <c r="A61" s="31">
        <v>1100</v>
      </c>
      <c r="B61" s="32">
        <v>826.85</v>
      </c>
      <c r="C61" s="32" t="s">
        <v>175</v>
      </c>
      <c r="D61" s="32" t="s">
        <v>395</v>
      </c>
      <c r="E61" s="32" t="s">
        <v>172</v>
      </c>
      <c r="F61" s="32" t="s">
        <v>396</v>
      </c>
      <c r="G61" s="32">
        <v>-192413.7496787592</v>
      </c>
      <c r="H61" s="32" t="s">
        <v>630</v>
      </c>
      <c r="I61" s="32"/>
      <c r="J61" s="32"/>
      <c r="K61" s="32">
        <v>-52994.230581280062</v>
      </c>
      <c r="L61" s="32">
        <v>-245282.87268568171</v>
      </c>
      <c r="M61" s="32">
        <v>-174473.40166586221</v>
      </c>
      <c r="N61" s="32">
        <v>-174.47340166586221</v>
      </c>
      <c r="O61" s="33"/>
    </row>
    <row r="62" spans="1:15" x14ac:dyDescent="0.2">
      <c r="A62" s="28">
        <v>1125</v>
      </c>
      <c r="B62" s="29">
        <v>851.85</v>
      </c>
      <c r="C62" s="29" t="s">
        <v>175</v>
      </c>
      <c r="D62" s="29" t="s">
        <v>395</v>
      </c>
      <c r="E62" s="29" t="s">
        <v>172</v>
      </c>
      <c r="F62" s="29" t="s">
        <v>396</v>
      </c>
      <c r="G62" s="29">
        <v>-193860.18264317379</v>
      </c>
      <c r="H62" s="29" t="s">
        <v>630</v>
      </c>
      <c r="I62" s="29"/>
      <c r="J62" s="29"/>
      <c r="K62" s="29">
        <v>-54700.090898376948</v>
      </c>
      <c r="L62" s="29">
        <v>-251463.28663008841</v>
      </c>
      <c r="M62" s="29">
        <v>-168633.26076455231</v>
      </c>
      <c r="N62" s="29">
        <v>-168.63326076455229</v>
      </c>
      <c r="O62" s="30"/>
    </row>
    <row r="63" spans="1:15" x14ac:dyDescent="0.2">
      <c r="A63" s="31">
        <v>1150</v>
      </c>
      <c r="B63" s="32">
        <v>876.85</v>
      </c>
      <c r="C63" s="32" t="s">
        <v>175</v>
      </c>
      <c r="D63" s="32" t="s">
        <v>395</v>
      </c>
      <c r="E63" s="32" t="s">
        <v>172</v>
      </c>
      <c r="F63" s="32" t="s">
        <v>396</v>
      </c>
      <c r="G63" s="32">
        <v>-195332.32554484589</v>
      </c>
      <c r="H63" s="32" t="s">
        <v>630</v>
      </c>
      <c r="I63" s="32"/>
      <c r="J63" s="32"/>
      <c r="K63" s="32">
        <v>-56422.099524574347</v>
      </c>
      <c r="L63" s="32">
        <v>-257663.37461407241</v>
      </c>
      <c r="M63" s="32">
        <v>-162928.29330691369</v>
      </c>
      <c r="N63" s="32">
        <v>-162.9282933069137</v>
      </c>
      <c r="O63" s="33"/>
    </row>
    <row r="64" spans="1:15" x14ac:dyDescent="0.2">
      <c r="A64" s="28">
        <v>1175</v>
      </c>
      <c r="B64" s="29">
        <v>901.85</v>
      </c>
      <c r="C64" s="29" t="s">
        <v>175</v>
      </c>
      <c r="D64" s="29" t="s">
        <v>395</v>
      </c>
      <c r="E64" s="29" t="s">
        <v>172</v>
      </c>
      <c r="F64" s="29" t="s">
        <v>396</v>
      </c>
      <c r="G64" s="29">
        <v>-196833.65059412841</v>
      </c>
      <c r="H64" s="29" t="s">
        <v>630</v>
      </c>
      <c r="I64" s="29"/>
      <c r="J64" s="29"/>
      <c r="K64" s="29">
        <v>-58159.96270739576</v>
      </c>
      <c r="L64" s="29">
        <v>-263882.75967895088</v>
      </c>
      <c r="M64" s="29">
        <v>-157405.0092434641</v>
      </c>
      <c r="N64" s="29">
        <v>-157.40500924346409</v>
      </c>
      <c r="O64" s="30"/>
    </row>
    <row r="65" spans="1:15" x14ac:dyDescent="0.2">
      <c r="A65" s="31">
        <v>1200</v>
      </c>
      <c r="B65" s="32">
        <v>926.85</v>
      </c>
      <c r="C65" s="32" t="s">
        <v>175</v>
      </c>
      <c r="D65" s="32" t="s">
        <v>395</v>
      </c>
      <c r="E65" s="32" t="s">
        <v>172</v>
      </c>
      <c r="F65" s="32" t="s">
        <v>396</v>
      </c>
      <c r="G65" s="32">
        <v>-198369.43814111469</v>
      </c>
      <c r="H65" s="32" t="s">
        <v>630</v>
      </c>
      <c r="I65" s="32"/>
      <c r="J65" s="32"/>
      <c r="K65" s="32">
        <v>-59913.400421959333</v>
      </c>
      <c r="L65" s="32">
        <v>-270121.07914274721</v>
      </c>
      <c r="M65" s="32">
        <v>-152133.09294552781</v>
      </c>
      <c r="N65" s="32">
        <v>-152.13309294552769</v>
      </c>
      <c r="O65" s="33"/>
    </row>
    <row r="66" spans="1:15" x14ac:dyDescent="0.2">
      <c r="A66" s="28">
        <v>1225</v>
      </c>
      <c r="B66" s="29">
        <v>951.85</v>
      </c>
      <c r="C66" s="29" t="s">
        <v>175</v>
      </c>
      <c r="D66" s="29" t="s">
        <v>395</v>
      </c>
      <c r="E66" s="29" t="s">
        <v>172</v>
      </c>
      <c r="F66" s="29" t="s">
        <v>396</v>
      </c>
      <c r="G66" s="29">
        <v>-199947.90771967059</v>
      </c>
      <c r="H66" s="29" t="s">
        <v>630</v>
      </c>
      <c r="I66" s="29"/>
      <c r="J66" s="29"/>
      <c r="K66" s="29">
        <v>-61682.145870512803</v>
      </c>
      <c r="L66" s="29">
        <v>-276377.98387004982</v>
      </c>
      <c r="M66" s="29"/>
      <c r="N66" s="29"/>
      <c r="O66" s="30" t="s">
        <v>631</v>
      </c>
    </row>
    <row r="67" spans="1:15" x14ac:dyDescent="0.2">
      <c r="A67" s="31">
        <v>1250</v>
      </c>
      <c r="B67" s="32">
        <v>976.85</v>
      </c>
      <c r="C67" s="32" t="s">
        <v>175</v>
      </c>
      <c r="D67" s="32" t="s">
        <v>395</v>
      </c>
      <c r="E67" s="32" t="s">
        <v>172</v>
      </c>
      <c r="F67" s="32" t="s">
        <v>396</v>
      </c>
      <c r="G67" s="32">
        <v>-201582.35948940029</v>
      </c>
      <c r="H67" s="32" t="s">
        <v>630</v>
      </c>
      <c r="I67" s="32"/>
      <c r="J67" s="32"/>
      <c r="K67" s="32">
        <v>-63465.945058059449</v>
      </c>
      <c r="L67" s="32">
        <v>-282653.13758733071</v>
      </c>
      <c r="M67" s="32">
        <v>-142839.48468072619</v>
      </c>
      <c r="N67" s="32">
        <v>-142.8394846807262</v>
      </c>
      <c r="O67" s="33"/>
    </row>
    <row r="68" spans="1:15" x14ac:dyDescent="0.2">
      <c r="A68" s="28">
        <v>1275</v>
      </c>
      <c r="B68" s="29">
        <v>1001.85</v>
      </c>
      <c r="C68" s="29" t="s">
        <v>175</v>
      </c>
      <c r="D68" s="29" t="s">
        <v>395</v>
      </c>
      <c r="E68" s="29" t="s">
        <v>172</v>
      </c>
      <c r="F68" s="29" t="s">
        <v>396</v>
      </c>
      <c r="G68" s="29">
        <v>-203295.6737095305</v>
      </c>
      <c r="H68" s="29" t="s">
        <v>630</v>
      </c>
      <c r="I68" s="29"/>
      <c r="J68" s="29"/>
      <c r="K68" s="29">
        <v>-65264.544171524169</v>
      </c>
      <c r="L68" s="29">
        <v>-288946.21624154568</v>
      </c>
      <c r="M68" s="29"/>
      <c r="N68" s="29"/>
      <c r="O68" s="30" t="s">
        <v>631</v>
      </c>
    </row>
    <row r="69" spans="1:15" x14ac:dyDescent="0.2">
      <c r="A69" s="31">
        <v>1300</v>
      </c>
      <c r="B69" s="32">
        <v>1026.8499999999999</v>
      </c>
      <c r="C69" s="32" t="s">
        <v>175</v>
      </c>
      <c r="D69" s="32" t="s">
        <v>395</v>
      </c>
      <c r="E69" s="32" t="s">
        <v>172</v>
      </c>
      <c r="F69" s="32" t="s">
        <v>396</v>
      </c>
      <c r="G69" s="32">
        <v>-205131.2668889011</v>
      </c>
      <c r="H69" s="32" t="s">
        <v>630</v>
      </c>
      <c r="I69" s="32"/>
      <c r="J69" s="32"/>
      <c r="K69" s="32">
        <v>-67077.644558497661</v>
      </c>
      <c r="L69" s="32">
        <v>-295256.90740000032</v>
      </c>
      <c r="M69" s="32"/>
      <c r="N69" s="32"/>
      <c r="O69" s="33" t="s">
        <v>631</v>
      </c>
    </row>
    <row r="70" spans="1:15" x14ac:dyDescent="0.2">
      <c r="A70" s="28">
        <v>1325</v>
      </c>
      <c r="B70" s="29">
        <v>1051.8499999999999</v>
      </c>
      <c r="C70" s="29" t="s">
        <v>175</v>
      </c>
      <c r="D70" s="29" t="s">
        <v>395</v>
      </c>
      <c r="E70" s="29" t="s">
        <v>172</v>
      </c>
      <c r="F70" s="29" t="s">
        <v>396</v>
      </c>
      <c r="G70" s="29">
        <v>-207089.11704598999</v>
      </c>
      <c r="H70" s="29" t="s">
        <v>390</v>
      </c>
      <c r="I70" s="29"/>
      <c r="J70" s="29"/>
      <c r="K70" s="29">
        <v>-68905.000731985638</v>
      </c>
      <c r="L70" s="29">
        <v>-301584.90968965553</v>
      </c>
      <c r="M70" s="29"/>
      <c r="N70" s="29"/>
      <c r="O70" s="30" t="s">
        <v>631</v>
      </c>
    </row>
    <row r="71" spans="1:15" x14ac:dyDescent="0.2">
      <c r="A71" s="31">
        <v>1350</v>
      </c>
      <c r="B71" s="32">
        <v>1076.8499999999999</v>
      </c>
      <c r="C71" s="32" t="s">
        <v>175</v>
      </c>
      <c r="D71" s="32" t="s">
        <v>395</v>
      </c>
      <c r="E71" s="32" t="s">
        <v>172</v>
      </c>
      <c r="F71" s="32" t="s">
        <v>396</v>
      </c>
      <c r="G71" s="32">
        <v>-209064.48551546619</v>
      </c>
      <c r="H71" s="32" t="s">
        <v>390</v>
      </c>
      <c r="I71" s="32"/>
      <c r="J71" s="32"/>
      <c r="K71" s="32">
        <v>-70746.383677897349</v>
      </c>
      <c r="L71" s="32">
        <v>-307929.93227426842</v>
      </c>
      <c r="M71" s="32">
        <v>-135641.75117278981</v>
      </c>
      <c r="N71" s="32">
        <v>-135.64175117278981</v>
      </c>
      <c r="O71" s="33"/>
    </row>
    <row r="72" spans="1:15" x14ac:dyDescent="0.2">
      <c r="A72" s="28">
        <v>1375</v>
      </c>
      <c r="B72" s="29">
        <v>1101.8499999999999</v>
      </c>
      <c r="C72" s="29" t="s">
        <v>175</v>
      </c>
      <c r="D72" s="29" t="s">
        <v>395</v>
      </c>
      <c r="E72" s="29" t="s">
        <v>172</v>
      </c>
      <c r="F72" s="29" t="s">
        <v>396</v>
      </c>
      <c r="G72" s="29">
        <v>-211054.8910621994</v>
      </c>
      <c r="H72" s="29" t="s">
        <v>390</v>
      </c>
      <c r="I72" s="29"/>
      <c r="J72" s="29"/>
      <c r="K72" s="29">
        <v>-72772.069487957226</v>
      </c>
      <c r="L72" s="29">
        <v>-314291.69436800532</v>
      </c>
      <c r="M72" s="29">
        <v>-134400.79948276191</v>
      </c>
      <c r="N72" s="29">
        <v>-134.4007994827619</v>
      </c>
      <c r="O72" s="30"/>
    </row>
    <row r="73" spans="1:15" x14ac:dyDescent="0.2">
      <c r="A73" s="31">
        <v>1400</v>
      </c>
      <c r="B73" s="32">
        <v>1126.8499999999999</v>
      </c>
      <c r="C73" s="32" t="s">
        <v>175</v>
      </c>
      <c r="D73" s="32" t="s">
        <v>395</v>
      </c>
      <c r="E73" s="32" t="s">
        <v>172</v>
      </c>
      <c r="F73" s="32" t="s">
        <v>396</v>
      </c>
      <c r="G73" s="32">
        <v>-213060.3435309387</v>
      </c>
      <c r="H73" s="32" t="s">
        <v>390</v>
      </c>
      <c r="I73" s="32"/>
      <c r="J73" s="32"/>
      <c r="K73" s="32">
        <v>-74885.755726166361</v>
      </c>
      <c r="L73" s="32">
        <v>-320669.92478441022</v>
      </c>
      <c r="M73" s="32">
        <v>-132936.2771697682</v>
      </c>
      <c r="N73" s="32">
        <v>-132.9362771697682</v>
      </c>
      <c r="O73" s="33"/>
    </row>
    <row r="74" spans="1:15" x14ac:dyDescent="0.2">
      <c r="A74" s="28">
        <v>1425</v>
      </c>
      <c r="B74" s="29">
        <v>1151.8499999999999</v>
      </c>
      <c r="C74" s="29" t="s">
        <v>175</v>
      </c>
      <c r="D74" s="29" t="s">
        <v>395</v>
      </c>
      <c r="E74" s="29" t="s">
        <v>172</v>
      </c>
      <c r="F74" s="29" t="s">
        <v>396</v>
      </c>
      <c r="G74" s="29">
        <v>-215080.85293912661</v>
      </c>
      <c r="H74" s="29" t="s">
        <v>390</v>
      </c>
      <c r="I74" s="29"/>
      <c r="J74" s="29"/>
      <c r="K74" s="29">
        <v>-77013.450591698143</v>
      </c>
      <c r="L74" s="29">
        <v>-327064.36151987902</v>
      </c>
      <c r="M74" s="29">
        <v>-131469.34051141521</v>
      </c>
      <c r="N74" s="29">
        <v>-131.46934051141511</v>
      </c>
      <c r="O74" s="30"/>
    </row>
    <row r="75" spans="1:15" x14ac:dyDescent="0.2">
      <c r="A75" s="31">
        <v>1450</v>
      </c>
      <c r="B75" s="32">
        <v>1176.8499999999999</v>
      </c>
      <c r="C75" s="32" t="s">
        <v>175</v>
      </c>
      <c r="D75" s="32" t="s">
        <v>395</v>
      </c>
      <c r="E75" s="32" t="s">
        <v>172</v>
      </c>
      <c r="F75" s="32" t="s">
        <v>396</v>
      </c>
      <c r="G75" s="32">
        <v>-217116.42610383721</v>
      </c>
      <c r="H75" s="32" t="s">
        <v>390</v>
      </c>
      <c r="I75" s="32"/>
      <c r="J75" s="32"/>
      <c r="K75" s="32">
        <v>-79154.908297424743</v>
      </c>
      <c r="L75" s="32">
        <v>-333474.75137103949</v>
      </c>
      <c r="M75" s="32">
        <v>-129999.9390374878</v>
      </c>
      <c r="N75" s="32">
        <v>-129.99993903748779</v>
      </c>
      <c r="O75" s="33"/>
    </row>
    <row r="76" spans="1:15" x14ac:dyDescent="0.2">
      <c r="A76" s="28">
        <v>1475</v>
      </c>
      <c r="B76" s="29">
        <v>1201.8499999999999</v>
      </c>
      <c r="C76" s="29" t="s">
        <v>175</v>
      </c>
      <c r="D76" s="29" t="s">
        <v>395</v>
      </c>
      <c r="E76" s="29" t="s">
        <v>172</v>
      </c>
      <c r="F76" s="29" t="s">
        <v>396</v>
      </c>
      <c r="G76" s="29">
        <v>-219167.06380822501</v>
      </c>
      <c r="H76" s="29" t="s">
        <v>390</v>
      </c>
      <c r="I76" s="29"/>
      <c r="J76" s="29"/>
      <c r="K76" s="29">
        <v>-81309.891532863461</v>
      </c>
      <c r="L76" s="29">
        <v>-339900.84958569548</v>
      </c>
      <c r="M76" s="29">
        <v>-128528.0270846304</v>
      </c>
      <c r="N76" s="29">
        <v>-128.52802708463051</v>
      </c>
      <c r="O76" s="30"/>
    </row>
    <row r="77" spans="1:15" x14ac:dyDescent="0.2">
      <c r="A77" s="31">
        <v>1500</v>
      </c>
      <c r="B77" s="32">
        <v>1226.8499999999999</v>
      </c>
      <c r="C77" s="32" t="s">
        <v>175</v>
      </c>
      <c r="D77" s="32" t="s">
        <v>395</v>
      </c>
      <c r="E77" s="32" t="s">
        <v>172</v>
      </c>
      <c r="F77" s="32" t="s">
        <v>396</v>
      </c>
      <c r="G77" s="32">
        <v>-221232.7580273819</v>
      </c>
      <c r="H77" s="32" t="s">
        <v>390</v>
      </c>
      <c r="I77" s="32"/>
      <c r="J77" s="32"/>
      <c r="K77" s="32">
        <v>-83478.171033076331</v>
      </c>
      <c r="L77" s="32">
        <v>-346342.4195472346</v>
      </c>
      <c r="M77" s="32">
        <v>-127053.5638199416</v>
      </c>
      <c r="N77" s="32">
        <v>-127.0535638199416</v>
      </c>
      <c r="O77" s="33"/>
    </row>
    <row r="78" spans="1:15" x14ac:dyDescent="0.2">
      <c r="A78" s="28">
        <v>1525</v>
      </c>
      <c r="B78" s="29">
        <v>1251.8499999999999</v>
      </c>
      <c r="C78" s="29" t="s">
        <v>175</v>
      </c>
      <c r="D78" s="29" t="s">
        <v>395</v>
      </c>
      <c r="E78" s="29" t="s">
        <v>172</v>
      </c>
      <c r="F78" s="29" t="s">
        <v>396</v>
      </c>
      <c r="G78" s="29">
        <v>-223313.48955977449</v>
      </c>
      <c r="H78" s="29" t="s">
        <v>390</v>
      </c>
      <c r="I78" s="29"/>
      <c r="J78" s="29"/>
      <c r="K78" s="29">
        <v>-85659.525176316631</v>
      </c>
      <c r="L78" s="29">
        <v>-352799.23249264149</v>
      </c>
      <c r="M78" s="29">
        <v>-125576.513313143</v>
      </c>
      <c r="N78" s="29">
        <v>-125.5765133131431</v>
      </c>
      <c r="O78" s="30"/>
    </row>
    <row r="79" spans="1:15" x14ac:dyDescent="0.2">
      <c r="A79" s="31">
        <v>1550</v>
      </c>
      <c r="B79" s="32">
        <v>1276.8499999999999</v>
      </c>
      <c r="C79" s="32" t="s">
        <v>175</v>
      </c>
      <c r="D79" s="32" t="s">
        <v>395</v>
      </c>
      <c r="E79" s="32" t="s">
        <v>172</v>
      </c>
      <c r="F79" s="32" t="s">
        <v>396</v>
      </c>
      <c r="G79" s="32">
        <v>-225409.22606584939</v>
      </c>
      <c r="H79" s="32" t="s">
        <v>390</v>
      </c>
      <c r="I79" s="32"/>
      <c r="J79" s="32"/>
      <c r="K79" s="32">
        <v>-87853.739608065473</v>
      </c>
      <c r="L79" s="32">
        <v>-359271.06726446608</v>
      </c>
      <c r="M79" s="32">
        <v>-124096.84458502709</v>
      </c>
      <c r="N79" s="32">
        <v>-124.0968445850271</v>
      </c>
      <c r="O79" s="33"/>
    </row>
    <row r="80" spans="1:15" x14ac:dyDescent="0.2">
      <c r="A80" s="28">
        <v>1575</v>
      </c>
      <c r="B80" s="29">
        <v>1301.8499999999999</v>
      </c>
      <c r="C80" s="29" t="s">
        <v>175</v>
      </c>
      <c r="D80" s="29" t="s">
        <v>395</v>
      </c>
      <c r="E80" s="29" t="s">
        <v>172</v>
      </c>
      <c r="F80" s="29" t="s">
        <v>396</v>
      </c>
      <c r="G80" s="29">
        <v>-227519.92055411919</v>
      </c>
      <c r="H80" s="29" t="s">
        <v>390</v>
      </c>
      <c r="I80" s="29"/>
      <c r="J80" s="29"/>
      <c r="K80" s="29">
        <v>-90060.60688932937</v>
      </c>
      <c r="L80" s="29">
        <v>-365757.71009730088</v>
      </c>
      <c r="M80" s="29">
        <v>-122614.5324528646</v>
      </c>
      <c r="N80" s="29">
        <v>-122.61453245286459</v>
      </c>
      <c r="O80" s="30"/>
    </row>
    <row r="81" spans="1:15" x14ac:dyDescent="0.2">
      <c r="A81" s="31">
        <v>1600</v>
      </c>
      <c r="B81" s="32">
        <v>1326.85</v>
      </c>
      <c r="C81" s="32" t="s">
        <v>175</v>
      </c>
      <c r="D81" s="32" t="s">
        <v>395</v>
      </c>
      <c r="E81" s="32" t="s">
        <v>172</v>
      </c>
      <c r="F81" s="32" t="s">
        <v>396</v>
      </c>
      <c r="G81" s="32">
        <v>-229645.51033791131</v>
      </c>
      <c r="H81" s="32" t="s">
        <v>390</v>
      </c>
      <c r="I81" s="32"/>
      <c r="J81" s="32"/>
      <c r="K81" s="32">
        <v>-92279.926167273312</v>
      </c>
      <c r="L81" s="32">
        <v>-372258.95443950017</v>
      </c>
      <c r="M81" s="32">
        <v>-121129.5572899743</v>
      </c>
      <c r="N81" s="32">
        <v>-121.1295572899743</v>
      </c>
      <c r="O81" s="33"/>
    </row>
    <row r="82" spans="1:15" x14ac:dyDescent="0.2">
      <c r="A82" s="28">
        <v>1625</v>
      </c>
      <c r="B82" s="29">
        <v>1351.85</v>
      </c>
      <c r="C82" s="29" t="s">
        <v>175</v>
      </c>
      <c r="D82" s="29" t="s">
        <v>395</v>
      </c>
      <c r="E82" s="29" t="s">
        <v>172</v>
      </c>
      <c r="F82" s="29" t="s">
        <v>396</v>
      </c>
      <c r="G82" s="29">
        <v>-231785.91646846369</v>
      </c>
      <c r="H82" s="29" t="s">
        <v>390</v>
      </c>
      <c r="I82" s="29"/>
      <c r="J82" s="29"/>
      <c r="K82" s="29">
        <v>-94511.502866443436</v>
      </c>
      <c r="L82" s="29">
        <v>-378774.60081102641</v>
      </c>
      <c r="M82" s="29">
        <v>-119641.9052922297</v>
      </c>
      <c r="N82" s="29">
        <v>-119.64190529222969</v>
      </c>
      <c r="O82" s="30"/>
    </row>
    <row r="83" spans="1:15" x14ac:dyDescent="0.2">
      <c r="A83" s="31">
        <v>1650</v>
      </c>
      <c r="B83" s="32">
        <v>1376.85</v>
      </c>
      <c r="C83" s="32" t="s">
        <v>175</v>
      </c>
      <c r="D83" s="32" t="s">
        <v>395</v>
      </c>
      <c r="E83" s="32" t="s">
        <v>172</v>
      </c>
      <c r="F83" s="32" t="s">
        <v>396</v>
      </c>
      <c r="G83" s="32">
        <v>-233941.043633091</v>
      </c>
      <c r="H83" s="32" t="s">
        <v>390</v>
      </c>
      <c r="I83" s="32"/>
      <c r="J83" s="32"/>
      <c r="K83" s="32">
        <v>-96755.148398995414</v>
      </c>
      <c r="L83" s="32">
        <v>-385304.45669843513</v>
      </c>
      <c r="M83" s="32">
        <v>-118151.56882435409</v>
      </c>
      <c r="N83" s="32">
        <v>-118.1515688243541</v>
      </c>
      <c r="O83" s="33"/>
    </row>
    <row r="84" spans="1:15" x14ac:dyDescent="0.2">
      <c r="A84" s="28">
        <v>1675</v>
      </c>
      <c r="B84" s="29">
        <v>1401.85</v>
      </c>
      <c r="C84" s="29" t="s">
        <v>175</v>
      </c>
      <c r="D84" s="29" t="s">
        <v>395</v>
      </c>
      <c r="E84" s="29" t="s">
        <v>172</v>
      </c>
      <c r="F84" s="29" t="s">
        <v>396</v>
      </c>
      <c r="G84" s="29">
        <v>-236110.78049205409</v>
      </c>
      <c r="H84" s="29" t="s">
        <v>390</v>
      </c>
      <c r="I84" s="29"/>
      <c r="J84" s="29"/>
      <c r="K84" s="29">
        <v>-99010.679892488013</v>
      </c>
      <c r="L84" s="29">
        <v>-391848.33648811933</v>
      </c>
      <c r="M84" s="29"/>
      <c r="N84" s="29"/>
      <c r="O84" s="30" t="s">
        <v>631</v>
      </c>
    </row>
    <row r="85" spans="1:15" x14ac:dyDescent="0.2">
      <c r="A85" s="31">
        <v>1700</v>
      </c>
      <c r="B85" s="32">
        <v>1426.85</v>
      </c>
      <c r="C85" s="32" t="s">
        <v>175</v>
      </c>
      <c r="D85" s="32" t="s">
        <v>395</v>
      </c>
      <c r="E85" s="32" t="s">
        <v>172</v>
      </c>
      <c r="F85" s="32" t="s">
        <v>396</v>
      </c>
      <c r="G85" s="32">
        <v>-238295.0004153047</v>
      </c>
      <c r="H85" s="32" t="s">
        <v>390</v>
      </c>
      <c r="I85" s="32"/>
      <c r="J85" s="32"/>
      <c r="K85" s="32">
        <v>-101277.9199339312</v>
      </c>
      <c r="L85" s="32">
        <v>-398406.06143899402</v>
      </c>
      <c r="M85" s="32">
        <v>-115162.84822289371</v>
      </c>
      <c r="N85" s="32">
        <v>-115.1628482228937</v>
      </c>
      <c r="O85" s="33"/>
    </row>
    <row r="86" spans="1:15" x14ac:dyDescent="0.2">
      <c r="A86" s="28">
        <v>1725</v>
      </c>
      <c r="B86" s="29">
        <v>1451.85</v>
      </c>
      <c r="C86" s="29" t="s">
        <v>175</v>
      </c>
      <c r="D86" s="29" t="s">
        <v>395</v>
      </c>
      <c r="E86" s="29" t="s">
        <v>172</v>
      </c>
      <c r="F86" s="29" t="s">
        <v>396</v>
      </c>
      <c r="G86" s="29">
        <v>-240493.56257123081</v>
      </c>
      <c r="H86" s="29" t="s">
        <v>390</v>
      </c>
      <c r="I86" s="29"/>
      <c r="J86" s="29"/>
      <c r="K86" s="29">
        <v>-103556.69632889349</v>
      </c>
      <c r="L86" s="29">
        <v>-404977.45969586441</v>
      </c>
      <c r="M86" s="29">
        <v>-113664.48663255011</v>
      </c>
      <c r="N86" s="29">
        <v>-113.66448663255009</v>
      </c>
      <c r="O86" s="30"/>
    </row>
    <row r="87" spans="1:15" x14ac:dyDescent="0.2">
      <c r="A87" s="31">
        <v>1750</v>
      </c>
      <c r="B87" s="32">
        <v>1476.85</v>
      </c>
      <c r="C87" s="32" t="s">
        <v>175</v>
      </c>
      <c r="D87" s="32" t="s">
        <v>395</v>
      </c>
      <c r="E87" s="32" t="s">
        <v>172</v>
      </c>
      <c r="F87" s="32" t="s">
        <v>396</v>
      </c>
      <c r="G87" s="32">
        <v>-242706.3133140174</v>
      </c>
      <c r="H87" s="32" t="s">
        <v>390</v>
      </c>
      <c r="I87" s="32"/>
      <c r="J87" s="32"/>
      <c r="K87" s="32">
        <v>-105846.84187457481</v>
      </c>
      <c r="L87" s="32">
        <v>-411562.36634471471</v>
      </c>
      <c r="M87" s="32">
        <v>-112163.48810847659</v>
      </c>
      <c r="N87" s="32">
        <v>-112.1634881084766</v>
      </c>
      <c r="O87" s="33"/>
    </row>
    <row r="88" spans="1:15" x14ac:dyDescent="0.2">
      <c r="A88" s="28">
        <v>1775</v>
      </c>
      <c r="B88" s="29">
        <v>1501.85</v>
      </c>
      <c r="C88" s="29" t="s">
        <v>175</v>
      </c>
      <c r="D88" s="29" t="s">
        <v>395</v>
      </c>
      <c r="E88" s="29" t="s">
        <v>172</v>
      </c>
      <c r="F88" s="29" t="s">
        <v>396</v>
      </c>
      <c r="G88" s="29">
        <v>-244933.08781455329</v>
      </c>
      <c r="H88" s="29" t="s">
        <v>390</v>
      </c>
      <c r="I88" s="29"/>
      <c r="J88" s="29"/>
      <c r="K88" s="29">
        <v>-108148.1941458517</v>
      </c>
      <c r="L88" s="29">
        <v>-418160.62351116008</v>
      </c>
      <c r="M88" s="29">
        <v>-110659.8890721374</v>
      </c>
      <c r="N88" s="29">
        <v>-110.6598890721374</v>
      </c>
      <c r="O88" s="30"/>
    </row>
    <row r="89" spans="1:15" x14ac:dyDescent="0.2">
      <c r="A89" s="31">
        <v>1800</v>
      </c>
      <c r="B89" s="32">
        <v>1526.85</v>
      </c>
      <c r="C89" s="32" t="s">
        <v>175</v>
      </c>
      <c r="D89" s="32" t="s">
        <v>395</v>
      </c>
      <c r="E89" s="32" t="s">
        <v>172</v>
      </c>
      <c r="F89" s="32" t="s">
        <v>396</v>
      </c>
      <c r="G89" s="32">
        <v>-247173.71188124779</v>
      </c>
      <c r="H89" s="32" t="s">
        <v>390</v>
      </c>
      <c r="I89" s="32"/>
      <c r="J89" s="32"/>
      <c r="K89" s="32">
        <v>-110460.59529337561</v>
      </c>
      <c r="L89" s="32">
        <v>-424772.08050325222</v>
      </c>
      <c r="M89" s="32">
        <v>-109153.739537538</v>
      </c>
      <c r="N89" s="32">
        <v>-109.153739537538</v>
      </c>
      <c r="O89" s="33"/>
    </row>
    <row r="90" spans="1:15" x14ac:dyDescent="0.2">
      <c r="A90" s="28">
        <v>1825</v>
      </c>
      <c r="B90" s="29">
        <v>1551.85</v>
      </c>
      <c r="C90" s="29" t="s">
        <v>175</v>
      </c>
      <c r="D90" s="29" t="s">
        <v>395</v>
      </c>
      <c r="E90" s="29" t="s">
        <v>172</v>
      </c>
      <c r="F90" s="29" t="s">
        <v>396</v>
      </c>
      <c r="G90" s="29">
        <v>-249428.02010050579</v>
      </c>
      <c r="H90" s="29" t="s">
        <v>390</v>
      </c>
      <c r="I90" s="29"/>
      <c r="J90" s="29"/>
      <c r="K90" s="29">
        <v>-112783.8918528919</v>
      </c>
      <c r="L90" s="29">
        <v>-431396.5939997618</v>
      </c>
      <c r="M90" s="29">
        <v>-107645.1053543319</v>
      </c>
      <c r="N90" s="29">
        <v>-107.6451053543319</v>
      </c>
      <c r="O90" s="30"/>
    </row>
    <row r="91" spans="1:15" x14ac:dyDescent="0.2">
      <c r="A91" s="31">
        <v>1850</v>
      </c>
      <c r="B91" s="32">
        <v>1576.85</v>
      </c>
      <c r="C91" s="32" t="s">
        <v>175</v>
      </c>
      <c r="D91" s="32" t="s">
        <v>395</v>
      </c>
      <c r="E91" s="32" t="s">
        <v>172</v>
      </c>
      <c r="F91" s="32" t="s">
        <v>396</v>
      </c>
      <c r="G91" s="32">
        <v>-251696.12679759969</v>
      </c>
      <c r="H91" s="32" t="s">
        <v>390</v>
      </c>
      <c r="I91" s="32"/>
      <c r="J91" s="32"/>
      <c r="K91" s="32">
        <v>-115117.9345650079</v>
      </c>
      <c r="L91" s="32">
        <v>-438034.02828497061</v>
      </c>
      <c r="M91" s="32">
        <v>-106134.07295610481</v>
      </c>
      <c r="N91" s="32">
        <v>-106.1340729561048</v>
      </c>
      <c r="O91" s="33"/>
    </row>
    <row r="92" spans="1:15" x14ac:dyDescent="0.2">
      <c r="A92" s="28">
        <v>1875</v>
      </c>
      <c r="B92" s="29">
        <v>1601.85</v>
      </c>
      <c r="C92" s="29" t="s">
        <v>175</v>
      </c>
      <c r="D92" s="29" t="s">
        <v>395</v>
      </c>
      <c r="E92" s="29" t="s">
        <v>172</v>
      </c>
      <c r="F92" s="29" t="s">
        <v>396</v>
      </c>
      <c r="G92" s="29">
        <v>-253977.98676746181</v>
      </c>
      <c r="H92" s="29" t="s">
        <v>390</v>
      </c>
      <c r="I92" s="29"/>
      <c r="J92" s="29"/>
      <c r="K92" s="29">
        <v>-117462.57820470459</v>
      </c>
      <c r="L92" s="29">
        <v>-444684.25553088362</v>
      </c>
      <c r="M92" s="29">
        <v>-104620.7513703471</v>
      </c>
      <c r="N92" s="29">
        <v>-104.62075137034709</v>
      </c>
      <c r="O92" s="30"/>
    </row>
    <row r="93" spans="1:15" x14ac:dyDescent="0.2">
      <c r="A93" s="31">
        <v>1900</v>
      </c>
      <c r="B93" s="32">
        <v>1626.85</v>
      </c>
      <c r="C93" s="32" t="s">
        <v>175</v>
      </c>
      <c r="D93" s="32" t="s">
        <v>395</v>
      </c>
      <c r="E93" s="32" t="s">
        <v>172</v>
      </c>
      <c r="F93" s="32" t="s">
        <v>396</v>
      </c>
      <c r="G93" s="32">
        <v>-256273.44611101679</v>
      </c>
      <c r="H93" s="32" t="s">
        <v>390</v>
      </c>
      <c r="I93" s="32"/>
      <c r="J93" s="32"/>
      <c r="K93" s="32">
        <v>-119817.6814199426</v>
      </c>
      <c r="L93" s="32">
        <v>-451347.15612763382</v>
      </c>
      <c r="M93" s="32">
        <v>-103105.2776058642</v>
      </c>
      <c r="N93" s="32">
        <v>-103.1052776058642</v>
      </c>
      <c r="O93" s="33"/>
    </row>
    <row r="94" spans="1:15" x14ac:dyDescent="0.2">
      <c r="A94" s="28">
        <v>800</v>
      </c>
      <c r="B94" s="29">
        <v>526.85</v>
      </c>
      <c r="C94" s="29" t="s">
        <v>168</v>
      </c>
      <c r="D94" s="29" t="s">
        <v>388</v>
      </c>
      <c r="E94" s="29" t="s">
        <v>120</v>
      </c>
      <c r="F94" s="29" t="s">
        <v>247</v>
      </c>
      <c r="G94" s="29">
        <v>-185659.6936409582</v>
      </c>
      <c r="H94" s="29" t="s">
        <v>625</v>
      </c>
      <c r="I94" s="29" t="s">
        <v>613</v>
      </c>
      <c r="J94" s="29">
        <v>-185659.69364106521</v>
      </c>
      <c r="K94" s="29">
        <v>-33912.572992159046</v>
      </c>
      <c r="L94" s="29">
        <v>-172813.30445913019</v>
      </c>
      <c r="M94" s="29">
        <v>-197656.67208792691</v>
      </c>
      <c r="N94" s="29">
        <v>-197.65667208792689</v>
      </c>
      <c r="O94" s="30"/>
    </row>
    <row r="95" spans="1:15" x14ac:dyDescent="0.2">
      <c r="A95" s="31">
        <v>825</v>
      </c>
      <c r="B95" s="32">
        <v>551.85</v>
      </c>
      <c r="C95" s="32" t="s">
        <v>168</v>
      </c>
      <c r="D95" s="32" t="s">
        <v>388</v>
      </c>
      <c r="E95" s="32" t="s">
        <v>120</v>
      </c>
      <c r="F95" s="32" t="s">
        <v>247</v>
      </c>
      <c r="G95" s="32">
        <v>-186835.039936338</v>
      </c>
      <c r="H95" s="32" t="s">
        <v>625</v>
      </c>
      <c r="I95" s="32" t="s">
        <v>613</v>
      </c>
      <c r="J95" s="32">
        <v>-186835.03993642301</v>
      </c>
      <c r="K95" s="32">
        <v>-35395.607383403403</v>
      </c>
      <c r="L95" s="32">
        <v>-178721.68953887449</v>
      </c>
      <c r="M95" s="32">
        <v>-193097.72653157471</v>
      </c>
      <c r="N95" s="32">
        <v>-193.09772653157469</v>
      </c>
      <c r="O95" s="33"/>
    </row>
    <row r="96" spans="1:15" x14ac:dyDescent="0.2">
      <c r="A96" s="28">
        <v>850</v>
      </c>
      <c r="B96" s="29">
        <v>576.85</v>
      </c>
      <c r="C96" s="29" t="s">
        <v>168</v>
      </c>
      <c r="D96" s="29" t="s">
        <v>388</v>
      </c>
      <c r="E96" s="29" t="s">
        <v>120</v>
      </c>
      <c r="F96" s="29" t="s">
        <v>247</v>
      </c>
      <c r="G96" s="29">
        <v>-188031.89510045099</v>
      </c>
      <c r="H96" s="29" t="s">
        <v>625</v>
      </c>
      <c r="I96" s="29" t="s">
        <v>613</v>
      </c>
      <c r="J96" s="29">
        <v>-188031.89510051499</v>
      </c>
      <c r="K96" s="29">
        <v>-36899.715722671717</v>
      </c>
      <c r="L96" s="29">
        <v>-184655.76456993731</v>
      </c>
      <c r="M96" s="29">
        <v>-188562.91480883141</v>
      </c>
      <c r="N96" s="29">
        <v>-188.56291480883141</v>
      </c>
      <c r="O96" s="30"/>
    </row>
    <row r="97" spans="1:15" x14ac:dyDescent="0.2">
      <c r="A97" s="31">
        <v>875</v>
      </c>
      <c r="B97" s="32">
        <v>601.85</v>
      </c>
      <c r="C97" s="32" t="s">
        <v>168</v>
      </c>
      <c r="D97" s="32" t="s">
        <v>388</v>
      </c>
      <c r="E97" s="32" t="s">
        <v>120</v>
      </c>
      <c r="F97" s="32" t="s">
        <v>247</v>
      </c>
      <c r="G97" s="32">
        <v>-189249.73416068449</v>
      </c>
      <c r="H97" s="32" t="s">
        <v>625</v>
      </c>
      <c r="I97" s="32" t="s">
        <v>613</v>
      </c>
      <c r="J97" s="32">
        <v>-189249.7341607337</v>
      </c>
      <c r="K97" s="32">
        <v>-38424.358585300193</v>
      </c>
      <c r="L97" s="32">
        <v>-190614.89178587479</v>
      </c>
      <c r="M97" s="32">
        <v>-184051.7541832256</v>
      </c>
      <c r="N97" s="32">
        <v>-184.0517541832256</v>
      </c>
      <c r="O97" s="33"/>
    </row>
    <row r="98" spans="1:15" x14ac:dyDescent="0.2">
      <c r="A98" s="28">
        <v>900</v>
      </c>
      <c r="B98" s="29">
        <v>626.85</v>
      </c>
      <c r="C98" s="29" t="s">
        <v>168</v>
      </c>
      <c r="D98" s="29" t="s">
        <v>388</v>
      </c>
      <c r="E98" s="29" t="s">
        <v>120</v>
      </c>
      <c r="F98" s="29" t="s">
        <v>247</v>
      </c>
      <c r="G98" s="29">
        <v>-190488.0545870807</v>
      </c>
      <c r="H98" s="29" t="s">
        <v>625</v>
      </c>
      <c r="I98" s="29" t="s">
        <v>613</v>
      </c>
      <c r="J98" s="29">
        <v>-190488.05458712819</v>
      </c>
      <c r="K98" s="29">
        <v>-39969.026238955921</v>
      </c>
      <c r="L98" s="29">
        <v>-196598.46464191499</v>
      </c>
      <c r="M98" s="29">
        <v>-179563.7447178424</v>
      </c>
      <c r="N98" s="29">
        <v>-179.56374471784241</v>
      </c>
      <c r="O98" s="30"/>
    </row>
    <row r="99" spans="1:15" x14ac:dyDescent="0.2">
      <c r="A99" s="31">
        <v>925</v>
      </c>
      <c r="B99" s="32">
        <v>651.85</v>
      </c>
      <c r="C99" s="32" t="s">
        <v>168</v>
      </c>
      <c r="D99" s="32" t="s">
        <v>388</v>
      </c>
      <c r="E99" s="32" t="s">
        <v>120</v>
      </c>
      <c r="F99" s="32" t="s">
        <v>247</v>
      </c>
      <c r="G99" s="32">
        <v>-191746.37518348111</v>
      </c>
      <c r="H99" s="32" t="s">
        <v>625</v>
      </c>
      <c r="I99" s="32" t="s">
        <v>613</v>
      </c>
      <c r="J99" s="32">
        <v>-191746.3751835069</v>
      </c>
      <c r="K99" s="32">
        <v>-41533.23626680579</v>
      </c>
      <c r="L99" s="32">
        <v>-202605.9053106338</v>
      </c>
      <c r="M99" s="32">
        <v>-175098.3762026788</v>
      </c>
      <c r="N99" s="32">
        <v>-175.09837620267879</v>
      </c>
      <c r="O99" s="33"/>
    </row>
    <row r="100" spans="1:15" x14ac:dyDescent="0.2">
      <c r="A100" s="28">
        <v>950</v>
      </c>
      <c r="B100" s="29">
        <v>676.85</v>
      </c>
      <c r="C100" s="29" t="s">
        <v>168</v>
      </c>
      <c r="D100" s="29" t="s">
        <v>388</v>
      </c>
      <c r="E100" s="29" t="s">
        <v>120</v>
      </c>
      <c r="F100" s="29" t="s">
        <v>247</v>
      </c>
      <c r="G100" s="29">
        <v>-193024.235066358</v>
      </c>
      <c r="H100" s="29" t="s">
        <v>613</v>
      </c>
      <c r="I100" s="29" t="s">
        <v>613</v>
      </c>
      <c r="J100" s="29">
        <v>-193024.235066358</v>
      </c>
      <c r="K100" s="29">
        <v>-43116.53145504323</v>
      </c>
      <c r="L100" s="29">
        <v>-208636.66243571491</v>
      </c>
      <c r="M100" s="29">
        <v>-170655.1339577942</v>
      </c>
      <c r="N100" s="29">
        <v>-170.65513395779419</v>
      </c>
      <c r="O100" s="30"/>
    </row>
    <row r="101" spans="1:15" x14ac:dyDescent="0.2">
      <c r="A101" s="31">
        <v>975</v>
      </c>
      <c r="B101" s="32">
        <v>701.85</v>
      </c>
      <c r="C101" s="32" t="s">
        <v>168</v>
      </c>
      <c r="D101" s="32" t="s">
        <v>388</v>
      </c>
      <c r="E101" s="32" t="s">
        <v>120</v>
      </c>
      <c r="F101" s="32" t="s">
        <v>247</v>
      </c>
      <c r="G101" s="32">
        <v>-194321.19271623489</v>
      </c>
      <c r="H101" s="32" t="s">
        <v>613</v>
      </c>
      <c r="I101" s="32" t="s">
        <v>613</v>
      </c>
      <c r="J101" s="32">
        <v>-194321.19271623489</v>
      </c>
      <c r="K101" s="32">
        <v>-44718.477914563919</v>
      </c>
      <c r="L101" s="32">
        <v>-214690.2091117684</v>
      </c>
      <c r="M101" s="32">
        <v>-166233.50363937879</v>
      </c>
      <c r="N101" s="32">
        <v>-166.2335036393788</v>
      </c>
      <c r="O101" s="33"/>
    </row>
    <row r="102" spans="1:15" x14ac:dyDescent="0.2">
      <c r="A102" s="28">
        <v>1000</v>
      </c>
      <c r="B102" s="29">
        <v>726.85</v>
      </c>
      <c r="C102" s="29" t="s">
        <v>168</v>
      </c>
      <c r="D102" s="29" t="s">
        <v>388</v>
      </c>
      <c r="E102" s="29" t="s">
        <v>120</v>
      </c>
      <c r="F102" s="29" t="s">
        <v>247</v>
      </c>
      <c r="G102" s="29">
        <v>-195636.82508914769</v>
      </c>
      <c r="H102" s="29" t="s">
        <v>613</v>
      </c>
      <c r="I102" s="29" t="s">
        <v>613</v>
      </c>
      <c r="J102" s="29">
        <v>-195636.82508914769</v>
      </c>
      <c r="K102" s="29">
        <v>-46338.66341131481</v>
      </c>
      <c r="L102" s="29">
        <v>-220766.04114120509</v>
      </c>
      <c r="M102" s="29">
        <v>-161832.97511297141</v>
      </c>
      <c r="N102" s="29">
        <v>-161.83297511297141</v>
      </c>
      <c r="O102" s="30"/>
    </row>
    <row r="103" spans="1:15" x14ac:dyDescent="0.2">
      <c r="A103" s="31">
        <v>1025</v>
      </c>
      <c r="B103" s="32">
        <v>751.85</v>
      </c>
      <c r="C103" s="32" t="s">
        <v>168</v>
      </c>
      <c r="D103" s="32" t="s">
        <v>388</v>
      </c>
      <c r="E103" s="32" t="s">
        <v>120</v>
      </c>
      <c r="F103" s="32" t="s">
        <v>247</v>
      </c>
      <c r="G103" s="32">
        <v>-196970.72677854981</v>
      </c>
      <c r="H103" s="32" t="s">
        <v>613</v>
      </c>
      <c r="I103" s="32" t="s">
        <v>613</v>
      </c>
      <c r="J103" s="32">
        <v>-196970.72677854981</v>
      </c>
      <c r="K103" s="32">
        <v>-47976.695883677887</v>
      </c>
      <c r="L103" s="32">
        <v>-226863.67551499241</v>
      </c>
      <c r="M103" s="32">
        <v>-157453.04554879339</v>
      </c>
      <c r="N103" s="32">
        <v>-157.4530455487934</v>
      </c>
      <c r="O103" s="33"/>
    </row>
    <row r="104" spans="1:15" x14ac:dyDescent="0.2">
      <c r="A104" s="28">
        <v>1050</v>
      </c>
      <c r="B104" s="29">
        <v>776.85</v>
      </c>
      <c r="C104" s="29" t="s">
        <v>168</v>
      </c>
      <c r="D104" s="29" t="s">
        <v>388</v>
      </c>
      <c r="E104" s="29" t="s">
        <v>120</v>
      </c>
      <c r="F104" s="29" t="s">
        <v>247</v>
      </c>
      <c r="G104" s="29">
        <v>-198322.50923329571</v>
      </c>
      <c r="H104" s="29" t="s">
        <v>613</v>
      </c>
      <c r="I104" s="29" t="s">
        <v>613</v>
      </c>
      <c r="J104" s="29">
        <v>-198322.5092332956</v>
      </c>
      <c r="K104" s="29">
        <v>-49632.202128356163</v>
      </c>
      <c r="L104" s="29">
        <v>-232982.6508510953</v>
      </c>
      <c r="M104" s="29">
        <v>-153093.22017738709</v>
      </c>
      <c r="N104" s="29">
        <v>-153.09322017738711</v>
      </c>
      <c r="O104" s="30"/>
    </row>
    <row r="105" spans="1:15" x14ac:dyDescent="0.2">
      <c r="A105" s="31">
        <v>1075</v>
      </c>
      <c r="B105" s="32">
        <v>801.85</v>
      </c>
      <c r="C105" s="32" t="s">
        <v>168</v>
      </c>
      <c r="D105" s="32" t="s">
        <v>388</v>
      </c>
      <c r="E105" s="32" t="s">
        <v>120</v>
      </c>
      <c r="F105" s="32" t="s">
        <v>247</v>
      </c>
      <c r="G105" s="32">
        <v>-199691.7999661591</v>
      </c>
      <c r="H105" s="32" t="s">
        <v>613</v>
      </c>
      <c r="I105" s="32" t="s">
        <v>613</v>
      </c>
      <c r="J105" s="32">
        <v>-199691.7999661591</v>
      </c>
      <c r="K105" s="32">
        <v>-51304.826638688042</v>
      </c>
      <c r="L105" s="32">
        <v>-239122.52479410841</v>
      </c>
      <c r="M105" s="32">
        <v>-148753.0153472058</v>
      </c>
      <c r="N105" s="32">
        <v>-148.7530153472058</v>
      </c>
      <c r="O105" s="33"/>
    </row>
    <row r="106" spans="1:15" x14ac:dyDescent="0.2">
      <c r="A106" s="28">
        <v>1100</v>
      </c>
      <c r="B106" s="29">
        <v>826.85</v>
      </c>
      <c r="C106" s="29" t="s">
        <v>168</v>
      </c>
      <c r="D106" s="29" t="s">
        <v>388</v>
      </c>
      <c r="E106" s="29" t="s">
        <v>120</v>
      </c>
      <c r="F106" s="29" t="s">
        <v>247</v>
      </c>
      <c r="G106" s="29">
        <v>-201078.2418732291</v>
      </c>
      <c r="H106" s="29" t="s">
        <v>613</v>
      </c>
      <c r="I106" s="29" t="s">
        <v>613</v>
      </c>
      <c r="J106" s="29">
        <v>-201078.2418732291</v>
      </c>
      <c r="K106" s="29">
        <v>-52994.230581280062</v>
      </c>
      <c r="L106" s="29">
        <v>-245282.87268568171</v>
      </c>
      <c r="M106" s="29">
        <v>-144431.96049984029</v>
      </c>
      <c r="N106" s="29">
        <v>-144.4319604998403</v>
      </c>
      <c r="O106" s="30"/>
    </row>
    <row r="107" spans="1:15" x14ac:dyDescent="0.2">
      <c r="A107" s="31">
        <v>1125</v>
      </c>
      <c r="B107" s="32">
        <v>851.85</v>
      </c>
      <c r="C107" s="32" t="s">
        <v>168</v>
      </c>
      <c r="D107" s="32" t="s">
        <v>388</v>
      </c>
      <c r="E107" s="32" t="s">
        <v>120</v>
      </c>
      <c r="F107" s="32" t="s">
        <v>247</v>
      </c>
      <c r="G107" s="32">
        <v>-202481.49251828369</v>
      </c>
      <c r="H107" s="32" t="s">
        <v>613</v>
      </c>
      <c r="I107" s="32" t="s">
        <v>613</v>
      </c>
      <c r="J107" s="32">
        <v>-202481.49251828381</v>
      </c>
      <c r="K107" s="32">
        <v>-54700.090898376948</v>
      </c>
      <c r="L107" s="32">
        <v>-251463.28663008841</v>
      </c>
      <c r="M107" s="32">
        <v>-140129.59898529109</v>
      </c>
      <c r="N107" s="32">
        <v>-140.1295989852911</v>
      </c>
      <c r="O107" s="33"/>
    </row>
    <row r="108" spans="1:15" x14ac:dyDescent="0.2">
      <c r="A108" s="28">
        <v>1150</v>
      </c>
      <c r="B108" s="29">
        <v>876.85</v>
      </c>
      <c r="C108" s="29" t="s">
        <v>168</v>
      </c>
      <c r="D108" s="29" t="s">
        <v>388</v>
      </c>
      <c r="E108" s="29" t="s">
        <v>120</v>
      </c>
      <c r="F108" s="29" t="s">
        <v>247</v>
      </c>
      <c r="G108" s="29">
        <v>-203901.22347408629</v>
      </c>
      <c r="H108" s="29" t="s">
        <v>626</v>
      </c>
      <c r="I108" s="29" t="s">
        <v>613</v>
      </c>
      <c r="J108" s="29">
        <v>-203901.22349142909</v>
      </c>
      <c r="K108" s="29">
        <v>-56422.099524574347</v>
      </c>
      <c r="L108" s="29">
        <v>-257663.37461407241</v>
      </c>
      <c r="M108" s="29">
        <v>-135845.48875841679</v>
      </c>
      <c r="N108" s="29">
        <v>-135.84548875841679</v>
      </c>
      <c r="O108" s="30"/>
    </row>
    <row r="109" spans="1:15" x14ac:dyDescent="0.2">
      <c r="A109" s="31">
        <v>1175</v>
      </c>
      <c r="B109" s="32">
        <v>901.85</v>
      </c>
      <c r="C109" s="32" t="s">
        <v>168</v>
      </c>
      <c r="D109" s="32" t="s">
        <v>388</v>
      </c>
      <c r="E109" s="32" t="s">
        <v>120</v>
      </c>
      <c r="F109" s="32" t="s">
        <v>247</v>
      </c>
      <c r="G109" s="32">
        <v>-205337.11968705349</v>
      </c>
      <c r="H109" s="32" t="s">
        <v>626</v>
      </c>
      <c r="I109" s="32" t="s">
        <v>613</v>
      </c>
      <c r="J109" s="32">
        <v>-205337.11977916461</v>
      </c>
      <c r="K109" s="32">
        <v>-58159.96270739576</v>
      </c>
      <c r="L109" s="32">
        <v>-263882.75967895088</v>
      </c>
      <c r="M109" s="32">
        <v>-131579.2027721843</v>
      </c>
      <c r="N109" s="32">
        <v>-131.57920277218429</v>
      </c>
      <c r="O109" s="33"/>
    </row>
    <row r="110" spans="1:15" x14ac:dyDescent="0.2">
      <c r="A110" s="28">
        <v>1200</v>
      </c>
      <c r="B110" s="29">
        <v>926.85</v>
      </c>
      <c r="C110" s="29" t="s">
        <v>168</v>
      </c>
      <c r="D110" s="29" t="s">
        <v>388</v>
      </c>
      <c r="E110" s="29" t="s">
        <v>120</v>
      </c>
      <c r="F110" s="29" t="s">
        <v>247</v>
      </c>
      <c r="G110" s="29">
        <v>-206788.87886642211</v>
      </c>
      <c r="H110" s="29" t="s">
        <v>626</v>
      </c>
      <c r="I110" s="29" t="s">
        <v>613</v>
      </c>
      <c r="J110" s="29">
        <v>-206788.8791402739</v>
      </c>
      <c r="K110" s="29">
        <v>-59913.400421959333</v>
      </c>
      <c r="L110" s="29">
        <v>-270121.07914274721</v>
      </c>
      <c r="M110" s="29">
        <v>-127330.3291194199</v>
      </c>
      <c r="N110" s="29">
        <v>-127.3303291194199</v>
      </c>
      <c r="O110" s="30"/>
    </row>
    <row r="111" spans="1:15" x14ac:dyDescent="0.2">
      <c r="A111" s="31">
        <v>1225</v>
      </c>
      <c r="B111" s="32">
        <v>951.85</v>
      </c>
      <c r="C111" s="32" t="s">
        <v>168</v>
      </c>
      <c r="D111" s="32" t="s">
        <v>388</v>
      </c>
      <c r="E111" s="32" t="s">
        <v>120</v>
      </c>
      <c r="F111" s="32" t="s">
        <v>247</v>
      </c>
      <c r="G111" s="32">
        <v>-208256.2109014575</v>
      </c>
      <c r="H111" s="32" t="s">
        <v>626</v>
      </c>
      <c r="I111" s="32" t="s">
        <v>613</v>
      </c>
      <c r="J111" s="32">
        <v>-208256.21159814109</v>
      </c>
      <c r="K111" s="32">
        <v>-61682.145870512803</v>
      </c>
      <c r="L111" s="32">
        <v>-276377.98387004982</v>
      </c>
      <c r="M111" s="32">
        <v>-123098.4709858233</v>
      </c>
      <c r="N111" s="32">
        <v>-123.0984709858233</v>
      </c>
      <c r="O111" s="33"/>
    </row>
    <row r="112" spans="1:15" x14ac:dyDescent="0.2">
      <c r="A112" s="28">
        <v>1250</v>
      </c>
      <c r="B112" s="29">
        <v>976.85</v>
      </c>
      <c r="C112" s="29" t="s">
        <v>168</v>
      </c>
      <c r="D112" s="29" t="s">
        <v>388</v>
      </c>
      <c r="E112" s="29" t="s">
        <v>120</v>
      </c>
      <c r="F112" s="29" t="s">
        <v>247</v>
      </c>
      <c r="G112" s="29">
        <v>-209738.83730797179</v>
      </c>
      <c r="H112" s="29" t="s">
        <v>626</v>
      </c>
      <c r="I112" s="29" t="s">
        <v>613</v>
      </c>
      <c r="J112" s="29">
        <v>-209738.83895165869</v>
      </c>
      <c r="K112" s="29">
        <v>-63465.945058059449</v>
      </c>
      <c r="L112" s="29">
        <v>-282653.13758733071</v>
      </c>
      <c r="M112" s="29">
        <v>-118883.2464562594</v>
      </c>
      <c r="N112" s="29">
        <v>-118.8832464562594</v>
      </c>
      <c r="O112" s="30"/>
    </row>
    <row r="113" spans="1:15" x14ac:dyDescent="0.2">
      <c r="A113" s="31">
        <v>1275</v>
      </c>
      <c r="B113" s="32">
        <v>1001.85</v>
      </c>
      <c r="C113" s="32" t="s">
        <v>168</v>
      </c>
      <c r="D113" s="32" t="s">
        <v>388</v>
      </c>
      <c r="E113" s="32" t="s">
        <v>120</v>
      </c>
      <c r="F113" s="32" t="s">
        <v>247</v>
      </c>
      <c r="G113" s="32">
        <v>-211236.4907086922</v>
      </c>
      <c r="H113" s="32" t="s">
        <v>626</v>
      </c>
      <c r="I113" s="32" t="s">
        <v>613</v>
      </c>
      <c r="J113" s="32">
        <v>-211236.49440108531</v>
      </c>
      <c r="K113" s="32">
        <v>-65264.544171524169</v>
      </c>
      <c r="L113" s="32">
        <v>-288946.21624154568</v>
      </c>
      <c r="M113" s="32">
        <v>-114684.30049796309</v>
      </c>
      <c r="N113" s="32">
        <v>-114.68430049796309</v>
      </c>
      <c r="O113" s="33"/>
    </row>
    <row r="114" spans="1:15" x14ac:dyDescent="0.2">
      <c r="A114" s="28">
        <v>1300</v>
      </c>
      <c r="B114" s="29">
        <v>1026.8499999999999</v>
      </c>
      <c r="C114" s="29" t="s">
        <v>168</v>
      </c>
      <c r="D114" s="29" t="s">
        <v>388</v>
      </c>
      <c r="E114" s="29" t="s">
        <v>120</v>
      </c>
      <c r="F114" s="29" t="s">
        <v>247</v>
      </c>
      <c r="G114" s="29">
        <v>-212748.91435693711</v>
      </c>
      <c r="H114" s="29" t="s">
        <v>626</v>
      </c>
      <c r="I114" s="29" t="s">
        <v>613</v>
      </c>
      <c r="J114" s="29">
        <v>-212748.9223407743</v>
      </c>
      <c r="K114" s="29">
        <v>-67077.644558497661</v>
      </c>
      <c r="L114" s="29">
        <v>-295256.90740000032</v>
      </c>
      <c r="M114" s="29">
        <v>-110501.34940567359</v>
      </c>
      <c r="N114" s="29">
        <v>-110.50134940567359</v>
      </c>
      <c r="O114" s="30"/>
    </row>
    <row r="115" spans="1:15" x14ac:dyDescent="0.2">
      <c r="A115" s="31">
        <v>1325</v>
      </c>
      <c r="B115" s="32">
        <v>1051.8499999999999</v>
      </c>
      <c r="C115" s="32" t="s">
        <v>168</v>
      </c>
      <c r="D115" s="32" t="s">
        <v>388</v>
      </c>
      <c r="E115" s="32" t="s">
        <v>120</v>
      </c>
      <c r="F115" s="32" t="s">
        <v>247</v>
      </c>
      <c r="G115" s="32">
        <v>-214275.86172065229</v>
      </c>
      <c r="H115" s="32" t="s">
        <v>626</v>
      </c>
      <c r="I115" s="32" t="s">
        <v>613</v>
      </c>
      <c r="J115" s="32">
        <v>-214275.8784255611</v>
      </c>
      <c r="K115" s="32">
        <v>-68905.000731985638</v>
      </c>
      <c r="L115" s="32">
        <v>-301584.90968965553</v>
      </c>
      <c r="M115" s="32">
        <v>-106334.0824113423</v>
      </c>
      <c r="N115" s="32">
        <v>-106.33408241134229</v>
      </c>
      <c r="O115" s="33"/>
    </row>
    <row r="116" spans="1:15" x14ac:dyDescent="0.2">
      <c r="A116" s="28">
        <v>1350</v>
      </c>
      <c r="B116" s="29">
        <v>1076.8499999999999</v>
      </c>
      <c r="C116" s="29" t="s">
        <v>168</v>
      </c>
      <c r="D116" s="29" t="s">
        <v>388</v>
      </c>
      <c r="E116" s="29" t="s">
        <v>120</v>
      </c>
      <c r="F116" s="29" t="s">
        <v>247</v>
      </c>
      <c r="G116" s="29">
        <v>-215817.09615668951</v>
      </c>
      <c r="H116" s="29" t="s">
        <v>626</v>
      </c>
      <c r="I116" s="29" t="s">
        <v>613</v>
      </c>
      <c r="J116" s="29">
        <v>-215817.13008464919</v>
      </c>
      <c r="K116" s="29">
        <v>-70746.383677897349</v>
      </c>
      <c r="L116" s="29">
        <v>-307929.93227426842</v>
      </c>
      <c r="M116" s="29">
        <v>-102182.1983961824</v>
      </c>
      <c r="N116" s="29">
        <v>-102.1821983961824</v>
      </c>
      <c r="O116" s="30"/>
    </row>
    <row r="117" spans="1:15" x14ac:dyDescent="0.2">
      <c r="A117" s="31">
        <v>1375</v>
      </c>
      <c r="B117" s="32">
        <v>1101.8499999999999</v>
      </c>
      <c r="C117" s="32" t="s">
        <v>168</v>
      </c>
      <c r="D117" s="32" t="s">
        <v>388</v>
      </c>
      <c r="E117" s="32" t="s">
        <v>120</v>
      </c>
      <c r="F117" s="32" t="s">
        <v>247</v>
      </c>
      <c r="G117" s="32">
        <v>-217372.67244536959</v>
      </c>
      <c r="H117" s="32" t="s">
        <v>616</v>
      </c>
      <c r="I117" s="32" t="s">
        <v>613</v>
      </c>
      <c r="J117" s="32">
        <v>-217664.98599601159</v>
      </c>
      <c r="K117" s="32">
        <v>-72772.069487957226</v>
      </c>
      <c r="L117" s="32">
        <v>-314291.69436800532</v>
      </c>
      <c r="M117" s="32">
        <v>-97876.796864334494</v>
      </c>
      <c r="N117" s="32">
        <v>-97.876796864334494</v>
      </c>
      <c r="O117" s="33"/>
    </row>
    <row r="118" spans="1:15" x14ac:dyDescent="0.2">
      <c r="A118" s="28">
        <v>1400</v>
      </c>
      <c r="B118" s="29">
        <v>1126.8499999999999</v>
      </c>
      <c r="C118" s="29" t="s">
        <v>168</v>
      </c>
      <c r="D118" s="29" t="s">
        <v>388</v>
      </c>
      <c r="E118" s="29" t="s">
        <v>120</v>
      </c>
      <c r="F118" s="29" t="s">
        <v>247</v>
      </c>
      <c r="G118" s="29">
        <v>-218959.31737938529</v>
      </c>
      <c r="H118" s="29" t="s">
        <v>616</v>
      </c>
      <c r="I118" s="29" t="s">
        <v>613</v>
      </c>
      <c r="J118" s="29">
        <v>-221351.04816125191</v>
      </c>
      <c r="K118" s="29">
        <v>-74885.755726166361</v>
      </c>
      <c r="L118" s="29">
        <v>-320669.92478441022</v>
      </c>
      <c r="M118" s="29">
        <v>-93632.384562781313</v>
      </c>
      <c r="N118" s="29">
        <v>-93.632384562781311</v>
      </c>
      <c r="O118" s="30"/>
    </row>
    <row r="119" spans="1:15" x14ac:dyDescent="0.2">
      <c r="A119" s="31">
        <v>1425</v>
      </c>
      <c r="B119" s="32">
        <v>1151.8499999999999</v>
      </c>
      <c r="C119" s="32" t="s">
        <v>168</v>
      </c>
      <c r="D119" s="32" t="s">
        <v>388</v>
      </c>
      <c r="E119" s="32" t="s">
        <v>120</v>
      </c>
      <c r="F119" s="32" t="s">
        <v>247</v>
      </c>
      <c r="G119" s="32">
        <v>-220589.14301065891</v>
      </c>
      <c r="H119" s="32" t="s">
        <v>616</v>
      </c>
      <c r="I119" s="32" t="s">
        <v>613</v>
      </c>
      <c r="J119" s="32">
        <v>-225352.50081479151</v>
      </c>
      <c r="K119" s="32">
        <v>-77013.450591698143</v>
      </c>
      <c r="L119" s="32">
        <v>-327064.36151987902</v>
      </c>
      <c r="M119" s="32">
        <v>-89608.759481063578</v>
      </c>
      <c r="N119" s="32">
        <v>-89.608759481063572</v>
      </c>
      <c r="O119" s="33"/>
    </row>
    <row r="120" spans="1:15" x14ac:dyDescent="0.2">
      <c r="A120" s="28">
        <v>1450</v>
      </c>
      <c r="B120" s="29">
        <v>1176.8499999999999</v>
      </c>
      <c r="C120" s="29" t="s">
        <v>168</v>
      </c>
      <c r="D120" s="29" t="s">
        <v>388</v>
      </c>
      <c r="E120" s="29" t="s">
        <v>120</v>
      </c>
      <c r="F120" s="29" t="s">
        <v>247</v>
      </c>
      <c r="G120" s="29">
        <v>-222266.32937848219</v>
      </c>
      <c r="H120" s="29" t="s">
        <v>616</v>
      </c>
      <c r="I120" s="29" t="s">
        <v>613</v>
      </c>
      <c r="J120" s="29">
        <v>-229786.00723304911</v>
      </c>
      <c r="K120" s="29">
        <v>-79154.908297424743</v>
      </c>
      <c r="L120" s="29">
        <v>-333474.75137103949</v>
      </c>
      <c r="M120" s="29">
        <v>-85836.397608679952</v>
      </c>
      <c r="N120" s="29">
        <v>-85.836397608679945</v>
      </c>
      <c r="O120" s="30"/>
    </row>
    <row r="121" spans="1:15" x14ac:dyDescent="0.2">
      <c r="A121" s="31">
        <v>1475</v>
      </c>
      <c r="B121" s="32">
        <v>1201.8499999999999</v>
      </c>
      <c r="C121" s="32" t="s">
        <v>168</v>
      </c>
      <c r="D121" s="32" t="s">
        <v>388</v>
      </c>
      <c r="E121" s="32" t="s">
        <v>120</v>
      </c>
      <c r="F121" s="32" t="s">
        <v>247</v>
      </c>
      <c r="G121" s="32">
        <v>-223995.84836260171</v>
      </c>
      <c r="H121" s="32" t="s">
        <v>616</v>
      </c>
      <c r="I121" s="32" t="s">
        <v>613</v>
      </c>
      <c r="J121" s="32">
        <v>-234713.20538357651</v>
      </c>
      <c r="K121" s="32">
        <v>-81309.891532863461</v>
      </c>
      <c r="L121" s="32">
        <v>-339900.84958569548</v>
      </c>
      <c r="M121" s="32">
        <v>-82351.275057927938</v>
      </c>
      <c r="N121" s="32">
        <v>-82.351275057927936</v>
      </c>
      <c r="O121" s="33"/>
    </row>
    <row r="122" spans="1:15" x14ac:dyDescent="0.2">
      <c r="A122" s="28">
        <v>1500</v>
      </c>
      <c r="B122" s="29">
        <v>1226.8499999999999</v>
      </c>
      <c r="C122" s="29" t="s">
        <v>168</v>
      </c>
      <c r="D122" s="29" t="s">
        <v>388</v>
      </c>
      <c r="E122" s="29" t="s">
        <v>120</v>
      </c>
      <c r="F122" s="29" t="s">
        <v>247</v>
      </c>
      <c r="G122" s="29">
        <v>-225782.1298366274</v>
      </c>
      <c r="H122" s="29" t="s">
        <v>616</v>
      </c>
      <c r="I122" s="29" t="s">
        <v>613</v>
      </c>
      <c r="J122" s="29">
        <v>-240061.94914665571</v>
      </c>
      <c r="K122" s="29">
        <v>-83478.171033076331</v>
      </c>
      <c r="L122" s="29">
        <v>-346342.4195472346</v>
      </c>
      <c r="M122" s="29">
        <v>-79185.533412066754</v>
      </c>
      <c r="N122" s="29">
        <v>-79.185533412066761</v>
      </c>
      <c r="O122" s="30"/>
    </row>
    <row r="123" spans="1:15" x14ac:dyDescent="0.2">
      <c r="A123" s="31">
        <v>1525</v>
      </c>
      <c r="B123" s="32">
        <v>1251.8499999999999</v>
      </c>
      <c r="C123" s="32" t="s">
        <v>168</v>
      </c>
      <c r="D123" s="32" t="s">
        <v>388</v>
      </c>
      <c r="E123" s="32" t="s">
        <v>120</v>
      </c>
      <c r="F123" s="32" t="s">
        <v>247</v>
      </c>
      <c r="G123" s="32">
        <v>-227627.23298855391</v>
      </c>
      <c r="H123" s="32" t="s">
        <v>616</v>
      </c>
      <c r="I123" s="32" t="s">
        <v>613</v>
      </c>
      <c r="J123" s="32">
        <v>-245565.26737826641</v>
      </c>
      <c r="K123" s="32">
        <v>-85659.525176316631</v>
      </c>
      <c r="L123" s="32">
        <v>-352799.23249264149</v>
      </c>
      <c r="M123" s="32">
        <v>-76354.681054622866</v>
      </c>
      <c r="N123" s="32">
        <v>-76.354681054622873</v>
      </c>
      <c r="O123" s="33"/>
    </row>
    <row r="124" spans="1:15" x14ac:dyDescent="0.2">
      <c r="A124" s="28">
        <v>1550</v>
      </c>
      <c r="B124" s="29">
        <v>1276.8499999999999</v>
      </c>
      <c r="C124" s="29" t="s">
        <v>168</v>
      </c>
      <c r="D124" s="29" t="s">
        <v>388</v>
      </c>
      <c r="E124" s="29" t="s">
        <v>120</v>
      </c>
      <c r="F124" s="29" t="s">
        <v>247</v>
      </c>
      <c r="G124" s="29">
        <v>-229529.85239313389</v>
      </c>
      <c r="H124" s="29" t="s">
        <v>616</v>
      </c>
      <c r="I124" s="29" t="s">
        <v>613</v>
      </c>
      <c r="J124" s="29">
        <v>-250852.51868870211</v>
      </c>
      <c r="K124" s="29">
        <v>-87853.739608065473</v>
      </c>
      <c r="L124" s="29">
        <v>-359271.06726446608</v>
      </c>
      <c r="M124" s="29">
        <v>-73850.63748378912</v>
      </c>
      <c r="N124" s="29">
        <v>-73.850637483789114</v>
      </c>
      <c r="O124" s="30"/>
    </row>
    <row r="125" spans="1:15" x14ac:dyDescent="0.2">
      <c r="A125" s="31">
        <v>1575</v>
      </c>
      <c r="B125" s="32">
        <v>1301.8499999999999</v>
      </c>
      <c r="C125" s="32" t="s">
        <v>168</v>
      </c>
      <c r="D125" s="32" t="s">
        <v>388</v>
      </c>
      <c r="E125" s="32" t="s">
        <v>120</v>
      </c>
      <c r="F125" s="32" t="s">
        <v>247</v>
      </c>
      <c r="G125" s="32">
        <v>-231486.45442745529</v>
      </c>
      <c r="H125" s="32" t="s">
        <v>616</v>
      </c>
      <c r="I125" s="32" t="s">
        <v>613</v>
      </c>
      <c r="J125" s="32">
        <v>-255662.6840303253</v>
      </c>
      <c r="K125" s="32">
        <v>-90060.60688932937</v>
      </c>
      <c r="L125" s="32">
        <v>-365757.71009730088</v>
      </c>
      <c r="M125" s="32">
        <v>-71649.689767164644</v>
      </c>
      <c r="N125" s="32">
        <v>-71.649689767164645</v>
      </c>
      <c r="O125" s="33"/>
    </row>
    <row r="126" spans="1:15" x14ac:dyDescent="0.2">
      <c r="A126" s="28">
        <v>1600</v>
      </c>
      <c r="B126" s="29">
        <v>1326.85</v>
      </c>
      <c r="C126" s="29" t="s">
        <v>168</v>
      </c>
      <c r="D126" s="29" t="s">
        <v>388</v>
      </c>
      <c r="E126" s="29" t="s">
        <v>120</v>
      </c>
      <c r="F126" s="29" t="s">
        <v>247</v>
      </c>
      <c r="G126" s="29">
        <v>-233493.52653774619</v>
      </c>
      <c r="H126" s="29" t="s">
        <v>616</v>
      </c>
      <c r="I126" s="29" t="s">
        <v>613</v>
      </c>
      <c r="J126" s="29">
        <v>-259929.30659748119</v>
      </c>
      <c r="K126" s="29">
        <v>-92279.926167273312</v>
      </c>
      <c r="L126" s="29">
        <v>-372258.95443950017</v>
      </c>
      <c r="M126" s="29">
        <v>-69728.23869963875</v>
      </c>
      <c r="N126" s="29">
        <v>-69.728238699638752</v>
      </c>
      <c r="O126" s="30"/>
    </row>
    <row r="127" spans="1:15" x14ac:dyDescent="0.2">
      <c r="A127" s="31">
        <v>1625</v>
      </c>
      <c r="B127" s="32">
        <v>1351.85</v>
      </c>
      <c r="C127" s="32" t="s">
        <v>168</v>
      </c>
      <c r="D127" s="32" t="s">
        <v>388</v>
      </c>
      <c r="E127" s="32" t="s">
        <v>120</v>
      </c>
      <c r="F127" s="32" t="s">
        <v>247</v>
      </c>
      <c r="G127" s="32">
        <v>-235549.1050033402</v>
      </c>
      <c r="H127" s="32" t="s">
        <v>616</v>
      </c>
      <c r="I127" s="32" t="s">
        <v>613</v>
      </c>
      <c r="J127" s="32">
        <v>-263705.74646114622</v>
      </c>
      <c r="K127" s="32">
        <v>-94511.502866443436</v>
      </c>
      <c r="L127" s="32">
        <v>-378774.60081102641</v>
      </c>
      <c r="M127" s="32">
        <v>-68073.494265237125</v>
      </c>
      <c r="N127" s="32">
        <v>-68.07349426523713</v>
      </c>
      <c r="O127" s="33"/>
    </row>
    <row r="128" spans="1:15" x14ac:dyDescent="0.2">
      <c r="A128" s="28">
        <v>1650</v>
      </c>
      <c r="B128" s="29">
        <v>1376.85</v>
      </c>
      <c r="C128" s="29" t="s">
        <v>168</v>
      </c>
      <c r="D128" s="29" t="s">
        <v>388</v>
      </c>
      <c r="E128" s="29" t="s">
        <v>120</v>
      </c>
      <c r="F128" s="29" t="s">
        <v>247</v>
      </c>
      <c r="G128" s="29">
        <v>-237653.33891679329</v>
      </c>
      <c r="H128" s="29" t="s">
        <v>616</v>
      </c>
      <c r="I128" s="29" t="s">
        <v>613</v>
      </c>
      <c r="J128" s="29">
        <v>-267080.21055429068</v>
      </c>
      <c r="K128" s="29">
        <v>-96755.148398995414</v>
      </c>
      <c r="L128" s="29">
        <v>-385304.45669843513</v>
      </c>
      <c r="M128" s="29">
        <v>-66687.424473801861</v>
      </c>
      <c r="N128" s="29">
        <v>-66.687424473801855</v>
      </c>
      <c r="O128" s="30"/>
    </row>
    <row r="129" spans="1:15" x14ac:dyDescent="0.2">
      <c r="A129" s="31">
        <v>1675</v>
      </c>
      <c r="B129" s="32">
        <v>1401.85</v>
      </c>
      <c r="C129" s="32" t="s">
        <v>168</v>
      </c>
      <c r="D129" s="32" t="s">
        <v>388</v>
      </c>
      <c r="E129" s="32" t="s">
        <v>120</v>
      </c>
      <c r="F129" s="32" t="s">
        <v>247</v>
      </c>
      <c r="G129" s="32">
        <v>-239808.73754896611</v>
      </c>
      <c r="H129" s="32" t="s">
        <v>616</v>
      </c>
      <c r="I129" s="32" t="s">
        <v>613</v>
      </c>
      <c r="J129" s="32">
        <v>-270136.17484331602</v>
      </c>
      <c r="K129" s="32">
        <v>-99010.679892488013</v>
      </c>
      <c r="L129" s="32">
        <v>-391848.33648811933</v>
      </c>
      <c r="M129" s="32">
        <v>-65588.487791758031</v>
      </c>
      <c r="N129" s="32">
        <v>-65.588487791758027</v>
      </c>
      <c r="O129" s="33"/>
    </row>
    <row r="130" spans="1:15" x14ac:dyDescent="0.2">
      <c r="A130" s="28">
        <v>1700</v>
      </c>
      <c r="B130" s="29">
        <v>1426.85</v>
      </c>
      <c r="C130" s="29" t="s">
        <v>168</v>
      </c>
      <c r="D130" s="29" t="s">
        <v>388</v>
      </c>
      <c r="E130" s="29" t="s">
        <v>120</v>
      </c>
      <c r="F130" s="29" t="s">
        <v>247</v>
      </c>
      <c r="G130" s="29">
        <v>-242020.62203668189</v>
      </c>
      <c r="H130" s="29" t="s">
        <v>616</v>
      </c>
      <c r="I130" s="29" t="s">
        <v>613</v>
      </c>
      <c r="J130" s="29">
        <v>-272941.98908158462</v>
      </c>
      <c r="K130" s="29">
        <v>-101277.9199339312</v>
      </c>
      <c r="L130" s="29">
        <v>-398406.06143899402</v>
      </c>
      <c r="M130" s="29">
        <v>-64814.79576469725</v>
      </c>
      <c r="N130" s="29">
        <v>-64.814795764697251</v>
      </c>
      <c r="O130" s="30"/>
    </row>
    <row r="131" spans="1:15" x14ac:dyDescent="0.2">
      <c r="A131" s="31">
        <v>1725</v>
      </c>
      <c r="B131" s="32">
        <v>1451.85</v>
      </c>
      <c r="C131" s="32" t="s">
        <v>168</v>
      </c>
      <c r="D131" s="32" t="s">
        <v>388</v>
      </c>
      <c r="E131" s="32" t="s">
        <v>120</v>
      </c>
      <c r="F131" s="32" t="s">
        <v>247</v>
      </c>
      <c r="G131" s="32">
        <v>-244298.16399689741</v>
      </c>
      <c r="H131" s="32" t="s">
        <v>616</v>
      </c>
      <c r="I131" s="32" t="s">
        <v>613</v>
      </c>
      <c r="J131" s="32">
        <v>-275551.28481415071</v>
      </c>
      <c r="K131" s="32">
        <v>-103556.69632889349</v>
      </c>
      <c r="L131" s="32">
        <v>-404977.45969586441</v>
      </c>
      <c r="M131" s="32">
        <v>-64431.384095410118</v>
      </c>
      <c r="N131" s="32">
        <v>-64.431384095410124</v>
      </c>
      <c r="O131" s="33"/>
    </row>
    <row r="132" spans="1:15" x14ac:dyDescent="0.2">
      <c r="A132" s="28">
        <v>1750</v>
      </c>
      <c r="B132" s="29">
        <v>1476.85</v>
      </c>
      <c r="C132" s="29" t="s">
        <v>168</v>
      </c>
      <c r="D132" s="29" t="s">
        <v>388</v>
      </c>
      <c r="E132" s="29" t="s">
        <v>120</v>
      </c>
      <c r="F132" s="29" t="s">
        <v>247</v>
      </c>
      <c r="G132" s="29">
        <v>-246635.51664988921</v>
      </c>
      <c r="H132" s="29" t="s">
        <v>390</v>
      </c>
      <c r="I132" s="29"/>
      <c r="J132" s="29"/>
      <c r="K132" s="29">
        <v>-105846.84187457481</v>
      </c>
      <c r="L132" s="29">
        <v>-411562.36634471471</v>
      </c>
      <c r="M132" s="29">
        <v>-64398.131291354308</v>
      </c>
      <c r="N132" s="29">
        <v>-64.398131291354304</v>
      </c>
      <c r="O132" s="30"/>
    </row>
    <row r="133" spans="1:15" x14ac:dyDescent="0.2">
      <c r="A133" s="31">
        <v>1775</v>
      </c>
      <c r="B133" s="32">
        <v>1501.85</v>
      </c>
      <c r="C133" s="32" t="s">
        <v>168</v>
      </c>
      <c r="D133" s="32" t="s">
        <v>388</v>
      </c>
      <c r="E133" s="32" t="s">
        <v>120</v>
      </c>
      <c r="F133" s="32" t="s">
        <v>247</v>
      </c>
      <c r="G133" s="32">
        <v>-248988.6850620294</v>
      </c>
      <c r="H133" s="32" t="s">
        <v>390</v>
      </c>
      <c r="I133" s="32"/>
      <c r="J133" s="32"/>
      <c r="K133" s="32">
        <v>-108148.1941458517</v>
      </c>
      <c r="L133" s="32">
        <v>-418160.62351116008</v>
      </c>
      <c r="M133" s="32">
        <v>-64407.851184952538</v>
      </c>
      <c r="N133" s="32">
        <v>-64.407851184952534</v>
      </c>
      <c r="O133" s="33"/>
    </row>
    <row r="134" spans="1:15" x14ac:dyDescent="0.2">
      <c r="A134" s="28">
        <v>1800</v>
      </c>
      <c r="B134" s="29">
        <v>1526.85</v>
      </c>
      <c r="C134" s="29" t="s">
        <v>168</v>
      </c>
      <c r="D134" s="29" t="s">
        <v>388</v>
      </c>
      <c r="E134" s="29" t="s">
        <v>120</v>
      </c>
      <c r="F134" s="29" t="s">
        <v>247</v>
      </c>
      <c r="G134" s="29">
        <v>-251354.99157122389</v>
      </c>
      <c r="H134" s="29" t="s">
        <v>390</v>
      </c>
      <c r="I134" s="29"/>
      <c r="J134" s="29"/>
      <c r="K134" s="29">
        <v>-110460.59529337561</v>
      </c>
      <c r="L134" s="29">
        <v>-424772.08050325222</v>
      </c>
      <c r="M134" s="29">
        <v>-64442.551778858062</v>
      </c>
      <c r="N134" s="29">
        <v>-64.442551778858061</v>
      </c>
      <c r="O134" s="30"/>
    </row>
    <row r="135" spans="1:15" x14ac:dyDescent="0.2">
      <c r="A135" s="31">
        <v>1825</v>
      </c>
      <c r="B135" s="32">
        <v>1551.85</v>
      </c>
      <c r="C135" s="32" t="s">
        <v>168</v>
      </c>
      <c r="D135" s="32" t="s">
        <v>388</v>
      </c>
      <c r="E135" s="32" t="s">
        <v>120</v>
      </c>
      <c r="F135" s="32" t="s">
        <v>247</v>
      </c>
      <c r="G135" s="32">
        <v>-253734.20959903809</v>
      </c>
      <c r="H135" s="32" t="s">
        <v>390</v>
      </c>
      <c r="I135" s="32"/>
      <c r="J135" s="32"/>
      <c r="K135" s="32">
        <v>-112783.8918528919</v>
      </c>
      <c r="L135" s="32">
        <v>-431396.5939997618</v>
      </c>
      <c r="M135" s="32">
        <v>-64501.372826045379</v>
      </c>
      <c r="N135" s="32">
        <v>-64.501372826045383</v>
      </c>
      <c r="O135" s="33"/>
    </row>
    <row r="136" spans="1:15" x14ac:dyDescent="0.2">
      <c r="A136" s="28">
        <v>1850</v>
      </c>
      <c r="B136" s="29">
        <v>1576.85</v>
      </c>
      <c r="C136" s="29" t="s">
        <v>168</v>
      </c>
      <c r="D136" s="29" t="s">
        <v>388</v>
      </c>
      <c r="E136" s="29" t="s">
        <v>120</v>
      </c>
      <c r="F136" s="29" t="s">
        <v>247</v>
      </c>
      <c r="G136" s="29">
        <v>-256126.118481996</v>
      </c>
      <c r="H136" s="29" t="s">
        <v>390</v>
      </c>
      <c r="I136" s="29"/>
      <c r="J136" s="29"/>
      <c r="K136" s="29">
        <v>-115117.9345650079</v>
      </c>
      <c r="L136" s="29">
        <v>-438034.02828497061</v>
      </c>
      <c r="M136" s="29">
        <v>-64583.470524442608</v>
      </c>
      <c r="N136" s="29">
        <v>-64.583470524442617</v>
      </c>
      <c r="O136" s="30"/>
    </row>
    <row r="137" spans="1:15" x14ac:dyDescent="0.2">
      <c r="A137" s="31">
        <v>1875</v>
      </c>
      <c r="B137" s="32">
        <v>1601.85</v>
      </c>
      <c r="C137" s="32" t="s">
        <v>168</v>
      </c>
      <c r="D137" s="32" t="s">
        <v>388</v>
      </c>
      <c r="E137" s="32" t="s">
        <v>120</v>
      </c>
      <c r="F137" s="32" t="s">
        <v>247</v>
      </c>
      <c r="G137" s="32">
        <v>-258530.50367057661</v>
      </c>
      <c r="H137" s="32" t="s">
        <v>390</v>
      </c>
      <c r="I137" s="32"/>
      <c r="J137" s="32"/>
      <c r="K137" s="32">
        <v>-117462.57820470459</v>
      </c>
      <c r="L137" s="32">
        <v>-444684.25553088362</v>
      </c>
      <c r="M137" s="32">
        <v>-64688.019701905083</v>
      </c>
      <c r="N137" s="32">
        <v>-64.688019701905077</v>
      </c>
      <c r="O137" s="33"/>
    </row>
    <row r="138" spans="1:15" x14ac:dyDescent="0.2">
      <c r="A138" s="28">
        <v>1900</v>
      </c>
      <c r="B138" s="29">
        <v>1626.85</v>
      </c>
      <c r="C138" s="29" t="s">
        <v>168</v>
      </c>
      <c r="D138" s="29" t="s">
        <v>388</v>
      </c>
      <c r="E138" s="29" t="s">
        <v>120</v>
      </c>
      <c r="F138" s="29" t="s">
        <v>247</v>
      </c>
      <c r="G138" s="29">
        <v>-260947.15696220801</v>
      </c>
      <c r="H138" s="29" t="s">
        <v>390</v>
      </c>
      <c r="I138" s="29"/>
      <c r="J138" s="29"/>
      <c r="K138" s="29">
        <v>-119817.6814199426</v>
      </c>
      <c r="L138" s="29">
        <v>-451347.15612763382</v>
      </c>
      <c r="M138" s="29">
        <v>-64814.216096593773</v>
      </c>
      <c r="N138" s="29">
        <v>-64.814216096593768</v>
      </c>
      <c r="O138" s="30"/>
    </row>
    <row r="139" spans="1:15" x14ac:dyDescent="0.2">
      <c r="A139" s="31">
        <v>800</v>
      </c>
      <c r="B139" s="32">
        <v>526.85</v>
      </c>
      <c r="C139" s="32" t="s">
        <v>176</v>
      </c>
      <c r="D139" s="32" t="s">
        <v>402</v>
      </c>
      <c r="E139" s="32" t="s">
        <v>177</v>
      </c>
      <c r="F139" s="32" t="s">
        <v>267</v>
      </c>
      <c r="G139" s="32">
        <v>-195167.30387544641</v>
      </c>
      <c r="H139" s="32" t="s">
        <v>640</v>
      </c>
      <c r="I139" s="32"/>
      <c r="J139" s="32"/>
      <c r="K139" s="32">
        <v>-33912.572992159046</v>
      </c>
      <c r="L139" s="32">
        <v>-172813.30445913019</v>
      </c>
      <c r="M139" s="32">
        <v>-166050.34756840559</v>
      </c>
      <c r="N139" s="32">
        <v>-166.05034756840561</v>
      </c>
      <c r="O139" s="33"/>
    </row>
    <row r="140" spans="1:15" x14ac:dyDescent="0.2">
      <c r="A140" s="28">
        <v>825</v>
      </c>
      <c r="B140" s="29">
        <v>551.85</v>
      </c>
      <c r="C140" s="29" t="s">
        <v>176</v>
      </c>
      <c r="D140" s="29" t="s">
        <v>402</v>
      </c>
      <c r="E140" s="29" t="s">
        <v>177</v>
      </c>
      <c r="F140" s="29" t="s">
        <v>267</v>
      </c>
      <c r="G140" s="29">
        <v>-196184.6041569126</v>
      </c>
      <c r="H140" s="29" t="s">
        <v>640</v>
      </c>
      <c r="I140" s="29"/>
      <c r="J140" s="29"/>
      <c r="K140" s="29">
        <v>-35395.607383403403</v>
      </c>
      <c r="L140" s="29">
        <v>-178721.68953887449</v>
      </c>
      <c r="M140" s="29">
        <v>-161774.44444307679</v>
      </c>
      <c r="N140" s="29">
        <v>-161.77444444307679</v>
      </c>
      <c r="O140" s="30"/>
    </row>
    <row r="141" spans="1:15" x14ac:dyDescent="0.2">
      <c r="A141" s="31">
        <v>850</v>
      </c>
      <c r="B141" s="32">
        <v>576.85</v>
      </c>
      <c r="C141" s="32" t="s">
        <v>176</v>
      </c>
      <c r="D141" s="32" t="s">
        <v>402</v>
      </c>
      <c r="E141" s="32" t="s">
        <v>177</v>
      </c>
      <c r="F141" s="32" t="s">
        <v>267</v>
      </c>
      <c r="G141" s="32">
        <v>-197222.30619133159</v>
      </c>
      <c r="H141" s="32" t="s">
        <v>640</v>
      </c>
      <c r="I141" s="32"/>
      <c r="J141" s="32"/>
      <c r="K141" s="32">
        <v>-36899.715722671717</v>
      </c>
      <c r="L141" s="32">
        <v>-184655.76456993731</v>
      </c>
      <c r="M141" s="32">
        <v>-157511.9421887093</v>
      </c>
      <c r="N141" s="32">
        <v>-157.5119421887093</v>
      </c>
      <c r="O141" s="33"/>
    </row>
    <row r="142" spans="1:15" x14ac:dyDescent="0.2">
      <c r="A142" s="28">
        <v>875</v>
      </c>
      <c r="B142" s="29">
        <v>601.85</v>
      </c>
      <c r="C142" s="29" t="s">
        <v>176</v>
      </c>
      <c r="D142" s="29" t="s">
        <v>402</v>
      </c>
      <c r="E142" s="29" t="s">
        <v>177</v>
      </c>
      <c r="F142" s="29" t="s">
        <v>267</v>
      </c>
      <c r="G142" s="29">
        <v>-198280.6862261077</v>
      </c>
      <c r="H142" s="29" t="s">
        <v>640</v>
      </c>
      <c r="I142" s="29"/>
      <c r="J142" s="29"/>
      <c r="K142" s="29">
        <v>-38424.358585300193</v>
      </c>
      <c r="L142" s="29">
        <v>-190614.89178587479</v>
      </c>
      <c r="M142" s="29">
        <v>-153262.52207000129</v>
      </c>
      <c r="N142" s="29">
        <v>-153.26252207000141</v>
      </c>
      <c r="O142" s="30"/>
    </row>
    <row r="143" spans="1:15" x14ac:dyDescent="0.2">
      <c r="A143" s="31">
        <v>900</v>
      </c>
      <c r="B143" s="32">
        <v>626.85</v>
      </c>
      <c r="C143" s="32" t="s">
        <v>176</v>
      </c>
      <c r="D143" s="32" t="s">
        <v>402</v>
      </c>
      <c r="E143" s="32" t="s">
        <v>177</v>
      </c>
      <c r="F143" s="32" t="s">
        <v>267</v>
      </c>
      <c r="G143" s="32">
        <v>-199357.0148313721</v>
      </c>
      <c r="H143" s="32" t="s">
        <v>640</v>
      </c>
      <c r="I143" s="32"/>
      <c r="J143" s="32"/>
      <c r="K143" s="32">
        <v>-39969.026238955921</v>
      </c>
      <c r="L143" s="32">
        <v>-196598.46464191499</v>
      </c>
      <c r="M143" s="32">
        <v>-149025.87678967</v>
      </c>
      <c r="N143" s="32">
        <v>-149.02587678967001</v>
      </c>
      <c r="O143" s="33"/>
    </row>
    <row r="144" spans="1:15" x14ac:dyDescent="0.2">
      <c r="A144" s="28">
        <v>925</v>
      </c>
      <c r="B144" s="29">
        <v>651.85</v>
      </c>
      <c r="C144" s="29" t="s">
        <v>176</v>
      </c>
      <c r="D144" s="29" t="s">
        <v>402</v>
      </c>
      <c r="E144" s="29" t="s">
        <v>177</v>
      </c>
      <c r="F144" s="29" t="s">
        <v>267</v>
      </c>
      <c r="G144" s="29">
        <v>-200450.86308507709</v>
      </c>
      <c r="H144" s="29" t="s">
        <v>640</v>
      </c>
      <c r="I144" s="29"/>
      <c r="J144" s="29"/>
      <c r="K144" s="29">
        <v>-41533.23626680579</v>
      </c>
      <c r="L144" s="29">
        <v>-202605.9053106338</v>
      </c>
      <c r="M144" s="29">
        <v>-144801.72071116421</v>
      </c>
      <c r="N144" s="29">
        <v>-144.80172071116419</v>
      </c>
      <c r="O144" s="30"/>
    </row>
    <row r="145" spans="1:15" x14ac:dyDescent="0.2">
      <c r="A145" s="31">
        <v>950</v>
      </c>
      <c r="B145" s="32">
        <v>676.85</v>
      </c>
      <c r="C145" s="32" t="s">
        <v>176</v>
      </c>
      <c r="D145" s="32" t="s">
        <v>402</v>
      </c>
      <c r="E145" s="32" t="s">
        <v>177</v>
      </c>
      <c r="F145" s="32" t="s">
        <v>267</v>
      </c>
      <c r="G145" s="32">
        <v>-201561.82450071661</v>
      </c>
      <c r="H145" s="32" t="s">
        <v>640</v>
      </c>
      <c r="I145" s="32"/>
      <c r="J145" s="32"/>
      <c r="K145" s="32">
        <v>-43116.53145504323</v>
      </c>
      <c r="L145" s="32">
        <v>-208636.66243571491</v>
      </c>
      <c r="M145" s="32">
        <v>-140589.78414119361</v>
      </c>
      <c r="N145" s="32">
        <v>-140.5897841411936</v>
      </c>
      <c r="O145" s="33"/>
    </row>
    <row r="146" spans="1:15" x14ac:dyDescent="0.2">
      <c r="A146" s="28">
        <v>975</v>
      </c>
      <c r="B146" s="29">
        <v>701.85</v>
      </c>
      <c r="C146" s="29" t="s">
        <v>176</v>
      </c>
      <c r="D146" s="29" t="s">
        <v>402</v>
      </c>
      <c r="E146" s="29" t="s">
        <v>177</v>
      </c>
      <c r="F146" s="29" t="s">
        <v>267</v>
      </c>
      <c r="G146" s="29">
        <v>-202689.51333199971</v>
      </c>
      <c r="H146" s="29" t="s">
        <v>640</v>
      </c>
      <c r="I146" s="29"/>
      <c r="J146" s="29"/>
      <c r="K146" s="29">
        <v>-44718.477914563919</v>
      </c>
      <c r="L146" s="29">
        <v>-214690.2091117684</v>
      </c>
      <c r="M146" s="29">
        <v>-136389.8123868641</v>
      </c>
      <c r="N146" s="29">
        <v>-136.38981238686409</v>
      </c>
      <c r="O146" s="30"/>
    </row>
    <row r="147" spans="1:15" x14ac:dyDescent="0.2">
      <c r="A147" s="31">
        <v>1000</v>
      </c>
      <c r="B147" s="32">
        <v>726.85</v>
      </c>
      <c r="C147" s="32" t="s">
        <v>176</v>
      </c>
      <c r="D147" s="32" t="s">
        <v>402</v>
      </c>
      <c r="E147" s="32" t="s">
        <v>177</v>
      </c>
      <c r="F147" s="32" t="s">
        <v>267</v>
      </c>
      <c r="G147" s="32">
        <v>-203833.563042033</v>
      </c>
      <c r="H147" s="32" t="s">
        <v>640</v>
      </c>
      <c r="I147" s="32"/>
      <c r="J147" s="32"/>
      <c r="K147" s="32">
        <v>-46338.66341131481</v>
      </c>
      <c r="L147" s="32">
        <v>-220766.04114120509</v>
      </c>
      <c r="M147" s="32">
        <v>-132201.56473250239</v>
      </c>
      <c r="N147" s="32">
        <v>-132.20156473250239</v>
      </c>
      <c r="O147" s="33"/>
    </row>
    <row r="148" spans="1:15" x14ac:dyDescent="0.2">
      <c r="A148" s="28">
        <v>1025</v>
      </c>
      <c r="B148" s="29">
        <v>751.85</v>
      </c>
      <c r="C148" s="29" t="s">
        <v>176</v>
      </c>
      <c r="D148" s="29" t="s">
        <v>402</v>
      </c>
      <c r="E148" s="29" t="s">
        <v>177</v>
      </c>
      <c r="F148" s="29" t="s">
        <v>267</v>
      </c>
      <c r="G148" s="29">
        <v>-204993.62491780269</v>
      </c>
      <c r="H148" s="29" t="s">
        <v>640</v>
      </c>
      <c r="I148" s="29"/>
      <c r="J148" s="29"/>
      <c r="K148" s="29">
        <v>-47976.695883677887</v>
      </c>
      <c r="L148" s="29">
        <v>-226863.67551499241</v>
      </c>
      <c r="M148" s="29">
        <v>-128024.81336672491</v>
      </c>
      <c r="N148" s="29">
        <v>-128.02481336672491</v>
      </c>
      <c r="O148" s="30"/>
    </row>
    <row r="149" spans="1:15" x14ac:dyDescent="0.2">
      <c r="A149" s="31">
        <v>1050</v>
      </c>
      <c r="B149" s="32">
        <v>776.85</v>
      </c>
      <c r="C149" s="32" t="s">
        <v>176</v>
      </c>
      <c r="D149" s="32" t="s">
        <v>402</v>
      </c>
      <c r="E149" s="32" t="s">
        <v>177</v>
      </c>
      <c r="F149" s="32" t="s">
        <v>267</v>
      </c>
      <c r="G149" s="32">
        <v>-206169.36681333659</v>
      </c>
      <c r="H149" s="32" t="s">
        <v>640</v>
      </c>
      <c r="I149" s="32"/>
      <c r="J149" s="32"/>
      <c r="K149" s="32">
        <v>-49632.202128356163</v>
      </c>
      <c r="L149" s="32">
        <v>-232982.6508510953</v>
      </c>
      <c r="M149" s="32">
        <v>-123859.34050469731</v>
      </c>
      <c r="N149" s="32">
        <v>-123.8593405046973</v>
      </c>
      <c r="O149" s="33"/>
    </row>
    <row r="150" spans="1:15" x14ac:dyDescent="0.2">
      <c r="A150" s="28">
        <v>1075</v>
      </c>
      <c r="B150" s="29">
        <v>801.85</v>
      </c>
      <c r="C150" s="29" t="s">
        <v>176</v>
      </c>
      <c r="D150" s="29" t="s">
        <v>402</v>
      </c>
      <c r="E150" s="29" t="s">
        <v>177</v>
      </c>
      <c r="F150" s="29" t="s">
        <v>267</v>
      </c>
      <c r="G150" s="29">
        <v>-207360.47200712201</v>
      </c>
      <c r="H150" s="29" t="s">
        <v>640</v>
      </c>
      <c r="I150" s="29"/>
      <c r="J150" s="29"/>
      <c r="K150" s="29">
        <v>-51304.826638688042</v>
      </c>
      <c r="L150" s="29">
        <v>-239122.52479410841</v>
      </c>
      <c r="M150" s="29">
        <v>-119704.9386838072</v>
      </c>
      <c r="N150" s="29">
        <v>-119.7049386838072</v>
      </c>
      <c r="O150" s="30"/>
    </row>
    <row r="151" spans="1:15" x14ac:dyDescent="0.2">
      <c r="A151" s="31">
        <v>1100</v>
      </c>
      <c r="B151" s="32">
        <v>826.85</v>
      </c>
      <c r="C151" s="32" t="s">
        <v>176</v>
      </c>
      <c r="D151" s="32" t="s">
        <v>402</v>
      </c>
      <c r="E151" s="32" t="s">
        <v>177</v>
      </c>
      <c r="F151" s="32" t="s">
        <v>267</v>
      </c>
      <c r="G151" s="32">
        <v>-208566.63816122891</v>
      </c>
      <c r="H151" s="32" t="s">
        <v>640</v>
      </c>
      <c r="I151" s="32"/>
      <c r="J151" s="32"/>
      <c r="K151" s="32">
        <v>-52994.230581280062</v>
      </c>
      <c r="L151" s="32">
        <v>-245282.87268568171</v>
      </c>
      <c r="M151" s="32">
        <v>-115561.4099055431</v>
      </c>
      <c r="N151" s="32">
        <v>-115.5614099055431</v>
      </c>
      <c r="O151" s="33"/>
    </row>
    <row r="152" spans="1:15" x14ac:dyDescent="0.2">
      <c r="A152" s="28">
        <v>1125</v>
      </c>
      <c r="B152" s="29">
        <v>851.85</v>
      </c>
      <c r="C152" s="29" t="s">
        <v>176</v>
      </c>
      <c r="D152" s="29" t="s">
        <v>402</v>
      </c>
      <c r="E152" s="29" t="s">
        <v>177</v>
      </c>
      <c r="F152" s="29" t="s">
        <v>267</v>
      </c>
      <c r="G152" s="29">
        <v>-209787.57637118379</v>
      </c>
      <c r="H152" s="29" t="s">
        <v>640</v>
      </c>
      <c r="I152" s="29"/>
      <c r="J152" s="29"/>
      <c r="K152" s="29">
        <v>-54700.090898376948</v>
      </c>
      <c r="L152" s="29">
        <v>-251463.28663008841</v>
      </c>
      <c r="M152" s="29">
        <v>-111428.5644846307</v>
      </c>
      <c r="N152" s="29">
        <v>-111.4285644846307</v>
      </c>
      <c r="O152" s="30"/>
    </row>
    <row r="153" spans="1:15" x14ac:dyDescent="0.2">
      <c r="A153" s="31">
        <v>1150</v>
      </c>
      <c r="B153" s="32">
        <v>876.85</v>
      </c>
      <c r="C153" s="32" t="s">
        <v>176</v>
      </c>
      <c r="D153" s="32" t="s">
        <v>402</v>
      </c>
      <c r="E153" s="32" t="s">
        <v>177</v>
      </c>
      <c r="F153" s="32" t="s">
        <v>267</v>
      </c>
      <c r="G153" s="32">
        <v>-211024.94593748069</v>
      </c>
      <c r="H153" s="32" t="s">
        <v>641</v>
      </c>
      <c r="I153" s="32"/>
      <c r="J153" s="32"/>
      <c r="K153" s="32">
        <v>-56422.099524574347</v>
      </c>
      <c r="L153" s="32">
        <v>-257663.37461407241</v>
      </c>
      <c r="M153" s="32">
        <v>-107306.22399863759</v>
      </c>
      <c r="N153" s="32">
        <v>-107.30622399863761</v>
      </c>
      <c r="O153" s="33"/>
    </row>
    <row r="154" spans="1:15" x14ac:dyDescent="0.2">
      <c r="A154" s="28">
        <v>1175</v>
      </c>
      <c r="B154" s="29">
        <v>901.85</v>
      </c>
      <c r="C154" s="29" t="s">
        <v>176</v>
      </c>
      <c r="D154" s="29" t="s">
        <v>402</v>
      </c>
      <c r="E154" s="29" t="s">
        <v>177</v>
      </c>
      <c r="F154" s="29" t="s">
        <v>267</v>
      </c>
      <c r="G154" s="29">
        <v>-212281.53433070509</v>
      </c>
      <c r="H154" s="29" t="s">
        <v>641</v>
      </c>
      <c r="I154" s="29"/>
      <c r="J154" s="29"/>
      <c r="K154" s="29">
        <v>-58159.96270739576</v>
      </c>
      <c r="L154" s="29">
        <v>-263882.75967895088</v>
      </c>
      <c r="M154" s="29">
        <v>-103194.218479652</v>
      </c>
      <c r="N154" s="29">
        <v>-103.19421847965199</v>
      </c>
      <c r="O154" s="30"/>
    </row>
    <row r="155" spans="1:15" x14ac:dyDescent="0.2">
      <c r="A155" s="31">
        <v>1200</v>
      </c>
      <c r="B155" s="32">
        <v>926.85</v>
      </c>
      <c r="C155" s="32" t="s">
        <v>176</v>
      </c>
      <c r="D155" s="32" t="s">
        <v>402</v>
      </c>
      <c r="E155" s="32" t="s">
        <v>177</v>
      </c>
      <c r="F155" s="32" t="s">
        <v>267</v>
      </c>
      <c r="G155" s="32">
        <v>-213552.0449063757</v>
      </c>
      <c r="H155" s="32" t="s">
        <v>641</v>
      </c>
      <c r="I155" s="32"/>
      <c r="J155" s="32"/>
      <c r="K155" s="32">
        <v>-59913.400421959333</v>
      </c>
      <c r="L155" s="32">
        <v>-270121.07914274721</v>
      </c>
      <c r="M155" s="32">
        <v>-99092.366003388772</v>
      </c>
      <c r="N155" s="32">
        <v>-99.092366003388776</v>
      </c>
      <c r="O155" s="33"/>
    </row>
    <row r="156" spans="1:15" x14ac:dyDescent="0.2">
      <c r="A156" s="28">
        <v>1225</v>
      </c>
      <c r="B156" s="29">
        <v>951.85</v>
      </c>
      <c r="C156" s="29" t="s">
        <v>176</v>
      </c>
      <c r="D156" s="29" t="s">
        <v>402</v>
      </c>
      <c r="E156" s="29" t="s">
        <v>177</v>
      </c>
      <c r="F156" s="29" t="s">
        <v>267</v>
      </c>
      <c r="G156" s="29">
        <v>-214836.22267796841</v>
      </c>
      <c r="H156" s="29" t="s">
        <v>641</v>
      </c>
      <c r="I156" s="29"/>
      <c r="J156" s="29"/>
      <c r="K156" s="29">
        <v>-61682.145870512803</v>
      </c>
      <c r="L156" s="29">
        <v>-276377.98387004982</v>
      </c>
      <c r="M156" s="29">
        <v>-95000.49920544168</v>
      </c>
      <c r="N156" s="29">
        <v>-95.000499205441685</v>
      </c>
      <c r="O156" s="30"/>
    </row>
    <row r="157" spans="1:15" x14ac:dyDescent="0.2">
      <c r="A157" s="31">
        <v>1250</v>
      </c>
      <c r="B157" s="32">
        <v>976.85</v>
      </c>
      <c r="C157" s="32" t="s">
        <v>176</v>
      </c>
      <c r="D157" s="32" t="s">
        <v>402</v>
      </c>
      <c r="E157" s="32" t="s">
        <v>177</v>
      </c>
      <c r="F157" s="32" t="s">
        <v>267</v>
      </c>
      <c r="G157" s="32">
        <v>-216133.82306562929</v>
      </c>
      <c r="H157" s="32" t="s">
        <v>641</v>
      </c>
      <c r="I157" s="32"/>
      <c r="J157" s="32"/>
      <c r="K157" s="32">
        <v>-63465.945058059449</v>
      </c>
      <c r="L157" s="32">
        <v>-282653.13758733071</v>
      </c>
      <c r="M157" s="32">
        <v>-90918.453682822874</v>
      </c>
      <c r="N157" s="32">
        <v>-90.918453682822872</v>
      </c>
      <c r="O157" s="33"/>
    </row>
    <row r="158" spans="1:15" x14ac:dyDescent="0.2">
      <c r="A158" s="28">
        <v>1275</v>
      </c>
      <c r="B158" s="29">
        <v>1001.85</v>
      </c>
      <c r="C158" s="29" t="s">
        <v>176</v>
      </c>
      <c r="D158" s="29" t="s">
        <v>402</v>
      </c>
      <c r="E158" s="29" t="s">
        <v>177</v>
      </c>
      <c r="F158" s="29" t="s">
        <v>267</v>
      </c>
      <c r="G158" s="29">
        <v>-217444.61143261861</v>
      </c>
      <c r="H158" s="29" t="s">
        <v>641</v>
      </c>
      <c r="I158" s="29"/>
      <c r="J158" s="29"/>
      <c r="K158" s="29">
        <v>-65264.544171524169</v>
      </c>
      <c r="L158" s="29">
        <v>-288946.21624154568</v>
      </c>
      <c r="M158" s="29">
        <v>-86846.09150286857</v>
      </c>
      <c r="N158" s="29">
        <v>-86.846091502868575</v>
      </c>
      <c r="O158" s="30"/>
    </row>
    <row r="159" spans="1:15" x14ac:dyDescent="0.2">
      <c r="A159" s="31">
        <v>1300</v>
      </c>
      <c r="B159" s="32">
        <v>1026.8499999999999</v>
      </c>
      <c r="C159" s="32" t="s">
        <v>176</v>
      </c>
      <c r="D159" s="32" t="s">
        <v>402</v>
      </c>
      <c r="E159" s="32" t="s">
        <v>177</v>
      </c>
      <c r="F159" s="32" t="s">
        <v>267</v>
      </c>
      <c r="G159" s="32">
        <v>-218768.362642792</v>
      </c>
      <c r="H159" s="32" t="s">
        <v>641</v>
      </c>
      <c r="I159" s="32"/>
      <c r="J159" s="32"/>
      <c r="K159" s="32">
        <v>-67077.644558497661</v>
      </c>
      <c r="L159" s="32">
        <v>-295256.90740000032</v>
      </c>
      <c r="M159" s="32">
        <v>-82783.389647304313</v>
      </c>
      <c r="N159" s="32">
        <v>-82.783389647304318</v>
      </c>
      <c r="O159" s="33"/>
    </row>
    <row r="160" spans="1:15" x14ac:dyDescent="0.2">
      <c r="A160" s="28">
        <v>1325</v>
      </c>
      <c r="B160" s="29">
        <v>1051.8499999999999</v>
      </c>
      <c r="C160" s="29" t="s">
        <v>176</v>
      </c>
      <c r="D160" s="29" t="s">
        <v>402</v>
      </c>
      <c r="E160" s="29" t="s">
        <v>177</v>
      </c>
      <c r="F160" s="29" t="s">
        <v>267</v>
      </c>
      <c r="G160" s="29">
        <v>-220104.86063881629</v>
      </c>
      <c r="H160" s="29" t="s">
        <v>641</v>
      </c>
      <c r="I160" s="29"/>
      <c r="J160" s="29"/>
      <c r="K160" s="29">
        <v>-68905.000731985638</v>
      </c>
      <c r="L160" s="29">
        <v>-301584.90968965553</v>
      </c>
      <c r="M160" s="29">
        <v>-78730.242524751928</v>
      </c>
      <c r="N160" s="29">
        <v>-78.73024252475193</v>
      </c>
      <c r="O160" s="30"/>
    </row>
    <row r="161" spans="1:15" x14ac:dyDescent="0.2">
      <c r="A161" s="31">
        <v>1350</v>
      </c>
      <c r="B161" s="32">
        <v>1076.8499999999999</v>
      </c>
      <c r="C161" s="32" t="s">
        <v>176</v>
      </c>
      <c r="D161" s="32" t="s">
        <v>402</v>
      </c>
      <c r="E161" s="32" t="s">
        <v>177</v>
      </c>
      <c r="F161" s="32" t="s">
        <v>267</v>
      </c>
      <c r="G161" s="32">
        <v>-221453.89804062861</v>
      </c>
      <c r="H161" s="32" t="s">
        <v>637</v>
      </c>
      <c r="I161" s="32"/>
      <c r="J161" s="32"/>
      <c r="K161" s="32">
        <v>-70746.383677897349</v>
      </c>
      <c r="L161" s="32">
        <v>-307929.93227426842</v>
      </c>
      <c r="M161" s="32">
        <v>-74686.533985739574</v>
      </c>
      <c r="N161" s="32">
        <v>-74.686533985739572</v>
      </c>
      <c r="O161" s="33"/>
    </row>
    <row r="162" spans="1:15" x14ac:dyDescent="0.2">
      <c r="A162" s="28">
        <v>1375</v>
      </c>
      <c r="B162" s="29">
        <v>1101.8499999999999</v>
      </c>
      <c r="C162" s="29" t="s">
        <v>176</v>
      </c>
      <c r="D162" s="29" t="s">
        <v>402</v>
      </c>
      <c r="E162" s="29" t="s">
        <v>177</v>
      </c>
      <c r="F162" s="29" t="s">
        <v>267</v>
      </c>
      <c r="G162" s="29">
        <v>-223028.26119614521</v>
      </c>
      <c r="H162" s="29" t="s">
        <v>639</v>
      </c>
      <c r="I162" s="29"/>
      <c r="J162" s="29"/>
      <c r="K162" s="29">
        <v>-72772.069487957226</v>
      </c>
      <c r="L162" s="29">
        <v>-314291.69436800532</v>
      </c>
      <c r="M162" s="29">
        <v>-71801.833177304827</v>
      </c>
      <c r="N162" s="29">
        <v>-71.801833177304829</v>
      </c>
      <c r="O162" s="30"/>
    </row>
    <row r="163" spans="1:15" x14ac:dyDescent="0.2">
      <c r="A163" s="31">
        <v>1400</v>
      </c>
      <c r="B163" s="32">
        <v>1126.8499999999999</v>
      </c>
      <c r="C163" s="32" t="s">
        <v>176</v>
      </c>
      <c r="D163" s="32" t="s">
        <v>402</v>
      </c>
      <c r="E163" s="32" t="s">
        <v>177</v>
      </c>
      <c r="F163" s="32" t="s">
        <v>267</v>
      </c>
      <c r="G163" s="32">
        <v>-224868.06509133411</v>
      </c>
      <c r="H163" s="32" t="s">
        <v>639</v>
      </c>
      <c r="I163" s="32"/>
      <c r="J163" s="32"/>
      <c r="K163" s="32">
        <v>-74885.755726166361</v>
      </c>
      <c r="L163" s="32">
        <v>-320669.92478441022</v>
      </c>
      <c r="M163" s="32">
        <v>-70550.312482750276</v>
      </c>
      <c r="N163" s="32">
        <v>-70.550312482750272</v>
      </c>
      <c r="O163" s="33"/>
    </row>
    <row r="164" spans="1:15" x14ac:dyDescent="0.2">
      <c r="A164" s="28">
        <v>1425</v>
      </c>
      <c r="B164" s="29">
        <v>1151.8499999999999</v>
      </c>
      <c r="C164" s="29" t="s">
        <v>176</v>
      </c>
      <c r="D164" s="29" t="s">
        <v>402</v>
      </c>
      <c r="E164" s="29" t="s">
        <v>177</v>
      </c>
      <c r="F164" s="29" t="s">
        <v>267</v>
      </c>
      <c r="G164" s="29">
        <v>-226720.25159023341</v>
      </c>
      <c r="H164" s="29" t="s">
        <v>639</v>
      </c>
      <c r="I164" s="29"/>
      <c r="J164" s="29"/>
      <c r="K164" s="29">
        <v>-77013.450591698143</v>
      </c>
      <c r="L164" s="29">
        <v>-327064.36151987902</v>
      </c>
      <c r="M164" s="29">
        <v>-69309.584706754889</v>
      </c>
      <c r="N164" s="29">
        <v>-69.30958470675489</v>
      </c>
      <c r="O164" s="30"/>
    </row>
    <row r="165" spans="1:15" x14ac:dyDescent="0.2">
      <c r="A165" s="31">
        <v>1450</v>
      </c>
      <c r="B165" s="32">
        <v>1176.8499999999999</v>
      </c>
      <c r="C165" s="32" t="s">
        <v>176</v>
      </c>
      <c r="D165" s="32" t="s">
        <v>402</v>
      </c>
      <c r="E165" s="32" t="s">
        <v>177</v>
      </c>
      <c r="F165" s="32" t="s">
        <v>267</v>
      </c>
      <c r="G165" s="32">
        <v>-228584.67352317559</v>
      </c>
      <c r="H165" s="32" t="s">
        <v>639</v>
      </c>
      <c r="I165" s="32"/>
      <c r="J165" s="32"/>
      <c r="K165" s="32">
        <v>-79154.908297424743</v>
      </c>
      <c r="L165" s="32">
        <v>-333474.75137103949</v>
      </c>
      <c r="M165" s="32">
        <v>-68079.848798476858</v>
      </c>
      <c r="N165" s="32">
        <v>-68.07984879847686</v>
      </c>
      <c r="O165" s="33"/>
    </row>
    <row r="166" spans="1:15" x14ac:dyDescent="0.2">
      <c r="A166" s="28">
        <v>1475</v>
      </c>
      <c r="B166" s="29">
        <v>1201.8499999999999</v>
      </c>
      <c r="C166" s="29" t="s">
        <v>176</v>
      </c>
      <c r="D166" s="29" t="s">
        <v>402</v>
      </c>
      <c r="E166" s="29" t="s">
        <v>177</v>
      </c>
      <c r="F166" s="29" t="s">
        <v>267</v>
      </c>
      <c r="G166" s="29">
        <v>-230461.1916887812</v>
      </c>
      <c r="H166" s="29" t="s">
        <v>639</v>
      </c>
      <c r="I166" s="29"/>
      <c r="J166" s="29"/>
      <c r="K166" s="29">
        <v>-81309.891532863461</v>
      </c>
      <c r="L166" s="29">
        <v>-339900.84958569548</v>
      </c>
      <c r="M166" s="29">
        <v>-66861.310683275806</v>
      </c>
      <c r="N166" s="29">
        <v>-66.861310683275804</v>
      </c>
      <c r="O166" s="30"/>
    </row>
    <row r="167" spans="1:15" x14ac:dyDescent="0.2">
      <c r="A167" s="31">
        <v>1500</v>
      </c>
      <c r="B167" s="32">
        <v>1226.8499999999999</v>
      </c>
      <c r="C167" s="32" t="s">
        <v>176</v>
      </c>
      <c r="D167" s="32" t="s">
        <v>402</v>
      </c>
      <c r="E167" s="32" t="s">
        <v>177</v>
      </c>
      <c r="F167" s="32" t="s">
        <v>267</v>
      </c>
      <c r="G167" s="32">
        <v>-232349.67649608641</v>
      </c>
      <c r="H167" s="32" t="s">
        <v>639</v>
      </c>
      <c r="I167" s="32"/>
      <c r="J167" s="32"/>
      <c r="K167" s="32">
        <v>-83478.171033076331</v>
      </c>
      <c r="L167" s="32">
        <v>-346342.4195472346</v>
      </c>
      <c r="M167" s="32">
        <v>-65654.196756371297</v>
      </c>
      <c r="N167" s="32">
        <v>-65.654196756371292</v>
      </c>
      <c r="O167" s="33"/>
    </row>
    <row r="168" spans="1:15" x14ac:dyDescent="0.2">
      <c r="A168" s="28">
        <v>1525</v>
      </c>
      <c r="B168" s="29">
        <v>1251.8499999999999</v>
      </c>
      <c r="C168" s="29" t="s">
        <v>176</v>
      </c>
      <c r="D168" s="29" t="s">
        <v>402</v>
      </c>
      <c r="E168" s="29" t="s">
        <v>177</v>
      </c>
      <c r="F168" s="29" t="s">
        <v>267</v>
      </c>
      <c r="G168" s="29">
        <v>-234250.009839607</v>
      </c>
      <c r="H168" s="29" t="s">
        <v>639</v>
      </c>
      <c r="I168" s="29"/>
      <c r="J168" s="29"/>
      <c r="K168" s="29">
        <v>-85659.525176316631</v>
      </c>
      <c r="L168" s="29">
        <v>-352799.23249264149</v>
      </c>
      <c r="M168" s="29">
        <v>-64458.76889066631</v>
      </c>
      <c r="N168" s="29">
        <v>-64.458768890666306</v>
      </c>
      <c r="O168" s="30"/>
    </row>
    <row r="169" spans="1:15" x14ac:dyDescent="0.2">
      <c r="A169" s="31">
        <v>1550</v>
      </c>
      <c r="B169" s="32">
        <v>1276.8499999999999</v>
      </c>
      <c r="C169" s="32" t="s">
        <v>176</v>
      </c>
      <c r="D169" s="32" t="s">
        <v>402</v>
      </c>
      <c r="E169" s="32" t="s">
        <v>177</v>
      </c>
      <c r="F169" s="32" t="s">
        <v>267</v>
      </c>
      <c r="G169" s="32">
        <v>-236162.08715553279</v>
      </c>
      <c r="H169" s="32" t="s">
        <v>639</v>
      </c>
      <c r="I169" s="32"/>
      <c r="J169" s="32"/>
      <c r="K169" s="32">
        <v>-87853.739608065473</v>
      </c>
      <c r="L169" s="32">
        <v>-359271.06726446608</v>
      </c>
      <c r="M169" s="32">
        <v>-63275.340599699179</v>
      </c>
      <c r="N169" s="32">
        <v>-63.275340599699177</v>
      </c>
      <c r="O169" s="33"/>
    </row>
    <row r="170" spans="1:15" x14ac:dyDescent="0.2">
      <c r="A170" s="28">
        <v>1575</v>
      </c>
      <c r="B170" s="29">
        <v>1301.8499999999999</v>
      </c>
      <c r="C170" s="29" t="s">
        <v>176</v>
      </c>
      <c r="D170" s="29" t="s">
        <v>402</v>
      </c>
      <c r="E170" s="29" t="s">
        <v>177</v>
      </c>
      <c r="F170" s="29" t="s">
        <v>267</v>
      </c>
      <c r="G170" s="29">
        <v>-238085.8195341095</v>
      </c>
      <c r="H170" s="29" t="s">
        <v>639</v>
      </c>
      <c r="I170" s="29"/>
      <c r="J170" s="29"/>
      <c r="K170" s="29">
        <v>-90060.60688932937</v>
      </c>
      <c r="L170" s="29">
        <v>-365757.71009730088</v>
      </c>
      <c r="M170" s="29">
        <v>-62104.293484522263</v>
      </c>
      <c r="N170" s="29">
        <v>-62.104293484522273</v>
      </c>
      <c r="O170" s="30"/>
    </row>
    <row r="171" spans="1:15" x14ac:dyDescent="0.2">
      <c r="A171" s="31">
        <v>1600</v>
      </c>
      <c r="B171" s="32">
        <v>1326.85</v>
      </c>
      <c r="C171" s="32" t="s">
        <v>176</v>
      </c>
      <c r="D171" s="32" t="s">
        <v>402</v>
      </c>
      <c r="E171" s="32" t="s">
        <v>177</v>
      </c>
      <c r="F171" s="32" t="s">
        <v>267</v>
      </c>
      <c r="G171" s="32">
        <v>-240021.13563053709</v>
      </c>
      <c r="H171" s="32" t="s">
        <v>639</v>
      </c>
      <c r="I171" s="32"/>
      <c r="J171" s="32"/>
      <c r="K171" s="32">
        <v>-92279.926167273312</v>
      </c>
      <c r="L171" s="32">
        <v>-372258.95443950017</v>
      </c>
      <c r="M171" s="32">
        <v>-60946.092164124129</v>
      </c>
      <c r="N171" s="32">
        <v>-60.946092164124131</v>
      </c>
      <c r="O171" s="33"/>
    </row>
    <row r="172" spans="1:15" x14ac:dyDescent="0.2">
      <c r="A172" s="28">
        <v>1625</v>
      </c>
      <c r="B172" s="29">
        <v>1351.85</v>
      </c>
      <c r="C172" s="29" t="s">
        <v>176</v>
      </c>
      <c r="D172" s="29" t="s">
        <v>402</v>
      </c>
      <c r="E172" s="29" t="s">
        <v>177</v>
      </c>
      <c r="F172" s="29" t="s">
        <v>267</v>
      </c>
      <c r="G172" s="29">
        <v>-241967.98290717279</v>
      </c>
      <c r="H172" s="29" t="s">
        <v>639</v>
      </c>
      <c r="I172" s="29"/>
      <c r="J172" s="29"/>
      <c r="K172" s="29">
        <v>-94511.502866443436</v>
      </c>
      <c r="L172" s="29">
        <v>-378774.60081102641</v>
      </c>
      <c r="M172" s="29">
        <v>-59801.294422126142</v>
      </c>
      <c r="N172" s="29">
        <v>-59.801294422126141</v>
      </c>
      <c r="O172" s="30"/>
    </row>
    <row r="173" spans="1:15" x14ac:dyDescent="0.2">
      <c r="A173" s="31">
        <v>1650</v>
      </c>
      <c r="B173" s="32">
        <v>1376.85</v>
      </c>
      <c r="C173" s="32" t="s">
        <v>176</v>
      </c>
      <c r="D173" s="32" t="s">
        <v>402</v>
      </c>
      <c r="E173" s="32" t="s">
        <v>177</v>
      </c>
      <c r="F173" s="32" t="s">
        <v>267</v>
      </c>
      <c r="G173" s="32">
        <v>-243926.3274814834</v>
      </c>
      <c r="H173" s="32" t="s">
        <v>639</v>
      </c>
      <c r="I173" s="32"/>
      <c r="J173" s="32"/>
      <c r="K173" s="32">
        <v>-96755.148398995414</v>
      </c>
      <c r="L173" s="32">
        <v>-385304.45669843513</v>
      </c>
      <c r="M173" s="32">
        <v>-58670.551494106418</v>
      </c>
      <c r="N173" s="32">
        <v>-58.670551494106419</v>
      </c>
      <c r="O173" s="33"/>
    </row>
    <row r="174" spans="1:15" x14ac:dyDescent="0.2">
      <c r="A174" s="28">
        <v>1675</v>
      </c>
      <c r="B174" s="29">
        <v>1401.85</v>
      </c>
      <c r="C174" s="29" t="s">
        <v>176</v>
      </c>
      <c r="D174" s="29" t="s">
        <v>402</v>
      </c>
      <c r="E174" s="29" t="s">
        <v>177</v>
      </c>
      <c r="F174" s="29" t="s">
        <v>267</v>
      </c>
      <c r="G174" s="29">
        <v>-245896.15107906569</v>
      </c>
      <c r="H174" s="29" t="s">
        <v>639</v>
      </c>
      <c r="I174" s="29"/>
      <c r="J174" s="29"/>
      <c r="K174" s="29">
        <v>-99010.679892488013</v>
      </c>
      <c r="L174" s="29">
        <v>-391848.33648811933</v>
      </c>
      <c r="M174" s="29">
        <v>-57554.594564945197</v>
      </c>
      <c r="N174" s="29">
        <v>-57.554594564945212</v>
      </c>
      <c r="O174" s="30"/>
    </row>
    <row r="175" spans="1:15" x14ac:dyDescent="0.2">
      <c r="A175" s="31">
        <v>1700</v>
      </c>
      <c r="B175" s="32">
        <v>1426.85</v>
      </c>
      <c r="C175" s="32" t="s">
        <v>176</v>
      </c>
      <c r="D175" s="32" t="s">
        <v>402</v>
      </c>
      <c r="E175" s="32" t="s">
        <v>177</v>
      </c>
      <c r="F175" s="32" t="s">
        <v>267</v>
      </c>
      <c r="G175" s="32">
        <v>-247877.4455412011</v>
      </c>
      <c r="H175" s="32" t="s">
        <v>639</v>
      </c>
      <c r="I175" s="32"/>
      <c r="J175" s="32"/>
      <c r="K175" s="32">
        <v>-101277.9199339312</v>
      </c>
      <c r="L175" s="32">
        <v>-398406.06143899402</v>
      </c>
      <c r="M175" s="32">
        <v>-56454.200894739013</v>
      </c>
      <c r="N175" s="32">
        <v>-56.45420089473901</v>
      </c>
      <c r="O175" s="33"/>
    </row>
    <row r="176" spans="1:15" x14ac:dyDescent="0.2">
      <c r="A176" s="28">
        <v>1725</v>
      </c>
      <c r="B176" s="29">
        <v>1451.85</v>
      </c>
      <c r="C176" s="29" t="s">
        <v>176</v>
      </c>
      <c r="D176" s="29" t="s">
        <v>402</v>
      </c>
      <c r="E176" s="29" t="s">
        <v>177</v>
      </c>
      <c r="F176" s="29" t="s">
        <v>267</v>
      </c>
      <c r="G176" s="29">
        <v>-249870.2000008444</v>
      </c>
      <c r="H176" s="29" t="s">
        <v>639</v>
      </c>
      <c r="I176" s="29"/>
      <c r="J176" s="29"/>
      <c r="K176" s="29">
        <v>-103556.69632889349</v>
      </c>
      <c r="L176" s="29">
        <v>-404977.45969586441</v>
      </c>
      <c r="M176" s="29">
        <v>-55370.168150172103</v>
      </c>
      <c r="N176" s="29">
        <v>-55.370168150172113</v>
      </c>
      <c r="O176" s="30"/>
    </row>
    <row r="177" spans="1:15" x14ac:dyDescent="0.2">
      <c r="A177" s="31">
        <v>1750</v>
      </c>
      <c r="B177" s="32">
        <v>1476.85</v>
      </c>
      <c r="C177" s="32" t="s">
        <v>176</v>
      </c>
      <c r="D177" s="32" t="s">
        <v>402</v>
      </c>
      <c r="E177" s="32" t="s">
        <v>177</v>
      </c>
      <c r="F177" s="32" t="s">
        <v>267</v>
      </c>
      <c r="G177" s="32">
        <v>-251874.5514248749</v>
      </c>
      <c r="H177" s="32" t="s">
        <v>401</v>
      </c>
      <c r="I177" s="32"/>
      <c r="J177" s="32"/>
      <c r="K177" s="32">
        <v>-105846.84187457481</v>
      </c>
      <c r="L177" s="32">
        <v>-411562.36634471471</v>
      </c>
      <c r="M177" s="32">
        <v>-54302.418121553033</v>
      </c>
      <c r="N177" s="32">
        <v>-54.302418121553018</v>
      </c>
      <c r="O177" s="33"/>
    </row>
    <row r="178" spans="1:15" x14ac:dyDescent="0.2">
      <c r="A178" s="28">
        <v>1775</v>
      </c>
      <c r="B178" s="29">
        <v>1501.85</v>
      </c>
      <c r="C178" s="29" t="s">
        <v>176</v>
      </c>
      <c r="D178" s="29" t="s">
        <v>402</v>
      </c>
      <c r="E178" s="29" t="s">
        <v>177</v>
      </c>
      <c r="F178" s="29" t="s">
        <v>267</v>
      </c>
      <c r="G178" s="29">
        <v>-253890.76817058251</v>
      </c>
      <c r="H178" s="29" t="s">
        <v>401</v>
      </c>
      <c r="I178" s="29"/>
      <c r="J178" s="29"/>
      <c r="K178" s="29">
        <v>-108148.1941458517</v>
      </c>
      <c r="L178" s="29">
        <v>-418160.62351116008</v>
      </c>
      <c r="M178" s="29">
        <v>-53249.419289316051</v>
      </c>
      <c r="N178" s="29">
        <v>-53.249419289316052</v>
      </c>
      <c r="O178" s="30"/>
    </row>
    <row r="179" spans="1:15" x14ac:dyDescent="0.2">
      <c r="A179" s="31">
        <v>1800</v>
      </c>
      <c r="B179" s="32">
        <v>1526.85</v>
      </c>
      <c r="C179" s="32" t="s">
        <v>176</v>
      </c>
      <c r="D179" s="32" t="s">
        <v>402</v>
      </c>
      <c r="E179" s="32" t="s">
        <v>177</v>
      </c>
      <c r="F179" s="32" t="s">
        <v>267</v>
      </c>
      <c r="G179" s="32">
        <v>-255918.2974852123</v>
      </c>
      <c r="H179" s="32" t="s">
        <v>401</v>
      </c>
      <c r="I179" s="32"/>
      <c r="J179" s="32"/>
      <c r="K179" s="32">
        <v>-110460.59529337561</v>
      </c>
      <c r="L179" s="32">
        <v>-424772.08050325222</v>
      </c>
      <c r="M179" s="32">
        <v>-52214.203866023803</v>
      </c>
      <c r="N179" s="32">
        <v>-52.214203866023801</v>
      </c>
      <c r="O179" s="33"/>
    </row>
    <row r="180" spans="1:15" x14ac:dyDescent="0.2">
      <c r="A180" s="28">
        <v>1825</v>
      </c>
      <c r="B180" s="29">
        <v>1551.85</v>
      </c>
      <c r="C180" s="29" t="s">
        <v>176</v>
      </c>
      <c r="D180" s="29" t="s">
        <v>402</v>
      </c>
      <c r="E180" s="29" t="s">
        <v>177</v>
      </c>
      <c r="F180" s="29" t="s">
        <v>267</v>
      </c>
      <c r="G180" s="29">
        <v>-257957.10816617031</v>
      </c>
      <c r="H180" s="29" t="s">
        <v>401</v>
      </c>
      <c r="I180" s="29"/>
      <c r="J180" s="29"/>
      <c r="K180" s="29">
        <v>-112783.8918528919</v>
      </c>
      <c r="L180" s="29">
        <v>-431396.5939997618</v>
      </c>
      <c r="M180" s="29">
        <v>-51197.319184474647</v>
      </c>
      <c r="N180" s="29">
        <v>-51.197319184474637</v>
      </c>
      <c r="O180" s="30"/>
    </row>
    <row r="181" spans="1:15" x14ac:dyDescent="0.2">
      <c r="A181" s="31">
        <v>1850</v>
      </c>
      <c r="B181" s="32">
        <v>1576.85</v>
      </c>
      <c r="C181" s="32" t="s">
        <v>176</v>
      </c>
      <c r="D181" s="32" t="s">
        <v>402</v>
      </c>
      <c r="E181" s="32" t="s">
        <v>177</v>
      </c>
      <c r="F181" s="32" t="s">
        <v>267</v>
      </c>
      <c r="G181" s="32">
        <v>-260007.1818209239</v>
      </c>
      <c r="H181" s="32" t="s">
        <v>401</v>
      </c>
      <c r="I181" s="32"/>
      <c r="J181" s="32"/>
      <c r="K181" s="32">
        <v>-115117.9345650079</v>
      </c>
      <c r="L181" s="32">
        <v>-438034.02828497061</v>
      </c>
      <c r="M181" s="32">
        <v>-50199.376928555081</v>
      </c>
      <c r="N181" s="32">
        <v>-50.199376928555083</v>
      </c>
      <c r="O181" s="33"/>
    </row>
    <row r="182" spans="1:15" x14ac:dyDescent="0.2">
      <c r="A182" s="28">
        <v>1875</v>
      </c>
      <c r="B182" s="29">
        <v>1601.85</v>
      </c>
      <c r="C182" s="29" t="s">
        <v>176</v>
      </c>
      <c r="D182" s="29" t="s">
        <v>402</v>
      </c>
      <c r="E182" s="29" t="s">
        <v>177</v>
      </c>
      <c r="F182" s="29" t="s">
        <v>267</v>
      </c>
      <c r="G182" s="29">
        <v>-262068.52401760171</v>
      </c>
      <c r="H182" s="29" t="s">
        <v>401</v>
      </c>
      <c r="I182" s="29"/>
      <c r="J182" s="29"/>
      <c r="K182" s="29">
        <v>-117462.57820470459</v>
      </c>
      <c r="L182" s="29">
        <v>-444684.25553088362</v>
      </c>
      <c r="M182" s="29">
        <v>-49221.131581596557</v>
      </c>
      <c r="N182" s="29">
        <v>-49.221131581596573</v>
      </c>
      <c r="O182" s="30"/>
    </row>
    <row r="183" spans="1:15" x14ac:dyDescent="0.2">
      <c r="A183" s="31">
        <v>1900</v>
      </c>
      <c r="B183" s="32">
        <v>1626.85</v>
      </c>
      <c r="C183" s="32" t="s">
        <v>176</v>
      </c>
      <c r="D183" s="32" t="s">
        <v>402</v>
      </c>
      <c r="E183" s="32" t="s">
        <v>177</v>
      </c>
      <c r="F183" s="32" t="s">
        <v>267</v>
      </c>
      <c r="G183" s="32">
        <v>-264141.17520182522</v>
      </c>
      <c r="H183" s="32" t="s">
        <v>401</v>
      </c>
      <c r="I183" s="32"/>
      <c r="J183" s="32"/>
      <c r="K183" s="32">
        <v>-119817.6814199426</v>
      </c>
      <c r="L183" s="32">
        <v>-451347.15612763382</v>
      </c>
      <c r="M183" s="32">
        <v>-48263.557155439397</v>
      </c>
      <c r="N183" s="32">
        <v>-48.263557155439401</v>
      </c>
      <c r="O183" s="33"/>
    </row>
    <row r="184" spans="1:15" x14ac:dyDescent="0.2">
      <c r="A184" s="28">
        <v>800</v>
      </c>
      <c r="B184" s="29">
        <v>526.85</v>
      </c>
      <c r="C184" s="29" t="s">
        <v>169</v>
      </c>
      <c r="D184" s="29" t="s">
        <v>424</v>
      </c>
      <c r="E184" s="29" t="s">
        <v>170</v>
      </c>
      <c r="F184" s="29" t="s">
        <v>425</v>
      </c>
      <c r="G184" s="29">
        <v>-222815.63195568931</v>
      </c>
      <c r="H184" s="29" t="s">
        <v>655</v>
      </c>
      <c r="I184" s="29" t="s">
        <v>656</v>
      </c>
      <c r="J184" s="29">
        <v>-222815.63195568931</v>
      </c>
      <c r="K184" s="29">
        <v>-33912.572992159046</v>
      </c>
      <c r="L184" s="29">
        <v>-172813.30445913019</v>
      </c>
      <c r="M184" s="29">
        <v>-96858.041901098099</v>
      </c>
      <c r="N184" s="29">
        <v>-96.858041901098105</v>
      </c>
      <c r="O184" s="30"/>
    </row>
    <row r="185" spans="1:15" x14ac:dyDescent="0.2">
      <c r="A185" s="31">
        <v>825</v>
      </c>
      <c r="B185" s="32">
        <v>551.85</v>
      </c>
      <c r="C185" s="32" t="s">
        <v>169</v>
      </c>
      <c r="D185" s="32" t="s">
        <v>424</v>
      </c>
      <c r="E185" s="32" t="s">
        <v>170</v>
      </c>
      <c r="F185" s="32" t="s">
        <v>425</v>
      </c>
      <c r="G185" s="32">
        <v>-223778.8964730039</v>
      </c>
      <c r="H185" s="32" t="s">
        <v>655</v>
      </c>
      <c r="I185" s="32" t="s">
        <v>656</v>
      </c>
      <c r="J185" s="32">
        <v>-223778.8964730039</v>
      </c>
      <c r="K185" s="32">
        <v>-35395.607383403403</v>
      </c>
      <c r="L185" s="32">
        <v>-178721.68953887449</v>
      </c>
      <c r="M185" s="32">
        <v>-94686.284814116312</v>
      </c>
      <c r="N185" s="32">
        <v>-94.686284814116306</v>
      </c>
      <c r="O185" s="33"/>
    </row>
    <row r="186" spans="1:15" x14ac:dyDescent="0.2">
      <c r="A186" s="28">
        <v>850</v>
      </c>
      <c r="B186" s="29">
        <v>576.85</v>
      </c>
      <c r="C186" s="29" t="s">
        <v>169</v>
      </c>
      <c r="D186" s="29" t="s">
        <v>424</v>
      </c>
      <c r="E186" s="29" t="s">
        <v>170</v>
      </c>
      <c r="F186" s="29" t="s">
        <v>425</v>
      </c>
      <c r="G186" s="29">
        <v>-224762.21477203499</v>
      </c>
      <c r="H186" s="29" t="s">
        <v>655</v>
      </c>
      <c r="I186" s="29" t="s">
        <v>656</v>
      </c>
      <c r="J186" s="29">
        <v>-224762.21477203511</v>
      </c>
      <c r="K186" s="29">
        <v>-36899.715722671717</v>
      </c>
      <c r="L186" s="29">
        <v>-184655.76456993731</v>
      </c>
      <c r="M186" s="29">
        <v>-92521.221475149738</v>
      </c>
      <c r="N186" s="29">
        <v>-92.521221475149744</v>
      </c>
      <c r="O186" s="30"/>
    </row>
    <row r="187" spans="1:15" x14ac:dyDescent="0.2">
      <c r="A187" s="31">
        <v>875</v>
      </c>
      <c r="B187" s="32">
        <v>601.85</v>
      </c>
      <c r="C187" s="32" t="s">
        <v>169</v>
      </c>
      <c r="D187" s="32" t="s">
        <v>424</v>
      </c>
      <c r="E187" s="32" t="s">
        <v>170</v>
      </c>
      <c r="F187" s="32" t="s">
        <v>425</v>
      </c>
      <c r="G187" s="32">
        <v>-225764.99396853411</v>
      </c>
      <c r="H187" s="32" t="s">
        <v>655</v>
      </c>
      <c r="I187" s="32" t="s">
        <v>656</v>
      </c>
      <c r="J187" s="32">
        <v>-225764.99396853411</v>
      </c>
      <c r="K187" s="32">
        <v>-38424.358585300193</v>
      </c>
      <c r="L187" s="32">
        <v>-190614.89178587479</v>
      </c>
      <c r="M187" s="32">
        <v>-90362.683948138729</v>
      </c>
      <c r="N187" s="32">
        <v>-90.362683948138724</v>
      </c>
      <c r="O187" s="33"/>
    </row>
    <row r="188" spans="1:15" x14ac:dyDescent="0.2">
      <c r="A188" s="28">
        <v>900</v>
      </c>
      <c r="B188" s="29">
        <v>626.85</v>
      </c>
      <c r="C188" s="29" t="s">
        <v>169</v>
      </c>
      <c r="D188" s="29" t="s">
        <v>424</v>
      </c>
      <c r="E188" s="29" t="s">
        <v>170</v>
      </c>
      <c r="F188" s="29" t="s">
        <v>425</v>
      </c>
      <c r="G188" s="29">
        <v>-226786.6768067056</v>
      </c>
      <c r="H188" s="29" t="s">
        <v>655</v>
      </c>
      <c r="I188" s="29" t="s">
        <v>656</v>
      </c>
      <c r="J188" s="29">
        <v>-226786.6768067056</v>
      </c>
      <c r="K188" s="29">
        <v>-39969.026238955921</v>
      </c>
      <c r="L188" s="29">
        <v>-196598.46464191499</v>
      </c>
      <c r="M188" s="29">
        <v>-88210.506084097782</v>
      </c>
      <c r="N188" s="29">
        <v>-88.210506084097787</v>
      </c>
      <c r="O188" s="30"/>
    </row>
    <row r="189" spans="1:15" x14ac:dyDescent="0.2">
      <c r="A189" s="31">
        <v>925</v>
      </c>
      <c r="B189" s="32">
        <v>651.85</v>
      </c>
      <c r="C189" s="32" t="s">
        <v>169</v>
      </c>
      <c r="D189" s="32" t="s">
        <v>424</v>
      </c>
      <c r="E189" s="32" t="s">
        <v>170</v>
      </c>
      <c r="F189" s="32" t="s">
        <v>425</v>
      </c>
      <c r="G189" s="32">
        <v>-227826.73850360059</v>
      </c>
      <c r="H189" s="32" t="s">
        <v>655</v>
      </c>
      <c r="I189" s="32" t="s">
        <v>656</v>
      </c>
      <c r="J189" s="32">
        <v>-227826.73850360059</v>
      </c>
      <c r="K189" s="32">
        <v>-41533.23626680579</v>
      </c>
      <c r="L189" s="32">
        <v>-202605.9053106338</v>
      </c>
      <c r="M189" s="32">
        <v>-86064.517212359002</v>
      </c>
      <c r="N189" s="32">
        <v>-86.064517212359007</v>
      </c>
      <c r="O189" s="33"/>
    </row>
    <row r="190" spans="1:15" x14ac:dyDescent="0.2">
      <c r="A190" s="28">
        <v>950</v>
      </c>
      <c r="B190" s="29">
        <v>676.85</v>
      </c>
      <c r="C190" s="29" t="s">
        <v>169</v>
      </c>
      <c r="D190" s="29" t="s">
        <v>424</v>
      </c>
      <c r="E190" s="29" t="s">
        <v>170</v>
      </c>
      <c r="F190" s="29" t="s">
        <v>425</v>
      </c>
      <c r="G190" s="29">
        <v>-228884.68395888619</v>
      </c>
      <c r="H190" s="29" t="s">
        <v>655</v>
      </c>
      <c r="I190" s="29" t="s">
        <v>656</v>
      </c>
      <c r="J190" s="29">
        <v>-228884.68395888619</v>
      </c>
      <c r="K190" s="29">
        <v>-43116.53145504323</v>
      </c>
      <c r="L190" s="29">
        <v>-208636.66243571491</v>
      </c>
      <c r="M190" s="29">
        <v>-83924.531287974445</v>
      </c>
      <c r="N190" s="29">
        <v>-83.924531287974446</v>
      </c>
      <c r="O190" s="30"/>
    </row>
    <row r="191" spans="1:15" x14ac:dyDescent="0.2">
      <c r="A191" s="31">
        <v>975</v>
      </c>
      <c r="B191" s="32">
        <v>701.85</v>
      </c>
      <c r="C191" s="32" t="s">
        <v>169</v>
      </c>
      <c r="D191" s="32" t="s">
        <v>424</v>
      </c>
      <c r="E191" s="32" t="s">
        <v>170</v>
      </c>
      <c r="F191" s="32" t="s">
        <v>425</v>
      </c>
      <c r="G191" s="32">
        <v>-229960.04527823679</v>
      </c>
      <c r="H191" s="32" t="s">
        <v>655</v>
      </c>
      <c r="I191" s="32" t="s">
        <v>656</v>
      </c>
      <c r="J191" s="32">
        <v>-229960.04527823679</v>
      </c>
      <c r="K191" s="32">
        <v>-44718.477914563919</v>
      </c>
      <c r="L191" s="32">
        <v>-214690.2091117684</v>
      </c>
      <c r="M191" s="32">
        <v>-81790.327521639178</v>
      </c>
      <c r="N191" s="32">
        <v>-81.790327521639171</v>
      </c>
      <c r="O191" s="33"/>
    </row>
    <row r="192" spans="1:15" x14ac:dyDescent="0.2">
      <c r="A192" s="28">
        <v>1000</v>
      </c>
      <c r="B192" s="29">
        <v>726.85</v>
      </c>
      <c r="C192" s="29" t="s">
        <v>169</v>
      </c>
      <c r="D192" s="29" t="s">
        <v>424</v>
      </c>
      <c r="E192" s="29" t="s">
        <v>170</v>
      </c>
      <c r="F192" s="29" t="s">
        <v>425</v>
      </c>
      <c r="G192" s="29">
        <v>-231052.37956718591</v>
      </c>
      <c r="H192" s="29" t="s">
        <v>655</v>
      </c>
      <c r="I192" s="29" t="s">
        <v>656</v>
      </c>
      <c r="J192" s="29">
        <v>-231052.37956718591</v>
      </c>
      <c r="K192" s="29">
        <v>-46338.66341131481</v>
      </c>
      <c r="L192" s="29">
        <v>-220766.04114120509</v>
      </c>
      <c r="M192" s="29">
        <v>-79661.614027354168</v>
      </c>
      <c r="N192" s="29">
        <v>-79.661614027354162</v>
      </c>
      <c r="O192" s="30"/>
    </row>
    <row r="193" spans="1:15" x14ac:dyDescent="0.2">
      <c r="A193" s="31">
        <v>1025</v>
      </c>
      <c r="B193" s="32">
        <v>751.85</v>
      </c>
      <c r="C193" s="32" t="s">
        <v>169</v>
      </c>
      <c r="D193" s="32" t="s">
        <v>424</v>
      </c>
      <c r="E193" s="32" t="s">
        <v>170</v>
      </c>
      <c r="F193" s="32" t="s">
        <v>425</v>
      </c>
      <c r="G193" s="32">
        <v>-232161.26695925469</v>
      </c>
      <c r="H193" s="32" t="s">
        <v>661</v>
      </c>
      <c r="I193" s="32" t="s">
        <v>656</v>
      </c>
      <c r="J193" s="32">
        <v>-232161.26695925469</v>
      </c>
      <c r="K193" s="32">
        <v>-47976.695883677887</v>
      </c>
      <c r="L193" s="32">
        <v>-226863.67551499241</v>
      </c>
      <c r="M193" s="32">
        <v>-77537.947450513253</v>
      </c>
      <c r="N193" s="32">
        <v>-77.537947450513258</v>
      </c>
      <c r="O193" s="33"/>
    </row>
    <row r="194" spans="1:15" x14ac:dyDescent="0.2">
      <c r="A194" s="28">
        <v>1050</v>
      </c>
      <c r="B194" s="29">
        <v>776.85</v>
      </c>
      <c r="C194" s="29" t="s">
        <v>169</v>
      </c>
      <c r="D194" s="29" t="s">
        <v>424</v>
      </c>
      <c r="E194" s="29" t="s">
        <v>170</v>
      </c>
      <c r="F194" s="29" t="s">
        <v>425</v>
      </c>
      <c r="G194" s="29">
        <v>-233286.30884785581</v>
      </c>
      <c r="H194" s="29" t="s">
        <v>657</v>
      </c>
      <c r="I194" s="29" t="s">
        <v>656</v>
      </c>
      <c r="J194" s="29">
        <v>-233286.30884785581</v>
      </c>
      <c r="K194" s="29">
        <v>-49632.202128356163</v>
      </c>
      <c r="L194" s="29">
        <v>-232982.6508510953</v>
      </c>
      <c r="M194" s="29">
        <v>-75419.088266997132</v>
      </c>
      <c r="N194" s="29">
        <v>-75.419088266997136</v>
      </c>
      <c r="O194" s="30"/>
    </row>
    <row r="195" spans="1:15" x14ac:dyDescent="0.2">
      <c r="A195" s="31">
        <v>1075</v>
      </c>
      <c r="B195" s="32">
        <v>801.85</v>
      </c>
      <c r="C195" s="32" t="s">
        <v>169</v>
      </c>
      <c r="D195" s="32" t="s">
        <v>424</v>
      </c>
      <c r="E195" s="32" t="s">
        <v>170</v>
      </c>
      <c r="F195" s="32" t="s">
        <v>425</v>
      </c>
      <c r="G195" s="32">
        <v>-234427.126296142</v>
      </c>
      <c r="H195" s="32" t="s">
        <v>656</v>
      </c>
      <c r="I195" s="32" t="s">
        <v>656</v>
      </c>
      <c r="J195" s="32">
        <v>-234427.126296142</v>
      </c>
      <c r="K195" s="32">
        <v>-51304.826638688042</v>
      </c>
      <c r="L195" s="32">
        <v>-239122.52479410841</v>
      </c>
      <c r="M195" s="32">
        <v>-73305.701158959651</v>
      </c>
      <c r="N195" s="32">
        <v>-73.30570115895965</v>
      </c>
      <c r="O195" s="33"/>
    </row>
    <row r="196" spans="1:15" x14ac:dyDescent="0.2">
      <c r="A196" s="28">
        <v>1100</v>
      </c>
      <c r="B196" s="29">
        <v>826.85</v>
      </c>
      <c r="C196" s="29" t="s">
        <v>169</v>
      </c>
      <c r="D196" s="29" t="s">
        <v>424</v>
      </c>
      <c r="E196" s="29" t="s">
        <v>170</v>
      </c>
      <c r="F196" s="29" t="s">
        <v>425</v>
      </c>
      <c r="G196" s="29">
        <v>-235583.3586028197</v>
      </c>
      <c r="H196" s="29" t="s">
        <v>656</v>
      </c>
      <c r="I196" s="29" t="s">
        <v>656</v>
      </c>
      <c r="J196" s="29">
        <v>-235583.3586028197</v>
      </c>
      <c r="K196" s="29">
        <v>-52994.230581280062</v>
      </c>
      <c r="L196" s="29">
        <v>-245282.87268568171</v>
      </c>
      <c r="M196" s="29">
        <v>-71197.753136759158</v>
      </c>
      <c r="N196" s="29">
        <v>-71.197753136759161</v>
      </c>
      <c r="O196" s="30"/>
    </row>
    <row r="197" spans="1:15" x14ac:dyDescent="0.2">
      <c r="A197" s="31">
        <v>1125</v>
      </c>
      <c r="B197" s="32">
        <v>851.85</v>
      </c>
      <c r="C197" s="32" t="s">
        <v>169</v>
      </c>
      <c r="D197" s="32" t="s">
        <v>424</v>
      </c>
      <c r="E197" s="32" t="s">
        <v>170</v>
      </c>
      <c r="F197" s="32" t="s">
        <v>425</v>
      </c>
      <c r="G197" s="32">
        <v>-236754.66200514339</v>
      </c>
      <c r="H197" s="32" t="s">
        <v>657</v>
      </c>
      <c r="I197" s="32" t="s">
        <v>656</v>
      </c>
      <c r="J197" s="32">
        <v>-236754.66200514339</v>
      </c>
      <c r="K197" s="32">
        <v>-54700.090898376948</v>
      </c>
      <c r="L197" s="32">
        <v>-251463.28663008841</v>
      </c>
      <c r="M197" s="32">
        <v>-69095.149337124312</v>
      </c>
      <c r="N197" s="32">
        <v>-69.095149337124312</v>
      </c>
      <c r="O197" s="33"/>
    </row>
    <row r="198" spans="1:15" x14ac:dyDescent="0.2">
      <c r="A198" s="28">
        <v>1150</v>
      </c>
      <c r="B198" s="29">
        <v>876.85</v>
      </c>
      <c r="C198" s="29" t="s">
        <v>169</v>
      </c>
      <c r="D198" s="29" t="s">
        <v>424</v>
      </c>
      <c r="E198" s="29" t="s">
        <v>170</v>
      </c>
      <c r="F198" s="29" t="s">
        <v>425</v>
      </c>
      <c r="G198" s="29">
        <v>-237940.7085029702</v>
      </c>
      <c r="H198" s="29" t="s">
        <v>656</v>
      </c>
      <c r="I198" s="29" t="s">
        <v>656</v>
      </c>
      <c r="J198" s="29">
        <v>-237940.7085029702</v>
      </c>
      <c r="K198" s="29">
        <v>-56422.099524574347</v>
      </c>
      <c r="L198" s="29">
        <v>-257663.37461407241</v>
      </c>
      <c r="M198" s="29">
        <v>-66997.798493478447</v>
      </c>
      <c r="N198" s="29">
        <v>-66.997798493478442</v>
      </c>
      <c r="O198" s="30"/>
    </row>
    <row r="199" spans="1:15" x14ac:dyDescent="0.2">
      <c r="A199" s="31">
        <v>1175</v>
      </c>
      <c r="B199" s="32">
        <v>901.85</v>
      </c>
      <c r="C199" s="32" t="s">
        <v>169</v>
      </c>
      <c r="D199" s="32" t="s">
        <v>424</v>
      </c>
      <c r="E199" s="32" t="s">
        <v>170</v>
      </c>
      <c r="F199" s="32" t="s">
        <v>425</v>
      </c>
      <c r="G199" s="32">
        <v>-239141.1847899885</v>
      </c>
      <c r="H199" s="32" t="s">
        <v>656</v>
      </c>
      <c r="I199" s="32" t="s">
        <v>656</v>
      </c>
      <c r="J199" s="32">
        <v>-239141.1847899885</v>
      </c>
      <c r="K199" s="32">
        <v>-58159.96270739576</v>
      </c>
      <c r="L199" s="32">
        <v>-263882.75967895088</v>
      </c>
      <c r="M199" s="32">
        <v>-64905.612392212963</v>
      </c>
      <c r="N199" s="32">
        <v>-64.905612392212959</v>
      </c>
      <c r="O199" s="33"/>
    </row>
    <row r="200" spans="1:15" x14ac:dyDescent="0.2">
      <c r="A200" s="28">
        <v>1200</v>
      </c>
      <c r="B200" s="29">
        <v>926.85</v>
      </c>
      <c r="C200" s="29" t="s">
        <v>169</v>
      </c>
      <c r="D200" s="29" t="s">
        <v>424</v>
      </c>
      <c r="E200" s="29" t="s">
        <v>170</v>
      </c>
      <c r="F200" s="29" t="s">
        <v>425</v>
      </c>
      <c r="G200" s="29">
        <v>-240355.79128010871</v>
      </c>
      <c r="H200" s="29" t="s">
        <v>656</v>
      </c>
      <c r="I200" s="29" t="s">
        <v>656</v>
      </c>
      <c r="J200" s="29">
        <v>-240355.79128010871</v>
      </c>
      <c r="K200" s="29">
        <v>-59913.400421959333</v>
      </c>
      <c r="L200" s="29">
        <v>-270121.07914274721</v>
      </c>
      <c r="M200" s="29">
        <v>-62818.505339564057</v>
      </c>
      <c r="N200" s="29">
        <v>-62.818505339564062</v>
      </c>
      <c r="O200" s="30"/>
    </row>
    <row r="201" spans="1:15" x14ac:dyDescent="0.2">
      <c r="A201" s="31">
        <v>1225</v>
      </c>
      <c r="B201" s="32">
        <v>951.85</v>
      </c>
      <c r="C201" s="32" t="s">
        <v>169</v>
      </c>
      <c r="D201" s="32" t="s">
        <v>424</v>
      </c>
      <c r="E201" s="32" t="s">
        <v>170</v>
      </c>
      <c r="F201" s="32" t="s">
        <v>425</v>
      </c>
      <c r="G201" s="32">
        <v>-241584.2412185946</v>
      </c>
      <c r="H201" s="32" t="s">
        <v>656</v>
      </c>
      <c r="I201" s="32" t="s">
        <v>656</v>
      </c>
      <c r="J201" s="32">
        <v>-241584.2412185946</v>
      </c>
      <c r="K201" s="32">
        <v>-61682.145870512803</v>
      </c>
      <c r="L201" s="32">
        <v>-276377.98387004982</v>
      </c>
      <c r="M201" s="32">
        <v>-60736.393637143083</v>
      </c>
      <c r="N201" s="32">
        <v>-60.736393637143067</v>
      </c>
      <c r="O201" s="33"/>
    </row>
    <row r="202" spans="1:15" x14ac:dyDescent="0.2">
      <c r="A202" s="28">
        <v>1250</v>
      </c>
      <c r="B202" s="29">
        <v>976.85</v>
      </c>
      <c r="C202" s="29" t="s">
        <v>169</v>
      </c>
      <c r="D202" s="29" t="s">
        <v>424</v>
      </c>
      <c r="E202" s="29" t="s">
        <v>170</v>
      </c>
      <c r="F202" s="29" t="s">
        <v>425</v>
      </c>
      <c r="G202" s="29">
        <v>-242826.25986886129</v>
      </c>
      <c r="H202" s="29" t="s">
        <v>656</v>
      </c>
      <c r="I202" s="29" t="s">
        <v>656</v>
      </c>
      <c r="J202" s="29">
        <v>-242826.25986886141</v>
      </c>
      <c r="K202" s="29">
        <v>-63465.945058059449</v>
      </c>
      <c r="L202" s="29">
        <v>-282653.13758733071</v>
      </c>
      <c r="M202" s="29">
        <v>-58659.195065001717</v>
      </c>
      <c r="N202" s="29">
        <v>-58.659195065001732</v>
      </c>
      <c r="O202" s="30"/>
    </row>
    <row r="203" spans="1:15" x14ac:dyDescent="0.2">
      <c r="A203" s="31">
        <v>1275</v>
      </c>
      <c r="B203" s="32">
        <v>1001.85</v>
      </c>
      <c r="C203" s="32" t="s">
        <v>169</v>
      </c>
      <c r="D203" s="32" t="s">
        <v>424</v>
      </c>
      <c r="E203" s="32" t="s">
        <v>170</v>
      </c>
      <c r="F203" s="32" t="s">
        <v>425</v>
      </c>
      <c r="G203" s="32">
        <v>-244081.5837670083</v>
      </c>
      <c r="H203" s="32" t="s">
        <v>656</v>
      </c>
      <c r="I203" s="32" t="s">
        <v>656</v>
      </c>
      <c r="J203" s="32">
        <v>-244081.5837670083</v>
      </c>
      <c r="K203" s="32">
        <v>-65264.544171524169</v>
      </c>
      <c r="L203" s="32">
        <v>-288946.21624154568</v>
      </c>
      <c r="M203" s="32">
        <v>-56586.840636059867</v>
      </c>
      <c r="N203" s="32">
        <v>-56.586840636059883</v>
      </c>
      <c r="O203" s="33"/>
    </row>
    <row r="204" spans="1:15" x14ac:dyDescent="0.2">
      <c r="A204" s="28">
        <v>1300</v>
      </c>
      <c r="B204" s="29">
        <v>1026.8499999999999</v>
      </c>
      <c r="C204" s="29" t="s">
        <v>169</v>
      </c>
      <c r="D204" s="29" t="s">
        <v>424</v>
      </c>
      <c r="E204" s="29" t="s">
        <v>170</v>
      </c>
      <c r="F204" s="29" t="s">
        <v>425</v>
      </c>
      <c r="G204" s="29">
        <v>-245349.96003714309</v>
      </c>
      <c r="H204" s="29" t="s">
        <v>658</v>
      </c>
      <c r="I204" s="29" t="s">
        <v>656</v>
      </c>
      <c r="J204" s="29">
        <v>-245349.96003714309</v>
      </c>
      <c r="K204" s="29">
        <v>-67077.644558497661</v>
      </c>
      <c r="L204" s="29">
        <v>-295256.90740000032</v>
      </c>
      <c r="M204" s="29">
        <v>-54519.318818097701</v>
      </c>
      <c r="N204" s="29">
        <v>-54.519318818097702</v>
      </c>
      <c r="O204" s="30"/>
    </row>
    <row r="205" spans="1:15" x14ac:dyDescent="0.2">
      <c r="A205" s="31">
        <v>1325</v>
      </c>
      <c r="B205" s="32">
        <v>1051.8499999999999</v>
      </c>
      <c r="C205" s="32" t="s">
        <v>169</v>
      </c>
      <c r="D205" s="32" t="s">
        <v>424</v>
      </c>
      <c r="E205" s="32" t="s">
        <v>170</v>
      </c>
      <c r="F205" s="32" t="s">
        <v>425</v>
      </c>
      <c r="G205" s="32">
        <v>-246716.5259392951</v>
      </c>
      <c r="H205" s="32" t="s">
        <v>390</v>
      </c>
      <c r="I205" s="32"/>
      <c r="J205" s="32"/>
      <c r="K205" s="32">
        <v>-68905.000731985638</v>
      </c>
      <c r="L205" s="32">
        <v>-301584.90968965553</v>
      </c>
      <c r="M205" s="32">
        <v>-53054.238035293987</v>
      </c>
      <c r="N205" s="32">
        <v>-53.054238035293992</v>
      </c>
      <c r="O205" s="33"/>
    </row>
    <row r="206" spans="1:15" x14ac:dyDescent="0.2">
      <c r="A206" s="28">
        <v>1350</v>
      </c>
      <c r="B206" s="29">
        <v>1076.8499999999999</v>
      </c>
      <c r="C206" s="29" t="s">
        <v>169</v>
      </c>
      <c r="D206" s="29" t="s">
        <v>424</v>
      </c>
      <c r="E206" s="29" t="s">
        <v>170</v>
      </c>
      <c r="F206" s="29" t="s">
        <v>425</v>
      </c>
      <c r="G206" s="29">
        <v>-248297.82874989821</v>
      </c>
      <c r="H206" s="29" t="s">
        <v>390</v>
      </c>
      <c r="I206" s="29"/>
      <c r="J206" s="29"/>
      <c r="K206" s="29">
        <v>-70746.383677897349</v>
      </c>
      <c r="L206" s="29">
        <v>-307929.93227426842</v>
      </c>
      <c r="M206" s="29">
        <v>-53009.005903828191</v>
      </c>
      <c r="N206" s="29">
        <v>-53.009005903828189</v>
      </c>
      <c r="O206" s="30"/>
    </row>
    <row r="207" spans="1:15" x14ac:dyDescent="0.2">
      <c r="A207" s="31">
        <v>1375</v>
      </c>
      <c r="B207" s="32">
        <v>1101.8499999999999</v>
      </c>
      <c r="C207" s="32" t="s">
        <v>169</v>
      </c>
      <c r="D207" s="32" t="s">
        <v>424</v>
      </c>
      <c r="E207" s="32" t="s">
        <v>170</v>
      </c>
      <c r="F207" s="32" t="s">
        <v>425</v>
      </c>
      <c r="G207" s="32">
        <v>-249890.6950815506</v>
      </c>
      <c r="H207" s="32" t="s">
        <v>390</v>
      </c>
      <c r="I207" s="32"/>
      <c r="J207" s="32"/>
      <c r="K207" s="32">
        <v>-72772.069487957226</v>
      </c>
      <c r="L207" s="32">
        <v>-314291.69436800532</v>
      </c>
      <c r="M207" s="32">
        <v>-52792.428953492781</v>
      </c>
      <c r="N207" s="32">
        <v>-52.792428953492781</v>
      </c>
      <c r="O207" s="33"/>
    </row>
    <row r="208" spans="1:15" x14ac:dyDescent="0.2">
      <c r="A208" s="28">
        <v>1400</v>
      </c>
      <c r="B208" s="29">
        <v>1126.8499999999999</v>
      </c>
      <c r="C208" s="29" t="s">
        <v>169</v>
      </c>
      <c r="D208" s="29" t="s">
        <v>424</v>
      </c>
      <c r="E208" s="29" t="s">
        <v>170</v>
      </c>
      <c r="F208" s="29" t="s">
        <v>425</v>
      </c>
      <c r="G208" s="29">
        <v>-251494.92258262291</v>
      </c>
      <c r="H208" s="29" t="s">
        <v>390</v>
      </c>
      <c r="I208" s="29"/>
      <c r="J208" s="29"/>
      <c r="K208" s="29">
        <v>-74885.755726166361</v>
      </c>
      <c r="L208" s="29">
        <v>-320669.92478441022</v>
      </c>
      <c r="M208" s="29">
        <v>-52500.641035510933</v>
      </c>
      <c r="N208" s="29">
        <v>-52.500641035510917</v>
      </c>
      <c r="O208" s="30"/>
    </row>
    <row r="209" spans="1:15" x14ac:dyDescent="0.2">
      <c r="A209" s="31">
        <v>1425</v>
      </c>
      <c r="B209" s="32">
        <v>1151.8499999999999</v>
      </c>
      <c r="C209" s="32" t="s">
        <v>169</v>
      </c>
      <c r="D209" s="32" t="s">
        <v>424</v>
      </c>
      <c r="E209" s="32" t="s">
        <v>170</v>
      </c>
      <c r="F209" s="32" t="s">
        <v>425</v>
      </c>
      <c r="G209" s="32">
        <v>-253110.3163296695</v>
      </c>
      <c r="H209" s="32" t="s">
        <v>390</v>
      </c>
      <c r="I209" s="32"/>
      <c r="J209" s="32"/>
      <c r="K209" s="32">
        <v>-77013.450591698143</v>
      </c>
      <c r="L209" s="32">
        <v>-327064.36151987902</v>
      </c>
      <c r="M209" s="32">
        <v>-52207.471565847052</v>
      </c>
      <c r="N209" s="32">
        <v>-52.207471565847051</v>
      </c>
      <c r="O209" s="33"/>
    </row>
    <row r="210" spans="1:15" x14ac:dyDescent="0.2">
      <c r="A210" s="28">
        <v>1450</v>
      </c>
      <c r="B210" s="29">
        <v>1176.8499999999999</v>
      </c>
      <c r="C210" s="29" t="s">
        <v>169</v>
      </c>
      <c r="D210" s="29" t="s">
        <v>424</v>
      </c>
      <c r="E210" s="29" t="s">
        <v>170</v>
      </c>
      <c r="F210" s="29" t="s">
        <v>425</v>
      </c>
      <c r="G210" s="29">
        <v>-254736.68846159091</v>
      </c>
      <c r="H210" s="29" t="s">
        <v>390</v>
      </c>
      <c r="I210" s="29"/>
      <c r="J210" s="29"/>
      <c r="K210" s="29">
        <v>-79154.908297424743</v>
      </c>
      <c r="L210" s="29">
        <v>-333474.75137103949</v>
      </c>
      <c r="M210" s="29">
        <v>-51913.010046443902</v>
      </c>
      <c r="N210" s="29">
        <v>-51.913010046443901</v>
      </c>
      <c r="O210" s="30"/>
    </row>
    <row r="211" spans="1:15" x14ac:dyDescent="0.2">
      <c r="A211" s="31">
        <v>1475</v>
      </c>
      <c r="B211" s="32">
        <v>1201.8499999999999</v>
      </c>
      <c r="C211" s="32" t="s">
        <v>169</v>
      </c>
      <c r="D211" s="32" t="s">
        <v>424</v>
      </c>
      <c r="E211" s="32" t="s">
        <v>170</v>
      </c>
      <c r="F211" s="32" t="s">
        <v>425</v>
      </c>
      <c r="G211" s="32">
        <v>-256373.8578726647</v>
      </c>
      <c r="H211" s="32" t="s">
        <v>390</v>
      </c>
      <c r="I211" s="32"/>
      <c r="J211" s="32"/>
      <c r="K211" s="32">
        <v>-81309.891532863461</v>
      </c>
      <c r="L211" s="32">
        <v>-339900.84958569548</v>
      </c>
      <c r="M211" s="32">
        <v>-51617.343732143287</v>
      </c>
      <c r="N211" s="32">
        <v>-51.61734373214329</v>
      </c>
      <c r="O211" s="33"/>
    </row>
    <row r="212" spans="1:15" x14ac:dyDescent="0.2">
      <c r="A212" s="28">
        <v>1500</v>
      </c>
      <c r="B212" s="29">
        <v>1226.8499999999999</v>
      </c>
      <c r="C212" s="29" t="s">
        <v>169</v>
      </c>
      <c r="D212" s="29" t="s">
        <v>424</v>
      </c>
      <c r="E212" s="29" t="s">
        <v>170</v>
      </c>
      <c r="F212" s="29" t="s">
        <v>425</v>
      </c>
      <c r="G212" s="29">
        <v>-258021.64997058499</v>
      </c>
      <c r="H212" s="29" t="s">
        <v>390</v>
      </c>
      <c r="I212" s="29"/>
      <c r="J212" s="29"/>
      <c r="K212" s="29">
        <v>-83478.171033076331</v>
      </c>
      <c r="L212" s="29">
        <v>-346342.4195472346</v>
      </c>
      <c r="M212" s="29">
        <v>-51320.558479632018</v>
      </c>
      <c r="N212" s="29">
        <v>-51.32055847963202</v>
      </c>
      <c r="O212" s="30"/>
    </row>
    <row r="213" spans="1:15" x14ac:dyDescent="0.2">
      <c r="A213" s="31">
        <v>1525</v>
      </c>
      <c r="B213" s="32">
        <v>1251.8499999999999</v>
      </c>
      <c r="C213" s="32" t="s">
        <v>169</v>
      </c>
      <c r="D213" s="32" t="s">
        <v>424</v>
      </c>
      <c r="E213" s="32" t="s">
        <v>170</v>
      </c>
      <c r="F213" s="32" t="s">
        <v>425</v>
      </c>
      <c r="G213" s="32">
        <v>-259679.89650815309</v>
      </c>
      <c r="H213" s="32" t="s">
        <v>390</v>
      </c>
      <c r="I213" s="32"/>
      <c r="J213" s="32"/>
      <c r="K213" s="32">
        <v>-85659.525176316631</v>
      </c>
      <c r="L213" s="32">
        <v>-352799.23249264149</v>
      </c>
      <c r="M213" s="32">
        <v>-51022.739929205272</v>
      </c>
      <c r="N213" s="32">
        <v>-51.022739929205272</v>
      </c>
      <c r="O213" s="33"/>
    </row>
    <row r="214" spans="1:15" x14ac:dyDescent="0.2">
      <c r="A214" s="28">
        <v>1550</v>
      </c>
      <c r="B214" s="29">
        <v>1276.8499999999999</v>
      </c>
      <c r="C214" s="29" t="s">
        <v>169</v>
      </c>
      <c r="D214" s="29" t="s">
        <v>424</v>
      </c>
      <c r="E214" s="29" t="s">
        <v>170</v>
      </c>
      <c r="F214" s="29" t="s">
        <v>425</v>
      </c>
      <c r="G214" s="29">
        <v>-261348.435500141</v>
      </c>
      <c r="H214" s="29" t="s">
        <v>390</v>
      </c>
      <c r="I214" s="29"/>
      <c r="J214" s="29"/>
      <c r="K214" s="29">
        <v>-87853.739608065473</v>
      </c>
      <c r="L214" s="29">
        <v>-359271.06726446608</v>
      </c>
      <c r="M214" s="29">
        <v>-50723.975114004446</v>
      </c>
      <c r="N214" s="29">
        <v>-50.723975114004453</v>
      </c>
      <c r="O214" s="30"/>
    </row>
    <row r="215" spans="1:15" x14ac:dyDescent="0.2">
      <c r="A215" s="31">
        <v>1575</v>
      </c>
      <c r="B215" s="32">
        <v>1301.8499999999999</v>
      </c>
      <c r="C215" s="32" t="s">
        <v>169</v>
      </c>
      <c r="D215" s="32" t="s">
        <v>424</v>
      </c>
      <c r="E215" s="32" t="s">
        <v>170</v>
      </c>
      <c r="F215" s="32" t="s">
        <v>425</v>
      </c>
      <c r="G215" s="32">
        <v>-263027.11124039802</v>
      </c>
      <c r="H215" s="32" t="s">
        <v>390</v>
      </c>
      <c r="I215" s="32"/>
      <c r="J215" s="32"/>
      <c r="K215" s="32">
        <v>-90060.60688932937</v>
      </c>
      <c r="L215" s="32">
        <v>-365757.71009730088</v>
      </c>
      <c r="M215" s="32">
        <v>-50424.354614623117</v>
      </c>
      <c r="N215" s="32">
        <v>-50.424354614623127</v>
      </c>
      <c r="O215" s="33"/>
    </row>
    <row r="216" spans="1:15" x14ac:dyDescent="0.2">
      <c r="A216" s="28">
        <v>1600</v>
      </c>
      <c r="B216" s="29">
        <v>1326.85</v>
      </c>
      <c r="C216" s="29" t="s">
        <v>169</v>
      </c>
      <c r="D216" s="29" t="s">
        <v>424</v>
      </c>
      <c r="E216" s="29" t="s">
        <v>170</v>
      </c>
      <c r="F216" s="29" t="s">
        <v>425</v>
      </c>
      <c r="G216" s="29">
        <v>-264715.77443801728</v>
      </c>
      <c r="H216" s="29" t="s">
        <v>390</v>
      </c>
      <c r="I216" s="29"/>
      <c r="J216" s="29"/>
      <c r="K216" s="29">
        <v>-92279.926167273312</v>
      </c>
      <c r="L216" s="29">
        <v>-372258.95443950017</v>
      </c>
      <c r="M216" s="29">
        <v>-50123.975401843672</v>
      </c>
      <c r="N216" s="29">
        <v>-50.123975401843673</v>
      </c>
      <c r="O216" s="30"/>
    </row>
    <row r="217" spans="1:15" x14ac:dyDescent="0.2">
      <c r="A217" s="31">
        <v>1625</v>
      </c>
      <c r="B217" s="32">
        <v>1351.85</v>
      </c>
      <c r="C217" s="32" t="s">
        <v>169</v>
      </c>
      <c r="D217" s="32" t="s">
        <v>424</v>
      </c>
      <c r="E217" s="32" t="s">
        <v>170</v>
      </c>
      <c r="F217" s="32" t="s">
        <v>425</v>
      </c>
      <c r="G217" s="32">
        <v>-266414.28249609098</v>
      </c>
      <c r="H217" s="32" t="s">
        <v>390</v>
      </c>
      <c r="I217" s="32"/>
      <c r="J217" s="32"/>
      <c r="K217" s="32">
        <v>-94511.502866443436</v>
      </c>
      <c r="L217" s="32">
        <v>-378774.60081102641</v>
      </c>
      <c r="M217" s="32">
        <v>-49822.944542005433</v>
      </c>
      <c r="N217" s="32">
        <v>-49.822944542005423</v>
      </c>
      <c r="O217" s="33"/>
    </row>
    <row r="218" spans="1:15" x14ac:dyDescent="0.2">
      <c r="A218" s="28">
        <v>1650</v>
      </c>
      <c r="B218" s="29">
        <v>1376.85</v>
      </c>
      <c r="C218" s="29" t="s">
        <v>169</v>
      </c>
      <c r="D218" s="29" t="s">
        <v>424</v>
      </c>
      <c r="E218" s="29" t="s">
        <v>170</v>
      </c>
      <c r="F218" s="29" t="s">
        <v>425</v>
      </c>
      <c r="G218" s="29">
        <v>-268122.49996175198</v>
      </c>
      <c r="H218" s="29" t="s">
        <v>390</v>
      </c>
      <c r="I218" s="29"/>
      <c r="J218" s="29"/>
      <c r="K218" s="29">
        <v>-96755.148398995414</v>
      </c>
      <c r="L218" s="29">
        <v>-385304.45669843513</v>
      </c>
      <c r="M218" s="29">
        <v>-49521.383974596632</v>
      </c>
      <c r="N218" s="29">
        <v>-49.521383974596617</v>
      </c>
      <c r="O218" s="30"/>
    </row>
    <row r="219" spans="1:15" x14ac:dyDescent="0.2">
      <c r="A219" s="31">
        <v>1675</v>
      </c>
      <c r="B219" s="32">
        <v>1401.85</v>
      </c>
      <c r="C219" s="32" t="s">
        <v>169</v>
      </c>
      <c r="D219" s="32" t="s">
        <v>424</v>
      </c>
      <c r="E219" s="32" t="s">
        <v>170</v>
      </c>
      <c r="F219" s="32" t="s">
        <v>425</v>
      </c>
      <c r="G219" s="32">
        <v>-269840.29918231082</v>
      </c>
      <c r="H219" s="32" t="s">
        <v>390</v>
      </c>
      <c r="I219" s="32"/>
      <c r="J219" s="32"/>
      <c r="K219" s="32">
        <v>-99010.679892488013</v>
      </c>
      <c r="L219" s="32">
        <v>-391848.33648811933</v>
      </c>
      <c r="M219" s="32">
        <v>-49219.436613468453</v>
      </c>
      <c r="N219" s="32">
        <v>-49.219436613468453</v>
      </c>
      <c r="O219" s="33"/>
    </row>
    <row r="220" spans="1:15" x14ac:dyDescent="0.2">
      <c r="A220" s="28">
        <v>1700</v>
      </c>
      <c r="B220" s="29">
        <v>1426.85</v>
      </c>
      <c r="C220" s="29" t="s">
        <v>169</v>
      </c>
      <c r="D220" s="29" t="s">
        <v>424</v>
      </c>
      <c r="E220" s="29" t="s">
        <v>170</v>
      </c>
      <c r="F220" s="29" t="s">
        <v>425</v>
      </c>
      <c r="G220" s="29">
        <v>-271567.56120946049</v>
      </c>
      <c r="H220" s="29" t="s">
        <v>390</v>
      </c>
      <c r="I220" s="29"/>
      <c r="J220" s="29"/>
      <c r="K220" s="29">
        <v>-101277.9199339312</v>
      </c>
      <c r="L220" s="29">
        <v>-398406.06143899402</v>
      </c>
      <c r="M220" s="29">
        <v>-48917.274072358152</v>
      </c>
      <c r="N220" s="29">
        <v>-48.917274072358147</v>
      </c>
      <c r="O220" s="30"/>
    </row>
    <row r="221" spans="1:15" x14ac:dyDescent="0.2">
      <c r="A221" s="31">
        <v>1725</v>
      </c>
      <c r="B221" s="32">
        <v>1451.85</v>
      </c>
      <c r="C221" s="32" t="s">
        <v>169</v>
      </c>
      <c r="D221" s="32" t="s">
        <v>424</v>
      </c>
      <c r="E221" s="32" t="s">
        <v>170</v>
      </c>
      <c r="F221" s="32" t="s">
        <v>425</v>
      </c>
      <c r="G221" s="32">
        <v>-273304.17700201558</v>
      </c>
      <c r="H221" s="32" t="s">
        <v>390</v>
      </c>
      <c r="I221" s="32"/>
      <c r="J221" s="32"/>
      <c r="K221" s="32">
        <v>-103556.69632889349</v>
      </c>
      <c r="L221" s="32">
        <v>-404977.45969586441</v>
      </c>
      <c r="M221" s="32">
        <v>-48615.106374051647</v>
      </c>
      <c r="N221" s="32">
        <v>-48.615106374051663</v>
      </c>
      <c r="O221" s="33"/>
    </row>
    <row r="222" spans="1:15" x14ac:dyDescent="0.2">
      <c r="A222" s="28">
        <v>1750</v>
      </c>
      <c r="B222" s="29">
        <v>1476.85</v>
      </c>
      <c r="C222" s="29" t="s">
        <v>169</v>
      </c>
      <c r="D222" s="29" t="s">
        <v>424</v>
      </c>
      <c r="E222" s="29" t="s">
        <v>170</v>
      </c>
      <c r="F222" s="29" t="s">
        <v>425</v>
      </c>
      <c r="G222" s="29">
        <v>-275050.04898797802</v>
      </c>
      <c r="H222" s="29" t="s">
        <v>390</v>
      </c>
      <c r="I222" s="29"/>
      <c r="J222" s="29"/>
      <c r="K222" s="29">
        <v>-105846.84187457481</v>
      </c>
      <c r="L222" s="29">
        <v>-411562.36634471471</v>
      </c>
      <c r="M222" s="29">
        <v>-48313.194074165767</v>
      </c>
      <c r="N222" s="29">
        <v>-48.313194074165771</v>
      </c>
      <c r="O222" s="30"/>
    </row>
    <row r="223" spans="1:15" x14ac:dyDescent="0.2">
      <c r="A223" s="31">
        <v>1775</v>
      </c>
      <c r="B223" s="32">
        <v>1501.85</v>
      </c>
      <c r="C223" s="32" t="s">
        <v>169</v>
      </c>
      <c r="D223" s="32" t="s">
        <v>424</v>
      </c>
      <c r="E223" s="32" t="s">
        <v>170</v>
      </c>
      <c r="F223" s="32" t="s">
        <v>425</v>
      </c>
      <c r="G223" s="32">
        <v>-276805.09305976029</v>
      </c>
      <c r="H223" s="32" t="s">
        <v>390</v>
      </c>
      <c r="I223" s="32"/>
      <c r="J223" s="32"/>
      <c r="K223" s="32">
        <v>-108148.1941458517</v>
      </c>
      <c r="L223" s="32">
        <v>-418160.62351116008</v>
      </c>
      <c r="M223" s="32">
        <v>-48011.863321079407</v>
      </c>
      <c r="N223" s="32">
        <v>-48.01186332107941</v>
      </c>
      <c r="O223" s="33"/>
    </row>
    <row r="224" spans="1:15" x14ac:dyDescent="0.2">
      <c r="A224" s="28">
        <v>1800</v>
      </c>
      <c r="B224" s="29">
        <v>1526.85</v>
      </c>
      <c r="C224" s="29" t="s">
        <v>169</v>
      </c>
      <c r="D224" s="29" t="s">
        <v>424</v>
      </c>
      <c r="E224" s="29" t="s">
        <v>170</v>
      </c>
      <c r="F224" s="29" t="s">
        <v>425</v>
      </c>
      <c r="G224" s="29">
        <v>-278569.24109315639</v>
      </c>
      <c r="H224" s="29" t="s">
        <v>390</v>
      </c>
      <c r="I224" s="29"/>
      <c r="J224" s="29"/>
      <c r="K224" s="29">
        <v>-110460.59529337561</v>
      </c>
      <c r="L224" s="29">
        <v>-424772.08050325222</v>
      </c>
      <c r="M224" s="29">
        <v>-47711.524490325712</v>
      </c>
      <c r="N224" s="29">
        <v>-47.711524490325708</v>
      </c>
      <c r="O224" s="30"/>
    </row>
    <row r="225" spans="1:15" x14ac:dyDescent="0.2">
      <c r="A225" s="31">
        <v>1825</v>
      </c>
      <c r="B225" s="32">
        <v>1551.85</v>
      </c>
      <c r="C225" s="32" t="s">
        <v>169</v>
      </c>
      <c r="D225" s="32" t="s">
        <v>424</v>
      </c>
      <c r="E225" s="32" t="s">
        <v>170</v>
      </c>
      <c r="F225" s="32" t="s">
        <v>425</v>
      </c>
      <c r="G225" s="32">
        <v>-280342.44410317071</v>
      </c>
      <c r="H225" s="32" t="s">
        <v>390</v>
      </c>
      <c r="I225" s="32"/>
      <c r="J225" s="32"/>
      <c r="K225" s="32">
        <v>-112783.8918528919</v>
      </c>
      <c r="L225" s="32">
        <v>-431396.5939997618</v>
      </c>
      <c r="M225" s="32">
        <v>-47412.695188822458</v>
      </c>
      <c r="N225" s="32">
        <v>-47.412695188822461</v>
      </c>
      <c r="O225" s="33"/>
    </row>
    <row r="226" spans="1:15" x14ac:dyDescent="0.2">
      <c r="A226" s="28">
        <v>1850</v>
      </c>
      <c r="B226" s="29">
        <v>1576.85</v>
      </c>
      <c r="C226" s="29" t="s">
        <v>169</v>
      </c>
      <c r="D226" s="29" t="s">
        <v>424</v>
      </c>
      <c r="E226" s="29" t="s">
        <v>170</v>
      </c>
      <c r="F226" s="29" t="s">
        <v>425</v>
      </c>
      <c r="G226" s="29">
        <v>-282124.67618095531</v>
      </c>
      <c r="H226" s="29" t="s">
        <v>390</v>
      </c>
      <c r="I226" s="29"/>
      <c r="J226" s="29"/>
      <c r="K226" s="29">
        <v>-115117.9345650079</v>
      </c>
      <c r="L226" s="29">
        <v>-438034.02828497061</v>
      </c>
      <c r="M226" s="29">
        <v>-47116.028641715879</v>
      </c>
      <c r="N226" s="29">
        <v>-47.116028641715879</v>
      </c>
      <c r="O226" s="30"/>
    </row>
    <row r="227" spans="1:15" x14ac:dyDescent="0.2">
      <c r="A227" s="31">
        <v>1875</v>
      </c>
      <c r="B227" s="32">
        <v>1601.85</v>
      </c>
      <c r="C227" s="32" t="s">
        <v>169</v>
      </c>
      <c r="D227" s="32" t="s">
        <v>424</v>
      </c>
      <c r="E227" s="32" t="s">
        <v>170</v>
      </c>
      <c r="F227" s="32" t="s">
        <v>425</v>
      </c>
      <c r="G227" s="32">
        <v>-283915.93940016621</v>
      </c>
      <c r="H227" s="32" t="s">
        <v>390</v>
      </c>
      <c r="I227" s="32"/>
      <c r="J227" s="32"/>
      <c r="K227" s="32">
        <v>-117462.57820470459</v>
      </c>
      <c r="L227" s="32">
        <v>-444684.25553088362</v>
      </c>
      <c r="M227" s="32">
        <v>-46822.348782398272</v>
      </c>
      <c r="N227" s="32">
        <v>-46.822348782398272</v>
      </c>
      <c r="O227" s="33"/>
    </row>
    <row r="228" spans="1:15" x14ac:dyDescent="0.2">
      <c r="A228" s="28">
        <v>1900</v>
      </c>
      <c r="B228" s="29">
        <v>1626.85</v>
      </c>
      <c r="C228" s="29" t="s">
        <v>169</v>
      </c>
      <c r="D228" s="29" t="s">
        <v>424</v>
      </c>
      <c r="E228" s="29" t="s">
        <v>170</v>
      </c>
      <c r="F228" s="29" t="s">
        <v>425</v>
      </c>
      <c r="G228" s="29">
        <v>-285716.26994506008</v>
      </c>
      <c r="H228" s="29" t="s">
        <v>390</v>
      </c>
      <c r="I228" s="29"/>
      <c r="J228" s="29"/>
      <c r="K228" s="29">
        <v>-119817.6814199426</v>
      </c>
      <c r="L228" s="29">
        <v>-451347.15612763382</v>
      </c>
      <c r="M228" s="29">
        <v>-46532.693813735394</v>
      </c>
      <c r="N228" s="29">
        <v>-46.532693813735378</v>
      </c>
      <c r="O228" s="30"/>
    </row>
    <row r="229" spans="1:15" x14ac:dyDescent="0.2">
      <c r="A229" s="31">
        <v>800</v>
      </c>
      <c r="B229" s="32">
        <v>526.85</v>
      </c>
      <c r="C229" s="32" t="s">
        <v>173</v>
      </c>
      <c r="D229" s="32" t="s">
        <v>376</v>
      </c>
      <c r="E229" s="32" t="s">
        <v>174</v>
      </c>
      <c r="F229" s="32" t="s">
        <v>377</v>
      </c>
      <c r="G229" s="32">
        <v>-278767.02549208043</v>
      </c>
      <c r="H229" s="32" t="s">
        <v>612</v>
      </c>
      <c r="I229" s="32" t="s">
        <v>613</v>
      </c>
      <c r="J229" s="32">
        <v>-278767.02871436218</v>
      </c>
      <c r="K229" s="32">
        <v>-33912.572992159046</v>
      </c>
      <c r="L229" s="32">
        <v>-172813.30445913019</v>
      </c>
      <c r="M229" s="32">
        <v>-86817.670414162334</v>
      </c>
      <c r="N229" s="32">
        <v>-86.817670414162336</v>
      </c>
      <c r="O229" s="33"/>
    </row>
    <row r="230" spans="1:15" x14ac:dyDescent="0.2">
      <c r="A230" s="28">
        <v>825</v>
      </c>
      <c r="B230" s="29">
        <v>551.85</v>
      </c>
      <c r="C230" s="29" t="s">
        <v>173</v>
      </c>
      <c r="D230" s="29" t="s">
        <v>376</v>
      </c>
      <c r="E230" s="29" t="s">
        <v>174</v>
      </c>
      <c r="F230" s="29" t="s">
        <v>377</v>
      </c>
      <c r="G230" s="29">
        <v>-279695.82372247463</v>
      </c>
      <c r="H230" s="29" t="s">
        <v>614</v>
      </c>
      <c r="I230" s="29" t="s">
        <v>613</v>
      </c>
      <c r="J230" s="29">
        <v>-279695.8289010452</v>
      </c>
      <c r="K230" s="29">
        <v>-35395.607383403403</v>
      </c>
      <c r="L230" s="29">
        <v>-178721.68953887449</v>
      </c>
      <c r="M230" s="29">
        <v>-85012.388357321499</v>
      </c>
      <c r="N230" s="29">
        <v>-85.012388357321498</v>
      </c>
      <c r="O230" s="30"/>
    </row>
    <row r="231" spans="1:15" x14ac:dyDescent="0.2">
      <c r="A231" s="31">
        <v>850</v>
      </c>
      <c r="B231" s="32">
        <v>576.85</v>
      </c>
      <c r="C231" s="32" t="s">
        <v>173</v>
      </c>
      <c r="D231" s="32" t="s">
        <v>376</v>
      </c>
      <c r="E231" s="32" t="s">
        <v>174</v>
      </c>
      <c r="F231" s="32" t="s">
        <v>377</v>
      </c>
      <c r="G231" s="32">
        <v>-280644.05408683821</v>
      </c>
      <c r="H231" s="32" t="s">
        <v>612</v>
      </c>
      <c r="I231" s="32" t="s">
        <v>613</v>
      </c>
      <c r="J231" s="32">
        <v>-280644.06218277902</v>
      </c>
      <c r="K231" s="32">
        <v>-36899.715722671717</v>
      </c>
      <c r="L231" s="32">
        <v>-184655.76456993731</v>
      </c>
      <c r="M231" s="32">
        <v>-83217.676864398876</v>
      </c>
      <c r="N231" s="32">
        <v>-83.217676864398882</v>
      </c>
      <c r="O231" s="33"/>
    </row>
    <row r="232" spans="1:15" x14ac:dyDescent="0.2">
      <c r="A232" s="28">
        <v>875</v>
      </c>
      <c r="B232" s="29">
        <v>601.85</v>
      </c>
      <c r="C232" s="29" t="s">
        <v>173</v>
      </c>
      <c r="D232" s="29" t="s">
        <v>376</v>
      </c>
      <c r="E232" s="29" t="s">
        <v>174</v>
      </c>
      <c r="F232" s="29" t="s">
        <v>377</v>
      </c>
      <c r="G232" s="29">
        <v>-281611.27718264703</v>
      </c>
      <c r="H232" s="29" t="s">
        <v>614</v>
      </c>
      <c r="I232" s="29" t="s">
        <v>613</v>
      </c>
      <c r="J232" s="29">
        <v>-281611.28952546068</v>
      </c>
      <c r="K232" s="29">
        <v>-38424.358585300193</v>
      </c>
      <c r="L232" s="29">
        <v>-190614.89178587479</v>
      </c>
      <c r="M232" s="29">
        <v>-81433.531047312077</v>
      </c>
      <c r="N232" s="29">
        <v>-81.433531047312073</v>
      </c>
      <c r="O232" s="30"/>
    </row>
    <row r="233" spans="1:15" x14ac:dyDescent="0.2">
      <c r="A233" s="31">
        <v>900</v>
      </c>
      <c r="B233" s="32">
        <v>626.85</v>
      </c>
      <c r="C233" s="32" t="s">
        <v>173</v>
      </c>
      <c r="D233" s="32" t="s">
        <v>376</v>
      </c>
      <c r="E233" s="32" t="s">
        <v>174</v>
      </c>
      <c r="F233" s="32" t="s">
        <v>377</v>
      </c>
      <c r="G233" s="32">
        <v>-282597.07494823099</v>
      </c>
      <c r="H233" s="32" t="s">
        <v>612</v>
      </c>
      <c r="I233" s="32" t="s">
        <v>613</v>
      </c>
      <c r="J233" s="32">
        <v>-282597.09333972441</v>
      </c>
      <c r="K233" s="32">
        <v>-39969.026238955921</v>
      </c>
      <c r="L233" s="32">
        <v>-196598.46464191499</v>
      </c>
      <c r="M233" s="32">
        <v>-79659.946949754376</v>
      </c>
      <c r="N233" s="32">
        <v>-79.659946949754371</v>
      </c>
      <c r="O233" s="33"/>
    </row>
    <row r="234" spans="1:15" x14ac:dyDescent="0.2">
      <c r="A234" s="28">
        <v>925</v>
      </c>
      <c r="B234" s="29">
        <v>651.85</v>
      </c>
      <c r="C234" s="29" t="s">
        <v>173</v>
      </c>
      <c r="D234" s="29" t="s">
        <v>376</v>
      </c>
      <c r="E234" s="29" t="s">
        <v>174</v>
      </c>
      <c r="F234" s="29" t="s">
        <v>377</v>
      </c>
      <c r="G234" s="29">
        <v>-283601.04915703932</v>
      </c>
      <c r="H234" s="29" t="s">
        <v>612</v>
      </c>
      <c r="I234" s="29" t="s">
        <v>613</v>
      </c>
      <c r="J234" s="29">
        <v>-283601.07599064679</v>
      </c>
      <c r="K234" s="29">
        <v>-41533.23626680579</v>
      </c>
      <c r="L234" s="29">
        <v>-202605.9053106338</v>
      </c>
      <c r="M234" s="29">
        <v>-77896.920908070169</v>
      </c>
      <c r="N234" s="29">
        <v>-77.896920908070172</v>
      </c>
      <c r="O234" s="30"/>
    </row>
    <row r="235" spans="1:15" x14ac:dyDescent="0.2">
      <c r="A235" s="31">
        <v>950</v>
      </c>
      <c r="B235" s="32">
        <v>676.85</v>
      </c>
      <c r="C235" s="32" t="s">
        <v>173</v>
      </c>
      <c r="D235" s="32" t="s">
        <v>376</v>
      </c>
      <c r="E235" s="32" t="s">
        <v>174</v>
      </c>
      <c r="F235" s="32" t="s">
        <v>377</v>
      </c>
      <c r="G235" s="32">
        <v>-284622.82003317849</v>
      </c>
      <c r="H235" s="32" t="s">
        <v>614</v>
      </c>
      <c r="I235" s="32" t="s">
        <v>613</v>
      </c>
      <c r="J235" s="32">
        <v>-284622.8584384842</v>
      </c>
      <c r="K235" s="32">
        <v>-43116.53145504323</v>
      </c>
      <c r="L235" s="32">
        <v>-208636.66243571491</v>
      </c>
      <c r="M235" s="32">
        <v>-76144.448991521029</v>
      </c>
      <c r="N235" s="32">
        <v>-76.144448991521031</v>
      </c>
      <c r="O235" s="33"/>
    </row>
    <row r="236" spans="1:15" x14ac:dyDescent="0.2">
      <c r="A236" s="28">
        <v>975</v>
      </c>
      <c r="B236" s="29">
        <v>701.85</v>
      </c>
      <c r="C236" s="29" t="s">
        <v>173</v>
      </c>
      <c r="D236" s="29" t="s">
        <v>376</v>
      </c>
      <c r="E236" s="29" t="s">
        <v>174</v>
      </c>
      <c r="F236" s="29" t="s">
        <v>377</v>
      </c>
      <c r="G236" s="29">
        <v>-285662.02496150148</v>
      </c>
      <c r="H236" s="29" t="s">
        <v>612</v>
      </c>
      <c r="I236" s="29" t="s">
        <v>613</v>
      </c>
      <c r="J236" s="29">
        <v>-285662.0789633388</v>
      </c>
      <c r="K236" s="29">
        <v>-44718.477914563919</v>
      </c>
      <c r="L236" s="29">
        <v>-214690.2091117684</v>
      </c>
      <c r="M236" s="29">
        <v>-74402.526384519879</v>
      </c>
      <c r="N236" s="29">
        <v>-74.402526384519874</v>
      </c>
      <c r="O236" s="30"/>
    </row>
    <row r="237" spans="1:15" x14ac:dyDescent="0.2">
      <c r="A237" s="31">
        <v>1000</v>
      </c>
      <c r="B237" s="32">
        <v>726.85</v>
      </c>
      <c r="C237" s="32" t="s">
        <v>173</v>
      </c>
      <c r="D237" s="32" t="s">
        <v>376</v>
      </c>
      <c r="E237" s="32" t="s">
        <v>174</v>
      </c>
      <c r="F237" s="32" t="s">
        <v>377</v>
      </c>
      <c r="G237" s="32">
        <v>-286718.31730325043</v>
      </c>
      <c r="H237" s="32" t="s">
        <v>612</v>
      </c>
      <c r="I237" s="32" t="s">
        <v>613</v>
      </c>
      <c r="J237" s="32">
        <v>-286718.3920044892</v>
      </c>
      <c r="K237" s="32">
        <v>-46338.66341131481</v>
      </c>
      <c r="L237" s="32">
        <v>-220766.04114120509</v>
      </c>
      <c r="M237" s="32">
        <v>-72671.14679903863</v>
      </c>
      <c r="N237" s="32">
        <v>-72.671146799038624</v>
      </c>
      <c r="O237" s="33"/>
    </row>
    <row r="238" spans="1:15" x14ac:dyDescent="0.2">
      <c r="A238" s="28">
        <v>1025</v>
      </c>
      <c r="B238" s="29">
        <v>751.85</v>
      </c>
      <c r="C238" s="29" t="s">
        <v>173</v>
      </c>
      <c r="D238" s="29" t="s">
        <v>376</v>
      </c>
      <c r="E238" s="29" t="s">
        <v>174</v>
      </c>
      <c r="F238" s="29" t="s">
        <v>377</v>
      </c>
      <c r="G238" s="29">
        <v>-287791.36529832252</v>
      </c>
      <c r="H238" s="29" t="s">
        <v>612</v>
      </c>
      <c r="I238" s="29" t="s">
        <v>613</v>
      </c>
      <c r="J238" s="29">
        <v>-287791.46708323632</v>
      </c>
      <c r="K238" s="29">
        <v>-47976.695883677887</v>
      </c>
      <c r="L238" s="29">
        <v>-226863.67551499241</v>
      </c>
      <c r="M238" s="29">
        <v>-70950.301848342642</v>
      </c>
      <c r="N238" s="29">
        <v>-70.950301848342647</v>
      </c>
      <c r="O238" s="30"/>
    </row>
    <row r="239" spans="1:15" x14ac:dyDescent="0.2">
      <c r="A239" s="31">
        <v>1050</v>
      </c>
      <c r="B239" s="32">
        <v>776.85</v>
      </c>
      <c r="C239" s="32" t="s">
        <v>173</v>
      </c>
      <c r="D239" s="32" t="s">
        <v>376</v>
      </c>
      <c r="E239" s="32" t="s">
        <v>174</v>
      </c>
      <c r="F239" s="32" t="s">
        <v>377</v>
      </c>
      <c r="G239" s="32">
        <v>-288880.85105066362</v>
      </c>
      <c r="H239" s="32" t="s">
        <v>612</v>
      </c>
      <c r="I239" s="32" t="s">
        <v>613</v>
      </c>
      <c r="J239" s="32">
        <v>-288880.98780920281</v>
      </c>
      <c r="K239" s="32">
        <v>-49632.202128356163</v>
      </c>
      <c r="L239" s="32">
        <v>-232982.6508510953</v>
      </c>
      <c r="M239" s="32">
        <v>-69239.979527171468</v>
      </c>
      <c r="N239" s="32">
        <v>-69.239979527171471</v>
      </c>
      <c r="O239" s="33"/>
    </row>
    <row r="240" spans="1:15" x14ac:dyDescent="0.2">
      <c r="A240" s="28">
        <v>1075</v>
      </c>
      <c r="B240" s="29">
        <v>801.85</v>
      </c>
      <c r="C240" s="29" t="s">
        <v>173</v>
      </c>
      <c r="D240" s="29" t="s">
        <v>376</v>
      </c>
      <c r="E240" s="29" t="s">
        <v>174</v>
      </c>
      <c r="F240" s="29" t="s">
        <v>377</v>
      </c>
      <c r="G240" s="29">
        <v>-289986.46958951908</v>
      </c>
      <c r="H240" s="29" t="s">
        <v>612</v>
      </c>
      <c r="I240" s="29" t="s">
        <v>613</v>
      </c>
      <c r="J240" s="29">
        <v>-289986.65096196102</v>
      </c>
      <c r="K240" s="29">
        <v>-51304.826638688042</v>
      </c>
      <c r="L240" s="29">
        <v>-239122.52479410841</v>
      </c>
      <c r="M240" s="29">
        <v>-67540.164281866513</v>
      </c>
      <c r="N240" s="29">
        <v>-67.54016428186651</v>
      </c>
      <c r="O240" s="30"/>
    </row>
    <row r="241" spans="1:15" x14ac:dyDescent="0.2">
      <c r="A241" s="31">
        <v>1100</v>
      </c>
      <c r="B241" s="32">
        <v>826.85</v>
      </c>
      <c r="C241" s="32" t="s">
        <v>173</v>
      </c>
      <c r="D241" s="32" t="s">
        <v>376</v>
      </c>
      <c r="E241" s="32" t="s">
        <v>174</v>
      </c>
      <c r="F241" s="32" t="s">
        <v>377</v>
      </c>
      <c r="G241" s="32">
        <v>-291107.92800033343</v>
      </c>
      <c r="H241" s="32" t="s">
        <v>612</v>
      </c>
      <c r="I241" s="32" t="s">
        <v>613</v>
      </c>
      <c r="J241" s="32">
        <v>-291108.16564117791</v>
      </c>
      <c r="K241" s="32">
        <v>-52994.230581280062</v>
      </c>
      <c r="L241" s="32">
        <v>-245282.87268568171</v>
      </c>
      <c r="M241" s="32">
        <v>-65850.836505552055</v>
      </c>
      <c r="N241" s="32">
        <v>-65.850836505552053</v>
      </c>
      <c r="O241" s="33"/>
    </row>
    <row r="242" spans="1:15" x14ac:dyDescent="0.2">
      <c r="A242" s="28">
        <v>1125</v>
      </c>
      <c r="B242" s="29">
        <v>851.85</v>
      </c>
      <c r="C242" s="29" t="s">
        <v>173</v>
      </c>
      <c r="D242" s="29" t="s">
        <v>376</v>
      </c>
      <c r="E242" s="29" t="s">
        <v>174</v>
      </c>
      <c r="F242" s="29" t="s">
        <v>377</v>
      </c>
      <c r="G242" s="29">
        <v>-292244.94461969018</v>
      </c>
      <c r="H242" s="29" t="s">
        <v>614</v>
      </c>
      <c r="I242" s="29" t="s">
        <v>613</v>
      </c>
      <c r="J242" s="29">
        <v>-292245.25247915112</v>
      </c>
      <c r="K242" s="29">
        <v>-54700.090898376948</v>
      </c>
      <c r="L242" s="29">
        <v>-251463.28663008841</v>
      </c>
      <c r="M242" s="29">
        <v>-64171.971889176639</v>
      </c>
      <c r="N242" s="29">
        <v>-64.171971889176632</v>
      </c>
      <c r="O242" s="30"/>
    </row>
    <row r="243" spans="1:15" x14ac:dyDescent="0.2">
      <c r="A243" s="31">
        <v>1150</v>
      </c>
      <c r="B243" s="32">
        <v>876.85</v>
      </c>
      <c r="C243" s="32" t="s">
        <v>173</v>
      </c>
      <c r="D243" s="32" t="s">
        <v>376</v>
      </c>
      <c r="E243" s="32" t="s">
        <v>174</v>
      </c>
      <c r="F243" s="32" t="s">
        <v>377</v>
      </c>
      <c r="G243" s="32">
        <v>-293397.24828922912</v>
      </c>
      <c r="H243" s="32" t="s">
        <v>612</v>
      </c>
      <c r="I243" s="32" t="s">
        <v>613</v>
      </c>
      <c r="J243" s="32">
        <v>-293397.64291001059</v>
      </c>
      <c r="K243" s="32">
        <v>-56422.099524574347</v>
      </c>
      <c r="L243" s="32">
        <v>-257663.37461407241</v>
      </c>
      <c r="M243" s="32">
        <v>-62503.540793806082</v>
      </c>
      <c r="N243" s="32">
        <v>-62.503540793806081</v>
      </c>
      <c r="O243" s="33"/>
    </row>
    <row r="244" spans="1:15" x14ac:dyDescent="0.2">
      <c r="A244" s="28">
        <v>1175</v>
      </c>
      <c r="B244" s="29">
        <v>901.85</v>
      </c>
      <c r="C244" s="29" t="s">
        <v>173</v>
      </c>
      <c r="D244" s="29" t="s">
        <v>376</v>
      </c>
      <c r="E244" s="29" t="s">
        <v>174</v>
      </c>
      <c r="F244" s="29" t="s">
        <v>377</v>
      </c>
      <c r="G244" s="29">
        <v>-294564.57766402321</v>
      </c>
      <c r="H244" s="29" t="s">
        <v>612</v>
      </c>
      <c r="I244" s="29" t="s">
        <v>613</v>
      </c>
      <c r="J244" s="29">
        <v>-294565.07849037461</v>
      </c>
      <c r="K244" s="29">
        <v>-58159.96270739576</v>
      </c>
      <c r="L244" s="29">
        <v>-263882.75967895088</v>
      </c>
      <c r="M244" s="29">
        <v>-60845.507642111283</v>
      </c>
      <c r="N244" s="29">
        <v>-60.845507642111272</v>
      </c>
      <c r="O244" s="30"/>
    </row>
    <row r="245" spans="1:15" x14ac:dyDescent="0.2">
      <c r="A245" s="31">
        <v>1200</v>
      </c>
      <c r="B245" s="32">
        <v>926.85</v>
      </c>
      <c r="C245" s="32" t="s">
        <v>173</v>
      </c>
      <c r="D245" s="32" t="s">
        <v>376</v>
      </c>
      <c r="E245" s="32" t="s">
        <v>174</v>
      </c>
      <c r="F245" s="32" t="s">
        <v>377</v>
      </c>
      <c r="G245" s="32">
        <v>-295746.68057143898</v>
      </c>
      <c r="H245" s="32" t="s">
        <v>612</v>
      </c>
      <c r="I245" s="32" t="s">
        <v>613</v>
      </c>
      <c r="J245" s="32">
        <v>-295747.3102666997</v>
      </c>
      <c r="K245" s="32">
        <v>-59913.400421959333</v>
      </c>
      <c r="L245" s="32">
        <v>-270121.07914274721</v>
      </c>
      <c r="M245" s="32">
        <v>-59197.830329182791</v>
      </c>
      <c r="N245" s="32">
        <v>-59.197830329182793</v>
      </c>
      <c r="O245" s="33"/>
    </row>
    <row r="246" spans="1:15" x14ac:dyDescent="0.2">
      <c r="A246" s="28">
        <v>1225</v>
      </c>
      <c r="B246" s="29">
        <v>951.85</v>
      </c>
      <c r="C246" s="29" t="s">
        <v>173</v>
      </c>
      <c r="D246" s="29" t="s">
        <v>376</v>
      </c>
      <c r="E246" s="29" t="s">
        <v>174</v>
      </c>
      <c r="F246" s="29" t="s">
        <v>377</v>
      </c>
      <c r="G246" s="29">
        <v>-296943.31341696111</v>
      </c>
      <c r="H246" s="29" t="s">
        <v>614</v>
      </c>
      <c r="I246" s="29" t="s">
        <v>613</v>
      </c>
      <c r="J246" s="29">
        <v>-296944.09818500117</v>
      </c>
      <c r="K246" s="29">
        <v>-61682.145870512803</v>
      </c>
      <c r="L246" s="29">
        <v>-276377.98387004982</v>
      </c>
      <c r="M246" s="29">
        <v>-57560.459654448088</v>
      </c>
      <c r="N246" s="29">
        <v>-57.560459654448088</v>
      </c>
      <c r="O246" s="30"/>
    </row>
    <row r="247" spans="1:15" x14ac:dyDescent="0.2">
      <c r="A247" s="31">
        <v>1250</v>
      </c>
      <c r="B247" s="32">
        <v>976.85</v>
      </c>
      <c r="C247" s="32" t="s">
        <v>173</v>
      </c>
      <c r="D247" s="32" t="s">
        <v>376</v>
      </c>
      <c r="E247" s="32" t="s">
        <v>174</v>
      </c>
      <c r="F247" s="32" t="s">
        <v>377</v>
      </c>
      <c r="G247" s="32">
        <v>-298154.24063391832</v>
      </c>
      <c r="H247" s="32" t="s">
        <v>614</v>
      </c>
      <c r="I247" s="32" t="s">
        <v>613</v>
      </c>
      <c r="J247" s="32">
        <v>-298155.2105390316</v>
      </c>
      <c r="K247" s="32">
        <v>-63465.945058059449</v>
      </c>
      <c r="L247" s="32">
        <v>-282653.13758733071</v>
      </c>
      <c r="M247" s="32">
        <v>-55933.338778071797</v>
      </c>
      <c r="N247" s="32">
        <v>-55.933338778071807</v>
      </c>
      <c r="O247" s="33"/>
    </row>
    <row r="248" spans="1:15" x14ac:dyDescent="0.2">
      <c r="A248" s="28">
        <v>1275</v>
      </c>
      <c r="B248" s="29">
        <v>1001.85</v>
      </c>
      <c r="C248" s="29" t="s">
        <v>173</v>
      </c>
      <c r="D248" s="29" t="s">
        <v>376</v>
      </c>
      <c r="E248" s="29" t="s">
        <v>174</v>
      </c>
      <c r="F248" s="29" t="s">
        <v>377</v>
      </c>
      <c r="G248" s="29">
        <v>-299379.23417444841</v>
      </c>
      <c r="H248" s="29" t="s">
        <v>614</v>
      </c>
      <c r="I248" s="29" t="s">
        <v>613</v>
      </c>
      <c r="J248" s="29">
        <v>-299380.42345342418</v>
      </c>
      <c r="K248" s="29">
        <v>-65264.544171524169</v>
      </c>
      <c r="L248" s="29">
        <v>-288946.21624154568</v>
      </c>
      <c r="M248" s="29">
        <v>-54316.414970728103</v>
      </c>
      <c r="N248" s="29">
        <v>-54.316414970728097</v>
      </c>
      <c r="O248" s="30"/>
    </row>
    <row r="249" spans="1:15" x14ac:dyDescent="0.2">
      <c r="A249" s="31">
        <v>1300</v>
      </c>
      <c r="B249" s="32">
        <v>1026.8499999999999</v>
      </c>
      <c r="C249" s="32" t="s">
        <v>173</v>
      </c>
      <c r="D249" s="32" t="s">
        <v>376</v>
      </c>
      <c r="E249" s="32" t="s">
        <v>174</v>
      </c>
      <c r="F249" s="32" t="s">
        <v>377</v>
      </c>
      <c r="G249" s="32">
        <v>-300618.07303937938</v>
      </c>
      <c r="H249" s="32" t="s">
        <v>615</v>
      </c>
      <c r="I249" s="32" t="s">
        <v>613</v>
      </c>
      <c r="J249" s="32">
        <v>-300619.52039866347</v>
      </c>
      <c r="K249" s="32">
        <v>-67077.644558497661</v>
      </c>
      <c r="L249" s="32">
        <v>-295256.90740000032</v>
      </c>
      <c r="M249" s="32">
        <v>-52709.683858286822</v>
      </c>
      <c r="N249" s="32">
        <v>-52.709683858286823</v>
      </c>
      <c r="O249" s="33"/>
    </row>
    <row r="250" spans="1:15" x14ac:dyDescent="0.2">
      <c r="A250" s="28">
        <v>1325</v>
      </c>
      <c r="B250" s="29">
        <v>1051.8499999999999</v>
      </c>
      <c r="C250" s="29" t="s">
        <v>173</v>
      </c>
      <c r="D250" s="29" t="s">
        <v>376</v>
      </c>
      <c r="E250" s="29" t="s">
        <v>174</v>
      </c>
      <c r="F250" s="29" t="s">
        <v>377</v>
      </c>
      <c r="G250" s="29">
        <v>-301870.5428450139</v>
      </c>
      <c r="H250" s="29" t="s">
        <v>662</v>
      </c>
      <c r="I250" s="29" t="s">
        <v>613</v>
      </c>
      <c r="J250" s="29">
        <v>-301872.29173520551</v>
      </c>
      <c r="K250" s="29">
        <v>-68905.000731985638</v>
      </c>
      <c r="L250" s="29">
        <v>-301584.90968965553</v>
      </c>
      <c r="M250" s="29">
        <v>-51113.090733647106</v>
      </c>
      <c r="N250" s="29">
        <v>-51.113090733647113</v>
      </c>
      <c r="O250" s="30"/>
    </row>
    <row r="251" spans="1:15" x14ac:dyDescent="0.2">
      <c r="A251" s="31">
        <v>1350</v>
      </c>
      <c r="B251" s="32">
        <v>1076.8499999999999</v>
      </c>
      <c r="C251" s="32" t="s">
        <v>173</v>
      </c>
      <c r="D251" s="32" t="s">
        <v>376</v>
      </c>
      <c r="E251" s="32" t="s">
        <v>174</v>
      </c>
      <c r="F251" s="32" t="s">
        <v>377</v>
      </c>
      <c r="G251" s="32">
        <v>-303136.43542504392</v>
      </c>
      <c r="H251" s="32" t="s">
        <v>612</v>
      </c>
      <c r="I251" s="32" t="s">
        <v>613</v>
      </c>
      <c r="J251" s="32">
        <v>-303138.53428438888</v>
      </c>
      <c r="K251" s="32">
        <v>-70746.383677897349</v>
      </c>
      <c r="L251" s="32">
        <v>-307929.93227426842</v>
      </c>
      <c r="M251" s="32">
        <v>-49526.56665831944</v>
      </c>
      <c r="N251" s="32">
        <v>-49.526566658319439</v>
      </c>
      <c r="O251" s="33"/>
    </row>
    <row r="252" spans="1:15" x14ac:dyDescent="0.2">
      <c r="A252" s="28">
        <v>1375</v>
      </c>
      <c r="B252" s="29">
        <v>1101.8499999999999</v>
      </c>
      <c r="C252" s="29" t="s">
        <v>173</v>
      </c>
      <c r="D252" s="29" t="s">
        <v>376</v>
      </c>
      <c r="E252" s="29" t="s">
        <v>174</v>
      </c>
      <c r="F252" s="29" t="s">
        <v>377</v>
      </c>
      <c r="G252" s="29">
        <v>-304415.56374252372</v>
      </c>
      <c r="H252" s="29" t="s">
        <v>616</v>
      </c>
      <c r="I252" s="29" t="s">
        <v>613</v>
      </c>
      <c r="J252" s="29">
        <v>-304419.88356170792</v>
      </c>
      <c r="K252" s="29">
        <v>-72772.069487957226</v>
      </c>
      <c r="L252" s="29">
        <v>-314291.69436800532</v>
      </c>
      <c r="M252" s="29">
        <v>-47779.646266276948</v>
      </c>
      <c r="N252" s="29">
        <v>-47.779646266276949</v>
      </c>
      <c r="O252" s="30"/>
    </row>
    <row r="253" spans="1:15" x14ac:dyDescent="0.2">
      <c r="A253" s="31">
        <v>1400</v>
      </c>
      <c r="B253" s="32">
        <v>1126.8499999999999</v>
      </c>
      <c r="C253" s="32" t="s">
        <v>173</v>
      </c>
      <c r="D253" s="32" t="s">
        <v>376</v>
      </c>
      <c r="E253" s="32" t="s">
        <v>174</v>
      </c>
      <c r="F253" s="32" t="s">
        <v>377</v>
      </c>
      <c r="G253" s="32">
        <v>-305707.74118166242</v>
      </c>
      <c r="H253" s="32" t="s">
        <v>616</v>
      </c>
      <c r="I253" s="32" t="s">
        <v>613</v>
      </c>
      <c r="J253" s="32">
        <v>-305717.21610171319</v>
      </c>
      <c r="K253" s="32">
        <v>-74885.755726166361</v>
      </c>
      <c r="L253" s="32">
        <v>-320669.92478441022</v>
      </c>
      <c r="M253" s="32">
        <v>-45968.408360121997</v>
      </c>
      <c r="N253" s="32">
        <v>-45.968408360122012</v>
      </c>
      <c r="O253" s="33"/>
    </row>
    <row r="254" spans="1:15" x14ac:dyDescent="0.2">
      <c r="A254" s="28">
        <v>1425</v>
      </c>
      <c r="B254" s="29">
        <v>1151.8499999999999</v>
      </c>
      <c r="C254" s="29" t="s">
        <v>173</v>
      </c>
      <c r="D254" s="29" t="s">
        <v>376</v>
      </c>
      <c r="E254" s="29" t="s">
        <v>174</v>
      </c>
      <c r="F254" s="29" t="s">
        <v>377</v>
      </c>
      <c r="G254" s="29">
        <v>-307012.80338807392</v>
      </c>
      <c r="H254" s="29" t="s">
        <v>616</v>
      </c>
      <c r="I254" s="29" t="s">
        <v>613</v>
      </c>
      <c r="J254" s="29">
        <v>-307033.25551081612</v>
      </c>
      <c r="K254" s="29">
        <v>-77013.450591698143</v>
      </c>
      <c r="L254" s="29">
        <v>-327064.36151987902</v>
      </c>
      <c r="M254" s="29">
        <v>-44166.74142602412</v>
      </c>
      <c r="N254" s="29">
        <v>-44.166741426024117</v>
      </c>
      <c r="O254" s="30"/>
    </row>
    <row r="255" spans="1:15" x14ac:dyDescent="0.2">
      <c r="A255" s="31">
        <v>1450</v>
      </c>
      <c r="B255" s="32">
        <v>1176.8499999999999</v>
      </c>
      <c r="C255" s="32" t="s">
        <v>173</v>
      </c>
      <c r="D255" s="32" t="s">
        <v>376</v>
      </c>
      <c r="E255" s="32" t="s">
        <v>174</v>
      </c>
      <c r="F255" s="32" t="s">
        <v>377</v>
      </c>
      <c r="G255" s="32">
        <v>-308330.62413490482</v>
      </c>
      <c r="H255" s="32" t="s">
        <v>616</v>
      </c>
      <c r="I255" s="32" t="s">
        <v>613</v>
      </c>
      <c r="J255" s="32">
        <v>-308374.14175815711</v>
      </c>
      <c r="K255" s="32">
        <v>-79154.908297424743</v>
      </c>
      <c r="L255" s="32">
        <v>-333474.75137103949</v>
      </c>
      <c r="M255" s="32">
        <v>-42375.020998300519</v>
      </c>
      <c r="N255" s="32">
        <v>-42.375020998300521</v>
      </c>
      <c r="O255" s="33"/>
    </row>
    <row r="256" spans="1:15" x14ac:dyDescent="0.2">
      <c r="A256" s="28">
        <v>1475</v>
      </c>
      <c r="B256" s="29">
        <v>1201.8499999999999</v>
      </c>
      <c r="C256" s="29" t="s">
        <v>173</v>
      </c>
      <c r="D256" s="29" t="s">
        <v>376</v>
      </c>
      <c r="E256" s="29" t="s">
        <v>174</v>
      </c>
      <c r="F256" s="29" t="s">
        <v>377</v>
      </c>
      <c r="G256" s="29">
        <v>-309661.14790879999</v>
      </c>
      <c r="H256" s="29" t="s">
        <v>616</v>
      </c>
      <c r="I256" s="29" t="s">
        <v>613</v>
      </c>
      <c r="J256" s="29">
        <v>-309752.5380302933</v>
      </c>
      <c r="K256" s="29">
        <v>-81309.891532863461</v>
      </c>
      <c r="L256" s="29">
        <v>-339900.84958569548</v>
      </c>
      <c r="M256" s="29">
        <v>-40594.076869886827</v>
      </c>
      <c r="N256" s="29">
        <v>-40.594076869886827</v>
      </c>
      <c r="O256" s="30"/>
    </row>
    <row r="257" spans="1:15" x14ac:dyDescent="0.2">
      <c r="A257" s="31">
        <v>1500</v>
      </c>
      <c r="B257" s="32">
        <v>1226.8499999999999</v>
      </c>
      <c r="C257" s="32" t="s">
        <v>173</v>
      </c>
      <c r="D257" s="32" t="s">
        <v>376</v>
      </c>
      <c r="E257" s="32" t="s">
        <v>174</v>
      </c>
      <c r="F257" s="32" t="s">
        <v>377</v>
      </c>
      <c r="G257" s="32">
        <v>-311004.45962586638</v>
      </c>
      <c r="H257" s="32" t="s">
        <v>616</v>
      </c>
      <c r="I257" s="32" t="s">
        <v>613</v>
      </c>
      <c r="J257" s="32">
        <v>-311194.01395024091</v>
      </c>
      <c r="K257" s="32">
        <v>-83478.171033076331</v>
      </c>
      <c r="L257" s="32">
        <v>-346342.4195472346</v>
      </c>
      <c r="M257" s="32">
        <v>-38825.679979954381</v>
      </c>
      <c r="N257" s="32">
        <v>-38.82567997995438</v>
      </c>
      <c r="O257" s="33"/>
    </row>
    <row r="258" spans="1:15" x14ac:dyDescent="0.2">
      <c r="A258" s="28">
        <v>1525</v>
      </c>
      <c r="B258" s="29">
        <v>1251.8499999999999</v>
      </c>
      <c r="C258" s="29" t="s">
        <v>173</v>
      </c>
      <c r="D258" s="29" t="s">
        <v>376</v>
      </c>
      <c r="E258" s="29" t="s">
        <v>174</v>
      </c>
      <c r="F258" s="29" t="s">
        <v>377</v>
      </c>
      <c r="G258" s="29">
        <v>-312360.9225876712</v>
      </c>
      <c r="H258" s="29" t="s">
        <v>616</v>
      </c>
      <c r="I258" s="29" t="s">
        <v>613</v>
      </c>
      <c r="J258" s="29">
        <v>-312749.19205430039</v>
      </c>
      <c r="K258" s="29">
        <v>-85659.525176316631</v>
      </c>
      <c r="L258" s="29">
        <v>-352799.23249264149</v>
      </c>
      <c r="M258" s="29">
        <v>-37073.522399041343</v>
      </c>
      <c r="N258" s="29">
        <v>-37.073522399041337</v>
      </c>
      <c r="O258" s="30"/>
    </row>
    <row r="259" spans="1:15" x14ac:dyDescent="0.2">
      <c r="A259" s="31">
        <v>1550</v>
      </c>
      <c r="B259" s="32">
        <v>1276.8499999999999</v>
      </c>
      <c r="C259" s="32" t="s">
        <v>173</v>
      </c>
      <c r="D259" s="32" t="s">
        <v>376</v>
      </c>
      <c r="E259" s="32" t="s">
        <v>174</v>
      </c>
      <c r="F259" s="32" t="s">
        <v>377</v>
      </c>
      <c r="G259" s="32">
        <v>-313731.4546599334</v>
      </c>
      <c r="H259" s="32" t="s">
        <v>616</v>
      </c>
      <c r="I259" s="32" t="s">
        <v>613</v>
      </c>
      <c r="J259" s="32">
        <v>-314516.40295145672</v>
      </c>
      <c r="K259" s="32">
        <v>-87853.739608065473</v>
      </c>
      <c r="L259" s="32">
        <v>-359271.06726446608</v>
      </c>
      <c r="M259" s="32">
        <v>-35345.136499626104</v>
      </c>
      <c r="N259" s="32">
        <v>-35.345136499626093</v>
      </c>
      <c r="O259" s="33"/>
    </row>
    <row r="260" spans="1:15" x14ac:dyDescent="0.2">
      <c r="A260" s="28">
        <v>1575</v>
      </c>
      <c r="B260" s="29">
        <v>1301.8499999999999</v>
      </c>
      <c r="C260" s="29" t="s">
        <v>173</v>
      </c>
      <c r="D260" s="29" t="s">
        <v>376</v>
      </c>
      <c r="E260" s="29" t="s">
        <v>174</v>
      </c>
      <c r="F260" s="29" t="s">
        <v>377</v>
      </c>
      <c r="G260" s="29">
        <v>-315267.58194356097</v>
      </c>
      <c r="H260" s="29" t="s">
        <v>379</v>
      </c>
      <c r="I260" s="29"/>
      <c r="J260" s="29"/>
      <c r="K260" s="29">
        <v>-90060.60688932937</v>
      </c>
      <c r="L260" s="29">
        <v>-365757.71009730088</v>
      </c>
      <c r="M260" s="29">
        <v>-34701.74227379635</v>
      </c>
      <c r="N260" s="29">
        <v>-34.701742273796349</v>
      </c>
      <c r="O260" s="30"/>
    </row>
    <row r="261" spans="1:15" x14ac:dyDescent="0.2">
      <c r="A261" s="31">
        <v>1600</v>
      </c>
      <c r="B261" s="32">
        <v>1326.85</v>
      </c>
      <c r="C261" s="32" t="s">
        <v>173</v>
      </c>
      <c r="D261" s="32" t="s">
        <v>376</v>
      </c>
      <c r="E261" s="32" t="s">
        <v>174</v>
      </c>
      <c r="F261" s="32" t="s">
        <v>377</v>
      </c>
      <c r="G261" s="32">
        <v>-316858.10426514421</v>
      </c>
      <c r="H261" s="32" t="s">
        <v>379</v>
      </c>
      <c r="I261" s="32"/>
      <c r="J261" s="32"/>
      <c r="K261" s="32">
        <v>-92279.926167273312</v>
      </c>
      <c r="L261" s="32">
        <v>-372258.95443950017</v>
      </c>
      <c r="M261" s="32">
        <v>-34366.378364969038</v>
      </c>
      <c r="N261" s="32">
        <v>-34.366378364969037</v>
      </c>
      <c r="O261" s="33"/>
    </row>
    <row r="262" spans="1:15" x14ac:dyDescent="0.2">
      <c r="A262" s="28">
        <v>1625</v>
      </c>
      <c r="B262" s="29">
        <v>1351.85</v>
      </c>
      <c r="C262" s="29" t="s">
        <v>173</v>
      </c>
      <c r="D262" s="29" t="s">
        <v>376</v>
      </c>
      <c r="E262" s="29" t="s">
        <v>174</v>
      </c>
      <c r="F262" s="29" t="s">
        <v>377</v>
      </c>
      <c r="G262" s="29">
        <v>-318460.97061502119</v>
      </c>
      <c r="H262" s="29" t="s">
        <v>379</v>
      </c>
      <c r="I262" s="29"/>
      <c r="J262" s="29"/>
      <c r="K262" s="29">
        <v>-94511.502866443436</v>
      </c>
      <c r="L262" s="29">
        <v>-378774.60081102641</v>
      </c>
      <c r="M262" s="29">
        <v>-34045.857975563027</v>
      </c>
      <c r="N262" s="29">
        <v>-34.045857975563031</v>
      </c>
      <c r="O262" s="30"/>
    </row>
    <row r="263" spans="1:15" x14ac:dyDescent="0.2">
      <c r="A263" s="31">
        <v>1650</v>
      </c>
      <c r="B263" s="32">
        <v>1376.85</v>
      </c>
      <c r="C263" s="32" t="s">
        <v>173</v>
      </c>
      <c r="D263" s="32" t="s">
        <v>376</v>
      </c>
      <c r="E263" s="32" t="s">
        <v>174</v>
      </c>
      <c r="F263" s="32" t="s">
        <v>377</v>
      </c>
      <c r="G263" s="32">
        <v>-320076.14155164338</v>
      </c>
      <c r="H263" s="32" t="s">
        <v>379</v>
      </c>
      <c r="I263" s="32"/>
      <c r="J263" s="32"/>
      <c r="K263" s="32">
        <v>-96755.148398995414</v>
      </c>
      <c r="L263" s="32">
        <v>-385304.45669843513</v>
      </c>
      <c r="M263" s="32">
        <v>-33740.896857862361</v>
      </c>
      <c r="N263" s="32">
        <v>-33.74089685786236</v>
      </c>
      <c r="O263" s="33"/>
    </row>
    <row r="264" spans="1:15" x14ac:dyDescent="0.2">
      <c r="A264" s="28">
        <v>1675</v>
      </c>
      <c r="B264" s="29">
        <v>1401.85</v>
      </c>
      <c r="C264" s="29" t="s">
        <v>173</v>
      </c>
      <c r="D264" s="29" t="s">
        <v>376</v>
      </c>
      <c r="E264" s="29" t="s">
        <v>174</v>
      </c>
      <c r="F264" s="29" t="s">
        <v>377</v>
      </c>
      <c r="G264" s="29">
        <v>-321703.61676728638</v>
      </c>
      <c r="H264" s="29" t="s">
        <v>379</v>
      </c>
      <c r="I264" s="29"/>
      <c r="J264" s="29"/>
      <c r="K264" s="29">
        <v>-99010.679892488013</v>
      </c>
      <c r="L264" s="29">
        <v>-391848.33648811933</v>
      </c>
      <c r="M264" s="29">
        <v>-33452.457228876177</v>
      </c>
      <c r="N264" s="29">
        <v>-33.452457228876177</v>
      </c>
      <c r="O264" s="30"/>
    </row>
    <row r="265" spans="1:15" x14ac:dyDescent="0.2">
      <c r="A265" s="31">
        <v>1700</v>
      </c>
      <c r="B265" s="32">
        <v>1426.85</v>
      </c>
      <c r="C265" s="32" t="s">
        <v>173</v>
      </c>
      <c r="D265" s="32" t="s">
        <v>376</v>
      </c>
      <c r="E265" s="32" t="s">
        <v>174</v>
      </c>
      <c r="F265" s="32" t="s">
        <v>377</v>
      </c>
      <c r="G265" s="32">
        <v>-323343.44054842612</v>
      </c>
      <c r="H265" s="32" t="s">
        <v>379</v>
      </c>
      <c r="I265" s="32"/>
      <c r="J265" s="32"/>
      <c r="K265" s="32">
        <v>-101277.9199339312</v>
      </c>
      <c r="L265" s="32">
        <v>-398406.06143899402</v>
      </c>
      <c r="M265" s="32">
        <v>-33181.78676280845</v>
      </c>
      <c r="N265" s="32">
        <v>-33.18178676280845</v>
      </c>
      <c r="O265" s="33"/>
    </row>
    <row r="266" spans="1:15" x14ac:dyDescent="0.2">
      <c r="A266" s="28">
        <v>1725</v>
      </c>
      <c r="B266" s="29">
        <v>1451.85</v>
      </c>
      <c r="C266" s="29" t="s">
        <v>173</v>
      </c>
      <c r="D266" s="29" t="s">
        <v>376</v>
      </c>
      <c r="E266" s="29" t="s">
        <v>174</v>
      </c>
      <c r="F266" s="29" t="s">
        <v>377</v>
      </c>
      <c r="G266" s="29">
        <v>-324995.70808161749</v>
      </c>
      <c r="H266" s="29" t="s">
        <v>379</v>
      </c>
      <c r="I266" s="29"/>
      <c r="J266" s="29"/>
      <c r="K266" s="29">
        <v>-103556.69632889349</v>
      </c>
      <c r="L266" s="29">
        <v>-404977.45969586441</v>
      </c>
      <c r="M266" s="29">
        <v>-32930.463454275392</v>
      </c>
      <c r="N266" s="29">
        <v>-32.93046345427539</v>
      </c>
      <c r="O266" s="30"/>
    </row>
    <row r="267" spans="1:15" x14ac:dyDescent="0.2">
      <c r="A267" s="31">
        <v>1750</v>
      </c>
      <c r="B267" s="32">
        <v>1476.85</v>
      </c>
      <c r="C267" s="32" t="s">
        <v>173</v>
      </c>
      <c r="D267" s="32" t="s">
        <v>376</v>
      </c>
      <c r="E267" s="32" t="s">
        <v>174</v>
      </c>
      <c r="F267" s="32" t="s">
        <v>377</v>
      </c>
      <c r="G267" s="32">
        <v>-326660.57293886418</v>
      </c>
      <c r="H267" s="32" t="s">
        <v>379</v>
      </c>
      <c r="I267" s="32"/>
      <c r="J267" s="32"/>
      <c r="K267" s="32">
        <v>-105846.84187457481</v>
      </c>
      <c r="L267" s="32">
        <v>-411562.36634471471</v>
      </c>
      <c r="M267" s="32">
        <v>-32700.448688379489</v>
      </c>
      <c r="N267" s="32">
        <v>-32.700448688379488</v>
      </c>
      <c r="O267" s="33"/>
    </row>
    <row r="268" spans="1:15" x14ac:dyDescent="0.2">
      <c r="A268" s="28">
        <v>1775</v>
      </c>
      <c r="B268" s="29">
        <v>1501.85</v>
      </c>
      <c r="C268" s="29" t="s">
        <v>173</v>
      </c>
      <c r="D268" s="29" t="s">
        <v>376</v>
      </c>
      <c r="E268" s="29" t="s">
        <v>174</v>
      </c>
      <c r="F268" s="29" t="s">
        <v>377</v>
      </c>
      <c r="G268" s="29">
        <v>-328338.25623157091</v>
      </c>
      <c r="H268" s="29" t="s">
        <v>379</v>
      </c>
      <c r="I268" s="29"/>
      <c r="J268" s="29"/>
      <c r="K268" s="29">
        <v>-108148.1941458517</v>
      </c>
      <c r="L268" s="29">
        <v>-418160.62351116008</v>
      </c>
      <c r="M268" s="29">
        <v>-32494.151939087082</v>
      </c>
      <c r="N268" s="29">
        <v>-32.494151939087082</v>
      </c>
      <c r="O268" s="30"/>
    </row>
    <row r="269" spans="1:15" x14ac:dyDescent="0.2">
      <c r="A269" s="31">
        <v>1800</v>
      </c>
      <c r="B269" s="32">
        <v>1526.85</v>
      </c>
      <c r="C269" s="32" t="s">
        <v>173</v>
      </c>
      <c r="D269" s="32" t="s">
        <v>376</v>
      </c>
      <c r="E269" s="32" t="s">
        <v>174</v>
      </c>
      <c r="F269" s="32" t="s">
        <v>377</v>
      </c>
      <c r="G269" s="32">
        <v>-330029.05815735209</v>
      </c>
      <c r="H269" s="32" t="s">
        <v>379</v>
      </c>
      <c r="I269" s="32"/>
      <c r="J269" s="32"/>
      <c r="K269" s="32">
        <v>-110460.59529337561</v>
      </c>
      <c r="L269" s="32">
        <v>-424772.08050325222</v>
      </c>
      <c r="M269" s="32">
        <v>-32314.512163001578</v>
      </c>
      <c r="N269" s="32">
        <v>-32.314512163001581</v>
      </c>
      <c r="O269" s="33"/>
    </row>
    <row r="270" spans="1:15" x14ac:dyDescent="0.2">
      <c r="A270" s="28">
        <v>1825</v>
      </c>
      <c r="B270" s="29">
        <v>1551.85</v>
      </c>
      <c r="C270" s="29" t="s">
        <v>173</v>
      </c>
      <c r="D270" s="29" t="s">
        <v>376</v>
      </c>
      <c r="E270" s="29" t="s">
        <v>174</v>
      </c>
      <c r="F270" s="29" t="s">
        <v>377</v>
      </c>
      <c r="G270" s="29">
        <v>-331733.37300162931</v>
      </c>
      <c r="H270" s="29" t="s">
        <v>379</v>
      </c>
      <c r="I270" s="29"/>
      <c r="J270" s="29"/>
      <c r="K270" s="29">
        <v>-112783.8918528919</v>
      </c>
      <c r="L270" s="29">
        <v>-431396.5939997618</v>
      </c>
      <c r="M270" s="29">
        <v>-32165.103318163659</v>
      </c>
      <c r="N270" s="29">
        <v>-32.165103318163659</v>
      </c>
      <c r="O270" s="30"/>
    </row>
    <row r="271" spans="1:15" x14ac:dyDescent="0.2">
      <c r="A271" s="31">
        <v>1850</v>
      </c>
      <c r="B271" s="32">
        <v>1576.85</v>
      </c>
      <c r="C271" s="32" t="s">
        <v>173</v>
      </c>
      <c r="D271" s="32" t="s">
        <v>376</v>
      </c>
      <c r="E271" s="32" t="s">
        <v>174</v>
      </c>
      <c r="F271" s="32" t="s">
        <v>377</v>
      </c>
      <c r="G271" s="32">
        <v>-333451.70910648402</v>
      </c>
      <c r="H271" s="32" t="s">
        <v>379</v>
      </c>
      <c r="I271" s="32"/>
      <c r="J271" s="32"/>
      <c r="K271" s="32">
        <v>-115117.9345650079</v>
      </c>
      <c r="L271" s="32">
        <v>-438034.02828497061</v>
      </c>
      <c r="M271" s="32">
        <v>-32050.2745898678</v>
      </c>
      <c r="N271" s="32">
        <v>-32.050274589867797</v>
      </c>
      <c r="O271" s="33"/>
    </row>
    <row r="272" spans="1:15" x14ac:dyDescent="0.2">
      <c r="A272" s="28">
        <v>1875</v>
      </c>
      <c r="B272" s="29">
        <v>1601.85</v>
      </c>
      <c r="C272" s="29" t="s">
        <v>173</v>
      </c>
      <c r="D272" s="29" t="s">
        <v>376</v>
      </c>
      <c r="E272" s="29" t="s">
        <v>174</v>
      </c>
      <c r="F272" s="29" t="s">
        <v>377</v>
      </c>
      <c r="G272" s="29">
        <v>-335184.71586433798</v>
      </c>
      <c r="H272" s="29" t="s">
        <v>379</v>
      </c>
      <c r="I272" s="29"/>
      <c r="J272" s="29"/>
      <c r="K272" s="29">
        <v>-117462.57820470459</v>
      </c>
      <c r="L272" s="29">
        <v>-444684.25553088362</v>
      </c>
      <c r="M272" s="29">
        <v>-31975.339719363488</v>
      </c>
      <c r="N272" s="29">
        <v>-31.97533971936349</v>
      </c>
      <c r="O272" s="30"/>
    </row>
    <row r="273" spans="1:15" x14ac:dyDescent="0.2">
      <c r="A273" s="37">
        <v>1900</v>
      </c>
      <c r="B273" s="38">
        <v>1626.85</v>
      </c>
      <c r="C273" s="38" t="s">
        <v>173</v>
      </c>
      <c r="D273" s="38" t="s">
        <v>376</v>
      </c>
      <c r="E273" s="38" t="s">
        <v>174</v>
      </c>
      <c r="F273" s="38" t="s">
        <v>377</v>
      </c>
      <c r="G273" s="38">
        <v>-336933.22034353181</v>
      </c>
      <c r="H273" s="38" t="s">
        <v>379</v>
      </c>
      <c r="I273" s="38"/>
      <c r="J273" s="38"/>
      <c r="K273" s="38">
        <v>-119817.6814199426</v>
      </c>
      <c r="L273" s="38">
        <v>-451347.15612763382</v>
      </c>
      <c r="M273" s="38">
        <v>-31946.833676085342</v>
      </c>
      <c r="N273" s="38">
        <v>-31.94683367608534</v>
      </c>
      <c r="O273" s="39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5A5A5"/>
  </sheetPr>
  <dimension ref="A1:N2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9" customWidth="1"/>
    <col min="3" max="3" width="21" customWidth="1"/>
    <col min="4" max="4" width="30" customWidth="1"/>
    <col min="5" max="5" width="20" customWidth="1"/>
    <col min="6" max="13" width="21" customWidth="1"/>
    <col min="14" max="14" width="8" customWidth="1"/>
  </cols>
  <sheetData>
    <row r="1" spans="1:14" x14ac:dyDescent="0.2">
      <c r="A1" s="105" t="s">
        <v>663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4" x14ac:dyDescent="0.2">
      <c r="A2" s="109" t="s">
        <v>664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4" x14ac:dyDescent="0.2">
      <c r="A3" s="25" t="s">
        <v>431</v>
      </c>
      <c r="B3" s="26" t="s">
        <v>432</v>
      </c>
      <c r="C3" s="26" t="s">
        <v>603</v>
      </c>
      <c r="D3" s="26" t="s">
        <v>604</v>
      </c>
      <c r="E3" s="26" t="s">
        <v>665</v>
      </c>
      <c r="F3" s="26" t="s">
        <v>666</v>
      </c>
      <c r="G3" s="26" t="s">
        <v>607</v>
      </c>
      <c r="H3" s="26" t="s">
        <v>608</v>
      </c>
      <c r="I3" s="26" t="s">
        <v>667</v>
      </c>
      <c r="J3" s="26" t="s">
        <v>668</v>
      </c>
      <c r="K3" s="26" t="s">
        <v>669</v>
      </c>
      <c r="L3" s="26" t="s">
        <v>670</v>
      </c>
      <c r="M3" s="26" t="s">
        <v>671</v>
      </c>
      <c r="N3" s="27" t="s">
        <v>611</v>
      </c>
    </row>
    <row r="4" spans="1:14" x14ac:dyDescent="0.2">
      <c r="A4" s="28">
        <v>800</v>
      </c>
      <c r="B4" s="29">
        <v>526.85</v>
      </c>
      <c r="C4" s="29">
        <v>-162100.46478145511</v>
      </c>
      <c r="D4" s="29" t="s">
        <v>627</v>
      </c>
      <c r="E4" s="29" t="s">
        <v>613</v>
      </c>
      <c r="F4" s="29">
        <v>-162103.11971832279</v>
      </c>
      <c r="G4" s="29">
        <v>-33912.572992159046</v>
      </c>
      <c r="H4" s="29">
        <v>-172813.30445913019</v>
      </c>
      <c r="I4" s="29">
        <v>-85340.8526935759</v>
      </c>
      <c r="J4" s="29">
        <v>-85.340852693575897</v>
      </c>
      <c r="K4" s="29">
        <v>-271031.87479102431</v>
      </c>
      <c r="L4" s="29">
        <v>-271.03187479102428</v>
      </c>
      <c r="M4" s="29">
        <v>-185.69102209744841</v>
      </c>
      <c r="N4" s="30"/>
    </row>
    <row r="5" spans="1:14" x14ac:dyDescent="0.2">
      <c r="A5" s="31">
        <v>850</v>
      </c>
      <c r="B5" s="32">
        <v>576.85</v>
      </c>
      <c r="C5" s="32">
        <v>-164531.6760717952</v>
      </c>
      <c r="D5" s="32" t="s">
        <v>627</v>
      </c>
      <c r="E5" s="32" t="s">
        <v>613</v>
      </c>
      <c r="F5" s="32">
        <v>-164537.26347095339</v>
      </c>
      <c r="G5" s="32">
        <v>-36899.715722671717</v>
      </c>
      <c r="H5" s="32">
        <v>-184655.76456993731</v>
      </c>
      <c r="I5" s="32">
        <v>-82376.584455295699</v>
      </c>
      <c r="J5" s="32">
        <v>-82.376584455295699</v>
      </c>
      <c r="K5" s="32">
        <v>-262714.14211865049</v>
      </c>
      <c r="L5" s="32">
        <v>-262.7141421186505</v>
      </c>
      <c r="M5" s="32">
        <v>-180.3375576633548</v>
      </c>
      <c r="N5" s="33"/>
    </row>
    <row r="6" spans="1:14" x14ac:dyDescent="0.2">
      <c r="A6" s="28">
        <v>900</v>
      </c>
      <c r="B6" s="29">
        <v>626.85</v>
      </c>
      <c r="C6" s="29">
        <v>-167047.6962978091</v>
      </c>
      <c r="D6" s="29" t="s">
        <v>627</v>
      </c>
      <c r="E6" s="29" t="s">
        <v>613</v>
      </c>
      <c r="F6" s="29">
        <v>-167058.8157897713</v>
      </c>
      <c r="G6" s="29">
        <v>-39969.026238955921</v>
      </c>
      <c r="H6" s="29">
        <v>-196598.46464191499</v>
      </c>
      <c r="I6" s="29">
        <v>-79384.096960460069</v>
      </c>
      <c r="J6" s="29">
        <v>-79.38409696046007</v>
      </c>
      <c r="K6" s="29">
        <v>-253638.9817711887</v>
      </c>
      <c r="L6" s="29">
        <v>-253.6389817711887</v>
      </c>
      <c r="M6" s="29">
        <v>-174.25488481072861</v>
      </c>
      <c r="N6" s="30"/>
    </row>
    <row r="7" spans="1:14" x14ac:dyDescent="0.2">
      <c r="A7" s="31">
        <v>950</v>
      </c>
      <c r="B7" s="32">
        <v>676.85</v>
      </c>
      <c r="C7" s="32">
        <v>-169644.24533357981</v>
      </c>
      <c r="D7" s="32" t="s">
        <v>627</v>
      </c>
      <c r="E7" s="32" t="s">
        <v>613</v>
      </c>
      <c r="F7" s="32">
        <v>-169665.25050844779</v>
      </c>
      <c r="G7" s="32">
        <v>-43116.53145504323</v>
      </c>
      <c r="H7" s="32">
        <v>-208636.66243571491</v>
      </c>
      <c r="I7" s="32">
        <v>-76337.724444870837</v>
      </c>
      <c r="J7" s="32">
        <v>-76.337724444870844</v>
      </c>
      <c r="K7" s="32">
        <v>-244633.4630851566</v>
      </c>
      <c r="L7" s="32">
        <v>-244.63346308515659</v>
      </c>
      <c r="M7" s="32">
        <v>-168.2957386402858</v>
      </c>
      <c r="N7" s="33"/>
    </row>
    <row r="8" spans="1:14" x14ac:dyDescent="0.2">
      <c r="A8" s="28">
        <v>1000</v>
      </c>
      <c r="B8" s="29">
        <v>726.85</v>
      </c>
      <c r="C8" s="29">
        <v>-172317.5256395828</v>
      </c>
      <c r="D8" s="29" t="s">
        <v>627</v>
      </c>
      <c r="E8" s="29" t="s">
        <v>613</v>
      </c>
      <c r="F8" s="29">
        <v>-172355.29168927789</v>
      </c>
      <c r="G8" s="29">
        <v>-46338.66341131481</v>
      </c>
      <c r="H8" s="29">
        <v>-220766.04114120509</v>
      </c>
      <c r="I8" s="29">
        <v>-73247.968652626965</v>
      </c>
      <c r="J8" s="29">
        <v>-73.247968652626966</v>
      </c>
      <c r="K8" s="29">
        <v>-235692.7056654284</v>
      </c>
      <c r="L8" s="29">
        <v>-235.69270566542841</v>
      </c>
      <c r="M8" s="29">
        <v>-162.44473701280151</v>
      </c>
      <c r="N8" s="30"/>
    </row>
    <row r="9" spans="1:14" x14ac:dyDescent="0.2">
      <c r="A9" s="31">
        <v>1050</v>
      </c>
      <c r="B9" s="32">
        <v>776.85</v>
      </c>
      <c r="C9" s="32">
        <v>-175064.1651550736</v>
      </c>
      <c r="D9" s="32" t="s">
        <v>627</v>
      </c>
      <c r="E9" s="32" t="s">
        <v>613</v>
      </c>
      <c r="F9" s="32">
        <v>-175128.95087256041</v>
      </c>
      <c r="G9" s="32">
        <v>-49632.202128356163</v>
      </c>
      <c r="H9" s="32">
        <v>-232982.6508510953</v>
      </c>
      <c r="I9" s="32">
        <v>-70178.773343608947</v>
      </c>
      <c r="J9" s="32">
        <v>-70.178773343608952</v>
      </c>
      <c r="K9" s="32">
        <v>-226812.178289979</v>
      </c>
      <c r="L9" s="32">
        <v>-226.81217828997899</v>
      </c>
      <c r="M9" s="32">
        <v>-156.63340494637001</v>
      </c>
      <c r="N9" s="33"/>
    </row>
    <row r="10" spans="1:14" x14ac:dyDescent="0.2">
      <c r="A10" s="28">
        <v>1100</v>
      </c>
      <c r="B10" s="29">
        <v>826.85</v>
      </c>
      <c r="C10" s="29">
        <v>-177881.17431292639</v>
      </c>
      <c r="D10" s="29" t="s">
        <v>627</v>
      </c>
      <c r="E10" s="29" t="s">
        <v>613</v>
      </c>
      <c r="F10" s="29">
        <v>-177987.48375850069</v>
      </c>
      <c r="G10" s="29">
        <v>-52994.230581280062</v>
      </c>
      <c r="H10" s="29">
        <v>-245282.87268568171</v>
      </c>
      <c r="I10" s="29">
        <v>-67143.946766145062</v>
      </c>
      <c r="J10" s="29">
        <v>-67.143946766145064</v>
      </c>
      <c r="K10" s="29">
        <v>-217989.72302961751</v>
      </c>
      <c r="L10" s="29">
        <v>-217.98972302961749</v>
      </c>
      <c r="M10" s="29">
        <v>-150.8457762634724</v>
      </c>
      <c r="N10" s="30"/>
    </row>
    <row r="11" spans="1:14" x14ac:dyDescent="0.2">
      <c r="A11" s="31">
        <v>1150</v>
      </c>
      <c r="B11" s="32">
        <v>876.85</v>
      </c>
      <c r="C11" s="32">
        <v>-180765.90966371619</v>
      </c>
      <c r="D11" s="32" t="s">
        <v>627</v>
      </c>
      <c r="E11" s="32" t="s">
        <v>613</v>
      </c>
      <c r="F11" s="32">
        <v>-180933.22772106799</v>
      </c>
      <c r="G11" s="32">
        <v>-56422.099524574347</v>
      </c>
      <c r="H11" s="32">
        <v>-257663.37461407241</v>
      </c>
      <c r="I11" s="32">
        <v>-64151.392707426327</v>
      </c>
      <c r="J11" s="32">
        <v>-64.151392707426339</v>
      </c>
      <c r="K11" s="32">
        <v>-209224.60609215379</v>
      </c>
      <c r="L11" s="32">
        <v>-209.22460609215381</v>
      </c>
      <c r="M11" s="32">
        <v>-145.0732133847275</v>
      </c>
      <c r="N11" s="33"/>
    </row>
    <row r="12" spans="1:14" x14ac:dyDescent="0.2">
      <c r="A12" s="28">
        <v>1200</v>
      </c>
      <c r="B12" s="29">
        <v>926.85</v>
      </c>
      <c r="C12" s="29">
        <v>-183716.0383880882</v>
      </c>
      <c r="D12" s="29" t="s">
        <v>627</v>
      </c>
      <c r="E12" s="29" t="s">
        <v>613</v>
      </c>
      <c r="F12" s="29">
        <v>-183969.29317401591</v>
      </c>
      <c r="G12" s="29">
        <v>-59913.400421959333</v>
      </c>
      <c r="H12" s="29">
        <v>-270121.07914274721</v>
      </c>
      <c r="I12" s="29">
        <v>-61206.737498253118</v>
      </c>
      <c r="J12" s="29">
        <v>-61.206737498253119</v>
      </c>
      <c r="K12" s="29">
        <v>-200513.5269605683</v>
      </c>
      <c r="L12" s="29">
        <v>-200.5135269605683</v>
      </c>
      <c r="M12" s="29">
        <v>-139.30678946231521</v>
      </c>
      <c r="N12" s="30"/>
    </row>
    <row r="13" spans="1:14" x14ac:dyDescent="0.2">
      <c r="A13" s="31">
        <v>1250</v>
      </c>
      <c r="B13" s="32">
        <v>976.85</v>
      </c>
      <c r="C13" s="32">
        <v>-186729.49965165311</v>
      </c>
      <c r="D13" s="32" t="s">
        <v>627</v>
      </c>
      <c r="E13" s="32" t="s">
        <v>613</v>
      </c>
      <c r="F13" s="32">
        <v>-187099.09433288581</v>
      </c>
      <c r="G13" s="32">
        <v>-63465.945058059449</v>
      </c>
      <c r="H13" s="32">
        <v>-282653.13758733071</v>
      </c>
      <c r="I13" s="32">
        <v>-58314.513106322847</v>
      </c>
      <c r="J13" s="32">
        <v>-58.314513106322849</v>
      </c>
      <c r="K13" s="32">
        <v>-191857.94243765931</v>
      </c>
      <c r="L13" s="32">
        <v>-191.85794243765929</v>
      </c>
      <c r="M13" s="32">
        <v>-133.5434293313364</v>
      </c>
      <c r="N13" s="33"/>
    </row>
    <row r="14" spans="1:14" x14ac:dyDescent="0.2">
      <c r="A14" s="28">
        <v>1300</v>
      </c>
      <c r="B14" s="29">
        <v>1026.8499999999999</v>
      </c>
      <c r="C14" s="29">
        <v>-189804.460480857</v>
      </c>
      <c r="D14" s="29" t="s">
        <v>627</v>
      </c>
      <c r="E14" s="29" t="s">
        <v>613</v>
      </c>
      <c r="F14" s="29">
        <v>-190325.7232691652</v>
      </c>
      <c r="G14" s="29">
        <v>-67077.644558497661</v>
      </c>
      <c r="H14" s="29">
        <v>-295256.90740000032</v>
      </c>
      <c r="I14" s="29">
        <v>-55478.722378524493</v>
      </c>
      <c r="J14" s="29">
        <v>-55.478722378524488</v>
      </c>
      <c r="K14" s="29">
        <v>-183259.21372163389</v>
      </c>
      <c r="L14" s="29">
        <v>-183.2592137216339</v>
      </c>
      <c r="M14" s="29">
        <v>-127.7804913431094</v>
      </c>
      <c r="N14" s="30"/>
    </row>
    <row r="15" spans="1:14" x14ac:dyDescent="0.2">
      <c r="A15" s="31">
        <v>1350</v>
      </c>
      <c r="B15" s="32">
        <v>1076.8499999999999</v>
      </c>
      <c r="C15" s="32">
        <v>-192939.2658049147</v>
      </c>
      <c r="D15" s="32" t="s">
        <v>627</v>
      </c>
      <c r="E15" s="32" t="s">
        <v>613</v>
      </c>
      <c r="F15" s="32">
        <v>-193651.2056806667</v>
      </c>
      <c r="G15" s="32">
        <v>-70746.383677897349</v>
      </c>
      <c r="H15" s="32">
        <v>-307929.93227426842</v>
      </c>
      <c r="I15" s="32">
        <v>-52703.069488500238</v>
      </c>
      <c r="J15" s="32">
        <v>-52.703069488500248</v>
      </c>
      <c r="K15" s="32">
        <v>-174717.43102012249</v>
      </c>
      <c r="L15" s="32">
        <v>-174.71743102012249</v>
      </c>
      <c r="M15" s="32">
        <v>-122.0143615316222</v>
      </c>
      <c r="N15" s="33"/>
    </row>
    <row r="16" spans="1:14" x14ac:dyDescent="0.2">
      <c r="A16" s="28">
        <v>1400</v>
      </c>
      <c r="B16" s="29">
        <v>1126.8499999999999</v>
      </c>
      <c r="C16" s="29">
        <v>-196159.74749030199</v>
      </c>
      <c r="D16" s="29" t="s">
        <v>616</v>
      </c>
      <c r="E16" s="29" t="s">
        <v>613</v>
      </c>
      <c r="F16" s="29">
        <v>-197585.6489223277</v>
      </c>
      <c r="G16" s="29">
        <v>-74885.755726166361</v>
      </c>
      <c r="H16" s="29">
        <v>-320669.92478441022</v>
      </c>
      <c r="I16" s="29">
        <v>-49766.686918774853</v>
      </c>
      <c r="J16" s="29">
        <v>-49.766686918774852</v>
      </c>
      <c r="K16" s="29">
        <v>-166008.68846614819</v>
      </c>
      <c r="L16" s="29">
        <v>-166.00868846614819</v>
      </c>
      <c r="M16" s="29">
        <v>-116.24200154737341</v>
      </c>
      <c r="N16" s="30"/>
    </row>
    <row r="17" spans="1:14" x14ac:dyDescent="0.2">
      <c r="A17" s="31">
        <v>1450</v>
      </c>
      <c r="B17" s="32">
        <v>1176.8499999999999</v>
      </c>
      <c r="C17" s="32">
        <v>-199477.6891574332</v>
      </c>
      <c r="D17" s="32" t="s">
        <v>616</v>
      </c>
      <c r="E17" s="32" t="s">
        <v>613</v>
      </c>
      <c r="F17" s="32">
        <v>-202219.42484726361</v>
      </c>
      <c r="G17" s="32">
        <v>-79154.908297424743</v>
      </c>
      <c r="H17" s="32">
        <v>-333474.75137103949</v>
      </c>
      <c r="I17" s="32">
        <v>-47103.749371410107</v>
      </c>
      <c r="J17" s="32">
        <v>-47.103749371410117</v>
      </c>
      <c r="K17" s="32">
        <v>-157564.56355519849</v>
      </c>
      <c r="L17" s="32">
        <v>-157.5645635551985</v>
      </c>
      <c r="M17" s="32">
        <v>-110.4608141837884</v>
      </c>
      <c r="N17" s="33"/>
    </row>
    <row r="18" spans="1:14" x14ac:dyDescent="0.2">
      <c r="A18" s="28">
        <v>1500</v>
      </c>
      <c r="B18" s="29">
        <v>1226.8499999999999</v>
      </c>
      <c r="C18" s="29">
        <v>-202912.61303856649</v>
      </c>
      <c r="D18" s="29" t="s">
        <v>616</v>
      </c>
      <c r="E18" s="29" t="s">
        <v>613</v>
      </c>
      <c r="F18" s="29">
        <v>-207499.80046531561</v>
      </c>
      <c r="G18" s="29">
        <v>-83478.171033076331</v>
      </c>
      <c r="H18" s="29">
        <v>-346342.4195472346</v>
      </c>
      <c r="I18" s="29">
        <v>-44936.498585883528</v>
      </c>
      <c r="J18" s="29">
        <v>-44.936498585883527</v>
      </c>
      <c r="K18" s="29">
        <v>-149605.05906974449</v>
      </c>
      <c r="L18" s="29">
        <v>-149.60505906974461</v>
      </c>
      <c r="M18" s="29">
        <v>-104.668560483861</v>
      </c>
      <c r="N18" s="30"/>
    </row>
    <row r="19" spans="1:14" x14ac:dyDescent="0.2">
      <c r="A19" s="31">
        <v>1550</v>
      </c>
      <c r="B19" s="32">
        <v>1276.8499999999999</v>
      </c>
      <c r="C19" s="32">
        <v>-206478.1957356669</v>
      </c>
      <c r="D19" s="32" t="s">
        <v>616</v>
      </c>
      <c r="E19" s="32" t="s">
        <v>613</v>
      </c>
      <c r="F19" s="32">
        <v>-213044.491400598</v>
      </c>
      <c r="G19" s="32">
        <v>-87853.739608065473</v>
      </c>
      <c r="H19" s="32">
        <v>-359271.06726446608</v>
      </c>
      <c r="I19" s="32">
        <v>-43371.562931551132</v>
      </c>
      <c r="J19" s="32">
        <v>-43.371562931551132</v>
      </c>
      <c r="K19" s="32">
        <v>-142234.88229793051</v>
      </c>
      <c r="L19" s="32">
        <v>-142.23488229793051</v>
      </c>
      <c r="M19" s="32">
        <v>-98.863319366379415</v>
      </c>
      <c r="N19" s="33"/>
    </row>
    <row r="20" spans="1:14" x14ac:dyDescent="0.2">
      <c r="A20" s="28">
        <v>1600</v>
      </c>
      <c r="B20" s="29">
        <v>1326.85</v>
      </c>
      <c r="C20" s="29">
        <v>-210180.750556919</v>
      </c>
      <c r="D20" s="29" t="s">
        <v>616</v>
      </c>
      <c r="E20" s="29" t="s">
        <v>613</v>
      </c>
      <c r="F20" s="29">
        <v>-218573.07004099301</v>
      </c>
      <c r="G20" s="29">
        <v>-92279.926167273312</v>
      </c>
      <c r="H20" s="29">
        <v>-372258.95443950017</v>
      </c>
      <c r="I20" s="29">
        <v>-42463.104072686983</v>
      </c>
      <c r="J20" s="29">
        <v>-42.463104072686981</v>
      </c>
      <c r="K20" s="29">
        <v>-135506.61616360981</v>
      </c>
      <c r="L20" s="29">
        <v>-135.50661616360981</v>
      </c>
      <c r="M20" s="29">
        <v>-93.043512090922803</v>
      </c>
      <c r="N20" s="30"/>
    </row>
    <row r="21" spans="1:14" x14ac:dyDescent="0.2">
      <c r="A21" s="31">
        <v>1650</v>
      </c>
      <c r="B21" s="32">
        <v>1376.85</v>
      </c>
      <c r="C21" s="32">
        <v>-214033.80488836349</v>
      </c>
      <c r="D21" s="32" t="s">
        <v>616</v>
      </c>
      <c r="E21" s="32" t="s">
        <v>613</v>
      </c>
      <c r="F21" s="32">
        <v>-224073.47574808559</v>
      </c>
      <c r="G21" s="32">
        <v>-96755.148398995414</v>
      </c>
      <c r="H21" s="32">
        <v>-385304.45669843513</v>
      </c>
      <c r="I21" s="32">
        <v>-42314.671883697847</v>
      </c>
      <c r="J21" s="32">
        <v>-42.314671883697862</v>
      </c>
      <c r="K21" s="32">
        <v>-129293.44387955641</v>
      </c>
      <c r="L21" s="32">
        <v>-129.29344387955641</v>
      </c>
      <c r="M21" s="32">
        <v>-86.978771995858523</v>
      </c>
      <c r="N21" s="33"/>
    </row>
    <row r="22" spans="1:14" x14ac:dyDescent="0.2">
      <c r="A22" s="28">
        <v>1700</v>
      </c>
      <c r="B22" s="29">
        <v>1426.85</v>
      </c>
      <c r="C22" s="29">
        <v>-218074.3954513268</v>
      </c>
      <c r="D22" s="29" t="s">
        <v>616</v>
      </c>
      <c r="E22" s="29" t="s">
        <v>613</v>
      </c>
      <c r="F22" s="29">
        <v>-229645.08026645769</v>
      </c>
      <c r="G22" s="29">
        <v>-101277.9199339312</v>
      </c>
      <c r="H22" s="29">
        <v>-398406.06143899402</v>
      </c>
      <c r="I22" s="29">
        <v>-43191.362621702487</v>
      </c>
      <c r="J22" s="29">
        <v>-43.191362621702488</v>
      </c>
      <c r="K22" s="29">
        <v>-122290.49878697679</v>
      </c>
      <c r="L22" s="29">
        <v>-122.2904987869768</v>
      </c>
      <c r="M22" s="29">
        <v>-79.099136165274302</v>
      </c>
      <c r="N22" s="30"/>
    </row>
    <row r="23" spans="1:14" x14ac:dyDescent="0.2">
      <c r="A23" s="31">
        <v>1750</v>
      </c>
      <c r="B23" s="32">
        <v>1476.85</v>
      </c>
      <c r="C23" s="32">
        <v>-222375.51974312341</v>
      </c>
      <c r="D23" s="32" t="s">
        <v>390</v>
      </c>
      <c r="E23" s="32"/>
      <c r="F23" s="32"/>
      <c r="G23" s="32">
        <v>-105846.84187457481</v>
      </c>
      <c r="H23" s="32">
        <v>-411562.36634471471</v>
      </c>
      <c r="I23" s="32">
        <v>-44593.639771125047</v>
      </c>
      <c r="J23" s="32">
        <v>-44.593639771125048</v>
      </c>
      <c r="K23" s="32">
        <v>-116776.7226713269</v>
      </c>
      <c r="L23" s="32">
        <v>-116.77672267132699</v>
      </c>
      <c r="M23" s="32">
        <v>-72.183082900201896</v>
      </c>
      <c r="N23" s="33"/>
    </row>
    <row r="24" spans="1:14" x14ac:dyDescent="0.2">
      <c r="A24" s="28">
        <v>1800</v>
      </c>
      <c r="B24" s="29">
        <v>1526.85</v>
      </c>
      <c r="C24" s="29">
        <v>-226811.19118239349</v>
      </c>
      <c r="D24" s="29" t="s">
        <v>390</v>
      </c>
      <c r="E24" s="29"/>
      <c r="F24" s="29"/>
      <c r="G24" s="29">
        <v>-110460.59529337561</v>
      </c>
      <c r="H24" s="29">
        <v>-424772.08050325222</v>
      </c>
      <c r="I24" s="29">
        <v>-45669.509581665967</v>
      </c>
      <c r="J24" s="29">
        <v>-45.669509581665977</v>
      </c>
      <c r="K24" s="29">
        <v>-111880.3016055257</v>
      </c>
      <c r="L24" s="29">
        <v>-111.8803016055257</v>
      </c>
      <c r="M24" s="29">
        <v>-66.210792023859682</v>
      </c>
      <c r="N24" s="30"/>
    </row>
    <row r="25" spans="1:14" x14ac:dyDescent="0.2">
      <c r="A25" s="31">
        <v>1850</v>
      </c>
      <c r="B25" s="32">
        <v>1576.85</v>
      </c>
      <c r="C25" s="32">
        <v>-231322.15836743679</v>
      </c>
      <c r="D25" s="32" t="s">
        <v>390</v>
      </c>
      <c r="E25" s="32"/>
      <c r="F25" s="32"/>
      <c r="G25" s="32">
        <v>-115117.9345650079</v>
      </c>
      <c r="H25" s="32">
        <v>-438034.02828497061</v>
      </c>
      <c r="I25" s="32">
        <v>-46932.599640956381</v>
      </c>
      <c r="J25" s="32">
        <v>-46.932599640956383</v>
      </c>
      <c r="K25" s="32">
        <v>-107179.27501434179</v>
      </c>
      <c r="L25" s="32">
        <v>-107.1792750143418</v>
      </c>
      <c r="M25" s="32">
        <v>-60.246675373385429</v>
      </c>
      <c r="N25" s="33"/>
    </row>
    <row r="26" spans="1:14" x14ac:dyDescent="0.2">
      <c r="A26" s="34">
        <v>1900</v>
      </c>
      <c r="B26" s="35">
        <v>1626.85</v>
      </c>
      <c r="C26" s="35">
        <v>-235907.29088409021</v>
      </c>
      <c r="D26" s="35" t="s">
        <v>390</v>
      </c>
      <c r="E26" s="35"/>
      <c r="F26" s="35"/>
      <c r="G26" s="35">
        <v>-119817.6814199426</v>
      </c>
      <c r="H26" s="35">
        <v>-451347.15612763382</v>
      </c>
      <c r="I26" s="35">
        <v>-46715.288993866881</v>
      </c>
      <c r="J26" s="35">
        <v>-46.715288993866878</v>
      </c>
      <c r="K26" s="35">
        <v>-102693.78160813449</v>
      </c>
      <c r="L26" s="35">
        <v>-102.6937816081345</v>
      </c>
      <c r="M26" s="35">
        <v>-55.978492614267637</v>
      </c>
      <c r="N26" s="36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5A5A5"/>
  </sheetPr>
  <dimension ref="A1:I8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8" customWidth="1"/>
    <col min="4" max="6" width="10" customWidth="1"/>
    <col min="7" max="7" width="24" customWidth="1"/>
    <col min="8" max="8" width="30" customWidth="1"/>
    <col min="9" max="9" width="8" customWidth="1"/>
  </cols>
  <sheetData>
    <row r="1" spans="1:9" x14ac:dyDescent="0.2">
      <c r="A1" s="105" t="s">
        <v>672</v>
      </c>
      <c r="B1" s="103"/>
      <c r="C1" s="103"/>
      <c r="D1" s="103"/>
      <c r="E1" s="103"/>
      <c r="F1" s="103"/>
      <c r="G1" s="103"/>
      <c r="H1" s="103"/>
      <c r="I1" s="103"/>
    </row>
    <row r="2" spans="1:9" x14ac:dyDescent="0.2">
      <c r="A2" s="109" t="s">
        <v>673</v>
      </c>
      <c r="B2" s="103"/>
      <c r="C2" s="103"/>
      <c r="D2" s="103"/>
      <c r="E2" s="103"/>
      <c r="F2" s="103"/>
      <c r="G2" s="103"/>
      <c r="H2" s="103"/>
      <c r="I2" s="103"/>
    </row>
    <row r="3" spans="1:9" x14ac:dyDescent="0.2">
      <c r="A3" s="25" t="s">
        <v>674</v>
      </c>
      <c r="B3" s="26" t="s">
        <v>600</v>
      </c>
      <c r="C3" s="26" t="s">
        <v>431</v>
      </c>
      <c r="D3" s="26" t="s">
        <v>143</v>
      </c>
      <c r="E3" s="26" t="s">
        <v>675</v>
      </c>
      <c r="F3" s="26" t="s">
        <v>676</v>
      </c>
      <c r="G3" s="26" t="s">
        <v>149</v>
      </c>
      <c r="H3" s="26" t="s">
        <v>604</v>
      </c>
      <c r="I3" s="27" t="s">
        <v>611</v>
      </c>
    </row>
    <row r="4" spans="1:9" x14ac:dyDescent="0.2">
      <c r="A4" s="28" t="s">
        <v>677</v>
      </c>
      <c r="B4" s="29" t="s">
        <v>174</v>
      </c>
      <c r="C4" s="29">
        <v>1800</v>
      </c>
      <c r="D4" s="29">
        <v>0.9</v>
      </c>
      <c r="E4" s="29">
        <v>0.04</v>
      </c>
      <c r="F4" s="29">
        <v>0.06</v>
      </c>
      <c r="G4" s="29">
        <v>6.242415932771841E-4</v>
      </c>
      <c r="H4" s="29" t="s">
        <v>678</v>
      </c>
      <c r="I4" s="30"/>
    </row>
    <row r="5" spans="1:9" x14ac:dyDescent="0.2">
      <c r="A5" s="31" t="s">
        <v>677</v>
      </c>
      <c r="B5" s="32" t="s">
        <v>174</v>
      </c>
      <c r="C5" s="32">
        <v>1800</v>
      </c>
      <c r="D5" s="32">
        <v>0.855263</v>
      </c>
      <c r="E5" s="32">
        <v>5.7895000000000002E-2</v>
      </c>
      <c r="F5" s="32">
        <v>8.6842000000000003E-2</v>
      </c>
      <c r="G5" s="32">
        <v>6.2424159327718301E-4</v>
      </c>
      <c r="H5" s="32" t="s">
        <v>678</v>
      </c>
      <c r="I5" s="33"/>
    </row>
    <row r="6" spans="1:9" x14ac:dyDescent="0.2">
      <c r="A6" s="28" t="s">
        <v>677</v>
      </c>
      <c r="B6" s="29" t="s">
        <v>174</v>
      </c>
      <c r="C6" s="29">
        <v>1800</v>
      </c>
      <c r="D6" s="29">
        <v>0.81052599999999997</v>
      </c>
      <c r="E6" s="29">
        <v>7.5788999999999995E-2</v>
      </c>
      <c r="F6" s="29">
        <v>0.11368399999999999</v>
      </c>
      <c r="G6" s="29">
        <v>6.2424159327718355E-4</v>
      </c>
      <c r="H6" s="29" t="s">
        <v>678</v>
      </c>
      <c r="I6" s="30"/>
    </row>
    <row r="7" spans="1:9" x14ac:dyDescent="0.2">
      <c r="A7" s="31" t="s">
        <v>677</v>
      </c>
      <c r="B7" s="32" t="s">
        <v>174</v>
      </c>
      <c r="C7" s="32">
        <v>1800</v>
      </c>
      <c r="D7" s="32">
        <v>0.76578900000000005</v>
      </c>
      <c r="E7" s="32">
        <v>9.3684000000000003E-2</v>
      </c>
      <c r="F7" s="32">
        <v>0.14052600000000001</v>
      </c>
      <c r="G7" s="32">
        <v>6.2424159327718355E-4</v>
      </c>
      <c r="H7" s="32" t="s">
        <v>678</v>
      </c>
      <c r="I7" s="33"/>
    </row>
    <row r="8" spans="1:9" x14ac:dyDescent="0.2">
      <c r="A8" s="28" t="s">
        <v>677</v>
      </c>
      <c r="B8" s="29" t="s">
        <v>174</v>
      </c>
      <c r="C8" s="29">
        <v>1800</v>
      </c>
      <c r="D8" s="29">
        <v>0.72105300000000006</v>
      </c>
      <c r="E8" s="29">
        <v>0.111579</v>
      </c>
      <c r="F8" s="29">
        <v>0.16736799999999999</v>
      </c>
      <c r="G8" s="29">
        <v>6.2424159327718464E-4</v>
      </c>
      <c r="H8" s="29" t="s">
        <v>678</v>
      </c>
      <c r="I8" s="30"/>
    </row>
    <row r="9" spans="1:9" x14ac:dyDescent="0.2">
      <c r="A9" s="31" t="s">
        <v>677</v>
      </c>
      <c r="B9" s="32" t="s">
        <v>174</v>
      </c>
      <c r="C9" s="32">
        <v>1800</v>
      </c>
      <c r="D9" s="32">
        <v>0.67631600000000003</v>
      </c>
      <c r="E9" s="32">
        <v>0.12947400000000001</v>
      </c>
      <c r="F9" s="32">
        <v>0.19421099999999999</v>
      </c>
      <c r="G9" s="32">
        <v>6.2424159327718355E-4</v>
      </c>
      <c r="H9" s="32" t="s">
        <v>678</v>
      </c>
      <c r="I9" s="33"/>
    </row>
    <row r="10" spans="1:9" x14ac:dyDescent="0.2">
      <c r="A10" s="28" t="s">
        <v>677</v>
      </c>
      <c r="B10" s="29" t="s">
        <v>174</v>
      </c>
      <c r="C10" s="29">
        <v>1800</v>
      </c>
      <c r="D10" s="29">
        <v>0.631579</v>
      </c>
      <c r="E10" s="29">
        <v>0.147368</v>
      </c>
      <c r="F10" s="29">
        <v>0.221053</v>
      </c>
      <c r="G10" s="29">
        <v>6.2424159327718355E-4</v>
      </c>
      <c r="H10" s="29" t="s">
        <v>678</v>
      </c>
      <c r="I10" s="30"/>
    </row>
    <row r="11" spans="1:9" x14ac:dyDescent="0.2">
      <c r="A11" s="31" t="s">
        <v>677</v>
      </c>
      <c r="B11" s="32" t="s">
        <v>174</v>
      </c>
      <c r="C11" s="32">
        <v>1800</v>
      </c>
      <c r="D11" s="32">
        <v>0.58684199999999997</v>
      </c>
      <c r="E11" s="32">
        <v>0.16526299999999999</v>
      </c>
      <c r="F11" s="32">
        <v>0.247895</v>
      </c>
      <c r="G11" s="32">
        <v>6.2424159327718355E-4</v>
      </c>
      <c r="H11" s="32" t="s">
        <v>678</v>
      </c>
      <c r="I11" s="33"/>
    </row>
    <row r="12" spans="1:9" x14ac:dyDescent="0.2">
      <c r="A12" s="28" t="s">
        <v>677</v>
      </c>
      <c r="B12" s="29" t="s">
        <v>174</v>
      </c>
      <c r="C12" s="29">
        <v>1800</v>
      </c>
      <c r="D12" s="29">
        <v>0.54210499999999995</v>
      </c>
      <c r="E12" s="29">
        <v>0.18315799999999999</v>
      </c>
      <c r="F12" s="29">
        <v>0.27473700000000001</v>
      </c>
      <c r="G12" s="29">
        <v>6.2424159327718247E-4</v>
      </c>
      <c r="H12" s="29" t="s">
        <v>678</v>
      </c>
      <c r="I12" s="30"/>
    </row>
    <row r="13" spans="1:9" x14ac:dyDescent="0.2">
      <c r="A13" s="31" t="s">
        <v>677</v>
      </c>
      <c r="B13" s="32" t="s">
        <v>174</v>
      </c>
      <c r="C13" s="32">
        <v>1800</v>
      </c>
      <c r="D13" s="32">
        <v>0.49736799999999998</v>
      </c>
      <c r="E13" s="32">
        <v>0.20105300000000001</v>
      </c>
      <c r="F13" s="32">
        <v>0.30157899999999999</v>
      </c>
      <c r="G13" s="32">
        <v>6.2424159327718355E-4</v>
      </c>
      <c r="H13" s="32" t="s">
        <v>678</v>
      </c>
      <c r="I13" s="33"/>
    </row>
    <row r="14" spans="1:9" x14ac:dyDescent="0.2">
      <c r="A14" s="28" t="s">
        <v>677</v>
      </c>
      <c r="B14" s="29" t="s">
        <v>174</v>
      </c>
      <c r="C14" s="29">
        <v>1800</v>
      </c>
      <c r="D14" s="29">
        <v>0.45263199999999998</v>
      </c>
      <c r="E14" s="29">
        <v>0.218947</v>
      </c>
      <c r="F14" s="29">
        <v>0.32842100000000002</v>
      </c>
      <c r="G14" s="29">
        <v>6.2424159327718355E-4</v>
      </c>
      <c r="H14" s="29" t="s">
        <v>678</v>
      </c>
      <c r="I14" s="30"/>
    </row>
    <row r="15" spans="1:9" x14ac:dyDescent="0.2">
      <c r="A15" s="31" t="s">
        <v>677</v>
      </c>
      <c r="B15" s="32" t="s">
        <v>174</v>
      </c>
      <c r="C15" s="32">
        <v>1800</v>
      </c>
      <c r="D15" s="32">
        <v>0.40789500000000001</v>
      </c>
      <c r="E15" s="32">
        <v>0.236842</v>
      </c>
      <c r="F15" s="32">
        <v>0.355263</v>
      </c>
      <c r="G15" s="32">
        <v>6.2424159327718301E-4</v>
      </c>
      <c r="H15" s="32" t="s">
        <v>678</v>
      </c>
      <c r="I15" s="33"/>
    </row>
    <row r="16" spans="1:9" x14ac:dyDescent="0.2">
      <c r="A16" s="28" t="s">
        <v>677</v>
      </c>
      <c r="B16" s="29" t="s">
        <v>174</v>
      </c>
      <c r="C16" s="29">
        <v>1800</v>
      </c>
      <c r="D16" s="29">
        <v>0.36315799999999998</v>
      </c>
      <c r="E16" s="29">
        <v>0.25473699999999999</v>
      </c>
      <c r="F16" s="29">
        <v>0.38210499999999997</v>
      </c>
      <c r="G16" s="29">
        <v>6.2424159327718355E-4</v>
      </c>
      <c r="H16" s="29" t="s">
        <v>678</v>
      </c>
      <c r="I16" s="30"/>
    </row>
    <row r="17" spans="1:9" x14ac:dyDescent="0.2">
      <c r="A17" s="31" t="s">
        <v>677</v>
      </c>
      <c r="B17" s="32" t="s">
        <v>174</v>
      </c>
      <c r="C17" s="32">
        <v>1800</v>
      </c>
      <c r="D17" s="32">
        <v>0.31842100000000001</v>
      </c>
      <c r="E17" s="32">
        <v>0.27263199999999999</v>
      </c>
      <c r="F17" s="32">
        <v>0.408947</v>
      </c>
      <c r="G17" s="32">
        <v>6.2424159327718464E-4</v>
      </c>
      <c r="H17" s="32" t="s">
        <v>678</v>
      </c>
      <c r="I17" s="33"/>
    </row>
    <row r="18" spans="1:9" x14ac:dyDescent="0.2">
      <c r="A18" s="28" t="s">
        <v>677</v>
      </c>
      <c r="B18" s="29" t="s">
        <v>174</v>
      </c>
      <c r="C18" s="29">
        <v>1800</v>
      </c>
      <c r="D18" s="29">
        <v>0.27368399999999998</v>
      </c>
      <c r="E18" s="29">
        <v>0.29052600000000001</v>
      </c>
      <c r="F18" s="29">
        <v>0.43578899999999998</v>
      </c>
      <c r="G18" s="29">
        <v>6.2424159327718301E-4</v>
      </c>
      <c r="H18" s="29" t="s">
        <v>678</v>
      </c>
      <c r="I18" s="30"/>
    </row>
    <row r="19" spans="1:9" x14ac:dyDescent="0.2">
      <c r="A19" s="31" t="s">
        <v>677</v>
      </c>
      <c r="B19" s="32" t="s">
        <v>174</v>
      </c>
      <c r="C19" s="32">
        <v>1800</v>
      </c>
      <c r="D19" s="32">
        <v>0.22894700000000001</v>
      </c>
      <c r="E19" s="32">
        <v>0.308421</v>
      </c>
      <c r="F19" s="32">
        <v>0.46263199999999999</v>
      </c>
      <c r="G19" s="32">
        <v>6.2424159327718247E-4</v>
      </c>
      <c r="H19" s="32" t="s">
        <v>678</v>
      </c>
      <c r="I19" s="33"/>
    </row>
    <row r="20" spans="1:9" x14ac:dyDescent="0.2">
      <c r="A20" s="28" t="s">
        <v>677</v>
      </c>
      <c r="B20" s="29" t="s">
        <v>174</v>
      </c>
      <c r="C20" s="29">
        <v>1800</v>
      </c>
      <c r="D20" s="29">
        <v>0.18421100000000001</v>
      </c>
      <c r="E20" s="29">
        <v>0.32631599999999999</v>
      </c>
      <c r="F20" s="29">
        <v>0.48947400000000002</v>
      </c>
      <c r="G20" s="29">
        <v>6.2424159327718247E-4</v>
      </c>
      <c r="H20" s="29" t="s">
        <v>678</v>
      </c>
      <c r="I20" s="30"/>
    </row>
    <row r="21" spans="1:9" x14ac:dyDescent="0.2">
      <c r="A21" s="31" t="s">
        <v>677</v>
      </c>
      <c r="B21" s="32" t="s">
        <v>174</v>
      </c>
      <c r="C21" s="32">
        <v>1800</v>
      </c>
      <c r="D21" s="32">
        <v>0.13947399999999999</v>
      </c>
      <c r="E21" s="32">
        <v>0.34421099999999999</v>
      </c>
      <c r="F21" s="32">
        <v>0.516316</v>
      </c>
      <c r="G21" s="32">
        <v>6.2424159327718301E-4</v>
      </c>
      <c r="H21" s="32" t="s">
        <v>678</v>
      </c>
      <c r="I21" s="33"/>
    </row>
    <row r="22" spans="1:9" x14ac:dyDescent="0.2">
      <c r="A22" s="28" t="s">
        <v>677</v>
      </c>
      <c r="B22" s="29" t="s">
        <v>174</v>
      </c>
      <c r="C22" s="29">
        <v>1800</v>
      </c>
      <c r="D22" s="29">
        <v>9.4737000000000002E-2</v>
      </c>
      <c r="E22" s="29">
        <v>0.36210500000000001</v>
      </c>
      <c r="F22" s="29">
        <v>0.54315800000000003</v>
      </c>
      <c r="G22" s="29">
        <v>6.2424159327718247E-4</v>
      </c>
      <c r="H22" s="29" t="s">
        <v>678</v>
      </c>
      <c r="I22" s="30"/>
    </row>
    <row r="23" spans="1:9" x14ac:dyDescent="0.2">
      <c r="A23" s="31" t="s">
        <v>677</v>
      </c>
      <c r="B23" s="32" t="s">
        <v>174</v>
      </c>
      <c r="C23" s="32">
        <v>1800</v>
      </c>
      <c r="D23" s="32">
        <v>0.05</v>
      </c>
      <c r="E23" s="32">
        <v>0.38</v>
      </c>
      <c r="F23" s="32">
        <v>0.56999999999999995</v>
      </c>
      <c r="G23" s="32">
        <v>6.242415932771841E-4</v>
      </c>
      <c r="H23" s="32" t="s">
        <v>678</v>
      </c>
      <c r="I23" s="33"/>
    </row>
    <row r="24" spans="1:9" x14ac:dyDescent="0.2">
      <c r="A24" s="28" t="s">
        <v>679</v>
      </c>
      <c r="B24" s="29" t="s">
        <v>120</v>
      </c>
      <c r="C24" s="29">
        <v>1800</v>
      </c>
      <c r="D24" s="29">
        <v>0.9</v>
      </c>
      <c r="E24" s="29">
        <v>0.05</v>
      </c>
      <c r="F24" s="29">
        <v>0.05</v>
      </c>
      <c r="G24" s="29">
        <v>6.2344869827578113E-4</v>
      </c>
      <c r="H24" s="29" t="s">
        <v>680</v>
      </c>
      <c r="I24" s="30"/>
    </row>
    <row r="25" spans="1:9" x14ac:dyDescent="0.2">
      <c r="A25" s="31" t="s">
        <v>679</v>
      </c>
      <c r="B25" s="32" t="s">
        <v>120</v>
      </c>
      <c r="C25" s="32">
        <v>1800</v>
      </c>
      <c r="D25" s="32">
        <v>0.855263</v>
      </c>
      <c r="E25" s="32">
        <v>7.2368000000000002E-2</v>
      </c>
      <c r="F25" s="32">
        <v>7.2368000000000002E-2</v>
      </c>
      <c r="G25" s="32">
        <v>6.2342406986979845E-4</v>
      </c>
      <c r="H25" s="32" t="s">
        <v>680</v>
      </c>
      <c r="I25" s="33"/>
    </row>
    <row r="26" spans="1:9" x14ac:dyDescent="0.2">
      <c r="A26" s="28" t="s">
        <v>679</v>
      </c>
      <c r="B26" s="29" t="s">
        <v>120</v>
      </c>
      <c r="C26" s="29">
        <v>1800</v>
      </c>
      <c r="D26" s="29">
        <v>0.81052599999999997</v>
      </c>
      <c r="E26" s="29">
        <v>9.4737000000000002E-2</v>
      </c>
      <c r="F26" s="29">
        <v>9.4737000000000002E-2</v>
      </c>
      <c r="G26" s="29">
        <v>6.2339011370276403E-4</v>
      </c>
      <c r="H26" s="29" t="s">
        <v>680</v>
      </c>
      <c r="I26" s="30"/>
    </row>
    <row r="27" spans="1:9" x14ac:dyDescent="0.2">
      <c r="A27" s="31" t="s">
        <v>679</v>
      </c>
      <c r="B27" s="32" t="s">
        <v>120</v>
      </c>
      <c r="C27" s="32">
        <v>1800</v>
      </c>
      <c r="D27" s="32">
        <v>0.76578900000000005</v>
      </c>
      <c r="E27" s="32">
        <v>0.117105</v>
      </c>
      <c r="F27" s="32">
        <v>0.117105</v>
      </c>
      <c r="G27" s="32">
        <v>6.2334650514597148E-4</v>
      </c>
      <c r="H27" s="32" t="s">
        <v>680</v>
      </c>
      <c r="I27" s="33"/>
    </row>
    <row r="28" spans="1:9" x14ac:dyDescent="0.2">
      <c r="A28" s="28" t="s">
        <v>679</v>
      </c>
      <c r="B28" s="29" t="s">
        <v>120</v>
      </c>
      <c r="C28" s="29">
        <v>1800</v>
      </c>
      <c r="D28" s="29">
        <v>0.72105300000000006</v>
      </c>
      <c r="E28" s="29">
        <v>0.13947399999999999</v>
      </c>
      <c r="F28" s="29">
        <v>0.13947399999999999</v>
      </c>
      <c r="G28" s="29">
        <v>6.2329272605854533E-4</v>
      </c>
      <c r="H28" s="29" t="s">
        <v>680</v>
      </c>
      <c r="I28" s="30"/>
    </row>
    <row r="29" spans="1:9" x14ac:dyDescent="0.2">
      <c r="A29" s="31" t="s">
        <v>679</v>
      </c>
      <c r="B29" s="32" t="s">
        <v>120</v>
      </c>
      <c r="C29" s="32">
        <v>1800</v>
      </c>
      <c r="D29" s="32">
        <v>0.67631600000000003</v>
      </c>
      <c r="E29" s="32">
        <v>0.16184200000000001</v>
      </c>
      <c r="F29" s="32">
        <v>0.16184200000000001</v>
      </c>
      <c r="G29" s="32">
        <v>6.2322799092427695E-4</v>
      </c>
      <c r="H29" s="32" t="s">
        <v>680</v>
      </c>
      <c r="I29" s="33"/>
    </row>
    <row r="30" spans="1:9" x14ac:dyDescent="0.2">
      <c r="A30" s="28" t="s">
        <v>679</v>
      </c>
      <c r="B30" s="29" t="s">
        <v>120</v>
      </c>
      <c r="C30" s="29">
        <v>1800</v>
      </c>
      <c r="D30" s="29">
        <v>0.631579</v>
      </c>
      <c r="E30" s="29">
        <v>0.18421100000000001</v>
      </c>
      <c r="F30" s="29">
        <v>0.18421100000000001</v>
      </c>
      <c r="G30" s="29">
        <v>6.231511590811589E-4</v>
      </c>
      <c r="H30" s="29" t="s">
        <v>680</v>
      </c>
      <c r="I30" s="30"/>
    </row>
    <row r="31" spans="1:9" x14ac:dyDescent="0.2">
      <c r="A31" s="31" t="s">
        <v>679</v>
      </c>
      <c r="B31" s="32" t="s">
        <v>120</v>
      </c>
      <c r="C31" s="32">
        <v>1800</v>
      </c>
      <c r="D31" s="32">
        <v>0.58684199999999997</v>
      </c>
      <c r="E31" s="32">
        <v>0.20657900000000001</v>
      </c>
      <c r="F31" s="32">
        <v>0.20657900000000001</v>
      </c>
      <c r="G31" s="32">
        <v>6.2306061928906419E-4</v>
      </c>
      <c r="H31" s="32" t="s">
        <v>680</v>
      </c>
      <c r="I31" s="33"/>
    </row>
    <row r="32" spans="1:9" x14ac:dyDescent="0.2">
      <c r="A32" s="28" t="s">
        <v>679</v>
      </c>
      <c r="B32" s="29" t="s">
        <v>120</v>
      </c>
      <c r="C32" s="29">
        <v>1800</v>
      </c>
      <c r="D32" s="29">
        <v>0.54210499999999995</v>
      </c>
      <c r="E32" s="29">
        <v>0.22894700000000001</v>
      </c>
      <c r="F32" s="29">
        <v>0.22894700000000001</v>
      </c>
      <c r="G32" s="29">
        <v>6.2295412584695189E-4</v>
      </c>
      <c r="H32" s="29" t="s">
        <v>680</v>
      </c>
      <c r="I32" s="30"/>
    </row>
    <row r="33" spans="1:9" x14ac:dyDescent="0.2">
      <c r="A33" s="31" t="s">
        <v>679</v>
      </c>
      <c r="B33" s="32" t="s">
        <v>120</v>
      </c>
      <c r="C33" s="32">
        <v>1800</v>
      </c>
      <c r="D33" s="32">
        <v>0.49736799999999998</v>
      </c>
      <c r="E33" s="32">
        <v>0.25131599999999998</v>
      </c>
      <c r="F33" s="32">
        <v>0.25131599999999998</v>
      </c>
      <c r="G33" s="32">
        <v>6.2282855313863664E-4</v>
      </c>
      <c r="H33" s="32" t="s">
        <v>680</v>
      </c>
      <c r="I33" s="33"/>
    </row>
    <row r="34" spans="1:9" x14ac:dyDescent="0.2">
      <c r="A34" s="28" t="s">
        <v>679</v>
      </c>
      <c r="B34" s="29" t="s">
        <v>120</v>
      </c>
      <c r="C34" s="29">
        <v>1800</v>
      </c>
      <c r="D34" s="29">
        <v>0.45263199999999998</v>
      </c>
      <c r="E34" s="29">
        <v>0.27368399999999998</v>
      </c>
      <c r="F34" s="29">
        <v>0.27368399999999998</v>
      </c>
      <c r="G34" s="29">
        <v>6.2267951225567734E-4</v>
      </c>
      <c r="H34" s="29" t="s">
        <v>680</v>
      </c>
      <c r="I34" s="30"/>
    </row>
    <row r="35" spans="1:9" x14ac:dyDescent="0.2">
      <c r="A35" s="31" t="s">
        <v>679</v>
      </c>
      <c r="B35" s="32" t="s">
        <v>120</v>
      </c>
      <c r="C35" s="32">
        <v>1800</v>
      </c>
      <c r="D35" s="32">
        <v>0.40789500000000001</v>
      </c>
      <c r="E35" s="32">
        <v>0.29605300000000001</v>
      </c>
      <c r="F35" s="32">
        <v>0.29605300000000001</v>
      </c>
      <c r="G35" s="32">
        <v>6.2250072755608299E-4</v>
      </c>
      <c r="H35" s="32" t="s">
        <v>680</v>
      </c>
      <c r="I35" s="33"/>
    </row>
    <row r="36" spans="1:9" x14ac:dyDescent="0.2">
      <c r="A36" s="28" t="s">
        <v>679</v>
      </c>
      <c r="B36" s="29" t="s">
        <v>120</v>
      </c>
      <c r="C36" s="29">
        <v>1800</v>
      </c>
      <c r="D36" s="29">
        <v>0.36315799999999998</v>
      </c>
      <c r="E36" s="29">
        <v>0.31842100000000001</v>
      </c>
      <c r="F36" s="29">
        <v>0.31842100000000001</v>
      </c>
      <c r="G36" s="29">
        <v>6.2228297602723911E-4</v>
      </c>
      <c r="H36" s="29" t="s">
        <v>680</v>
      </c>
      <c r="I36" s="30"/>
    </row>
    <row r="37" spans="1:9" x14ac:dyDescent="0.2">
      <c r="A37" s="31" t="s">
        <v>679</v>
      </c>
      <c r="B37" s="32" t="s">
        <v>120</v>
      </c>
      <c r="C37" s="32">
        <v>1800</v>
      </c>
      <c r="D37" s="32">
        <v>0.31842100000000001</v>
      </c>
      <c r="E37" s="32">
        <v>0.34078900000000001</v>
      </c>
      <c r="F37" s="32">
        <v>0.34078900000000001</v>
      </c>
      <c r="G37" s="32">
        <v>6.2201218196066715E-4</v>
      </c>
      <c r="H37" s="32" t="s">
        <v>680</v>
      </c>
      <c r="I37" s="33"/>
    </row>
    <row r="38" spans="1:9" x14ac:dyDescent="0.2">
      <c r="A38" s="28" t="s">
        <v>679</v>
      </c>
      <c r="B38" s="29" t="s">
        <v>120</v>
      </c>
      <c r="C38" s="29">
        <v>1800</v>
      </c>
      <c r="D38" s="29">
        <v>0.27368399999999998</v>
      </c>
      <c r="E38" s="29">
        <v>0.36315799999999998</v>
      </c>
      <c r="F38" s="29">
        <v>0.36315799999999998</v>
      </c>
      <c r="G38" s="29">
        <v>6.2166575327547821E-4</v>
      </c>
      <c r="H38" s="29" t="s">
        <v>680</v>
      </c>
      <c r="I38" s="30"/>
    </row>
    <row r="39" spans="1:9" x14ac:dyDescent="0.2">
      <c r="A39" s="31" t="s">
        <v>679</v>
      </c>
      <c r="B39" s="32" t="s">
        <v>120</v>
      </c>
      <c r="C39" s="32">
        <v>1800</v>
      </c>
      <c r="D39" s="32">
        <v>0.22894700000000001</v>
      </c>
      <c r="E39" s="32">
        <v>0.38552599999999998</v>
      </c>
      <c r="F39" s="32">
        <v>0.38552599999999998</v>
      </c>
      <c r="G39" s="32">
        <v>6.2120489184447315E-4</v>
      </c>
      <c r="H39" s="32" t="s">
        <v>680</v>
      </c>
      <c r="I39" s="33"/>
    </row>
    <row r="40" spans="1:9" x14ac:dyDescent="0.2">
      <c r="A40" s="28" t="s">
        <v>679</v>
      </c>
      <c r="B40" s="29" t="s">
        <v>120</v>
      </c>
      <c r="C40" s="29">
        <v>1800</v>
      </c>
      <c r="D40" s="29">
        <v>0.18421100000000001</v>
      </c>
      <c r="E40" s="29">
        <v>0.40789500000000001</v>
      </c>
      <c r="F40" s="29">
        <v>0.40789500000000001</v>
      </c>
      <c r="G40" s="29">
        <v>6.2055644901388724E-4</v>
      </c>
      <c r="H40" s="29" t="s">
        <v>680</v>
      </c>
      <c r="I40" s="30"/>
    </row>
    <row r="41" spans="1:9" x14ac:dyDescent="0.2">
      <c r="A41" s="31" t="s">
        <v>679</v>
      </c>
      <c r="B41" s="32" t="s">
        <v>120</v>
      </c>
      <c r="C41" s="32">
        <v>1800</v>
      </c>
      <c r="D41" s="32">
        <v>0.13947399999999999</v>
      </c>
      <c r="E41" s="32">
        <v>0.43026300000000001</v>
      </c>
      <c r="F41" s="32">
        <v>0.43026300000000001</v>
      </c>
      <c r="G41" s="32">
        <v>6.1956241031641316E-4</v>
      </c>
      <c r="H41" s="32" t="s">
        <v>680</v>
      </c>
      <c r="I41" s="33"/>
    </row>
    <row r="42" spans="1:9" x14ac:dyDescent="0.2">
      <c r="A42" s="28" t="s">
        <v>679</v>
      </c>
      <c r="B42" s="29" t="s">
        <v>120</v>
      </c>
      <c r="C42" s="29">
        <v>1800</v>
      </c>
      <c r="D42" s="29">
        <v>9.4737000000000002E-2</v>
      </c>
      <c r="E42" s="29">
        <v>0.45263199999999998</v>
      </c>
      <c r="F42" s="29">
        <v>0.45263199999999998</v>
      </c>
      <c r="G42" s="29">
        <v>6.1779820992759259E-4</v>
      </c>
      <c r="H42" s="29" t="s">
        <v>680</v>
      </c>
      <c r="I42" s="30"/>
    </row>
    <row r="43" spans="1:9" x14ac:dyDescent="0.2">
      <c r="A43" s="31" t="s">
        <v>679</v>
      </c>
      <c r="B43" s="32" t="s">
        <v>120</v>
      </c>
      <c r="C43" s="32">
        <v>1800</v>
      </c>
      <c r="D43" s="32">
        <v>0.05</v>
      </c>
      <c r="E43" s="32">
        <v>0.47499999999999998</v>
      </c>
      <c r="F43" s="32">
        <v>0.47499999999999998</v>
      </c>
      <c r="G43" s="32">
        <v>6.1352141009880334E-4</v>
      </c>
      <c r="H43" s="32" t="s">
        <v>680</v>
      </c>
      <c r="I43" s="33"/>
    </row>
    <row r="44" spans="1:9" x14ac:dyDescent="0.2">
      <c r="A44" s="28" t="s">
        <v>681</v>
      </c>
      <c r="B44" s="29" t="s">
        <v>109</v>
      </c>
      <c r="C44" s="29">
        <v>1800</v>
      </c>
      <c r="D44" s="29">
        <v>0.9</v>
      </c>
      <c r="E44" s="29">
        <v>0.05</v>
      </c>
      <c r="F44" s="29">
        <v>0.05</v>
      </c>
      <c r="G44" s="29">
        <v>6.1922019754932377E-4</v>
      </c>
      <c r="H44" s="29" t="s">
        <v>682</v>
      </c>
      <c r="I44" s="30"/>
    </row>
    <row r="45" spans="1:9" x14ac:dyDescent="0.2">
      <c r="A45" s="31" t="s">
        <v>681</v>
      </c>
      <c r="B45" s="32" t="s">
        <v>109</v>
      </c>
      <c r="C45" s="32">
        <v>1800</v>
      </c>
      <c r="D45" s="32">
        <v>0.855263</v>
      </c>
      <c r="E45" s="32">
        <v>7.2368000000000002E-2</v>
      </c>
      <c r="F45" s="32">
        <v>7.2368000000000002E-2</v>
      </c>
      <c r="G45" s="32">
        <v>6.1783899622578731E-4</v>
      </c>
      <c r="H45" s="32" t="s">
        <v>682</v>
      </c>
      <c r="I45" s="33"/>
    </row>
    <row r="46" spans="1:9" x14ac:dyDescent="0.2">
      <c r="A46" s="28" t="s">
        <v>681</v>
      </c>
      <c r="B46" s="29" t="s">
        <v>109</v>
      </c>
      <c r="C46" s="29">
        <v>1800</v>
      </c>
      <c r="D46" s="29">
        <v>0.81052599999999997</v>
      </c>
      <c r="E46" s="29">
        <v>9.4737000000000002E-2</v>
      </c>
      <c r="F46" s="29">
        <v>9.4737000000000002E-2</v>
      </c>
      <c r="G46" s="29">
        <v>6.1641565193417921E-4</v>
      </c>
      <c r="H46" s="29" t="s">
        <v>682</v>
      </c>
      <c r="I46" s="30"/>
    </row>
    <row r="47" spans="1:9" x14ac:dyDescent="0.2">
      <c r="A47" s="31" t="s">
        <v>681</v>
      </c>
      <c r="B47" s="32" t="s">
        <v>109</v>
      </c>
      <c r="C47" s="32">
        <v>1800</v>
      </c>
      <c r="D47" s="32">
        <v>0.76578900000000005</v>
      </c>
      <c r="E47" s="32">
        <v>0.117105</v>
      </c>
      <c r="F47" s="32">
        <v>0.117105</v>
      </c>
      <c r="G47" s="32">
        <v>6.149434371808388E-4</v>
      </c>
      <c r="H47" s="32" t="s">
        <v>682</v>
      </c>
      <c r="I47" s="33"/>
    </row>
    <row r="48" spans="1:9" x14ac:dyDescent="0.2">
      <c r="A48" s="28" t="s">
        <v>681</v>
      </c>
      <c r="B48" s="29" t="s">
        <v>109</v>
      </c>
      <c r="C48" s="29">
        <v>1800</v>
      </c>
      <c r="D48" s="29">
        <v>0.72105300000000006</v>
      </c>
      <c r="E48" s="29">
        <v>0.13947399999999999</v>
      </c>
      <c r="F48" s="29">
        <v>0.13947399999999999</v>
      </c>
      <c r="G48" s="29">
        <v>6.1340863626056915E-4</v>
      </c>
      <c r="H48" s="29" t="s">
        <v>682</v>
      </c>
      <c r="I48" s="30"/>
    </row>
    <row r="49" spans="1:9" x14ac:dyDescent="0.2">
      <c r="A49" s="31" t="s">
        <v>681</v>
      </c>
      <c r="B49" s="32" t="s">
        <v>109</v>
      </c>
      <c r="C49" s="32">
        <v>1800</v>
      </c>
      <c r="D49" s="32">
        <v>0.67631600000000003</v>
      </c>
      <c r="E49" s="32">
        <v>0.16184200000000001</v>
      </c>
      <c r="F49" s="32">
        <v>0.16184200000000001</v>
      </c>
      <c r="G49" s="32">
        <v>6.1179450768360504E-4</v>
      </c>
      <c r="H49" s="32" t="s">
        <v>682</v>
      </c>
      <c r="I49" s="33"/>
    </row>
    <row r="50" spans="1:9" x14ac:dyDescent="0.2">
      <c r="A50" s="28" t="s">
        <v>681</v>
      </c>
      <c r="B50" s="29" t="s">
        <v>109</v>
      </c>
      <c r="C50" s="29">
        <v>1800</v>
      </c>
      <c r="D50" s="29">
        <v>0.631579</v>
      </c>
      <c r="E50" s="29">
        <v>0.18421100000000001</v>
      </c>
      <c r="F50" s="29">
        <v>0.18421100000000001</v>
      </c>
      <c r="G50" s="29">
        <v>6.100815926117644E-4</v>
      </c>
      <c r="H50" s="29" t="s">
        <v>682</v>
      </c>
      <c r="I50" s="30"/>
    </row>
    <row r="51" spans="1:9" x14ac:dyDescent="0.2">
      <c r="A51" s="31" t="s">
        <v>681</v>
      </c>
      <c r="B51" s="32" t="s">
        <v>109</v>
      </c>
      <c r="C51" s="32">
        <v>1800</v>
      </c>
      <c r="D51" s="32">
        <v>0.58684199999999997</v>
      </c>
      <c r="E51" s="32">
        <v>0.20657900000000001</v>
      </c>
      <c r="F51" s="32">
        <v>0.20657900000000001</v>
      </c>
      <c r="G51" s="32">
        <v>6.0824696690958474E-4</v>
      </c>
      <c r="H51" s="32" t="s">
        <v>683</v>
      </c>
      <c r="I51" s="33"/>
    </row>
    <row r="52" spans="1:9" x14ac:dyDescent="0.2">
      <c r="A52" s="28" t="s">
        <v>681</v>
      </c>
      <c r="B52" s="29" t="s">
        <v>109</v>
      </c>
      <c r="C52" s="29">
        <v>1800</v>
      </c>
      <c r="D52" s="29">
        <v>0.54210499999999995</v>
      </c>
      <c r="E52" s="29">
        <v>0.22894700000000001</v>
      </c>
      <c r="F52" s="29">
        <v>0.22894700000000001</v>
      </c>
      <c r="G52" s="29">
        <v>6.0626292016326122E-4</v>
      </c>
      <c r="H52" s="29" t="s">
        <v>683</v>
      </c>
      <c r="I52" s="30"/>
    </row>
    <row r="53" spans="1:9" x14ac:dyDescent="0.2">
      <c r="A53" s="31" t="s">
        <v>681</v>
      </c>
      <c r="B53" s="32" t="s">
        <v>109</v>
      </c>
      <c r="C53" s="32">
        <v>1800</v>
      </c>
      <c r="D53" s="32">
        <v>0.49736799999999998</v>
      </c>
      <c r="E53" s="32">
        <v>0.25131599999999998</v>
      </c>
      <c r="F53" s="32">
        <v>0.25131599999999998</v>
      </c>
      <c r="G53" s="32">
        <v>6.0409502686098774E-4</v>
      </c>
      <c r="H53" s="32" t="s">
        <v>683</v>
      </c>
      <c r="I53" s="33"/>
    </row>
    <row r="54" spans="1:9" x14ac:dyDescent="0.2">
      <c r="A54" s="28" t="s">
        <v>681</v>
      </c>
      <c r="B54" s="29" t="s">
        <v>109</v>
      </c>
      <c r="C54" s="29">
        <v>1800</v>
      </c>
      <c r="D54" s="29">
        <v>0.45263199999999998</v>
      </c>
      <c r="E54" s="29">
        <v>0.27368399999999998</v>
      </c>
      <c r="F54" s="29">
        <v>0.27368399999999998</v>
      </c>
      <c r="G54" s="29">
        <v>6.0169933822933996E-4</v>
      </c>
      <c r="H54" s="29" t="s">
        <v>683</v>
      </c>
      <c r="I54" s="30"/>
    </row>
    <row r="55" spans="1:9" x14ac:dyDescent="0.2">
      <c r="A55" s="31" t="s">
        <v>681</v>
      </c>
      <c r="B55" s="32" t="s">
        <v>109</v>
      </c>
      <c r="C55" s="32">
        <v>1800</v>
      </c>
      <c r="D55" s="32">
        <v>0.40789500000000001</v>
      </c>
      <c r="E55" s="32">
        <v>0.29605300000000001</v>
      </c>
      <c r="F55" s="32">
        <v>0.29605300000000001</v>
      </c>
      <c r="G55" s="32">
        <v>5.9901817361257418E-4</v>
      </c>
      <c r="H55" s="32" t="s">
        <v>683</v>
      </c>
      <c r="I55" s="33"/>
    </row>
    <row r="56" spans="1:9" x14ac:dyDescent="0.2">
      <c r="A56" s="28" t="s">
        <v>681</v>
      </c>
      <c r="B56" s="29" t="s">
        <v>109</v>
      </c>
      <c r="C56" s="29">
        <v>1800</v>
      </c>
      <c r="D56" s="29">
        <v>0.36315799999999998</v>
      </c>
      <c r="E56" s="29">
        <v>0.31842100000000001</v>
      </c>
      <c r="F56" s="29">
        <v>0.31842100000000001</v>
      </c>
      <c r="G56" s="29">
        <v>5.9597358073382178E-4</v>
      </c>
      <c r="H56" s="29" t="s">
        <v>683</v>
      </c>
      <c r="I56" s="30"/>
    </row>
    <row r="57" spans="1:9" x14ac:dyDescent="0.2">
      <c r="A57" s="31" t="s">
        <v>681</v>
      </c>
      <c r="B57" s="32" t="s">
        <v>109</v>
      </c>
      <c r="C57" s="32">
        <v>1800</v>
      </c>
      <c r="D57" s="32">
        <v>0.31842100000000001</v>
      </c>
      <c r="E57" s="32">
        <v>0.34078900000000001</v>
      </c>
      <c r="F57" s="32">
        <v>0.34078900000000001</v>
      </c>
      <c r="G57" s="32">
        <v>5.9245676811269139E-4</v>
      </c>
      <c r="H57" s="32" t="s">
        <v>683</v>
      </c>
      <c r="I57" s="33"/>
    </row>
    <row r="58" spans="1:9" x14ac:dyDescent="0.2">
      <c r="A58" s="28" t="s">
        <v>681</v>
      </c>
      <c r="B58" s="29" t="s">
        <v>109</v>
      </c>
      <c r="C58" s="29">
        <v>1800</v>
      </c>
      <c r="D58" s="29">
        <v>0.27368399999999998</v>
      </c>
      <c r="E58" s="29">
        <v>0.36315799999999998</v>
      </c>
      <c r="F58" s="29">
        <v>0.36315799999999998</v>
      </c>
      <c r="G58" s="29">
        <v>5.8831031335063188E-4</v>
      </c>
      <c r="H58" s="29" t="s">
        <v>682</v>
      </c>
      <c r="I58" s="30"/>
    </row>
    <row r="59" spans="1:9" x14ac:dyDescent="0.2">
      <c r="A59" s="31" t="s">
        <v>681</v>
      </c>
      <c r="B59" s="32" t="s">
        <v>109</v>
      </c>
      <c r="C59" s="32">
        <v>1800</v>
      </c>
      <c r="D59" s="32">
        <v>0.22894700000000001</v>
      </c>
      <c r="E59" s="32">
        <v>0.38552599999999998</v>
      </c>
      <c r="F59" s="32">
        <v>0.38552599999999998</v>
      </c>
      <c r="G59" s="32">
        <v>5.8329701318900467E-4</v>
      </c>
      <c r="H59" s="32" t="s">
        <v>682</v>
      </c>
      <c r="I59" s="33"/>
    </row>
    <row r="60" spans="1:9" x14ac:dyDescent="0.2">
      <c r="A60" s="28" t="s">
        <v>681</v>
      </c>
      <c r="B60" s="29" t="s">
        <v>109</v>
      </c>
      <c r="C60" s="29">
        <v>1800</v>
      </c>
      <c r="D60" s="29">
        <v>0.18421100000000001</v>
      </c>
      <c r="E60" s="29">
        <v>0.40789500000000001</v>
      </c>
      <c r="F60" s="29">
        <v>0.40789500000000001</v>
      </c>
      <c r="G60" s="29">
        <v>5.770442311225281E-4</v>
      </c>
      <c r="H60" s="29" t="s">
        <v>682</v>
      </c>
      <c r="I60" s="30"/>
    </row>
    <row r="61" spans="1:9" x14ac:dyDescent="0.2">
      <c r="A61" s="31" t="s">
        <v>681</v>
      </c>
      <c r="B61" s="32" t="s">
        <v>109</v>
      </c>
      <c r="C61" s="32">
        <v>1800</v>
      </c>
      <c r="D61" s="32">
        <v>0.13947399999999999</v>
      </c>
      <c r="E61" s="32">
        <v>0.43026300000000001</v>
      </c>
      <c r="F61" s="32">
        <v>0.43026300000000001</v>
      </c>
      <c r="G61" s="32">
        <v>5.689524243180519E-4</v>
      </c>
      <c r="H61" s="32" t="s">
        <v>682</v>
      </c>
      <c r="I61" s="33"/>
    </row>
    <row r="62" spans="1:9" x14ac:dyDescent="0.2">
      <c r="A62" s="28" t="s">
        <v>681</v>
      </c>
      <c r="B62" s="29" t="s">
        <v>109</v>
      </c>
      <c r="C62" s="29">
        <v>1800</v>
      </c>
      <c r="D62" s="29">
        <v>9.4737000000000002E-2</v>
      </c>
      <c r="E62" s="29">
        <v>0.45263199999999998</v>
      </c>
      <c r="F62" s="29">
        <v>0.45263199999999998</v>
      </c>
      <c r="G62" s="29">
        <v>5.5815734965827964E-4</v>
      </c>
      <c r="H62" s="29" t="s">
        <v>683</v>
      </c>
      <c r="I62" s="30"/>
    </row>
    <row r="63" spans="1:9" x14ac:dyDescent="0.2">
      <c r="A63" s="31" t="s">
        <v>681</v>
      </c>
      <c r="B63" s="32" t="s">
        <v>109</v>
      </c>
      <c r="C63" s="32">
        <v>1800</v>
      </c>
      <c r="D63" s="32">
        <v>0.05</v>
      </c>
      <c r="E63" s="32">
        <v>0.47499999999999998</v>
      </c>
      <c r="F63" s="32">
        <v>0.47499999999999998</v>
      </c>
      <c r="G63" s="32">
        <v>5.4418130232639593E-4</v>
      </c>
      <c r="H63" s="32" t="s">
        <v>683</v>
      </c>
      <c r="I63" s="33"/>
    </row>
    <row r="64" spans="1:9" x14ac:dyDescent="0.2">
      <c r="A64" s="28" t="s">
        <v>684</v>
      </c>
      <c r="B64" s="29" t="s">
        <v>172</v>
      </c>
      <c r="C64" s="29">
        <v>1800</v>
      </c>
      <c r="D64" s="29">
        <v>0.9</v>
      </c>
      <c r="E64" s="29">
        <v>2.8570999999999999E-2</v>
      </c>
      <c r="F64" s="29">
        <v>7.1429000000000006E-2</v>
      </c>
      <c r="G64" s="29">
        <v>6.089752639324707E-4</v>
      </c>
      <c r="H64" s="29" t="s">
        <v>685</v>
      </c>
      <c r="I64" s="30"/>
    </row>
    <row r="65" spans="1:9" x14ac:dyDescent="0.2">
      <c r="A65" s="31" t="s">
        <v>684</v>
      </c>
      <c r="B65" s="32" t="s">
        <v>172</v>
      </c>
      <c r="C65" s="32">
        <v>1800</v>
      </c>
      <c r="D65" s="32">
        <v>0.855263</v>
      </c>
      <c r="E65" s="32">
        <v>4.1353000000000001E-2</v>
      </c>
      <c r="F65" s="32">
        <v>0.103383</v>
      </c>
      <c r="G65" s="32">
        <v>6.089752639324707E-4</v>
      </c>
      <c r="H65" s="32" t="s">
        <v>685</v>
      </c>
      <c r="I65" s="33"/>
    </row>
    <row r="66" spans="1:9" x14ac:dyDescent="0.2">
      <c r="A66" s="28" t="s">
        <v>684</v>
      </c>
      <c r="B66" s="29" t="s">
        <v>172</v>
      </c>
      <c r="C66" s="29">
        <v>1800</v>
      </c>
      <c r="D66" s="29">
        <v>0.81052599999999997</v>
      </c>
      <c r="E66" s="29">
        <v>5.4135000000000003E-2</v>
      </c>
      <c r="F66" s="29">
        <v>0.13533800000000001</v>
      </c>
      <c r="G66" s="29">
        <v>6.0897526393246799E-4</v>
      </c>
      <c r="H66" s="29" t="s">
        <v>685</v>
      </c>
      <c r="I66" s="30"/>
    </row>
    <row r="67" spans="1:9" x14ac:dyDescent="0.2">
      <c r="A67" s="31" t="s">
        <v>684</v>
      </c>
      <c r="B67" s="32" t="s">
        <v>172</v>
      </c>
      <c r="C67" s="32">
        <v>1800</v>
      </c>
      <c r="D67" s="32">
        <v>0.76578900000000005</v>
      </c>
      <c r="E67" s="32">
        <v>6.6917000000000004E-2</v>
      </c>
      <c r="F67" s="32">
        <v>0.167293</v>
      </c>
      <c r="G67" s="32">
        <v>6.0897526393246962E-4</v>
      </c>
      <c r="H67" s="32" t="s">
        <v>685</v>
      </c>
      <c r="I67" s="33"/>
    </row>
    <row r="68" spans="1:9" x14ac:dyDescent="0.2">
      <c r="A68" s="28" t="s">
        <v>684</v>
      </c>
      <c r="B68" s="29" t="s">
        <v>172</v>
      </c>
      <c r="C68" s="29">
        <v>1800</v>
      </c>
      <c r="D68" s="29">
        <v>0.72105300000000006</v>
      </c>
      <c r="E68" s="29">
        <v>7.9699000000000006E-2</v>
      </c>
      <c r="F68" s="29">
        <v>0.19924800000000001</v>
      </c>
      <c r="G68" s="29">
        <v>6.0869899314230545E-4</v>
      </c>
      <c r="H68" s="29" t="s">
        <v>682</v>
      </c>
      <c r="I68" s="30"/>
    </row>
    <row r="69" spans="1:9" x14ac:dyDescent="0.2">
      <c r="A69" s="31" t="s">
        <v>684</v>
      </c>
      <c r="B69" s="32" t="s">
        <v>172</v>
      </c>
      <c r="C69" s="32">
        <v>1800</v>
      </c>
      <c r="D69" s="32">
        <v>0.67631600000000003</v>
      </c>
      <c r="E69" s="32">
        <v>9.2480999999999994E-2</v>
      </c>
      <c r="F69" s="32">
        <v>0.23120299999999999</v>
      </c>
      <c r="G69" s="32">
        <v>6.0758065958373293E-4</v>
      </c>
      <c r="H69" s="32" t="s">
        <v>682</v>
      </c>
      <c r="I69" s="33"/>
    </row>
    <row r="70" spans="1:9" x14ac:dyDescent="0.2">
      <c r="A70" s="28" t="s">
        <v>684</v>
      </c>
      <c r="B70" s="29" t="s">
        <v>172</v>
      </c>
      <c r="C70" s="29">
        <v>1800</v>
      </c>
      <c r="D70" s="29">
        <v>0.631579</v>
      </c>
      <c r="E70" s="29">
        <v>0.105263</v>
      </c>
      <c r="F70" s="29">
        <v>0.263158</v>
      </c>
      <c r="G70" s="29">
        <v>6.066170076563114E-4</v>
      </c>
      <c r="H70" s="29" t="s">
        <v>682</v>
      </c>
      <c r="I70" s="30"/>
    </row>
    <row r="71" spans="1:9" x14ac:dyDescent="0.2">
      <c r="A71" s="31" t="s">
        <v>684</v>
      </c>
      <c r="B71" s="32" t="s">
        <v>172</v>
      </c>
      <c r="C71" s="32">
        <v>1800</v>
      </c>
      <c r="D71" s="32">
        <v>0.58684199999999997</v>
      </c>
      <c r="E71" s="32">
        <v>0.118045</v>
      </c>
      <c r="F71" s="32">
        <v>0.29511300000000001</v>
      </c>
      <c r="G71" s="32">
        <v>6.0577894236923588E-4</v>
      </c>
      <c r="H71" s="32" t="s">
        <v>682</v>
      </c>
      <c r="I71" s="33"/>
    </row>
    <row r="72" spans="1:9" x14ac:dyDescent="0.2">
      <c r="A72" s="28" t="s">
        <v>684</v>
      </c>
      <c r="B72" s="29" t="s">
        <v>172</v>
      </c>
      <c r="C72" s="29">
        <v>1800</v>
      </c>
      <c r="D72" s="29">
        <v>0.54210499999999995</v>
      </c>
      <c r="E72" s="29">
        <v>0.130827</v>
      </c>
      <c r="F72" s="29">
        <v>0.32706800000000003</v>
      </c>
      <c r="G72" s="29">
        <v>6.0504408211130344E-4</v>
      </c>
      <c r="H72" s="29" t="s">
        <v>682</v>
      </c>
      <c r="I72" s="30"/>
    </row>
    <row r="73" spans="1:9" x14ac:dyDescent="0.2">
      <c r="A73" s="31" t="s">
        <v>684</v>
      </c>
      <c r="B73" s="32" t="s">
        <v>172</v>
      </c>
      <c r="C73" s="32">
        <v>1800</v>
      </c>
      <c r="D73" s="32">
        <v>0.49736799999999998</v>
      </c>
      <c r="E73" s="32">
        <v>0.14360899999999999</v>
      </c>
      <c r="F73" s="32">
        <v>0.35902299999999998</v>
      </c>
      <c r="G73" s="32">
        <v>6.0439495291751775E-4</v>
      </c>
      <c r="H73" s="32" t="s">
        <v>682</v>
      </c>
      <c r="I73" s="33"/>
    </row>
    <row r="74" spans="1:9" x14ac:dyDescent="0.2">
      <c r="A74" s="28" t="s">
        <v>684</v>
      </c>
      <c r="B74" s="29" t="s">
        <v>172</v>
      </c>
      <c r="C74" s="29">
        <v>1800</v>
      </c>
      <c r="D74" s="29">
        <v>0.45263199999999998</v>
      </c>
      <c r="E74" s="29">
        <v>0.156391</v>
      </c>
      <c r="F74" s="29">
        <v>0.39097700000000002</v>
      </c>
      <c r="G74" s="29">
        <v>6.0381773365903617E-4</v>
      </c>
      <c r="H74" s="29" t="s">
        <v>682</v>
      </c>
      <c r="I74" s="30"/>
    </row>
    <row r="75" spans="1:9" x14ac:dyDescent="0.2">
      <c r="A75" s="31" t="s">
        <v>684</v>
      </c>
      <c r="B75" s="32" t="s">
        <v>172</v>
      </c>
      <c r="C75" s="32">
        <v>1800</v>
      </c>
      <c r="D75" s="32">
        <v>0.40789500000000001</v>
      </c>
      <c r="E75" s="32">
        <v>0.16917299999999999</v>
      </c>
      <c r="F75" s="32">
        <v>0.42293199999999997</v>
      </c>
      <c r="G75" s="32">
        <v>6.0330136420033492E-4</v>
      </c>
      <c r="H75" s="32" t="s">
        <v>682</v>
      </c>
      <c r="I75" s="33"/>
    </row>
    <row r="76" spans="1:9" x14ac:dyDescent="0.2">
      <c r="A76" s="28" t="s">
        <v>684</v>
      </c>
      <c r="B76" s="29" t="s">
        <v>172</v>
      </c>
      <c r="C76" s="29">
        <v>1800</v>
      </c>
      <c r="D76" s="29">
        <v>0.36315799999999998</v>
      </c>
      <c r="E76" s="29">
        <v>0.18195500000000001</v>
      </c>
      <c r="F76" s="29">
        <v>0.45488699999999999</v>
      </c>
      <c r="G76" s="29">
        <v>6.0283689978375048E-4</v>
      </c>
      <c r="H76" s="29" t="s">
        <v>682</v>
      </c>
      <c r="I76" s="30"/>
    </row>
    <row r="77" spans="1:9" x14ac:dyDescent="0.2">
      <c r="A77" s="31" t="s">
        <v>684</v>
      </c>
      <c r="B77" s="32" t="s">
        <v>172</v>
      </c>
      <c r="C77" s="32">
        <v>1800</v>
      </c>
      <c r="D77" s="32">
        <v>0.31842100000000001</v>
      </c>
      <c r="E77" s="32">
        <v>0.19473699999999999</v>
      </c>
      <c r="F77" s="32">
        <v>0.486842</v>
      </c>
      <c r="G77" s="32">
        <v>6.0241703625938563E-4</v>
      </c>
      <c r="H77" s="32" t="s">
        <v>682</v>
      </c>
      <c r="I77" s="33"/>
    </row>
    <row r="78" spans="1:9" x14ac:dyDescent="0.2">
      <c r="A78" s="28" t="s">
        <v>684</v>
      </c>
      <c r="B78" s="29" t="s">
        <v>172</v>
      </c>
      <c r="C78" s="29">
        <v>1800</v>
      </c>
      <c r="D78" s="29">
        <v>0.27368399999999998</v>
      </c>
      <c r="E78" s="29">
        <v>0.20751900000000001</v>
      </c>
      <c r="F78" s="29">
        <v>0.51879699999999995</v>
      </c>
      <c r="G78" s="29">
        <v>6.0203575607193412E-4</v>
      </c>
      <c r="H78" s="29" t="s">
        <v>682</v>
      </c>
      <c r="I78" s="30"/>
    </row>
    <row r="79" spans="1:9" x14ac:dyDescent="0.2">
      <c r="A79" s="31" t="s">
        <v>684</v>
      </c>
      <c r="B79" s="32" t="s">
        <v>172</v>
      </c>
      <c r="C79" s="32">
        <v>1800</v>
      </c>
      <c r="D79" s="32">
        <v>0.22894700000000001</v>
      </c>
      <c r="E79" s="32">
        <v>0.220301</v>
      </c>
      <c r="F79" s="32">
        <v>0.55075200000000002</v>
      </c>
      <c r="G79" s="32">
        <v>6.0168806096810813E-4</v>
      </c>
      <c r="H79" s="32" t="s">
        <v>682</v>
      </c>
      <c r="I79" s="33"/>
    </row>
    <row r="80" spans="1:9" x14ac:dyDescent="0.2">
      <c r="A80" s="28" t="s">
        <v>684</v>
      </c>
      <c r="B80" s="29" t="s">
        <v>172</v>
      </c>
      <c r="C80" s="29">
        <v>1800</v>
      </c>
      <c r="D80" s="29">
        <v>0.18421100000000001</v>
      </c>
      <c r="E80" s="29">
        <v>0.23308300000000001</v>
      </c>
      <c r="F80" s="29">
        <v>0.58270699999999997</v>
      </c>
      <c r="G80" s="29">
        <v>3.4204276467204717E-4</v>
      </c>
      <c r="H80" s="29" t="s">
        <v>586</v>
      </c>
      <c r="I80" s="30"/>
    </row>
    <row r="81" spans="1:9" x14ac:dyDescent="0.2">
      <c r="A81" s="31" t="s">
        <v>684</v>
      </c>
      <c r="B81" s="32" t="s">
        <v>172</v>
      </c>
      <c r="C81" s="32">
        <v>1800</v>
      </c>
      <c r="D81" s="32">
        <v>0.13947399999999999</v>
      </c>
      <c r="E81" s="32">
        <v>0.245865</v>
      </c>
      <c r="F81" s="32">
        <v>0.61466200000000004</v>
      </c>
      <c r="G81" s="32">
        <v>1.4786013105919771E-4</v>
      </c>
      <c r="H81" s="32" t="s">
        <v>586</v>
      </c>
      <c r="I81" s="33"/>
    </row>
    <row r="82" spans="1:9" x14ac:dyDescent="0.2">
      <c r="A82" s="28" t="s">
        <v>684</v>
      </c>
      <c r="B82" s="29" t="s">
        <v>172</v>
      </c>
      <c r="C82" s="29">
        <v>1800</v>
      </c>
      <c r="D82" s="29">
        <v>9.4737000000000002E-2</v>
      </c>
      <c r="E82" s="29">
        <v>0.25864700000000002</v>
      </c>
      <c r="F82" s="29">
        <v>0.646617</v>
      </c>
      <c r="G82" s="29">
        <v>6.0169510442809852E-5</v>
      </c>
      <c r="H82" s="29" t="s">
        <v>586</v>
      </c>
      <c r="I82" s="30"/>
    </row>
    <row r="83" spans="1:9" x14ac:dyDescent="0.2">
      <c r="A83" s="37" t="s">
        <v>684</v>
      </c>
      <c r="B83" s="38" t="s">
        <v>172</v>
      </c>
      <c r="C83" s="38">
        <v>1800</v>
      </c>
      <c r="D83" s="38">
        <v>0.05</v>
      </c>
      <c r="E83" s="38">
        <v>0.27142899999999998</v>
      </c>
      <c r="F83" s="38">
        <v>0.67857100000000004</v>
      </c>
      <c r="G83" s="38">
        <v>3.3043761733942479E-5</v>
      </c>
      <c r="H83" s="38" t="s">
        <v>390</v>
      </c>
      <c r="I83" s="39"/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5A5A5"/>
  </sheetPr>
  <dimension ref="A1:K3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3" customWidth="1"/>
    <col min="4" max="5" width="8" customWidth="1"/>
    <col min="6" max="8" width="10" customWidth="1"/>
    <col min="9" max="9" width="23" customWidth="1"/>
    <col min="10" max="10" width="30" customWidth="1"/>
    <col min="11" max="11" width="8" customWidth="1"/>
  </cols>
  <sheetData>
    <row r="1" spans="1:11" x14ac:dyDescent="0.2">
      <c r="A1" s="105" t="s">
        <v>686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1" x14ac:dyDescent="0.2">
      <c r="A2" s="109" t="s">
        <v>687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" x14ac:dyDescent="0.2">
      <c r="A3" s="25" t="s">
        <v>674</v>
      </c>
      <c r="B3" s="26" t="s">
        <v>688</v>
      </c>
      <c r="C3" s="26" t="s">
        <v>689</v>
      </c>
      <c r="D3" s="26" t="s">
        <v>431</v>
      </c>
      <c r="E3" s="26" t="s">
        <v>143</v>
      </c>
      <c r="F3" s="26" t="s">
        <v>690</v>
      </c>
      <c r="G3" s="26" t="s">
        <v>691</v>
      </c>
      <c r="H3" s="26" t="s">
        <v>676</v>
      </c>
      <c r="I3" s="26" t="s">
        <v>149</v>
      </c>
      <c r="J3" s="26" t="s">
        <v>604</v>
      </c>
      <c r="K3" s="27" t="s">
        <v>611</v>
      </c>
    </row>
    <row r="4" spans="1:11" x14ac:dyDescent="0.2">
      <c r="A4" s="28" t="s">
        <v>692</v>
      </c>
      <c r="B4" s="29" t="s">
        <v>693</v>
      </c>
      <c r="C4" s="29">
        <v>0.2</v>
      </c>
      <c r="D4" s="29">
        <v>1800</v>
      </c>
      <c r="E4" s="29">
        <v>3.0000000000000001E-3</v>
      </c>
      <c r="F4" s="29">
        <v>5.8646999999999998E-2</v>
      </c>
      <c r="G4" s="29">
        <v>0.29323500000000002</v>
      </c>
      <c r="H4" s="29">
        <v>0.64511799999999997</v>
      </c>
      <c r="I4" s="29">
        <v>6.0242871951351486E-4</v>
      </c>
      <c r="J4" s="29" t="s">
        <v>694</v>
      </c>
      <c r="K4" s="30"/>
    </row>
    <row r="5" spans="1:11" x14ac:dyDescent="0.2">
      <c r="A5" s="31" t="s">
        <v>692</v>
      </c>
      <c r="B5" s="32" t="s">
        <v>693</v>
      </c>
      <c r="C5" s="32">
        <v>0.4</v>
      </c>
      <c r="D5" s="32">
        <v>1800</v>
      </c>
      <c r="E5" s="32">
        <v>3.0000000000000001E-3</v>
      </c>
      <c r="F5" s="32">
        <v>0.104947</v>
      </c>
      <c r="G5" s="32">
        <v>0.26236799999999999</v>
      </c>
      <c r="H5" s="32">
        <v>0.62968400000000002</v>
      </c>
      <c r="I5" s="32">
        <v>5.9216466825453727E-4</v>
      </c>
      <c r="J5" s="32" t="s">
        <v>695</v>
      </c>
      <c r="K5" s="33"/>
    </row>
    <row r="6" spans="1:11" x14ac:dyDescent="0.2">
      <c r="A6" s="28" t="s">
        <v>692</v>
      </c>
      <c r="B6" s="29" t="s">
        <v>693</v>
      </c>
      <c r="C6" s="29">
        <v>0.6</v>
      </c>
      <c r="D6" s="29">
        <v>1800</v>
      </c>
      <c r="E6" s="29">
        <v>3.0000000000000001E-3</v>
      </c>
      <c r="F6" s="29">
        <v>0.142429</v>
      </c>
      <c r="G6" s="29">
        <v>0.23738100000000001</v>
      </c>
      <c r="H6" s="29">
        <v>0.61719000000000002</v>
      </c>
      <c r="I6" s="29">
        <v>5.849859614188124E-4</v>
      </c>
      <c r="J6" s="29" t="s">
        <v>695</v>
      </c>
      <c r="K6" s="30"/>
    </row>
    <row r="7" spans="1:11" x14ac:dyDescent="0.2">
      <c r="A7" s="31" t="s">
        <v>692</v>
      </c>
      <c r="B7" s="32" t="s">
        <v>693</v>
      </c>
      <c r="C7" s="32">
        <v>0.8</v>
      </c>
      <c r="D7" s="32">
        <v>1800</v>
      </c>
      <c r="E7" s="32">
        <v>3.0000000000000001E-3</v>
      </c>
      <c r="F7" s="32">
        <v>0.17339099999999999</v>
      </c>
      <c r="G7" s="32">
        <v>0.21673899999999999</v>
      </c>
      <c r="H7" s="32">
        <v>0.60687000000000002</v>
      </c>
      <c r="I7" s="32">
        <v>5.7955787091343519E-4</v>
      </c>
      <c r="J7" s="32" t="s">
        <v>695</v>
      </c>
      <c r="K7" s="33"/>
    </row>
    <row r="8" spans="1:11" x14ac:dyDescent="0.2">
      <c r="A8" s="28" t="s">
        <v>692</v>
      </c>
      <c r="B8" s="29" t="s">
        <v>693</v>
      </c>
      <c r="C8" s="29">
        <v>1</v>
      </c>
      <c r="D8" s="29">
        <v>1800</v>
      </c>
      <c r="E8" s="29">
        <v>3.0000000000000001E-3</v>
      </c>
      <c r="F8" s="29">
        <v>0.19939999999999999</v>
      </c>
      <c r="G8" s="29">
        <v>0.19939999999999999</v>
      </c>
      <c r="H8" s="29">
        <v>0.59819999999999995</v>
      </c>
      <c r="I8" s="29">
        <v>5.7475403197106882E-4</v>
      </c>
      <c r="J8" s="29" t="s">
        <v>682</v>
      </c>
      <c r="K8" s="30"/>
    </row>
    <row r="9" spans="1:11" x14ac:dyDescent="0.2">
      <c r="A9" s="31" t="s">
        <v>692</v>
      </c>
      <c r="B9" s="32" t="s">
        <v>693</v>
      </c>
      <c r="C9" s="32">
        <v>1.2</v>
      </c>
      <c r="D9" s="32">
        <v>1800</v>
      </c>
      <c r="E9" s="32">
        <v>3.0000000000000001E-3</v>
      </c>
      <c r="F9" s="32">
        <v>0.221556</v>
      </c>
      <c r="G9" s="32">
        <v>0.18462999999999999</v>
      </c>
      <c r="H9" s="32">
        <v>0.59081499999999998</v>
      </c>
      <c r="I9" s="32">
        <v>5.6900861006505855E-4</v>
      </c>
      <c r="J9" s="32" t="s">
        <v>682</v>
      </c>
      <c r="K9" s="33"/>
    </row>
    <row r="10" spans="1:11" x14ac:dyDescent="0.2">
      <c r="A10" s="28" t="s">
        <v>692</v>
      </c>
      <c r="B10" s="29" t="s">
        <v>693</v>
      </c>
      <c r="C10" s="29">
        <v>1.4</v>
      </c>
      <c r="D10" s="29">
        <v>1800</v>
      </c>
      <c r="E10" s="29">
        <v>3.0000000000000001E-3</v>
      </c>
      <c r="F10" s="29">
        <v>0.24065500000000001</v>
      </c>
      <c r="G10" s="29">
        <v>0.17189699999999999</v>
      </c>
      <c r="H10" s="29">
        <v>0.58444799999999997</v>
      </c>
      <c r="I10" s="29">
        <v>5.6239917263930031E-4</v>
      </c>
      <c r="J10" s="29" t="s">
        <v>683</v>
      </c>
      <c r="K10" s="30"/>
    </row>
    <row r="11" spans="1:11" x14ac:dyDescent="0.2">
      <c r="A11" s="31" t="s">
        <v>692</v>
      </c>
      <c r="B11" s="32" t="s">
        <v>693</v>
      </c>
      <c r="C11" s="32">
        <v>1.6</v>
      </c>
      <c r="D11" s="32">
        <v>1800</v>
      </c>
      <c r="E11" s="32">
        <v>3.0000000000000001E-3</v>
      </c>
      <c r="F11" s="32">
        <v>0.25729000000000002</v>
      </c>
      <c r="G11" s="32">
        <v>0.160806</v>
      </c>
      <c r="H11" s="32">
        <v>0.57890299999999995</v>
      </c>
      <c r="I11" s="32">
        <v>5.5496460487694857E-4</v>
      </c>
      <c r="J11" s="32" t="s">
        <v>682</v>
      </c>
      <c r="K11" s="33"/>
    </row>
    <row r="12" spans="1:11" x14ac:dyDescent="0.2">
      <c r="A12" s="28" t="s">
        <v>692</v>
      </c>
      <c r="B12" s="29" t="s">
        <v>693</v>
      </c>
      <c r="C12" s="29">
        <v>1.8</v>
      </c>
      <c r="D12" s="29">
        <v>1800</v>
      </c>
      <c r="E12" s="29">
        <v>3.0000000000000001E-3</v>
      </c>
      <c r="F12" s="29">
        <v>0.27190900000000001</v>
      </c>
      <c r="G12" s="29">
        <v>0.151061</v>
      </c>
      <c r="H12" s="29">
        <v>0.57403000000000004</v>
      </c>
      <c r="I12" s="29">
        <v>5.4696204534553691E-4</v>
      </c>
      <c r="J12" s="29" t="s">
        <v>682</v>
      </c>
      <c r="K12" s="30"/>
    </row>
    <row r="13" spans="1:11" x14ac:dyDescent="0.2">
      <c r="A13" s="31" t="s">
        <v>692</v>
      </c>
      <c r="B13" s="32" t="s">
        <v>693</v>
      </c>
      <c r="C13" s="32">
        <v>2</v>
      </c>
      <c r="D13" s="32">
        <v>1800</v>
      </c>
      <c r="E13" s="32">
        <v>3.0000000000000001E-3</v>
      </c>
      <c r="F13" s="32">
        <v>0.28485700000000003</v>
      </c>
      <c r="G13" s="32">
        <v>0.142429</v>
      </c>
      <c r="H13" s="32">
        <v>0.56971400000000005</v>
      </c>
      <c r="I13" s="32">
        <v>5.3863749106154008E-4</v>
      </c>
      <c r="J13" s="32" t="s">
        <v>682</v>
      </c>
      <c r="K13" s="33"/>
    </row>
    <row r="14" spans="1:11" x14ac:dyDescent="0.2">
      <c r="A14" s="28" t="s">
        <v>692</v>
      </c>
      <c r="B14" s="29" t="s">
        <v>693</v>
      </c>
      <c r="C14" s="29">
        <v>2.2000000000000002</v>
      </c>
      <c r="D14" s="29">
        <v>1800</v>
      </c>
      <c r="E14" s="29">
        <v>3.0000000000000001E-3</v>
      </c>
      <c r="F14" s="29">
        <v>0.29640499999999997</v>
      </c>
      <c r="G14" s="29">
        <v>0.13472999999999999</v>
      </c>
      <c r="H14" s="29">
        <v>0.56586499999999995</v>
      </c>
      <c r="I14" s="29">
        <v>5.3023959568350237E-4</v>
      </c>
      <c r="J14" s="29" t="s">
        <v>683</v>
      </c>
      <c r="K14" s="30"/>
    </row>
    <row r="15" spans="1:11" x14ac:dyDescent="0.2">
      <c r="A15" s="31" t="s">
        <v>692</v>
      </c>
      <c r="B15" s="32" t="s">
        <v>693</v>
      </c>
      <c r="C15" s="32">
        <v>2.4</v>
      </c>
      <c r="D15" s="32">
        <v>1800</v>
      </c>
      <c r="E15" s="32">
        <v>3.0000000000000001E-3</v>
      </c>
      <c r="F15" s="32">
        <v>0.30676900000000001</v>
      </c>
      <c r="G15" s="32">
        <v>0.12782099999999999</v>
      </c>
      <c r="H15" s="32">
        <v>0.56240999999999997</v>
      </c>
      <c r="I15" s="32">
        <v>5.2201662397644369E-4</v>
      </c>
      <c r="J15" s="32" t="s">
        <v>682</v>
      </c>
      <c r="K15" s="33"/>
    </row>
    <row r="16" spans="1:11" x14ac:dyDescent="0.2">
      <c r="A16" s="28" t="s">
        <v>692</v>
      </c>
      <c r="B16" s="29" t="s">
        <v>693</v>
      </c>
      <c r="C16" s="29">
        <v>2.6</v>
      </c>
      <c r="D16" s="29">
        <v>1800</v>
      </c>
      <c r="E16" s="29">
        <v>3.0000000000000001E-3</v>
      </c>
      <c r="F16" s="29">
        <v>0.31612200000000001</v>
      </c>
      <c r="G16" s="29">
        <v>0.121585</v>
      </c>
      <c r="H16" s="29">
        <v>0.55929300000000004</v>
      </c>
      <c r="I16" s="29">
        <v>5.1417312152644834E-4</v>
      </c>
      <c r="J16" s="29" t="s">
        <v>682</v>
      </c>
      <c r="K16" s="30"/>
    </row>
    <row r="17" spans="1:11" x14ac:dyDescent="0.2">
      <c r="A17" s="31" t="s">
        <v>692</v>
      </c>
      <c r="B17" s="32" t="s">
        <v>693</v>
      </c>
      <c r="C17" s="32">
        <v>2.8</v>
      </c>
      <c r="D17" s="32">
        <v>1800</v>
      </c>
      <c r="E17" s="32">
        <v>3.0000000000000001E-3</v>
      </c>
      <c r="F17" s="32">
        <v>0.32460499999999998</v>
      </c>
      <c r="G17" s="32">
        <v>0.11593000000000001</v>
      </c>
      <c r="H17" s="32">
        <v>0.55646499999999999</v>
      </c>
      <c r="I17" s="32">
        <v>5.06844968432079E-4</v>
      </c>
      <c r="J17" s="32" t="s">
        <v>683</v>
      </c>
      <c r="K17" s="33"/>
    </row>
    <row r="18" spans="1:11" x14ac:dyDescent="0.2">
      <c r="A18" s="28" t="s">
        <v>692</v>
      </c>
      <c r="B18" s="29" t="s">
        <v>693</v>
      </c>
      <c r="C18" s="29">
        <v>3</v>
      </c>
      <c r="D18" s="29">
        <v>1800</v>
      </c>
      <c r="E18" s="29">
        <v>3.0000000000000001E-3</v>
      </c>
      <c r="F18" s="29">
        <v>0.33233299999999999</v>
      </c>
      <c r="G18" s="29">
        <v>0.110778</v>
      </c>
      <c r="H18" s="29">
        <v>0.55388899999999996</v>
      </c>
      <c r="I18" s="29">
        <v>5.0010457246866115E-4</v>
      </c>
      <c r="J18" s="29" t="s">
        <v>683</v>
      </c>
      <c r="K18" s="30"/>
    </row>
    <row r="19" spans="1:11" x14ac:dyDescent="0.2">
      <c r="A19" s="31" t="s">
        <v>696</v>
      </c>
      <c r="B19" s="32" t="s">
        <v>697</v>
      </c>
      <c r="C19" s="32">
        <v>0.2</v>
      </c>
      <c r="D19" s="32">
        <v>1800</v>
      </c>
      <c r="E19" s="32">
        <v>3.0000000000000001E-3</v>
      </c>
      <c r="F19" s="32">
        <v>9.9699999999999997E-2</v>
      </c>
      <c r="G19" s="32">
        <v>0.24925</v>
      </c>
      <c r="H19" s="32">
        <v>0.64805000000000001</v>
      </c>
      <c r="I19" s="32">
        <v>6.2385951356104985E-4</v>
      </c>
      <c r="J19" s="32" t="s">
        <v>698</v>
      </c>
      <c r="K19" s="33"/>
    </row>
    <row r="20" spans="1:11" x14ac:dyDescent="0.2">
      <c r="A20" s="28" t="s">
        <v>696</v>
      </c>
      <c r="B20" s="29" t="s">
        <v>697</v>
      </c>
      <c r="C20" s="29">
        <v>0.4</v>
      </c>
      <c r="D20" s="29">
        <v>1800</v>
      </c>
      <c r="E20" s="29">
        <v>3.0000000000000001E-3</v>
      </c>
      <c r="F20" s="29">
        <v>0.15952</v>
      </c>
      <c r="G20" s="29">
        <v>0.19939999999999999</v>
      </c>
      <c r="H20" s="29">
        <v>0.63807999999999998</v>
      </c>
      <c r="I20" s="29">
        <v>6.2385951356104985E-4</v>
      </c>
      <c r="J20" s="29" t="s">
        <v>698</v>
      </c>
      <c r="K20" s="30"/>
    </row>
    <row r="21" spans="1:11" x14ac:dyDescent="0.2">
      <c r="A21" s="31" t="s">
        <v>696</v>
      </c>
      <c r="B21" s="32" t="s">
        <v>697</v>
      </c>
      <c r="C21" s="32">
        <v>0.6</v>
      </c>
      <c r="D21" s="32">
        <v>1800</v>
      </c>
      <c r="E21" s="32">
        <v>3.0000000000000001E-3</v>
      </c>
      <c r="F21" s="32">
        <v>0.19939999999999999</v>
      </c>
      <c r="G21" s="32">
        <v>0.16616700000000001</v>
      </c>
      <c r="H21" s="32">
        <v>0.63143300000000002</v>
      </c>
      <c r="I21" s="32">
        <v>6.2385951356105213E-4</v>
      </c>
      <c r="J21" s="32" t="s">
        <v>698</v>
      </c>
      <c r="K21" s="33"/>
    </row>
    <row r="22" spans="1:11" x14ac:dyDescent="0.2">
      <c r="A22" s="28" t="s">
        <v>696</v>
      </c>
      <c r="B22" s="29" t="s">
        <v>697</v>
      </c>
      <c r="C22" s="29">
        <v>0.8</v>
      </c>
      <c r="D22" s="29">
        <v>1800</v>
      </c>
      <c r="E22" s="29">
        <v>3.0000000000000001E-3</v>
      </c>
      <c r="F22" s="29">
        <v>0.22788600000000001</v>
      </c>
      <c r="G22" s="29">
        <v>0.142429</v>
      </c>
      <c r="H22" s="29">
        <v>0.62668599999999997</v>
      </c>
      <c r="I22" s="29">
        <v>6.2385951356105213E-4</v>
      </c>
      <c r="J22" s="29" t="s">
        <v>698</v>
      </c>
      <c r="K22" s="30"/>
    </row>
    <row r="23" spans="1:11" x14ac:dyDescent="0.2">
      <c r="A23" s="31" t="s">
        <v>696</v>
      </c>
      <c r="B23" s="32" t="s">
        <v>697</v>
      </c>
      <c r="C23" s="32">
        <v>1</v>
      </c>
      <c r="D23" s="32">
        <v>1800</v>
      </c>
      <c r="E23" s="32">
        <v>3.0000000000000001E-3</v>
      </c>
      <c r="F23" s="32">
        <v>0.24925</v>
      </c>
      <c r="G23" s="32">
        <v>0.124625</v>
      </c>
      <c r="H23" s="32">
        <v>0.62312500000000004</v>
      </c>
      <c r="I23" s="32">
        <v>6.2385951356105213E-4</v>
      </c>
      <c r="J23" s="32" t="s">
        <v>698</v>
      </c>
      <c r="K23" s="33"/>
    </row>
    <row r="24" spans="1:11" x14ac:dyDescent="0.2">
      <c r="A24" s="28" t="s">
        <v>696</v>
      </c>
      <c r="B24" s="29" t="s">
        <v>697</v>
      </c>
      <c r="C24" s="29">
        <v>1.2</v>
      </c>
      <c r="D24" s="29">
        <v>1800</v>
      </c>
      <c r="E24" s="29">
        <v>3.0000000000000001E-3</v>
      </c>
      <c r="F24" s="29">
        <v>0.26586700000000002</v>
      </c>
      <c r="G24" s="29">
        <v>0.110778</v>
      </c>
      <c r="H24" s="29">
        <v>0.62035600000000002</v>
      </c>
      <c r="I24" s="29">
        <v>6.2385951356105039E-4</v>
      </c>
      <c r="J24" s="29" t="s">
        <v>698</v>
      </c>
      <c r="K24" s="30"/>
    </row>
    <row r="25" spans="1:11" x14ac:dyDescent="0.2">
      <c r="A25" s="31" t="s">
        <v>696</v>
      </c>
      <c r="B25" s="32" t="s">
        <v>697</v>
      </c>
      <c r="C25" s="32">
        <v>1.4</v>
      </c>
      <c r="D25" s="32">
        <v>1800</v>
      </c>
      <c r="E25" s="32">
        <v>3.0000000000000001E-3</v>
      </c>
      <c r="F25" s="32">
        <v>0.27916000000000002</v>
      </c>
      <c r="G25" s="32">
        <v>9.9699999999999997E-2</v>
      </c>
      <c r="H25" s="32">
        <v>0.61814000000000002</v>
      </c>
      <c r="I25" s="32">
        <v>6.2385951356105039E-4</v>
      </c>
      <c r="J25" s="32" t="s">
        <v>698</v>
      </c>
      <c r="K25" s="33"/>
    </row>
    <row r="26" spans="1:11" x14ac:dyDescent="0.2">
      <c r="A26" s="28" t="s">
        <v>696</v>
      </c>
      <c r="B26" s="29" t="s">
        <v>697</v>
      </c>
      <c r="C26" s="29">
        <v>1.6</v>
      </c>
      <c r="D26" s="29">
        <v>1800</v>
      </c>
      <c r="E26" s="29">
        <v>3.0000000000000001E-3</v>
      </c>
      <c r="F26" s="29">
        <v>0.29003600000000002</v>
      </c>
      <c r="G26" s="29">
        <v>9.0635999999999994E-2</v>
      </c>
      <c r="H26" s="29">
        <v>0.61632699999999996</v>
      </c>
      <c r="I26" s="29">
        <v>6.2401100287085974E-4</v>
      </c>
      <c r="J26" s="29" t="s">
        <v>699</v>
      </c>
      <c r="K26" s="30"/>
    </row>
    <row r="27" spans="1:11" x14ac:dyDescent="0.2">
      <c r="A27" s="31" t="s">
        <v>696</v>
      </c>
      <c r="B27" s="32" t="s">
        <v>697</v>
      </c>
      <c r="C27" s="32">
        <v>1.8</v>
      </c>
      <c r="D27" s="32">
        <v>1800</v>
      </c>
      <c r="E27" s="32">
        <v>3.0000000000000001E-3</v>
      </c>
      <c r="F27" s="32">
        <v>0.29909999999999998</v>
      </c>
      <c r="G27" s="32">
        <v>8.3083000000000004E-2</v>
      </c>
      <c r="H27" s="32">
        <v>0.61481699999999995</v>
      </c>
      <c r="I27" s="32">
        <v>6.2407643956849672E-4</v>
      </c>
      <c r="J27" s="32" t="s">
        <v>700</v>
      </c>
      <c r="K27" s="33"/>
    </row>
    <row r="28" spans="1:11" x14ac:dyDescent="0.2">
      <c r="A28" s="28" t="s">
        <v>696</v>
      </c>
      <c r="B28" s="29" t="s">
        <v>697</v>
      </c>
      <c r="C28" s="29">
        <v>2</v>
      </c>
      <c r="D28" s="29">
        <v>1800</v>
      </c>
      <c r="E28" s="29">
        <v>3.0000000000000001E-3</v>
      </c>
      <c r="F28" s="29">
        <v>0.30676900000000001</v>
      </c>
      <c r="G28" s="29">
        <v>7.6691999999999996E-2</v>
      </c>
      <c r="H28" s="29">
        <v>0.61353800000000003</v>
      </c>
      <c r="I28" s="29">
        <v>6.2407643956849672E-4</v>
      </c>
      <c r="J28" s="29" t="s">
        <v>700</v>
      </c>
      <c r="K28" s="30"/>
    </row>
    <row r="29" spans="1:11" x14ac:dyDescent="0.2">
      <c r="A29" s="31" t="s">
        <v>696</v>
      </c>
      <c r="B29" s="32" t="s">
        <v>697</v>
      </c>
      <c r="C29" s="32">
        <v>2.2000000000000002</v>
      </c>
      <c r="D29" s="32">
        <v>1800</v>
      </c>
      <c r="E29" s="32">
        <v>3.0000000000000001E-3</v>
      </c>
      <c r="F29" s="32">
        <v>0.31334299999999998</v>
      </c>
      <c r="G29" s="32">
        <v>7.1214E-2</v>
      </c>
      <c r="H29" s="32">
        <v>0.61244299999999996</v>
      </c>
      <c r="I29" s="32">
        <v>6.2407643956849564E-4</v>
      </c>
      <c r="J29" s="32" t="s">
        <v>700</v>
      </c>
      <c r="K29" s="33"/>
    </row>
    <row r="30" spans="1:11" x14ac:dyDescent="0.2">
      <c r="A30" s="28" t="s">
        <v>696</v>
      </c>
      <c r="B30" s="29" t="s">
        <v>697</v>
      </c>
      <c r="C30" s="29">
        <v>2.4</v>
      </c>
      <c r="D30" s="29">
        <v>1800</v>
      </c>
      <c r="E30" s="29">
        <v>3.0000000000000001E-3</v>
      </c>
      <c r="F30" s="29">
        <v>0.31903999999999999</v>
      </c>
      <c r="G30" s="29">
        <v>6.6466999999999998E-2</v>
      </c>
      <c r="H30" s="29">
        <v>0.61149299999999995</v>
      </c>
      <c r="I30" s="29">
        <v>6.2407643956849672E-4</v>
      </c>
      <c r="J30" s="29" t="s">
        <v>700</v>
      </c>
      <c r="K30" s="30"/>
    </row>
    <row r="31" spans="1:11" x14ac:dyDescent="0.2">
      <c r="A31" s="31" t="s">
        <v>696</v>
      </c>
      <c r="B31" s="32" t="s">
        <v>697</v>
      </c>
      <c r="C31" s="32">
        <v>2.6</v>
      </c>
      <c r="D31" s="32">
        <v>1800</v>
      </c>
      <c r="E31" s="32">
        <v>3.0000000000000001E-3</v>
      </c>
      <c r="F31" s="32">
        <v>0.32402500000000001</v>
      </c>
      <c r="G31" s="32">
        <v>6.2313E-2</v>
      </c>
      <c r="H31" s="32">
        <v>0.61066200000000004</v>
      </c>
      <c r="I31" s="32">
        <v>6.2407643956849672E-4</v>
      </c>
      <c r="J31" s="32" t="s">
        <v>700</v>
      </c>
      <c r="K31" s="33"/>
    </row>
    <row r="32" spans="1:11" x14ac:dyDescent="0.2">
      <c r="A32" s="28" t="s">
        <v>696</v>
      </c>
      <c r="B32" s="29" t="s">
        <v>697</v>
      </c>
      <c r="C32" s="29">
        <v>2.8</v>
      </c>
      <c r="D32" s="29">
        <v>1800</v>
      </c>
      <c r="E32" s="29">
        <v>3.0000000000000001E-3</v>
      </c>
      <c r="F32" s="29">
        <v>0.32842399999999999</v>
      </c>
      <c r="G32" s="29">
        <v>5.8646999999999998E-2</v>
      </c>
      <c r="H32" s="29">
        <v>0.60992900000000005</v>
      </c>
      <c r="I32" s="29">
        <v>6.2407643956849726E-4</v>
      </c>
      <c r="J32" s="29" t="s">
        <v>700</v>
      </c>
      <c r="K32" s="30"/>
    </row>
    <row r="33" spans="1:11" x14ac:dyDescent="0.2">
      <c r="A33" s="37" t="s">
        <v>696</v>
      </c>
      <c r="B33" s="38" t="s">
        <v>697</v>
      </c>
      <c r="C33" s="38">
        <v>3</v>
      </c>
      <c r="D33" s="38">
        <v>1800</v>
      </c>
      <c r="E33" s="38">
        <v>3.0000000000000001E-3</v>
      </c>
      <c r="F33" s="38">
        <v>0.33233299999999999</v>
      </c>
      <c r="G33" s="38">
        <v>5.5389000000000001E-2</v>
      </c>
      <c r="H33" s="38">
        <v>0.60927799999999999</v>
      </c>
      <c r="I33" s="38">
        <v>6.2407643956849726E-4</v>
      </c>
      <c r="J33" s="38" t="s">
        <v>700</v>
      </c>
      <c r="K33" s="39"/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5A5A5"/>
  </sheetPr>
  <dimension ref="A1:J111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5" width="10" customWidth="1"/>
    <col min="6" max="6" width="30" customWidth="1"/>
    <col min="7" max="7" width="12" customWidth="1"/>
    <col min="8" max="8" width="16" customWidth="1"/>
    <col min="9" max="9" width="21" customWidth="1"/>
    <col min="10" max="10" width="8" customWidth="1"/>
  </cols>
  <sheetData>
    <row r="1" spans="1:10" x14ac:dyDescent="0.2">
      <c r="A1" s="105" t="s">
        <v>701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x14ac:dyDescent="0.2">
      <c r="A2" s="109" t="s">
        <v>702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x14ac:dyDescent="0.2">
      <c r="A3" s="25" t="s">
        <v>674</v>
      </c>
      <c r="B3" s="26" t="s">
        <v>431</v>
      </c>
      <c r="C3" s="26" t="s">
        <v>143</v>
      </c>
      <c r="D3" s="26" t="s">
        <v>675</v>
      </c>
      <c r="E3" s="26" t="s">
        <v>676</v>
      </c>
      <c r="F3" s="26" t="s">
        <v>604</v>
      </c>
      <c r="G3" s="26" t="s">
        <v>703</v>
      </c>
      <c r="H3" s="26" t="s">
        <v>704</v>
      </c>
      <c r="I3" s="26" t="s">
        <v>705</v>
      </c>
      <c r="J3" s="27" t="s">
        <v>611</v>
      </c>
    </row>
    <row r="4" spans="1:10" x14ac:dyDescent="0.2">
      <c r="A4" s="28" t="s">
        <v>677</v>
      </c>
      <c r="B4" s="29">
        <v>1800</v>
      </c>
      <c r="C4" s="29">
        <v>0.01</v>
      </c>
      <c r="D4" s="29">
        <v>0.98</v>
      </c>
      <c r="E4" s="29">
        <v>0.01</v>
      </c>
      <c r="F4" s="29" t="s">
        <v>678</v>
      </c>
      <c r="G4" s="29">
        <v>2</v>
      </c>
      <c r="H4" s="29" t="s">
        <v>554</v>
      </c>
      <c r="I4" s="29">
        <v>-115700.37232975751</v>
      </c>
      <c r="J4" s="30"/>
    </row>
    <row r="5" spans="1:10" x14ac:dyDescent="0.2">
      <c r="A5" s="31" t="s">
        <v>677</v>
      </c>
      <c r="B5" s="32">
        <v>1800</v>
      </c>
      <c r="C5" s="32">
        <v>0.01</v>
      </c>
      <c r="D5" s="32">
        <v>0.94368399999999997</v>
      </c>
      <c r="E5" s="32">
        <v>4.6316000000000003E-2</v>
      </c>
      <c r="F5" s="32" t="s">
        <v>678</v>
      </c>
      <c r="G5" s="32">
        <v>2</v>
      </c>
      <c r="H5" s="32" t="s">
        <v>554</v>
      </c>
      <c r="I5" s="32">
        <v>-132713.9869802341</v>
      </c>
      <c r="J5" s="33"/>
    </row>
    <row r="6" spans="1:10" x14ac:dyDescent="0.2">
      <c r="A6" s="28" t="s">
        <v>677</v>
      </c>
      <c r="B6" s="29">
        <v>1800</v>
      </c>
      <c r="C6" s="29">
        <v>0.01</v>
      </c>
      <c r="D6" s="29">
        <v>0.90736799999999995</v>
      </c>
      <c r="E6" s="29">
        <v>8.2631999999999997E-2</v>
      </c>
      <c r="F6" s="29" t="s">
        <v>678</v>
      </c>
      <c r="G6" s="29">
        <v>2</v>
      </c>
      <c r="H6" s="29" t="s">
        <v>554</v>
      </c>
      <c r="I6" s="29">
        <v>-149726.93833791409</v>
      </c>
      <c r="J6" s="30"/>
    </row>
    <row r="7" spans="1:10" x14ac:dyDescent="0.2">
      <c r="A7" s="31" t="s">
        <v>677</v>
      </c>
      <c r="B7" s="32">
        <v>1800</v>
      </c>
      <c r="C7" s="32">
        <v>0.01</v>
      </c>
      <c r="D7" s="32">
        <v>0.87105299999999997</v>
      </c>
      <c r="E7" s="32">
        <v>0.118947</v>
      </c>
      <c r="F7" s="32" t="s">
        <v>678</v>
      </c>
      <c r="G7" s="32">
        <v>2</v>
      </c>
      <c r="H7" s="32" t="s">
        <v>554</v>
      </c>
      <c r="I7" s="32">
        <v>-166739.1282737861</v>
      </c>
      <c r="J7" s="33"/>
    </row>
    <row r="8" spans="1:10" x14ac:dyDescent="0.2">
      <c r="A8" s="28" t="s">
        <v>677</v>
      </c>
      <c r="B8" s="29">
        <v>1800</v>
      </c>
      <c r="C8" s="29">
        <v>0.01</v>
      </c>
      <c r="D8" s="29">
        <v>0.83473699999999995</v>
      </c>
      <c r="E8" s="29">
        <v>0.15526300000000001</v>
      </c>
      <c r="F8" s="29" t="s">
        <v>678</v>
      </c>
      <c r="G8" s="29">
        <v>2</v>
      </c>
      <c r="H8" s="29" t="s">
        <v>554</v>
      </c>
      <c r="I8" s="29">
        <v>-183750.43512848299</v>
      </c>
      <c r="J8" s="30"/>
    </row>
    <row r="9" spans="1:10" x14ac:dyDescent="0.2">
      <c r="A9" s="31" t="s">
        <v>677</v>
      </c>
      <c r="B9" s="32">
        <v>1800</v>
      </c>
      <c r="C9" s="32">
        <v>0.01</v>
      </c>
      <c r="D9" s="32">
        <v>0.79842100000000005</v>
      </c>
      <c r="E9" s="32">
        <v>0.191579</v>
      </c>
      <c r="F9" s="32" t="s">
        <v>678</v>
      </c>
      <c r="G9" s="32">
        <v>2</v>
      </c>
      <c r="H9" s="32" t="s">
        <v>554</v>
      </c>
      <c r="I9" s="32">
        <v>-200760.70552958301</v>
      </c>
      <c r="J9" s="33"/>
    </row>
    <row r="10" spans="1:10" x14ac:dyDescent="0.2">
      <c r="A10" s="28" t="s">
        <v>677</v>
      </c>
      <c r="B10" s="29">
        <v>1800</v>
      </c>
      <c r="C10" s="29">
        <v>0.01</v>
      </c>
      <c r="D10" s="29">
        <v>0.76210500000000003</v>
      </c>
      <c r="E10" s="29">
        <v>0.22789499999999999</v>
      </c>
      <c r="F10" s="29" t="s">
        <v>678</v>
      </c>
      <c r="G10" s="29">
        <v>2</v>
      </c>
      <c r="H10" s="29" t="s">
        <v>554</v>
      </c>
      <c r="I10" s="29">
        <v>-217769.74230991321</v>
      </c>
      <c r="J10" s="30"/>
    </row>
    <row r="11" spans="1:10" x14ac:dyDescent="0.2">
      <c r="A11" s="31" t="s">
        <v>677</v>
      </c>
      <c r="B11" s="32">
        <v>1800</v>
      </c>
      <c r="C11" s="32">
        <v>0.01</v>
      </c>
      <c r="D11" s="32">
        <v>0.72578900000000002</v>
      </c>
      <c r="E11" s="32">
        <v>0.26421099999999997</v>
      </c>
      <c r="F11" s="32" t="s">
        <v>678</v>
      </c>
      <c r="G11" s="32">
        <v>2</v>
      </c>
      <c r="H11" s="32" t="s">
        <v>554</v>
      </c>
      <c r="I11" s="32">
        <v>-234777.2860599983</v>
      </c>
      <c r="J11" s="33"/>
    </row>
    <row r="12" spans="1:10" x14ac:dyDescent="0.2">
      <c r="A12" s="28" t="s">
        <v>677</v>
      </c>
      <c r="B12" s="29">
        <v>1800</v>
      </c>
      <c r="C12" s="29">
        <v>0.01</v>
      </c>
      <c r="D12" s="29">
        <v>0.68947400000000003</v>
      </c>
      <c r="E12" s="29">
        <v>0.30052600000000002</v>
      </c>
      <c r="F12" s="29" t="s">
        <v>678</v>
      </c>
      <c r="G12" s="29">
        <v>2</v>
      </c>
      <c r="H12" s="29" t="s">
        <v>554</v>
      </c>
      <c r="I12" s="29">
        <v>-251782.98580962259</v>
      </c>
      <c r="J12" s="30"/>
    </row>
    <row r="13" spans="1:10" x14ac:dyDescent="0.2">
      <c r="A13" s="31" t="s">
        <v>677</v>
      </c>
      <c r="B13" s="32">
        <v>1800</v>
      </c>
      <c r="C13" s="32">
        <v>0.01</v>
      </c>
      <c r="D13" s="32">
        <v>0.65315800000000002</v>
      </c>
      <c r="E13" s="32">
        <v>0.33684199999999997</v>
      </c>
      <c r="F13" s="32" t="s">
        <v>678</v>
      </c>
      <c r="G13" s="32">
        <v>2</v>
      </c>
      <c r="H13" s="32" t="s">
        <v>554</v>
      </c>
      <c r="I13" s="32">
        <v>-268786.35010961251</v>
      </c>
      <c r="J13" s="33"/>
    </row>
    <row r="14" spans="1:10" x14ac:dyDescent="0.2">
      <c r="A14" s="28" t="s">
        <v>677</v>
      </c>
      <c r="B14" s="29">
        <v>1800</v>
      </c>
      <c r="C14" s="29">
        <v>0.01</v>
      </c>
      <c r="D14" s="29">
        <v>0.616842</v>
      </c>
      <c r="E14" s="29">
        <v>0.37315799999999999</v>
      </c>
      <c r="F14" s="29" t="s">
        <v>678</v>
      </c>
      <c r="G14" s="29">
        <v>2</v>
      </c>
      <c r="H14" s="29" t="s">
        <v>554</v>
      </c>
      <c r="I14" s="29">
        <v>-285786.66032372642</v>
      </c>
      <c r="J14" s="30"/>
    </row>
    <row r="15" spans="1:10" x14ac:dyDescent="0.2">
      <c r="A15" s="31" t="s">
        <v>677</v>
      </c>
      <c r="B15" s="32">
        <v>1800</v>
      </c>
      <c r="C15" s="32">
        <v>0.01</v>
      </c>
      <c r="D15" s="32">
        <v>0.58052599999999999</v>
      </c>
      <c r="E15" s="32">
        <v>0.409474</v>
      </c>
      <c r="F15" s="32" t="s">
        <v>678</v>
      </c>
      <c r="G15" s="32">
        <v>2</v>
      </c>
      <c r="H15" s="32" t="s">
        <v>554</v>
      </c>
      <c r="I15" s="32">
        <v>-302782.80457059102</v>
      </c>
      <c r="J15" s="33"/>
    </row>
    <row r="16" spans="1:10" x14ac:dyDescent="0.2">
      <c r="A16" s="28" t="s">
        <v>677</v>
      </c>
      <c r="B16" s="29">
        <v>1800</v>
      </c>
      <c r="C16" s="29">
        <v>0.01</v>
      </c>
      <c r="D16" s="29">
        <v>0.544211</v>
      </c>
      <c r="E16" s="29">
        <v>0.44578899999999999</v>
      </c>
      <c r="F16" s="29" t="s">
        <v>678</v>
      </c>
      <c r="G16" s="29">
        <v>2</v>
      </c>
      <c r="H16" s="29" t="s">
        <v>554</v>
      </c>
      <c r="I16" s="29">
        <v>-319772.92517253209</v>
      </c>
      <c r="J16" s="30"/>
    </row>
    <row r="17" spans="1:10" x14ac:dyDescent="0.2">
      <c r="A17" s="31" t="s">
        <v>677</v>
      </c>
      <c r="B17" s="32">
        <v>1800</v>
      </c>
      <c r="C17" s="32">
        <v>0.01</v>
      </c>
      <c r="D17" s="32">
        <v>0.50789499999999999</v>
      </c>
      <c r="E17" s="32">
        <v>0.48210500000000001</v>
      </c>
      <c r="F17" s="32" t="s">
        <v>678</v>
      </c>
      <c r="G17" s="32">
        <v>2</v>
      </c>
      <c r="H17" s="32" t="s">
        <v>554</v>
      </c>
      <c r="I17" s="32">
        <v>-336753.55309141899</v>
      </c>
      <c r="J17" s="33"/>
    </row>
    <row r="18" spans="1:10" x14ac:dyDescent="0.2">
      <c r="A18" s="28" t="s">
        <v>677</v>
      </c>
      <c r="B18" s="29">
        <v>1800</v>
      </c>
      <c r="C18" s="29">
        <v>0.01</v>
      </c>
      <c r="D18" s="29">
        <v>0.47157900000000003</v>
      </c>
      <c r="E18" s="29">
        <v>0.51842100000000002</v>
      </c>
      <c r="F18" s="29" t="s">
        <v>678</v>
      </c>
      <c r="G18" s="29">
        <v>2</v>
      </c>
      <c r="H18" s="29" t="s">
        <v>554</v>
      </c>
      <c r="I18" s="29">
        <v>-353716.94792696048</v>
      </c>
      <c r="J18" s="30"/>
    </row>
    <row r="19" spans="1:10" x14ac:dyDescent="0.2">
      <c r="A19" s="31" t="s">
        <v>677</v>
      </c>
      <c r="B19" s="32">
        <v>1800</v>
      </c>
      <c r="C19" s="32">
        <v>0.01</v>
      </c>
      <c r="D19" s="32">
        <v>0.43526300000000001</v>
      </c>
      <c r="E19" s="32">
        <v>0.55473700000000004</v>
      </c>
      <c r="F19" s="32" t="s">
        <v>678</v>
      </c>
      <c r="G19" s="32">
        <v>2</v>
      </c>
      <c r="H19" s="32" t="s">
        <v>554</v>
      </c>
      <c r="I19" s="32">
        <v>-370638.71936407202</v>
      </c>
      <c r="J19" s="33"/>
    </row>
    <row r="20" spans="1:10" x14ac:dyDescent="0.2">
      <c r="A20" s="28" t="s">
        <v>677</v>
      </c>
      <c r="B20" s="29">
        <v>1800</v>
      </c>
      <c r="C20" s="29">
        <v>0.01</v>
      </c>
      <c r="D20" s="29">
        <v>0.398947</v>
      </c>
      <c r="E20" s="29">
        <v>0.59105300000000005</v>
      </c>
      <c r="F20" s="29" t="s">
        <v>678</v>
      </c>
      <c r="G20" s="29">
        <v>2</v>
      </c>
      <c r="H20" s="29" t="s">
        <v>554</v>
      </c>
      <c r="I20" s="29">
        <v>-387206.73643802421</v>
      </c>
      <c r="J20" s="30"/>
    </row>
    <row r="21" spans="1:10" x14ac:dyDescent="0.2">
      <c r="A21" s="31" t="s">
        <v>677</v>
      </c>
      <c r="B21" s="32">
        <v>1800</v>
      </c>
      <c r="C21" s="32">
        <v>0.01</v>
      </c>
      <c r="D21" s="32">
        <v>0.36263200000000001</v>
      </c>
      <c r="E21" s="32">
        <v>0.62736800000000004</v>
      </c>
      <c r="F21" s="32" t="s">
        <v>379</v>
      </c>
      <c r="G21" s="32">
        <v>3</v>
      </c>
      <c r="H21" s="32" t="s">
        <v>554</v>
      </c>
      <c r="I21" s="32">
        <v>-373669.53267224849</v>
      </c>
      <c r="J21" s="33"/>
    </row>
    <row r="22" spans="1:10" x14ac:dyDescent="0.2">
      <c r="A22" s="28" t="s">
        <v>677</v>
      </c>
      <c r="B22" s="29">
        <v>1800</v>
      </c>
      <c r="C22" s="29">
        <v>0.01</v>
      </c>
      <c r="D22" s="29">
        <v>0.32631599999999999</v>
      </c>
      <c r="E22" s="29">
        <v>0.66368400000000005</v>
      </c>
      <c r="F22" s="29" t="s">
        <v>379</v>
      </c>
      <c r="G22" s="29">
        <v>3</v>
      </c>
      <c r="H22" s="29" t="s">
        <v>554</v>
      </c>
      <c r="I22" s="29">
        <v>-357447.85379414668</v>
      </c>
      <c r="J22" s="30"/>
    </row>
    <row r="23" spans="1:10" x14ac:dyDescent="0.2">
      <c r="A23" s="31" t="s">
        <v>677</v>
      </c>
      <c r="B23" s="32">
        <v>1800</v>
      </c>
      <c r="C23" s="32">
        <v>0.01</v>
      </c>
      <c r="D23" s="32">
        <v>0.28999999999999998</v>
      </c>
      <c r="E23" s="32">
        <v>0.7</v>
      </c>
      <c r="F23" s="32" t="s">
        <v>379</v>
      </c>
      <c r="G23" s="32">
        <v>3</v>
      </c>
      <c r="H23" s="32" t="s">
        <v>554</v>
      </c>
      <c r="I23" s="32">
        <v>-341226.17491604388</v>
      </c>
      <c r="J23" s="33"/>
    </row>
    <row r="24" spans="1:10" x14ac:dyDescent="0.2">
      <c r="A24" s="28" t="s">
        <v>677</v>
      </c>
      <c r="B24" s="29">
        <v>1800</v>
      </c>
      <c r="C24" s="29">
        <v>3.5789000000000001E-2</v>
      </c>
      <c r="D24" s="29">
        <v>0.95421100000000003</v>
      </c>
      <c r="E24" s="29">
        <v>0.01</v>
      </c>
      <c r="F24" s="29" t="s">
        <v>678</v>
      </c>
      <c r="G24" s="29">
        <v>2</v>
      </c>
      <c r="H24" s="29" t="s">
        <v>554</v>
      </c>
      <c r="I24" s="29">
        <v>-118110.29607183809</v>
      </c>
      <c r="J24" s="30"/>
    </row>
    <row r="25" spans="1:10" x14ac:dyDescent="0.2">
      <c r="A25" s="31" t="s">
        <v>677</v>
      </c>
      <c r="B25" s="32">
        <v>1800</v>
      </c>
      <c r="C25" s="32">
        <v>3.5789000000000001E-2</v>
      </c>
      <c r="D25" s="32">
        <v>0.91789500000000002</v>
      </c>
      <c r="E25" s="32">
        <v>4.6316000000000003E-2</v>
      </c>
      <c r="F25" s="32" t="s">
        <v>678</v>
      </c>
      <c r="G25" s="32">
        <v>2</v>
      </c>
      <c r="H25" s="32" t="s">
        <v>554</v>
      </c>
      <c r="I25" s="32">
        <v>-135097.8059673091</v>
      </c>
      <c r="J25" s="33"/>
    </row>
    <row r="26" spans="1:10" x14ac:dyDescent="0.2">
      <c r="A26" s="28" t="s">
        <v>677</v>
      </c>
      <c r="B26" s="29">
        <v>1800</v>
      </c>
      <c r="C26" s="29">
        <v>3.5789000000000001E-2</v>
      </c>
      <c r="D26" s="29">
        <v>0.881579</v>
      </c>
      <c r="E26" s="29">
        <v>8.2631999999999997E-2</v>
      </c>
      <c r="F26" s="29" t="s">
        <v>678</v>
      </c>
      <c r="G26" s="29">
        <v>2</v>
      </c>
      <c r="H26" s="29" t="s">
        <v>554</v>
      </c>
      <c r="I26" s="29">
        <v>-152082.7572882814</v>
      </c>
      <c r="J26" s="30"/>
    </row>
    <row r="27" spans="1:10" x14ac:dyDescent="0.2">
      <c r="A27" s="31" t="s">
        <v>677</v>
      </c>
      <c r="B27" s="32">
        <v>1800</v>
      </c>
      <c r="C27" s="32">
        <v>3.5789000000000001E-2</v>
      </c>
      <c r="D27" s="32">
        <v>0.84526299999999999</v>
      </c>
      <c r="E27" s="32">
        <v>0.118947</v>
      </c>
      <c r="F27" s="32" t="s">
        <v>678</v>
      </c>
      <c r="G27" s="32">
        <v>2</v>
      </c>
      <c r="H27" s="32" t="s">
        <v>554</v>
      </c>
      <c r="I27" s="32">
        <v>-169064.75492111061</v>
      </c>
      <c r="J27" s="33"/>
    </row>
    <row r="28" spans="1:10" x14ac:dyDescent="0.2">
      <c r="A28" s="28" t="s">
        <v>677</v>
      </c>
      <c r="B28" s="29">
        <v>1800</v>
      </c>
      <c r="C28" s="29">
        <v>3.5789000000000001E-2</v>
      </c>
      <c r="D28" s="29">
        <v>0.80894699999999997</v>
      </c>
      <c r="E28" s="29">
        <v>0.15526300000000001</v>
      </c>
      <c r="F28" s="29" t="s">
        <v>678</v>
      </c>
      <c r="G28" s="29">
        <v>2</v>
      </c>
      <c r="H28" s="29" t="s">
        <v>554</v>
      </c>
      <c r="I28" s="29">
        <v>-186043.30443090029</v>
      </c>
      <c r="J28" s="30"/>
    </row>
    <row r="29" spans="1:10" x14ac:dyDescent="0.2">
      <c r="A29" s="31" t="s">
        <v>677</v>
      </c>
      <c r="B29" s="32">
        <v>1800</v>
      </c>
      <c r="C29" s="32">
        <v>3.5789000000000001E-2</v>
      </c>
      <c r="D29" s="32">
        <v>0.77263199999999999</v>
      </c>
      <c r="E29" s="32">
        <v>0.191579</v>
      </c>
      <c r="F29" s="32" t="s">
        <v>678</v>
      </c>
      <c r="G29" s="32">
        <v>2</v>
      </c>
      <c r="H29" s="32" t="s">
        <v>554</v>
      </c>
      <c r="I29" s="32">
        <v>-203017.77567631201</v>
      </c>
      <c r="J29" s="33"/>
    </row>
    <row r="30" spans="1:10" x14ac:dyDescent="0.2">
      <c r="A30" s="28" t="s">
        <v>677</v>
      </c>
      <c r="B30" s="29">
        <v>1800</v>
      </c>
      <c r="C30" s="29">
        <v>3.5789000000000001E-2</v>
      </c>
      <c r="D30" s="29">
        <v>0.73631599999999997</v>
      </c>
      <c r="E30" s="29">
        <v>0.22789499999999999</v>
      </c>
      <c r="F30" s="29" t="s">
        <v>678</v>
      </c>
      <c r="G30" s="29">
        <v>2</v>
      </c>
      <c r="H30" s="29" t="s">
        <v>554</v>
      </c>
      <c r="I30" s="29">
        <v>-219987.34805669959</v>
      </c>
      <c r="J30" s="30"/>
    </row>
    <row r="31" spans="1:10" x14ac:dyDescent="0.2">
      <c r="A31" s="31" t="s">
        <v>677</v>
      </c>
      <c r="B31" s="32">
        <v>1800</v>
      </c>
      <c r="C31" s="32">
        <v>3.5789000000000001E-2</v>
      </c>
      <c r="D31" s="32">
        <v>0.7</v>
      </c>
      <c r="E31" s="32">
        <v>0.26421099999999997</v>
      </c>
      <c r="F31" s="32" t="s">
        <v>678</v>
      </c>
      <c r="G31" s="32">
        <v>2</v>
      </c>
      <c r="H31" s="32" t="s">
        <v>554</v>
      </c>
      <c r="I31" s="32">
        <v>-236950.92499796141</v>
      </c>
      <c r="J31" s="33"/>
    </row>
    <row r="32" spans="1:10" x14ac:dyDescent="0.2">
      <c r="A32" s="28" t="s">
        <v>677</v>
      </c>
      <c r="B32" s="29">
        <v>1800</v>
      </c>
      <c r="C32" s="29">
        <v>3.5789000000000001E-2</v>
      </c>
      <c r="D32" s="29">
        <v>0.66368400000000005</v>
      </c>
      <c r="E32" s="29">
        <v>0.30052600000000002</v>
      </c>
      <c r="F32" s="29" t="s">
        <v>678</v>
      </c>
      <c r="G32" s="29">
        <v>2</v>
      </c>
      <c r="H32" s="29" t="s">
        <v>554</v>
      </c>
      <c r="I32" s="29">
        <v>-253906.99427624949</v>
      </c>
      <c r="J32" s="30"/>
    </row>
    <row r="33" spans="1:10" x14ac:dyDescent="0.2">
      <c r="A33" s="31" t="s">
        <v>677</v>
      </c>
      <c r="B33" s="32">
        <v>1800</v>
      </c>
      <c r="C33" s="32">
        <v>3.5789000000000001E-2</v>
      </c>
      <c r="D33" s="32">
        <v>0.62736800000000004</v>
      </c>
      <c r="E33" s="32">
        <v>0.33684199999999997</v>
      </c>
      <c r="F33" s="32" t="s">
        <v>678</v>
      </c>
      <c r="G33" s="32">
        <v>2</v>
      </c>
      <c r="H33" s="32" t="s">
        <v>554</v>
      </c>
      <c r="I33" s="32">
        <v>-270853.38696015498</v>
      </c>
      <c r="J33" s="33"/>
    </row>
    <row r="34" spans="1:10" x14ac:dyDescent="0.2">
      <c r="A34" s="28" t="s">
        <v>677</v>
      </c>
      <c r="B34" s="29">
        <v>1800</v>
      </c>
      <c r="C34" s="29">
        <v>3.5789000000000001E-2</v>
      </c>
      <c r="D34" s="29">
        <v>0.59105300000000005</v>
      </c>
      <c r="E34" s="29">
        <v>0.37315799999999999</v>
      </c>
      <c r="F34" s="29" t="s">
        <v>678</v>
      </c>
      <c r="G34" s="29">
        <v>2</v>
      </c>
      <c r="H34" s="29" t="s">
        <v>554</v>
      </c>
      <c r="I34" s="29">
        <v>-287786.83147416869</v>
      </c>
      <c r="J34" s="30"/>
    </row>
    <row r="35" spans="1:10" x14ac:dyDescent="0.2">
      <c r="A35" s="31" t="s">
        <v>677</v>
      </c>
      <c r="B35" s="32">
        <v>1800</v>
      </c>
      <c r="C35" s="32">
        <v>3.5789000000000001E-2</v>
      </c>
      <c r="D35" s="32">
        <v>0.55473700000000004</v>
      </c>
      <c r="E35" s="32">
        <v>0.409474</v>
      </c>
      <c r="F35" s="32" t="s">
        <v>678</v>
      </c>
      <c r="G35" s="32">
        <v>2</v>
      </c>
      <c r="H35" s="32" t="s">
        <v>554</v>
      </c>
      <c r="I35" s="32">
        <v>-304702.05052705691</v>
      </c>
      <c r="J35" s="33"/>
    </row>
    <row r="36" spans="1:10" x14ac:dyDescent="0.2">
      <c r="A36" s="28" t="s">
        <v>677</v>
      </c>
      <c r="B36" s="29">
        <v>1800</v>
      </c>
      <c r="C36" s="29">
        <v>3.5789000000000001E-2</v>
      </c>
      <c r="D36" s="29">
        <v>0.51842100000000002</v>
      </c>
      <c r="E36" s="29">
        <v>0.44578899999999999</v>
      </c>
      <c r="F36" s="29" t="s">
        <v>678</v>
      </c>
      <c r="G36" s="29">
        <v>2</v>
      </c>
      <c r="H36" s="29" t="s">
        <v>554</v>
      </c>
      <c r="I36" s="29">
        <v>-321589.69223506883</v>
      </c>
      <c r="J36" s="30"/>
    </row>
    <row r="37" spans="1:10" x14ac:dyDescent="0.2">
      <c r="A37" s="31" t="s">
        <v>677</v>
      </c>
      <c r="B37" s="32">
        <v>1800</v>
      </c>
      <c r="C37" s="32">
        <v>3.5789000000000001E-2</v>
      </c>
      <c r="D37" s="32">
        <v>0.48210500000000001</v>
      </c>
      <c r="E37" s="32">
        <v>0.48210500000000001</v>
      </c>
      <c r="F37" s="32" t="s">
        <v>678</v>
      </c>
      <c r="G37" s="32">
        <v>2</v>
      </c>
      <c r="H37" s="32" t="s">
        <v>554</v>
      </c>
      <c r="I37" s="32">
        <v>-338430.65900415869</v>
      </c>
      <c r="J37" s="33"/>
    </row>
    <row r="38" spans="1:10" x14ac:dyDescent="0.2">
      <c r="A38" s="28" t="s">
        <v>677</v>
      </c>
      <c r="B38" s="29">
        <v>1800</v>
      </c>
      <c r="C38" s="29">
        <v>3.5789000000000001E-2</v>
      </c>
      <c r="D38" s="29">
        <v>0.44578899999999999</v>
      </c>
      <c r="E38" s="29">
        <v>0.51842100000000002</v>
      </c>
      <c r="F38" s="29" t="s">
        <v>678</v>
      </c>
      <c r="G38" s="29">
        <v>2</v>
      </c>
      <c r="H38" s="29" t="s">
        <v>554</v>
      </c>
      <c r="I38" s="29">
        <v>-355175.3311848974</v>
      </c>
      <c r="J38" s="30"/>
    </row>
    <row r="39" spans="1:10" x14ac:dyDescent="0.2">
      <c r="A39" s="31" t="s">
        <v>677</v>
      </c>
      <c r="B39" s="32">
        <v>1800</v>
      </c>
      <c r="C39" s="32">
        <v>3.5789000000000001E-2</v>
      </c>
      <c r="D39" s="32">
        <v>0.409474</v>
      </c>
      <c r="E39" s="32">
        <v>0.55473700000000004</v>
      </c>
      <c r="F39" s="32" t="s">
        <v>678</v>
      </c>
      <c r="G39" s="32">
        <v>2</v>
      </c>
      <c r="H39" s="32" t="s">
        <v>554</v>
      </c>
      <c r="I39" s="32">
        <v>-371607.66930801031</v>
      </c>
      <c r="J39" s="33"/>
    </row>
    <row r="40" spans="1:10" x14ac:dyDescent="0.2">
      <c r="A40" s="28" t="s">
        <v>677</v>
      </c>
      <c r="B40" s="29">
        <v>1800</v>
      </c>
      <c r="C40" s="29">
        <v>3.5789000000000001E-2</v>
      </c>
      <c r="D40" s="29">
        <v>0.37315799999999999</v>
      </c>
      <c r="E40" s="29">
        <v>0.59105300000000005</v>
      </c>
      <c r="F40" s="29" t="s">
        <v>379</v>
      </c>
      <c r="G40" s="29">
        <v>3</v>
      </c>
      <c r="H40" s="29" t="s">
        <v>554</v>
      </c>
      <c r="I40" s="29">
        <v>-376569.55250715051</v>
      </c>
      <c r="J40" s="30"/>
    </row>
    <row r="41" spans="1:10" x14ac:dyDescent="0.2">
      <c r="A41" s="31" t="s">
        <v>677</v>
      </c>
      <c r="B41" s="32">
        <v>1800</v>
      </c>
      <c r="C41" s="32">
        <v>3.5789000000000001E-2</v>
      </c>
      <c r="D41" s="32">
        <v>0.33684199999999997</v>
      </c>
      <c r="E41" s="32">
        <v>0.62736800000000004</v>
      </c>
      <c r="F41" s="32" t="s">
        <v>379</v>
      </c>
      <c r="G41" s="32">
        <v>3</v>
      </c>
      <c r="H41" s="32" t="s">
        <v>554</v>
      </c>
      <c r="I41" s="32">
        <v>-360347.87362904771</v>
      </c>
      <c r="J41" s="33"/>
    </row>
    <row r="42" spans="1:10" x14ac:dyDescent="0.2">
      <c r="A42" s="28" t="s">
        <v>677</v>
      </c>
      <c r="B42" s="29">
        <v>1800</v>
      </c>
      <c r="C42" s="29">
        <v>3.5789000000000001E-2</v>
      </c>
      <c r="D42" s="29">
        <v>0.30052600000000002</v>
      </c>
      <c r="E42" s="29">
        <v>0.66368400000000005</v>
      </c>
      <c r="F42" s="29" t="s">
        <v>379</v>
      </c>
      <c r="G42" s="29">
        <v>3</v>
      </c>
      <c r="H42" s="29" t="s">
        <v>554</v>
      </c>
      <c r="I42" s="29">
        <v>-344126.1947509466</v>
      </c>
      <c r="J42" s="30"/>
    </row>
    <row r="43" spans="1:10" x14ac:dyDescent="0.2">
      <c r="A43" s="31" t="s">
        <v>677</v>
      </c>
      <c r="B43" s="32">
        <v>1800</v>
      </c>
      <c r="C43" s="32">
        <v>3.5789000000000001E-2</v>
      </c>
      <c r="D43" s="32">
        <v>0.26421099999999997</v>
      </c>
      <c r="E43" s="32">
        <v>0.7</v>
      </c>
      <c r="F43" s="32" t="s">
        <v>379</v>
      </c>
      <c r="G43" s="32">
        <v>3</v>
      </c>
      <c r="H43" s="32" t="s">
        <v>554</v>
      </c>
      <c r="I43" s="32">
        <v>-327904.51587284502</v>
      </c>
      <c r="J43" s="33"/>
    </row>
    <row r="44" spans="1:10" x14ac:dyDescent="0.2">
      <c r="A44" s="28" t="s">
        <v>677</v>
      </c>
      <c r="B44" s="29">
        <v>1800</v>
      </c>
      <c r="C44" s="29">
        <v>6.1579000000000002E-2</v>
      </c>
      <c r="D44" s="29">
        <v>0.92842100000000005</v>
      </c>
      <c r="E44" s="29">
        <v>0.01</v>
      </c>
      <c r="F44" s="29" t="s">
        <v>678</v>
      </c>
      <c r="G44" s="29">
        <v>2</v>
      </c>
      <c r="H44" s="29" t="s">
        <v>554</v>
      </c>
      <c r="I44" s="29">
        <v>-120182.9811896608</v>
      </c>
      <c r="J44" s="30"/>
    </row>
    <row r="45" spans="1:10" x14ac:dyDescent="0.2">
      <c r="A45" s="31" t="s">
        <v>677</v>
      </c>
      <c r="B45" s="32">
        <v>1800</v>
      </c>
      <c r="C45" s="32">
        <v>6.1579000000000002E-2</v>
      </c>
      <c r="D45" s="32">
        <v>0.89210500000000004</v>
      </c>
      <c r="E45" s="32">
        <v>4.6316000000000003E-2</v>
      </c>
      <c r="F45" s="32" t="s">
        <v>678</v>
      </c>
      <c r="G45" s="32">
        <v>2</v>
      </c>
      <c r="H45" s="32" t="s">
        <v>554</v>
      </c>
      <c r="I45" s="32">
        <v>-137142.36147097949</v>
      </c>
      <c r="J45" s="33"/>
    </row>
    <row r="46" spans="1:10" x14ac:dyDescent="0.2">
      <c r="A46" s="28" t="s">
        <v>677</v>
      </c>
      <c r="B46" s="29">
        <v>1800</v>
      </c>
      <c r="C46" s="29">
        <v>6.1579000000000002E-2</v>
      </c>
      <c r="D46" s="29">
        <v>0.85578900000000002</v>
      </c>
      <c r="E46" s="29">
        <v>8.2631999999999997E-2</v>
      </c>
      <c r="F46" s="29" t="s">
        <v>678</v>
      </c>
      <c r="G46" s="29">
        <v>2</v>
      </c>
      <c r="H46" s="29" t="s">
        <v>554</v>
      </c>
      <c r="I46" s="29">
        <v>-154096.97303324821</v>
      </c>
      <c r="J46" s="30"/>
    </row>
    <row r="47" spans="1:10" x14ac:dyDescent="0.2">
      <c r="A47" s="31" t="s">
        <v>677</v>
      </c>
      <c r="B47" s="32">
        <v>1800</v>
      </c>
      <c r="C47" s="32">
        <v>6.1579000000000002E-2</v>
      </c>
      <c r="D47" s="32">
        <v>0.81947400000000004</v>
      </c>
      <c r="E47" s="32">
        <v>0.118947</v>
      </c>
      <c r="F47" s="32" t="s">
        <v>678</v>
      </c>
      <c r="G47" s="32">
        <v>2</v>
      </c>
      <c r="H47" s="32" t="s">
        <v>554</v>
      </c>
      <c r="I47" s="32">
        <v>-171046.04454683571</v>
      </c>
      <c r="J47" s="33"/>
    </row>
    <row r="48" spans="1:10" x14ac:dyDescent="0.2">
      <c r="A48" s="28" t="s">
        <v>677</v>
      </c>
      <c r="B48" s="29">
        <v>1800</v>
      </c>
      <c r="C48" s="29">
        <v>6.1579000000000002E-2</v>
      </c>
      <c r="D48" s="29">
        <v>0.78315800000000002</v>
      </c>
      <c r="E48" s="29">
        <v>0.15526300000000001</v>
      </c>
      <c r="F48" s="29" t="s">
        <v>678</v>
      </c>
      <c r="G48" s="29">
        <v>2</v>
      </c>
      <c r="H48" s="29" t="s">
        <v>554</v>
      </c>
      <c r="I48" s="29">
        <v>-187988.60071145781</v>
      </c>
      <c r="J48" s="30"/>
    </row>
    <row r="49" spans="1:10" x14ac:dyDescent="0.2">
      <c r="A49" s="31" t="s">
        <v>677</v>
      </c>
      <c r="B49" s="32">
        <v>1800</v>
      </c>
      <c r="C49" s="32">
        <v>6.1579000000000002E-2</v>
      </c>
      <c r="D49" s="32">
        <v>0.74684200000000001</v>
      </c>
      <c r="E49" s="32">
        <v>0.191579</v>
      </c>
      <c r="F49" s="32" t="s">
        <v>678</v>
      </c>
      <c r="G49" s="32">
        <v>2</v>
      </c>
      <c r="H49" s="32" t="s">
        <v>554</v>
      </c>
      <c r="I49" s="32">
        <v>-204923.3832999969</v>
      </c>
      <c r="J49" s="33"/>
    </row>
    <row r="50" spans="1:10" x14ac:dyDescent="0.2">
      <c r="A50" s="28" t="s">
        <v>677</v>
      </c>
      <c r="B50" s="29">
        <v>1800</v>
      </c>
      <c r="C50" s="29">
        <v>6.1579000000000002E-2</v>
      </c>
      <c r="D50" s="29">
        <v>0.71052599999999999</v>
      </c>
      <c r="E50" s="29">
        <v>0.22789499999999999</v>
      </c>
      <c r="F50" s="29" t="s">
        <v>678</v>
      </c>
      <c r="G50" s="29">
        <v>2</v>
      </c>
      <c r="H50" s="29" t="s">
        <v>554</v>
      </c>
      <c r="I50" s="29">
        <v>-221848.72989507081</v>
      </c>
      <c r="J50" s="30"/>
    </row>
    <row r="51" spans="1:10" x14ac:dyDescent="0.2">
      <c r="A51" s="31" t="s">
        <v>677</v>
      </c>
      <c r="B51" s="32">
        <v>1800</v>
      </c>
      <c r="C51" s="32">
        <v>6.1579000000000002E-2</v>
      </c>
      <c r="D51" s="32">
        <v>0.674211</v>
      </c>
      <c r="E51" s="32">
        <v>0.26421099999999997</v>
      </c>
      <c r="F51" s="32" t="s">
        <v>678</v>
      </c>
      <c r="G51" s="32">
        <v>2</v>
      </c>
      <c r="H51" s="32" t="s">
        <v>554</v>
      </c>
      <c r="I51" s="32">
        <v>-238762.3798768472</v>
      </c>
      <c r="J51" s="33"/>
    </row>
    <row r="52" spans="1:10" x14ac:dyDescent="0.2">
      <c r="A52" s="28" t="s">
        <v>677</v>
      </c>
      <c r="B52" s="29">
        <v>1800</v>
      </c>
      <c r="C52" s="29">
        <v>6.1579000000000002E-2</v>
      </c>
      <c r="D52" s="29">
        <v>0.63789499999999999</v>
      </c>
      <c r="E52" s="29">
        <v>0.30052600000000002</v>
      </c>
      <c r="F52" s="29" t="s">
        <v>678</v>
      </c>
      <c r="G52" s="29">
        <v>2</v>
      </c>
      <c r="H52" s="29" t="s">
        <v>554</v>
      </c>
      <c r="I52" s="29">
        <v>-255661.14825159209</v>
      </c>
      <c r="J52" s="30"/>
    </row>
    <row r="53" spans="1:10" x14ac:dyDescent="0.2">
      <c r="A53" s="31" t="s">
        <v>677</v>
      </c>
      <c r="B53" s="32">
        <v>1800</v>
      </c>
      <c r="C53" s="32">
        <v>6.1579000000000002E-2</v>
      </c>
      <c r="D53" s="32">
        <v>0.60157899999999997</v>
      </c>
      <c r="E53" s="32">
        <v>0.33684199999999997</v>
      </c>
      <c r="F53" s="32" t="s">
        <v>678</v>
      </c>
      <c r="G53" s="32">
        <v>2</v>
      </c>
      <c r="H53" s="32" t="s">
        <v>554</v>
      </c>
      <c r="I53" s="32">
        <v>-272540.34263085708</v>
      </c>
      <c r="J53" s="33"/>
    </row>
    <row r="54" spans="1:10" x14ac:dyDescent="0.2">
      <c r="A54" s="28" t="s">
        <v>677</v>
      </c>
      <c r="B54" s="29">
        <v>1800</v>
      </c>
      <c r="C54" s="29">
        <v>6.1579000000000002E-2</v>
      </c>
      <c r="D54" s="29">
        <v>0.56526299999999996</v>
      </c>
      <c r="E54" s="29">
        <v>0.37315799999999999</v>
      </c>
      <c r="F54" s="29" t="s">
        <v>678</v>
      </c>
      <c r="G54" s="29">
        <v>2</v>
      </c>
      <c r="H54" s="29" t="s">
        <v>554</v>
      </c>
      <c r="I54" s="29">
        <v>-289392.63677339058</v>
      </c>
      <c r="J54" s="30"/>
    </row>
    <row r="55" spans="1:10" x14ac:dyDescent="0.2">
      <c r="A55" s="31" t="s">
        <v>677</v>
      </c>
      <c r="B55" s="32">
        <v>1800</v>
      </c>
      <c r="C55" s="32">
        <v>6.1579000000000002E-2</v>
      </c>
      <c r="D55" s="32">
        <v>0.52894699999999994</v>
      </c>
      <c r="E55" s="32">
        <v>0.409474</v>
      </c>
      <c r="F55" s="32" t="s">
        <v>678</v>
      </c>
      <c r="G55" s="32">
        <v>2</v>
      </c>
      <c r="H55" s="32" t="s">
        <v>554</v>
      </c>
      <c r="I55" s="32">
        <v>-306205.66020022979</v>
      </c>
      <c r="J55" s="33"/>
    </row>
    <row r="56" spans="1:10" x14ac:dyDescent="0.2">
      <c r="A56" s="28" t="s">
        <v>677</v>
      </c>
      <c r="B56" s="29">
        <v>1800</v>
      </c>
      <c r="C56" s="29">
        <v>6.1579000000000002E-2</v>
      </c>
      <c r="D56" s="29">
        <v>0.49263200000000001</v>
      </c>
      <c r="E56" s="29">
        <v>0.44578899999999999</v>
      </c>
      <c r="F56" s="29" t="s">
        <v>678</v>
      </c>
      <c r="G56" s="29">
        <v>2</v>
      </c>
      <c r="H56" s="29" t="s">
        <v>554</v>
      </c>
      <c r="I56" s="29">
        <v>-322956.06495723681</v>
      </c>
      <c r="J56" s="30"/>
    </row>
    <row r="57" spans="1:10" x14ac:dyDescent="0.2">
      <c r="A57" s="31" t="s">
        <v>677</v>
      </c>
      <c r="B57" s="32">
        <v>1800</v>
      </c>
      <c r="C57" s="32">
        <v>6.1579000000000002E-2</v>
      </c>
      <c r="D57" s="32">
        <v>0.456316</v>
      </c>
      <c r="E57" s="32">
        <v>0.48210500000000001</v>
      </c>
      <c r="F57" s="32" t="s">
        <v>678</v>
      </c>
      <c r="G57" s="32">
        <v>2</v>
      </c>
      <c r="H57" s="32" t="s">
        <v>554</v>
      </c>
      <c r="I57" s="32">
        <v>-339591.59790071688</v>
      </c>
      <c r="J57" s="33"/>
    </row>
    <row r="58" spans="1:10" x14ac:dyDescent="0.2">
      <c r="A58" s="28" t="s">
        <v>677</v>
      </c>
      <c r="B58" s="29">
        <v>1800</v>
      </c>
      <c r="C58" s="29">
        <v>6.1579000000000002E-2</v>
      </c>
      <c r="D58" s="29">
        <v>0.42</v>
      </c>
      <c r="E58" s="29">
        <v>0.51842100000000002</v>
      </c>
      <c r="F58" s="29" t="s">
        <v>678</v>
      </c>
      <c r="G58" s="29">
        <v>2</v>
      </c>
      <c r="H58" s="29" t="s">
        <v>554</v>
      </c>
      <c r="I58" s="29">
        <v>-355955.48901853891</v>
      </c>
      <c r="J58" s="30"/>
    </row>
    <row r="59" spans="1:10" x14ac:dyDescent="0.2">
      <c r="A59" s="31" t="s">
        <v>677</v>
      </c>
      <c r="B59" s="32">
        <v>1800</v>
      </c>
      <c r="C59" s="32">
        <v>6.1579000000000002E-2</v>
      </c>
      <c r="D59" s="32">
        <v>0.38368400000000003</v>
      </c>
      <c r="E59" s="32">
        <v>0.55473700000000004</v>
      </c>
      <c r="F59" s="32" t="s">
        <v>678</v>
      </c>
      <c r="G59" s="32">
        <v>2</v>
      </c>
      <c r="H59" s="32" t="s">
        <v>554</v>
      </c>
      <c r="I59" s="32">
        <v>-371152.20051363122</v>
      </c>
      <c r="J59" s="33"/>
    </row>
    <row r="60" spans="1:10" x14ac:dyDescent="0.2">
      <c r="A60" s="28" t="s">
        <v>677</v>
      </c>
      <c r="B60" s="29">
        <v>1800</v>
      </c>
      <c r="C60" s="29">
        <v>6.1579000000000002E-2</v>
      </c>
      <c r="D60" s="29">
        <v>0.34736800000000001</v>
      </c>
      <c r="E60" s="29">
        <v>0.59105300000000005</v>
      </c>
      <c r="F60" s="29" t="s">
        <v>379</v>
      </c>
      <c r="G60" s="29">
        <v>3</v>
      </c>
      <c r="H60" s="29" t="s">
        <v>554</v>
      </c>
      <c r="I60" s="29">
        <v>-363247.89346394991</v>
      </c>
      <c r="J60" s="30"/>
    </row>
    <row r="61" spans="1:10" x14ac:dyDescent="0.2">
      <c r="A61" s="31" t="s">
        <v>677</v>
      </c>
      <c r="B61" s="32">
        <v>1800</v>
      </c>
      <c r="C61" s="32">
        <v>6.1579000000000002E-2</v>
      </c>
      <c r="D61" s="32">
        <v>0.31105300000000002</v>
      </c>
      <c r="E61" s="32">
        <v>0.62736800000000004</v>
      </c>
      <c r="F61" s="32" t="s">
        <v>379</v>
      </c>
      <c r="G61" s="32">
        <v>3</v>
      </c>
      <c r="H61" s="32" t="s">
        <v>554</v>
      </c>
      <c r="I61" s="32">
        <v>-347026.21458584728</v>
      </c>
      <c r="J61" s="33"/>
    </row>
    <row r="62" spans="1:10" x14ac:dyDescent="0.2">
      <c r="A62" s="28" t="s">
        <v>677</v>
      </c>
      <c r="B62" s="29">
        <v>1800</v>
      </c>
      <c r="C62" s="29">
        <v>6.1579000000000002E-2</v>
      </c>
      <c r="D62" s="29">
        <v>0.27473700000000001</v>
      </c>
      <c r="E62" s="29">
        <v>0.66368400000000005</v>
      </c>
      <c r="F62" s="29" t="s">
        <v>379</v>
      </c>
      <c r="G62" s="29">
        <v>3</v>
      </c>
      <c r="H62" s="29" t="s">
        <v>554</v>
      </c>
      <c r="I62" s="29">
        <v>-330804.53570774669</v>
      </c>
      <c r="J62" s="30"/>
    </row>
    <row r="63" spans="1:10" x14ac:dyDescent="0.2">
      <c r="A63" s="31" t="s">
        <v>677</v>
      </c>
      <c r="B63" s="32">
        <v>1800</v>
      </c>
      <c r="C63" s="32">
        <v>6.1579000000000002E-2</v>
      </c>
      <c r="D63" s="32">
        <v>0.23842099999999999</v>
      </c>
      <c r="E63" s="32">
        <v>0.7</v>
      </c>
      <c r="F63" s="32" t="s">
        <v>379</v>
      </c>
      <c r="G63" s="32">
        <v>3</v>
      </c>
      <c r="H63" s="32" t="s">
        <v>554</v>
      </c>
      <c r="I63" s="32">
        <v>-314582.85682964401</v>
      </c>
      <c r="J63" s="33"/>
    </row>
    <row r="64" spans="1:10" x14ac:dyDescent="0.2">
      <c r="A64" s="28" t="s">
        <v>677</v>
      </c>
      <c r="B64" s="29">
        <v>1800</v>
      </c>
      <c r="C64" s="29">
        <v>8.7368000000000001E-2</v>
      </c>
      <c r="D64" s="29">
        <v>0.90263199999999999</v>
      </c>
      <c r="E64" s="29">
        <v>0.01</v>
      </c>
      <c r="F64" s="29" t="s">
        <v>678</v>
      </c>
      <c r="G64" s="29">
        <v>2</v>
      </c>
      <c r="H64" s="29" t="s">
        <v>554</v>
      </c>
      <c r="I64" s="29">
        <v>-122058.95785124019</v>
      </c>
      <c r="J64" s="30"/>
    </row>
    <row r="65" spans="1:10" x14ac:dyDescent="0.2">
      <c r="A65" s="31" t="s">
        <v>677</v>
      </c>
      <c r="B65" s="32">
        <v>1800</v>
      </c>
      <c r="C65" s="32">
        <v>8.7368000000000001E-2</v>
      </c>
      <c r="D65" s="32">
        <v>0.86631599999999997</v>
      </c>
      <c r="E65" s="32">
        <v>4.6316000000000003E-2</v>
      </c>
      <c r="F65" s="32" t="s">
        <v>678</v>
      </c>
      <c r="G65" s="32">
        <v>2</v>
      </c>
      <c r="H65" s="32" t="s">
        <v>554</v>
      </c>
      <c r="I65" s="32">
        <v>-138987.88930788389</v>
      </c>
      <c r="J65" s="33"/>
    </row>
    <row r="66" spans="1:10" x14ac:dyDescent="0.2">
      <c r="A66" s="28" t="s">
        <v>677</v>
      </c>
      <c r="B66" s="29">
        <v>1800</v>
      </c>
      <c r="C66" s="29">
        <v>8.7368000000000001E-2</v>
      </c>
      <c r="D66" s="29">
        <v>0.83</v>
      </c>
      <c r="E66" s="29">
        <v>8.2631999999999997E-2</v>
      </c>
      <c r="F66" s="29" t="s">
        <v>678</v>
      </c>
      <c r="G66" s="29">
        <v>2</v>
      </c>
      <c r="H66" s="29" t="s">
        <v>554</v>
      </c>
      <c r="I66" s="29">
        <v>-155909.45818606869</v>
      </c>
      <c r="J66" s="30"/>
    </row>
    <row r="67" spans="1:10" x14ac:dyDescent="0.2">
      <c r="A67" s="31" t="s">
        <v>677</v>
      </c>
      <c r="B67" s="32">
        <v>1800</v>
      </c>
      <c r="C67" s="32">
        <v>8.7368000000000001E-2</v>
      </c>
      <c r="D67" s="32">
        <v>0.79368399999999995</v>
      </c>
      <c r="E67" s="32">
        <v>0.118947</v>
      </c>
      <c r="F67" s="32" t="s">
        <v>678</v>
      </c>
      <c r="G67" s="32">
        <v>2</v>
      </c>
      <c r="H67" s="32" t="s">
        <v>554</v>
      </c>
      <c r="I67" s="32">
        <v>-172822.4145446122</v>
      </c>
      <c r="J67" s="33"/>
    </row>
    <row r="68" spans="1:10" x14ac:dyDescent="0.2">
      <c r="A68" s="28" t="s">
        <v>677</v>
      </c>
      <c r="B68" s="29">
        <v>1800</v>
      </c>
      <c r="C68" s="29">
        <v>8.7368000000000001E-2</v>
      </c>
      <c r="D68" s="29">
        <v>0.75736800000000004</v>
      </c>
      <c r="E68" s="29">
        <v>0.15526300000000001</v>
      </c>
      <c r="F68" s="29" t="s">
        <v>678</v>
      </c>
      <c r="G68" s="29">
        <v>2</v>
      </c>
      <c r="H68" s="29" t="s">
        <v>554</v>
      </c>
      <c r="I68" s="29">
        <v>-189725.16038689719</v>
      </c>
      <c r="J68" s="30"/>
    </row>
    <row r="69" spans="1:10" x14ac:dyDescent="0.2">
      <c r="A69" s="31" t="s">
        <v>677</v>
      </c>
      <c r="B69" s="32">
        <v>1800</v>
      </c>
      <c r="C69" s="32">
        <v>8.7368000000000001E-2</v>
      </c>
      <c r="D69" s="32">
        <v>0.72105300000000006</v>
      </c>
      <c r="E69" s="32">
        <v>0.191579</v>
      </c>
      <c r="F69" s="32" t="s">
        <v>678</v>
      </c>
      <c r="G69" s="32">
        <v>2</v>
      </c>
      <c r="H69" s="32" t="s">
        <v>554</v>
      </c>
      <c r="I69" s="32">
        <v>-206615.6074247628</v>
      </c>
      <c r="J69" s="33"/>
    </row>
    <row r="70" spans="1:10" x14ac:dyDescent="0.2">
      <c r="A70" s="28" t="s">
        <v>677</v>
      </c>
      <c r="B70" s="29">
        <v>1800</v>
      </c>
      <c r="C70" s="29">
        <v>8.7368000000000001E-2</v>
      </c>
      <c r="D70" s="29">
        <v>0.68473700000000004</v>
      </c>
      <c r="E70" s="29">
        <v>0.22789499999999999</v>
      </c>
      <c r="F70" s="29" t="s">
        <v>678</v>
      </c>
      <c r="G70" s="29">
        <v>2</v>
      </c>
      <c r="H70" s="29" t="s">
        <v>554</v>
      </c>
      <c r="I70" s="29">
        <v>-223490.95422874889</v>
      </c>
      <c r="J70" s="30"/>
    </row>
    <row r="71" spans="1:10" x14ac:dyDescent="0.2">
      <c r="A71" s="31" t="s">
        <v>677</v>
      </c>
      <c r="B71" s="32">
        <v>1800</v>
      </c>
      <c r="C71" s="32">
        <v>8.7368000000000001E-2</v>
      </c>
      <c r="D71" s="32">
        <v>0.64842100000000003</v>
      </c>
      <c r="E71" s="32">
        <v>0.26421099999999997</v>
      </c>
      <c r="F71" s="32" t="s">
        <v>678</v>
      </c>
      <c r="G71" s="32">
        <v>2</v>
      </c>
      <c r="H71" s="32" t="s">
        <v>554</v>
      </c>
      <c r="I71" s="32">
        <v>-240347.32133070641</v>
      </c>
      <c r="J71" s="33"/>
    </row>
    <row r="72" spans="1:10" x14ac:dyDescent="0.2">
      <c r="A72" s="28" t="s">
        <v>677</v>
      </c>
      <c r="B72" s="29">
        <v>1800</v>
      </c>
      <c r="C72" s="29">
        <v>8.7368000000000001E-2</v>
      </c>
      <c r="D72" s="29">
        <v>0.61210500000000001</v>
      </c>
      <c r="E72" s="29">
        <v>0.30052600000000002</v>
      </c>
      <c r="F72" s="29" t="s">
        <v>678</v>
      </c>
      <c r="G72" s="29">
        <v>2</v>
      </c>
      <c r="H72" s="29" t="s">
        <v>554</v>
      </c>
      <c r="I72" s="29">
        <v>-257179.12086966581</v>
      </c>
      <c r="J72" s="30"/>
    </row>
    <row r="73" spans="1:10" x14ac:dyDescent="0.2">
      <c r="A73" s="31" t="s">
        <v>677</v>
      </c>
      <c r="B73" s="32">
        <v>1800</v>
      </c>
      <c r="C73" s="32">
        <v>8.7368000000000001E-2</v>
      </c>
      <c r="D73" s="32">
        <v>0.575789</v>
      </c>
      <c r="E73" s="32">
        <v>0.33684199999999997</v>
      </c>
      <c r="F73" s="32" t="s">
        <v>678</v>
      </c>
      <c r="G73" s="32">
        <v>2</v>
      </c>
      <c r="H73" s="32" t="s">
        <v>554</v>
      </c>
      <c r="I73" s="32">
        <v>-273977.89299265062</v>
      </c>
      <c r="J73" s="33"/>
    </row>
    <row r="74" spans="1:10" x14ac:dyDescent="0.2">
      <c r="A74" s="28" t="s">
        <v>677</v>
      </c>
      <c r="B74" s="29">
        <v>1800</v>
      </c>
      <c r="C74" s="29">
        <v>8.7368000000000001E-2</v>
      </c>
      <c r="D74" s="29">
        <v>0.53947400000000001</v>
      </c>
      <c r="E74" s="29">
        <v>0.37315799999999999</v>
      </c>
      <c r="F74" s="29" t="s">
        <v>678</v>
      </c>
      <c r="G74" s="29">
        <v>2</v>
      </c>
      <c r="H74" s="29" t="s">
        <v>554</v>
      </c>
      <c r="I74" s="29">
        <v>-290729.96914583229</v>
      </c>
      <c r="J74" s="30"/>
    </row>
    <row r="75" spans="1:10" x14ac:dyDescent="0.2">
      <c r="A75" s="31" t="s">
        <v>677</v>
      </c>
      <c r="B75" s="32">
        <v>1800</v>
      </c>
      <c r="C75" s="32">
        <v>8.7368000000000001E-2</v>
      </c>
      <c r="D75" s="32">
        <v>0.50315799999999999</v>
      </c>
      <c r="E75" s="32">
        <v>0.409474</v>
      </c>
      <c r="F75" s="32" t="s">
        <v>678</v>
      </c>
      <c r="G75" s="32">
        <v>2</v>
      </c>
      <c r="H75" s="32" t="s">
        <v>554</v>
      </c>
      <c r="I75" s="32">
        <v>-307411.23140106507</v>
      </c>
      <c r="J75" s="33"/>
    </row>
    <row r="76" spans="1:10" x14ac:dyDescent="0.2">
      <c r="A76" s="28" t="s">
        <v>677</v>
      </c>
      <c r="B76" s="29">
        <v>1800</v>
      </c>
      <c r="C76" s="29">
        <v>8.7368000000000001E-2</v>
      </c>
      <c r="D76" s="29">
        <v>0.46684199999999998</v>
      </c>
      <c r="E76" s="29">
        <v>0.44578899999999999</v>
      </c>
      <c r="F76" s="29" t="s">
        <v>678</v>
      </c>
      <c r="G76" s="29">
        <v>2</v>
      </c>
      <c r="H76" s="29" t="s">
        <v>554</v>
      </c>
      <c r="I76" s="29">
        <v>-323973.43759352108</v>
      </c>
      <c r="J76" s="30"/>
    </row>
    <row r="77" spans="1:10" x14ac:dyDescent="0.2">
      <c r="A77" s="31" t="s">
        <v>677</v>
      </c>
      <c r="B77" s="32">
        <v>1800</v>
      </c>
      <c r="C77" s="32">
        <v>8.7368000000000001E-2</v>
      </c>
      <c r="D77" s="32">
        <v>0.43052600000000002</v>
      </c>
      <c r="E77" s="32">
        <v>0.48210500000000001</v>
      </c>
      <c r="F77" s="32" t="s">
        <v>678</v>
      </c>
      <c r="G77" s="32">
        <v>2</v>
      </c>
      <c r="H77" s="32" t="s">
        <v>554</v>
      </c>
      <c r="I77" s="32">
        <v>-340299.69250043557</v>
      </c>
      <c r="J77" s="33"/>
    </row>
    <row r="78" spans="1:10" x14ac:dyDescent="0.2">
      <c r="A78" s="28" t="s">
        <v>677</v>
      </c>
      <c r="B78" s="29">
        <v>1800</v>
      </c>
      <c r="C78" s="29">
        <v>8.7368000000000001E-2</v>
      </c>
      <c r="D78" s="29">
        <v>0.39421099999999998</v>
      </c>
      <c r="E78" s="29">
        <v>0.51842100000000002</v>
      </c>
      <c r="F78" s="29" t="s">
        <v>678</v>
      </c>
      <c r="G78" s="29">
        <v>2</v>
      </c>
      <c r="H78" s="29" t="s">
        <v>554</v>
      </c>
      <c r="I78" s="29">
        <v>-355995.81477293727</v>
      </c>
      <c r="J78" s="30"/>
    </row>
    <row r="79" spans="1:10" x14ac:dyDescent="0.2">
      <c r="A79" s="31" t="s">
        <v>677</v>
      </c>
      <c r="B79" s="32">
        <v>1800</v>
      </c>
      <c r="C79" s="32">
        <v>8.7368000000000001E-2</v>
      </c>
      <c r="D79" s="32">
        <v>0.35789500000000002</v>
      </c>
      <c r="E79" s="32">
        <v>0.55473700000000004</v>
      </c>
      <c r="F79" s="32" t="s">
        <v>383</v>
      </c>
      <c r="G79" s="32">
        <v>3</v>
      </c>
      <c r="H79" s="32" t="s">
        <v>554</v>
      </c>
      <c r="I79" s="32">
        <v>-364444.83253027621</v>
      </c>
      <c r="J79" s="33"/>
    </row>
    <row r="80" spans="1:10" x14ac:dyDescent="0.2">
      <c r="A80" s="28" t="s">
        <v>677</v>
      </c>
      <c r="B80" s="29">
        <v>1800</v>
      </c>
      <c r="C80" s="29">
        <v>8.7368000000000001E-2</v>
      </c>
      <c r="D80" s="29">
        <v>0.321579</v>
      </c>
      <c r="E80" s="29">
        <v>0.59105300000000005</v>
      </c>
      <c r="F80" s="29" t="s">
        <v>379</v>
      </c>
      <c r="G80" s="29">
        <v>3</v>
      </c>
      <c r="H80" s="29" t="s">
        <v>554</v>
      </c>
      <c r="I80" s="29">
        <v>-349926.23442074913</v>
      </c>
      <c r="J80" s="30"/>
    </row>
    <row r="81" spans="1:10" x14ac:dyDescent="0.2">
      <c r="A81" s="31" t="s">
        <v>677</v>
      </c>
      <c r="B81" s="32">
        <v>1800</v>
      </c>
      <c r="C81" s="32">
        <v>8.7368000000000001E-2</v>
      </c>
      <c r="D81" s="32">
        <v>0.28526299999999999</v>
      </c>
      <c r="E81" s="32">
        <v>0.62736800000000004</v>
      </c>
      <c r="F81" s="32" t="s">
        <v>379</v>
      </c>
      <c r="G81" s="32">
        <v>3</v>
      </c>
      <c r="H81" s="32" t="s">
        <v>554</v>
      </c>
      <c r="I81" s="32">
        <v>-333704.55554264801</v>
      </c>
      <c r="J81" s="33"/>
    </row>
    <row r="82" spans="1:10" x14ac:dyDescent="0.2">
      <c r="A82" s="28" t="s">
        <v>677</v>
      </c>
      <c r="B82" s="29">
        <v>1800</v>
      </c>
      <c r="C82" s="29">
        <v>8.7368000000000001E-2</v>
      </c>
      <c r="D82" s="29">
        <v>0.248947</v>
      </c>
      <c r="E82" s="29">
        <v>0.66368400000000005</v>
      </c>
      <c r="F82" s="29" t="s">
        <v>379</v>
      </c>
      <c r="G82" s="29">
        <v>3</v>
      </c>
      <c r="H82" s="29" t="s">
        <v>554</v>
      </c>
      <c r="I82" s="29">
        <v>-317482.87666454579</v>
      </c>
      <c r="J82" s="30"/>
    </row>
    <row r="83" spans="1:10" x14ac:dyDescent="0.2">
      <c r="A83" s="31" t="s">
        <v>677</v>
      </c>
      <c r="B83" s="32">
        <v>1800</v>
      </c>
      <c r="C83" s="32">
        <v>8.7368000000000001E-2</v>
      </c>
      <c r="D83" s="32">
        <v>0.21263199999999999</v>
      </c>
      <c r="E83" s="32">
        <v>0.7</v>
      </c>
      <c r="F83" s="32" t="s">
        <v>379</v>
      </c>
      <c r="G83" s="32">
        <v>3</v>
      </c>
      <c r="H83" s="32" t="s">
        <v>554</v>
      </c>
      <c r="I83" s="32">
        <v>-301261.19778644422</v>
      </c>
      <c r="J83" s="33"/>
    </row>
    <row r="84" spans="1:10" x14ac:dyDescent="0.2">
      <c r="A84" s="28" t="s">
        <v>677</v>
      </c>
      <c r="B84" s="29">
        <v>1800</v>
      </c>
      <c r="C84" s="29">
        <v>0.11315799999999999</v>
      </c>
      <c r="D84" s="29">
        <v>0.87684200000000001</v>
      </c>
      <c r="E84" s="29">
        <v>0.01</v>
      </c>
      <c r="F84" s="29" t="s">
        <v>678</v>
      </c>
      <c r="G84" s="29">
        <v>2</v>
      </c>
      <c r="H84" s="29" t="s">
        <v>554</v>
      </c>
      <c r="I84" s="29">
        <v>-123787.1496281757</v>
      </c>
      <c r="J84" s="30"/>
    </row>
    <row r="85" spans="1:10" x14ac:dyDescent="0.2">
      <c r="A85" s="31" t="s">
        <v>677</v>
      </c>
      <c r="B85" s="32">
        <v>1800</v>
      </c>
      <c r="C85" s="32">
        <v>0.11315799999999999</v>
      </c>
      <c r="D85" s="32">
        <v>0.840526</v>
      </c>
      <c r="E85" s="32">
        <v>4.6316000000000003E-2</v>
      </c>
      <c r="F85" s="32" t="s">
        <v>678</v>
      </c>
      <c r="G85" s="32">
        <v>2</v>
      </c>
      <c r="H85" s="32" t="s">
        <v>554</v>
      </c>
      <c r="I85" s="32">
        <v>-140682.9884068245</v>
      </c>
      <c r="J85" s="33"/>
    </row>
    <row r="86" spans="1:10" x14ac:dyDescent="0.2">
      <c r="A86" s="28" t="s">
        <v>677</v>
      </c>
      <c r="B86" s="29">
        <v>1800</v>
      </c>
      <c r="C86" s="29">
        <v>0.11315799999999999</v>
      </c>
      <c r="D86" s="29">
        <v>0.80421100000000001</v>
      </c>
      <c r="E86" s="29">
        <v>8.2631999999999997E-2</v>
      </c>
      <c r="F86" s="29" t="s">
        <v>678</v>
      </c>
      <c r="G86" s="29">
        <v>2</v>
      </c>
      <c r="H86" s="29" t="s">
        <v>554</v>
      </c>
      <c r="I86" s="29">
        <v>-157568.40897047939</v>
      </c>
      <c r="J86" s="30"/>
    </row>
    <row r="87" spans="1:10" x14ac:dyDescent="0.2">
      <c r="A87" s="31" t="s">
        <v>677</v>
      </c>
      <c r="B87" s="32">
        <v>1800</v>
      </c>
      <c r="C87" s="32">
        <v>0.11315799999999999</v>
      </c>
      <c r="D87" s="32">
        <v>0.76789499999999999</v>
      </c>
      <c r="E87" s="32">
        <v>0.118947</v>
      </c>
      <c r="F87" s="32" t="s">
        <v>678</v>
      </c>
      <c r="G87" s="32">
        <v>2</v>
      </c>
      <c r="H87" s="32" t="s">
        <v>554</v>
      </c>
      <c r="I87" s="32">
        <v>-174441.55341928781</v>
      </c>
      <c r="J87" s="33"/>
    </row>
    <row r="88" spans="1:10" x14ac:dyDescent="0.2">
      <c r="A88" s="28" t="s">
        <v>677</v>
      </c>
      <c r="B88" s="29">
        <v>1800</v>
      </c>
      <c r="C88" s="29">
        <v>0.11315799999999999</v>
      </c>
      <c r="D88" s="29">
        <v>0.73157899999999998</v>
      </c>
      <c r="E88" s="29">
        <v>0.15526300000000001</v>
      </c>
      <c r="F88" s="29" t="s">
        <v>678</v>
      </c>
      <c r="G88" s="29">
        <v>2</v>
      </c>
      <c r="H88" s="29" t="s">
        <v>554</v>
      </c>
      <c r="I88" s="29">
        <v>-191300.01966513231</v>
      </c>
      <c r="J88" s="30"/>
    </row>
    <row r="89" spans="1:10" x14ac:dyDescent="0.2">
      <c r="A89" s="31" t="s">
        <v>677</v>
      </c>
      <c r="B89" s="32">
        <v>1800</v>
      </c>
      <c r="C89" s="32">
        <v>0.11315799999999999</v>
      </c>
      <c r="D89" s="32">
        <v>0.69526299999999996</v>
      </c>
      <c r="E89" s="32">
        <v>0.191579</v>
      </c>
      <c r="F89" s="32" t="s">
        <v>678</v>
      </c>
      <c r="G89" s="32">
        <v>2</v>
      </c>
      <c r="H89" s="32" t="s">
        <v>554</v>
      </c>
      <c r="I89" s="32">
        <v>-208140.62746409819</v>
      </c>
      <c r="J89" s="33"/>
    </row>
    <row r="90" spans="1:10" x14ac:dyDescent="0.2">
      <c r="A90" s="28" t="s">
        <v>677</v>
      </c>
      <c r="B90" s="29">
        <v>1800</v>
      </c>
      <c r="C90" s="29">
        <v>0.11315799999999999</v>
      </c>
      <c r="D90" s="29">
        <v>0.65894699999999995</v>
      </c>
      <c r="E90" s="29">
        <v>0.22789499999999999</v>
      </c>
      <c r="F90" s="29" t="s">
        <v>678</v>
      </c>
      <c r="G90" s="29">
        <v>2</v>
      </c>
      <c r="H90" s="29" t="s">
        <v>554</v>
      </c>
      <c r="I90" s="29">
        <v>-224959.04504215869</v>
      </c>
      <c r="J90" s="30"/>
    </row>
    <row r="91" spans="1:10" x14ac:dyDescent="0.2">
      <c r="A91" s="31" t="s">
        <v>677</v>
      </c>
      <c r="B91" s="32">
        <v>1800</v>
      </c>
      <c r="C91" s="32">
        <v>0.11315799999999999</v>
      </c>
      <c r="D91" s="32">
        <v>0.62263199999999996</v>
      </c>
      <c r="E91" s="32">
        <v>0.26421099999999997</v>
      </c>
      <c r="F91" s="32" t="s">
        <v>678</v>
      </c>
      <c r="G91" s="32">
        <v>2</v>
      </c>
      <c r="H91" s="32" t="s">
        <v>554</v>
      </c>
      <c r="I91" s="32">
        <v>-241749.16476944031</v>
      </c>
      <c r="J91" s="33"/>
    </row>
    <row r="92" spans="1:10" x14ac:dyDescent="0.2">
      <c r="A92" s="28" t="s">
        <v>677</v>
      </c>
      <c r="B92" s="29">
        <v>1800</v>
      </c>
      <c r="C92" s="29">
        <v>0.11315799999999999</v>
      </c>
      <c r="D92" s="29">
        <v>0.58631599999999995</v>
      </c>
      <c r="E92" s="29">
        <v>0.30052600000000002</v>
      </c>
      <c r="F92" s="29" t="s">
        <v>678</v>
      </c>
      <c r="G92" s="29">
        <v>2</v>
      </c>
      <c r="H92" s="29" t="s">
        <v>554</v>
      </c>
      <c r="I92" s="29">
        <v>-258501.99837368511</v>
      </c>
      <c r="J92" s="30"/>
    </row>
    <row r="93" spans="1:10" x14ac:dyDescent="0.2">
      <c r="A93" s="31" t="s">
        <v>677</v>
      </c>
      <c r="B93" s="32">
        <v>1800</v>
      </c>
      <c r="C93" s="32">
        <v>0.11315799999999999</v>
      </c>
      <c r="D93" s="32">
        <v>0.55000000000000004</v>
      </c>
      <c r="E93" s="32">
        <v>0.33684199999999997</v>
      </c>
      <c r="F93" s="32" t="s">
        <v>678</v>
      </c>
      <c r="G93" s="32">
        <v>2</v>
      </c>
      <c r="H93" s="32" t="s">
        <v>554</v>
      </c>
      <c r="I93" s="32">
        <v>-275203.58002330892</v>
      </c>
      <c r="J93" s="33"/>
    </row>
    <row r="94" spans="1:10" x14ac:dyDescent="0.2">
      <c r="A94" s="28" t="s">
        <v>677</v>
      </c>
      <c r="B94" s="29">
        <v>1800</v>
      </c>
      <c r="C94" s="29">
        <v>0.11315799999999999</v>
      </c>
      <c r="D94" s="29">
        <v>0.51368400000000003</v>
      </c>
      <c r="E94" s="29">
        <v>0.37315799999999999</v>
      </c>
      <c r="F94" s="29" t="s">
        <v>678</v>
      </c>
      <c r="G94" s="29">
        <v>2</v>
      </c>
      <c r="H94" s="29" t="s">
        <v>554</v>
      </c>
      <c r="I94" s="29">
        <v>-291830.61644688889</v>
      </c>
      <c r="J94" s="30"/>
    </row>
    <row r="95" spans="1:10" x14ac:dyDescent="0.2">
      <c r="A95" s="31" t="s">
        <v>677</v>
      </c>
      <c r="B95" s="32">
        <v>1800</v>
      </c>
      <c r="C95" s="32">
        <v>0.11315799999999999</v>
      </c>
      <c r="D95" s="32">
        <v>0.47736800000000001</v>
      </c>
      <c r="E95" s="32">
        <v>0.409474</v>
      </c>
      <c r="F95" s="32" t="s">
        <v>678</v>
      </c>
      <c r="G95" s="32">
        <v>2</v>
      </c>
      <c r="H95" s="32" t="s">
        <v>554</v>
      </c>
      <c r="I95" s="32">
        <v>-308340.34981310827</v>
      </c>
      <c r="J95" s="33"/>
    </row>
    <row r="96" spans="1:10" x14ac:dyDescent="0.2">
      <c r="A96" s="28" t="s">
        <v>677</v>
      </c>
      <c r="B96" s="29">
        <v>1800</v>
      </c>
      <c r="C96" s="29">
        <v>0.11315799999999999</v>
      </c>
      <c r="D96" s="29">
        <v>0.44105299999999997</v>
      </c>
      <c r="E96" s="29">
        <v>0.44578899999999999</v>
      </c>
      <c r="F96" s="29" t="s">
        <v>678</v>
      </c>
      <c r="G96" s="29">
        <v>2</v>
      </c>
      <c r="H96" s="29" t="s">
        <v>554</v>
      </c>
      <c r="I96" s="29">
        <v>-324642.84940531279</v>
      </c>
      <c r="J96" s="30"/>
    </row>
    <row r="97" spans="1:10" x14ac:dyDescent="0.2">
      <c r="A97" s="31" t="s">
        <v>677</v>
      </c>
      <c r="B97" s="32">
        <v>1800</v>
      </c>
      <c r="C97" s="32">
        <v>0.11315799999999999</v>
      </c>
      <c r="D97" s="32">
        <v>0.40473700000000001</v>
      </c>
      <c r="E97" s="32">
        <v>0.48210500000000001</v>
      </c>
      <c r="F97" s="32" t="s">
        <v>678</v>
      </c>
      <c r="G97" s="32">
        <v>2</v>
      </c>
      <c r="H97" s="32" t="s">
        <v>554</v>
      </c>
      <c r="I97" s="32">
        <v>-340505.21474980417</v>
      </c>
      <c r="J97" s="33"/>
    </row>
    <row r="98" spans="1:10" x14ac:dyDescent="0.2">
      <c r="A98" s="28" t="s">
        <v>677</v>
      </c>
      <c r="B98" s="29">
        <v>1800</v>
      </c>
      <c r="C98" s="29">
        <v>0.11315799999999999</v>
      </c>
      <c r="D98" s="29">
        <v>0.368421</v>
      </c>
      <c r="E98" s="29">
        <v>0.51842100000000002</v>
      </c>
      <c r="F98" s="29" t="s">
        <v>678</v>
      </c>
      <c r="G98" s="29">
        <v>2</v>
      </c>
      <c r="H98" s="29" t="s">
        <v>554</v>
      </c>
      <c r="I98" s="29">
        <v>-355052.78019679937</v>
      </c>
      <c r="J98" s="30"/>
    </row>
    <row r="99" spans="1:10" x14ac:dyDescent="0.2">
      <c r="A99" s="31" t="s">
        <v>677</v>
      </c>
      <c r="B99" s="32">
        <v>1800</v>
      </c>
      <c r="C99" s="32">
        <v>0.11315799999999999</v>
      </c>
      <c r="D99" s="32">
        <v>0.33210499999999998</v>
      </c>
      <c r="E99" s="32">
        <v>0.55473700000000004</v>
      </c>
      <c r="F99" s="32" t="s">
        <v>383</v>
      </c>
      <c r="G99" s="32">
        <v>3</v>
      </c>
      <c r="H99" s="32" t="s">
        <v>554</v>
      </c>
      <c r="I99" s="32">
        <v>-352590.19221715728</v>
      </c>
      <c r="J99" s="33"/>
    </row>
    <row r="100" spans="1:10" x14ac:dyDescent="0.2">
      <c r="A100" s="28" t="s">
        <v>677</v>
      </c>
      <c r="B100" s="29">
        <v>1800</v>
      </c>
      <c r="C100" s="29">
        <v>0.11315799999999999</v>
      </c>
      <c r="D100" s="29">
        <v>0.29578900000000002</v>
      </c>
      <c r="E100" s="29">
        <v>0.59105300000000005</v>
      </c>
      <c r="F100" s="29" t="s">
        <v>379</v>
      </c>
      <c r="G100" s="29">
        <v>3</v>
      </c>
      <c r="H100" s="29" t="s">
        <v>554</v>
      </c>
      <c r="I100" s="29">
        <v>-336604.57537754858</v>
      </c>
      <c r="J100" s="30"/>
    </row>
    <row r="101" spans="1:10" x14ac:dyDescent="0.2">
      <c r="A101" s="31" t="s">
        <v>677</v>
      </c>
      <c r="B101" s="32">
        <v>1800</v>
      </c>
      <c r="C101" s="32">
        <v>0.11315799999999999</v>
      </c>
      <c r="D101" s="32">
        <v>0.25947399999999998</v>
      </c>
      <c r="E101" s="32">
        <v>0.62736800000000004</v>
      </c>
      <c r="F101" s="32" t="s">
        <v>379</v>
      </c>
      <c r="G101" s="32">
        <v>3</v>
      </c>
      <c r="H101" s="32" t="s">
        <v>554</v>
      </c>
      <c r="I101" s="32">
        <v>-320382.89649944729</v>
      </c>
      <c r="J101" s="33"/>
    </row>
    <row r="102" spans="1:10" x14ac:dyDescent="0.2">
      <c r="A102" s="28" t="s">
        <v>677</v>
      </c>
      <c r="B102" s="29">
        <v>1800</v>
      </c>
      <c r="C102" s="29">
        <v>0.11315799999999999</v>
      </c>
      <c r="D102" s="29">
        <v>0.223158</v>
      </c>
      <c r="E102" s="29">
        <v>0.66368400000000005</v>
      </c>
      <c r="F102" s="29" t="s">
        <v>379</v>
      </c>
      <c r="G102" s="29">
        <v>3</v>
      </c>
      <c r="H102" s="29" t="s">
        <v>554</v>
      </c>
      <c r="I102" s="29">
        <v>-304161.21762134437</v>
      </c>
      <c r="J102" s="30"/>
    </row>
    <row r="103" spans="1:10" x14ac:dyDescent="0.2">
      <c r="A103" s="31" t="s">
        <v>677</v>
      </c>
      <c r="B103" s="32">
        <v>1800</v>
      </c>
      <c r="C103" s="32">
        <v>0.11315799999999999</v>
      </c>
      <c r="D103" s="32">
        <v>0.18684200000000001</v>
      </c>
      <c r="E103" s="32">
        <v>0.7</v>
      </c>
      <c r="F103" s="32" t="s">
        <v>379</v>
      </c>
      <c r="G103" s="32">
        <v>3</v>
      </c>
      <c r="H103" s="32" t="s">
        <v>554</v>
      </c>
      <c r="I103" s="32">
        <v>-287939.53874324739</v>
      </c>
      <c r="J103" s="33"/>
    </row>
    <row r="104" spans="1:10" x14ac:dyDescent="0.2">
      <c r="A104" s="28" t="s">
        <v>677</v>
      </c>
      <c r="B104" s="29">
        <v>1800</v>
      </c>
      <c r="C104" s="29">
        <v>0.13894699999999999</v>
      </c>
      <c r="D104" s="29">
        <v>0.85105299999999995</v>
      </c>
      <c r="E104" s="29">
        <v>0.01</v>
      </c>
      <c r="F104" s="29" t="s">
        <v>678</v>
      </c>
      <c r="G104" s="29">
        <v>2</v>
      </c>
      <c r="H104" s="29" t="s">
        <v>554</v>
      </c>
      <c r="I104" s="29">
        <v>-125392.1470821697</v>
      </c>
      <c r="J104" s="30"/>
    </row>
    <row r="105" spans="1:10" x14ac:dyDescent="0.2">
      <c r="A105" s="31" t="s">
        <v>677</v>
      </c>
      <c r="B105" s="32">
        <v>1800</v>
      </c>
      <c r="C105" s="32">
        <v>0.13894699999999999</v>
      </c>
      <c r="D105" s="32">
        <v>0.81473700000000004</v>
      </c>
      <c r="E105" s="32">
        <v>4.6316000000000003E-2</v>
      </c>
      <c r="F105" s="32" t="s">
        <v>678</v>
      </c>
      <c r="G105" s="32">
        <v>2</v>
      </c>
      <c r="H105" s="32" t="s">
        <v>554</v>
      </c>
      <c r="I105" s="32">
        <v>-142251.8939018255</v>
      </c>
      <c r="J105" s="33"/>
    </row>
    <row r="106" spans="1:10" x14ac:dyDescent="0.2">
      <c r="A106" s="28" t="s">
        <v>677</v>
      </c>
      <c r="B106" s="29">
        <v>1800</v>
      </c>
      <c r="C106" s="29">
        <v>0.13894699999999999</v>
      </c>
      <c r="D106" s="29">
        <v>0.77842100000000003</v>
      </c>
      <c r="E106" s="29">
        <v>8.2631999999999997E-2</v>
      </c>
      <c r="F106" s="29" t="s">
        <v>678</v>
      </c>
      <c r="G106" s="29">
        <v>2</v>
      </c>
      <c r="H106" s="29" t="s">
        <v>554</v>
      </c>
      <c r="I106" s="29">
        <v>-159097.6176108096</v>
      </c>
      <c r="J106" s="30"/>
    </row>
    <row r="107" spans="1:10" x14ac:dyDescent="0.2">
      <c r="A107" s="31" t="s">
        <v>677</v>
      </c>
      <c r="B107" s="32">
        <v>1800</v>
      </c>
      <c r="C107" s="32">
        <v>0.13894699999999999</v>
      </c>
      <c r="D107" s="32">
        <v>0.74210500000000001</v>
      </c>
      <c r="E107" s="32">
        <v>0.118947</v>
      </c>
      <c r="F107" s="32" t="s">
        <v>678</v>
      </c>
      <c r="G107" s="32">
        <v>2</v>
      </c>
      <c r="H107" s="32" t="s">
        <v>554</v>
      </c>
      <c r="I107" s="32">
        <v>-175926.69214776391</v>
      </c>
      <c r="J107" s="33"/>
    </row>
    <row r="108" spans="1:10" x14ac:dyDescent="0.2">
      <c r="A108" s="28" t="s">
        <v>677</v>
      </c>
      <c r="B108" s="29">
        <v>1800</v>
      </c>
      <c r="C108" s="29">
        <v>0.13894699999999999</v>
      </c>
      <c r="D108" s="29">
        <v>0.705789</v>
      </c>
      <c r="E108" s="29">
        <v>0.15526300000000001</v>
      </c>
      <c r="F108" s="29" t="s">
        <v>678</v>
      </c>
      <c r="G108" s="29">
        <v>2</v>
      </c>
      <c r="H108" s="29" t="s">
        <v>554</v>
      </c>
      <c r="I108" s="29">
        <v>-192735.68434972499</v>
      </c>
      <c r="J108" s="30"/>
    </row>
    <row r="109" spans="1:10" x14ac:dyDescent="0.2">
      <c r="A109" s="31" t="s">
        <v>677</v>
      </c>
      <c r="B109" s="32">
        <v>1800</v>
      </c>
      <c r="C109" s="32">
        <v>0.13894699999999999</v>
      </c>
      <c r="D109" s="32">
        <v>0.66947400000000001</v>
      </c>
      <c r="E109" s="32">
        <v>0.191579</v>
      </c>
      <c r="F109" s="32" t="s">
        <v>678</v>
      </c>
      <c r="G109" s="32">
        <v>2</v>
      </c>
      <c r="H109" s="32" t="s">
        <v>554</v>
      </c>
      <c r="I109" s="32">
        <v>-209519.99057998421</v>
      </c>
      <c r="J109" s="33"/>
    </row>
    <row r="110" spans="1:10" x14ac:dyDescent="0.2">
      <c r="A110" s="28" t="s">
        <v>677</v>
      </c>
      <c r="B110" s="29">
        <v>1800</v>
      </c>
      <c r="C110" s="29">
        <v>0.13894699999999999</v>
      </c>
      <c r="D110" s="29">
        <v>0.633158</v>
      </c>
      <c r="E110" s="29">
        <v>0.22789499999999999</v>
      </c>
      <c r="F110" s="29" t="s">
        <v>678</v>
      </c>
      <c r="G110" s="29">
        <v>2</v>
      </c>
      <c r="H110" s="29" t="s">
        <v>554</v>
      </c>
      <c r="I110" s="29">
        <v>-226273.24723512039</v>
      </c>
      <c r="J110" s="30"/>
    </row>
    <row r="111" spans="1:10" x14ac:dyDescent="0.2">
      <c r="A111" s="31" t="s">
        <v>677</v>
      </c>
      <c r="B111" s="32">
        <v>1800</v>
      </c>
      <c r="C111" s="32">
        <v>0.13894699999999999</v>
      </c>
      <c r="D111" s="32">
        <v>0.59684199999999998</v>
      </c>
      <c r="E111" s="32">
        <v>0.26421099999999997</v>
      </c>
      <c r="F111" s="32" t="s">
        <v>678</v>
      </c>
      <c r="G111" s="32">
        <v>2</v>
      </c>
      <c r="H111" s="32" t="s">
        <v>554</v>
      </c>
      <c r="I111" s="32">
        <v>-242986.32669956039</v>
      </c>
      <c r="J111" s="33"/>
    </row>
    <row r="112" spans="1:10" x14ac:dyDescent="0.2">
      <c r="A112" s="28" t="s">
        <v>677</v>
      </c>
      <c r="B112" s="29">
        <v>1800</v>
      </c>
      <c r="C112" s="29">
        <v>0.13894699999999999</v>
      </c>
      <c r="D112" s="29">
        <v>0.56052599999999997</v>
      </c>
      <c r="E112" s="29">
        <v>0.30052600000000002</v>
      </c>
      <c r="F112" s="29" t="s">
        <v>678</v>
      </c>
      <c r="G112" s="29">
        <v>2</v>
      </c>
      <c r="H112" s="29" t="s">
        <v>554</v>
      </c>
      <c r="I112" s="29">
        <v>-259645.52329100549</v>
      </c>
      <c r="J112" s="30"/>
    </row>
    <row r="113" spans="1:10" x14ac:dyDescent="0.2">
      <c r="A113" s="31" t="s">
        <v>677</v>
      </c>
      <c r="B113" s="32">
        <v>1800</v>
      </c>
      <c r="C113" s="32">
        <v>0.13894699999999999</v>
      </c>
      <c r="D113" s="32">
        <v>0.52421099999999998</v>
      </c>
      <c r="E113" s="32">
        <v>0.33684199999999997</v>
      </c>
      <c r="F113" s="32" t="s">
        <v>678</v>
      </c>
      <c r="G113" s="32">
        <v>2</v>
      </c>
      <c r="H113" s="32" t="s">
        <v>554</v>
      </c>
      <c r="I113" s="32">
        <v>-276229.02788152918</v>
      </c>
      <c r="J113" s="33"/>
    </row>
    <row r="114" spans="1:10" x14ac:dyDescent="0.2">
      <c r="A114" s="28" t="s">
        <v>677</v>
      </c>
      <c r="B114" s="29">
        <v>1800</v>
      </c>
      <c r="C114" s="29">
        <v>0.13894699999999999</v>
      </c>
      <c r="D114" s="29">
        <v>0.48789500000000002</v>
      </c>
      <c r="E114" s="29">
        <v>0.37315799999999999</v>
      </c>
      <c r="F114" s="29" t="s">
        <v>678</v>
      </c>
      <c r="G114" s="29">
        <v>2</v>
      </c>
      <c r="H114" s="29" t="s">
        <v>554</v>
      </c>
      <c r="I114" s="29">
        <v>-292699.41389561928</v>
      </c>
      <c r="J114" s="30"/>
    </row>
    <row r="115" spans="1:10" x14ac:dyDescent="0.2">
      <c r="A115" s="31" t="s">
        <v>677</v>
      </c>
      <c r="B115" s="32">
        <v>1800</v>
      </c>
      <c r="C115" s="32">
        <v>0.13894699999999999</v>
      </c>
      <c r="D115" s="32">
        <v>0.45157900000000001</v>
      </c>
      <c r="E115" s="32">
        <v>0.409474</v>
      </c>
      <c r="F115" s="32" t="s">
        <v>678</v>
      </c>
      <c r="G115" s="32">
        <v>2</v>
      </c>
      <c r="H115" s="32" t="s">
        <v>554</v>
      </c>
      <c r="I115" s="32">
        <v>-308985.56093269808</v>
      </c>
      <c r="J115" s="33"/>
    </row>
    <row r="116" spans="1:10" x14ac:dyDescent="0.2">
      <c r="A116" s="28" t="s">
        <v>677</v>
      </c>
      <c r="B116" s="29">
        <v>1800</v>
      </c>
      <c r="C116" s="29">
        <v>0.13894699999999999</v>
      </c>
      <c r="D116" s="29">
        <v>0.41526299999999999</v>
      </c>
      <c r="E116" s="29">
        <v>0.44578899999999999</v>
      </c>
      <c r="F116" s="29" t="s">
        <v>678</v>
      </c>
      <c r="G116" s="29">
        <v>2</v>
      </c>
      <c r="H116" s="29" t="s">
        <v>554</v>
      </c>
      <c r="I116" s="29">
        <v>-324931.26615819678</v>
      </c>
      <c r="J116" s="30"/>
    </row>
    <row r="117" spans="1:10" x14ac:dyDescent="0.2">
      <c r="A117" s="31" t="s">
        <v>677</v>
      </c>
      <c r="B117" s="32">
        <v>1800</v>
      </c>
      <c r="C117" s="32">
        <v>0.13894699999999999</v>
      </c>
      <c r="D117" s="32">
        <v>0.37894699999999998</v>
      </c>
      <c r="E117" s="32">
        <v>0.48210500000000001</v>
      </c>
      <c r="F117" s="32" t="s">
        <v>678</v>
      </c>
      <c r="G117" s="32">
        <v>2</v>
      </c>
      <c r="H117" s="32" t="s">
        <v>554</v>
      </c>
      <c r="I117" s="32">
        <v>-340107.01561023173</v>
      </c>
      <c r="J117" s="33"/>
    </row>
    <row r="118" spans="1:10" x14ac:dyDescent="0.2">
      <c r="A118" s="28" t="s">
        <v>677</v>
      </c>
      <c r="B118" s="29">
        <v>1800</v>
      </c>
      <c r="C118" s="29">
        <v>0.13894699999999999</v>
      </c>
      <c r="D118" s="29">
        <v>0.34263199999999999</v>
      </c>
      <c r="E118" s="29">
        <v>0.51842100000000002</v>
      </c>
      <c r="F118" s="29" t="s">
        <v>678</v>
      </c>
      <c r="G118" s="29">
        <v>2</v>
      </c>
      <c r="H118" s="29" t="s">
        <v>554</v>
      </c>
      <c r="I118" s="29">
        <v>-351602.92208355188</v>
      </c>
      <c r="J118" s="30"/>
    </row>
    <row r="119" spans="1:10" x14ac:dyDescent="0.2">
      <c r="A119" s="31" t="s">
        <v>677</v>
      </c>
      <c r="B119" s="32">
        <v>1800</v>
      </c>
      <c r="C119" s="32">
        <v>0.13894699999999999</v>
      </c>
      <c r="D119" s="32">
        <v>0.30631599999999998</v>
      </c>
      <c r="E119" s="32">
        <v>0.55473700000000004</v>
      </c>
      <c r="F119" s="32" t="s">
        <v>379</v>
      </c>
      <c r="G119" s="32">
        <v>3</v>
      </c>
      <c r="H119" s="32" t="s">
        <v>554</v>
      </c>
      <c r="I119" s="32">
        <v>-339504.59521245043</v>
      </c>
      <c r="J119" s="33"/>
    </row>
    <row r="120" spans="1:10" x14ac:dyDescent="0.2">
      <c r="A120" s="28" t="s">
        <v>677</v>
      </c>
      <c r="B120" s="29">
        <v>1800</v>
      </c>
      <c r="C120" s="29">
        <v>0.13894699999999999</v>
      </c>
      <c r="D120" s="29">
        <v>0.27</v>
      </c>
      <c r="E120" s="29">
        <v>0.59105300000000005</v>
      </c>
      <c r="F120" s="29" t="s">
        <v>379</v>
      </c>
      <c r="G120" s="29">
        <v>3</v>
      </c>
      <c r="H120" s="29" t="s">
        <v>554</v>
      </c>
      <c r="I120" s="29">
        <v>-323282.91633434867</v>
      </c>
      <c r="J120" s="30"/>
    </row>
    <row r="121" spans="1:10" x14ac:dyDescent="0.2">
      <c r="A121" s="31" t="s">
        <v>677</v>
      </c>
      <c r="B121" s="32">
        <v>1800</v>
      </c>
      <c r="C121" s="32">
        <v>0.13894699999999999</v>
      </c>
      <c r="D121" s="32">
        <v>0.233684</v>
      </c>
      <c r="E121" s="32">
        <v>0.62736800000000004</v>
      </c>
      <c r="F121" s="32" t="s">
        <v>379</v>
      </c>
      <c r="G121" s="32">
        <v>3</v>
      </c>
      <c r="H121" s="32" t="s">
        <v>554</v>
      </c>
      <c r="I121" s="32">
        <v>-307061.23745624587</v>
      </c>
      <c r="J121" s="33"/>
    </row>
    <row r="122" spans="1:10" x14ac:dyDescent="0.2">
      <c r="A122" s="28" t="s">
        <v>677</v>
      </c>
      <c r="B122" s="29">
        <v>1800</v>
      </c>
      <c r="C122" s="29">
        <v>0.13894699999999999</v>
      </c>
      <c r="D122" s="29">
        <v>0.19736799999999999</v>
      </c>
      <c r="E122" s="29">
        <v>0.66368400000000005</v>
      </c>
      <c r="F122" s="29" t="s">
        <v>379</v>
      </c>
      <c r="G122" s="29">
        <v>3</v>
      </c>
      <c r="H122" s="29" t="s">
        <v>554</v>
      </c>
      <c r="I122" s="29">
        <v>-290839.55857814569</v>
      </c>
      <c r="J122" s="30"/>
    </row>
    <row r="123" spans="1:10" x14ac:dyDescent="0.2">
      <c r="A123" s="31" t="s">
        <v>677</v>
      </c>
      <c r="B123" s="32">
        <v>1800</v>
      </c>
      <c r="C123" s="32">
        <v>0.13894699999999999</v>
      </c>
      <c r="D123" s="32">
        <v>0.161053</v>
      </c>
      <c r="E123" s="32">
        <v>0.7</v>
      </c>
      <c r="F123" s="32" t="s">
        <v>379</v>
      </c>
      <c r="G123" s="32">
        <v>3</v>
      </c>
      <c r="H123" s="32" t="s">
        <v>554</v>
      </c>
      <c r="I123" s="32">
        <v>-274617.87970004609</v>
      </c>
      <c r="J123" s="33"/>
    </row>
    <row r="124" spans="1:10" x14ac:dyDescent="0.2">
      <c r="A124" s="28" t="s">
        <v>677</v>
      </c>
      <c r="B124" s="29">
        <v>1800</v>
      </c>
      <c r="C124" s="29">
        <v>0.16473699999999999</v>
      </c>
      <c r="D124" s="29">
        <v>0.82526299999999997</v>
      </c>
      <c r="E124" s="29">
        <v>0.01</v>
      </c>
      <c r="F124" s="29" t="s">
        <v>678</v>
      </c>
      <c r="G124" s="29">
        <v>2</v>
      </c>
      <c r="H124" s="29" t="s">
        <v>554</v>
      </c>
      <c r="I124" s="29">
        <v>-126888.1793249554</v>
      </c>
      <c r="J124" s="30"/>
    </row>
    <row r="125" spans="1:10" x14ac:dyDescent="0.2">
      <c r="A125" s="31" t="s">
        <v>677</v>
      </c>
      <c r="B125" s="32">
        <v>1800</v>
      </c>
      <c r="C125" s="32">
        <v>0.16473699999999999</v>
      </c>
      <c r="D125" s="32">
        <v>0.78894699999999995</v>
      </c>
      <c r="E125" s="32">
        <v>4.6316000000000003E-2</v>
      </c>
      <c r="F125" s="32" t="s">
        <v>678</v>
      </c>
      <c r="G125" s="32">
        <v>2</v>
      </c>
      <c r="H125" s="32" t="s">
        <v>554</v>
      </c>
      <c r="I125" s="32">
        <v>-143708.4481313946</v>
      </c>
      <c r="J125" s="33"/>
    </row>
    <row r="126" spans="1:10" x14ac:dyDescent="0.2">
      <c r="A126" s="28" t="s">
        <v>677</v>
      </c>
      <c r="B126" s="29">
        <v>1800</v>
      </c>
      <c r="C126" s="29">
        <v>0.16473699999999999</v>
      </c>
      <c r="D126" s="29">
        <v>0.75263199999999997</v>
      </c>
      <c r="E126" s="29">
        <v>8.2631999999999997E-2</v>
      </c>
      <c r="F126" s="29" t="s">
        <v>678</v>
      </c>
      <c r="G126" s="29">
        <v>2</v>
      </c>
      <c r="H126" s="29" t="s">
        <v>554</v>
      </c>
      <c r="I126" s="29">
        <v>-160510.44252339669</v>
      </c>
      <c r="J126" s="30"/>
    </row>
    <row r="127" spans="1:10" x14ac:dyDescent="0.2">
      <c r="A127" s="31" t="s">
        <v>677</v>
      </c>
      <c r="B127" s="32">
        <v>1800</v>
      </c>
      <c r="C127" s="32">
        <v>0.16473699999999999</v>
      </c>
      <c r="D127" s="32">
        <v>0.71631599999999995</v>
      </c>
      <c r="E127" s="32">
        <v>0.118947</v>
      </c>
      <c r="F127" s="32" t="s">
        <v>678</v>
      </c>
      <c r="G127" s="32">
        <v>2</v>
      </c>
      <c r="H127" s="32" t="s">
        <v>554</v>
      </c>
      <c r="I127" s="32">
        <v>-177290.57317135311</v>
      </c>
      <c r="J127" s="33"/>
    </row>
    <row r="128" spans="1:10" x14ac:dyDescent="0.2">
      <c r="A128" s="28" t="s">
        <v>677</v>
      </c>
      <c r="B128" s="29">
        <v>1800</v>
      </c>
      <c r="C128" s="29">
        <v>0.16473699999999999</v>
      </c>
      <c r="D128" s="29">
        <v>0.68</v>
      </c>
      <c r="E128" s="29">
        <v>0.15526300000000001</v>
      </c>
      <c r="F128" s="29" t="s">
        <v>678</v>
      </c>
      <c r="G128" s="29">
        <v>2</v>
      </c>
      <c r="H128" s="29" t="s">
        <v>554</v>
      </c>
      <c r="I128" s="29">
        <v>-194044.09698906171</v>
      </c>
      <c r="J128" s="30"/>
    </row>
    <row r="129" spans="1:10" x14ac:dyDescent="0.2">
      <c r="A129" s="31" t="s">
        <v>677</v>
      </c>
      <c r="B129" s="32">
        <v>1800</v>
      </c>
      <c r="C129" s="32">
        <v>0.16473699999999999</v>
      </c>
      <c r="D129" s="32">
        <v>0.64368400000000003</v>
      </c>
      <c r="E129" s="32">
        <v>0.191579</v>
      </c>
      <c r="F129" s="32" t="s">
        <v>678</v>
      </c>
      <c r="G129" s="32">
        <v>2</v>
      </c>
      <c r="H129" s="32" t="s">
        <v>554</v>
      </c>
      <c r="I129" s="32">
        <v>-210764.57587704371</v>
      </c>
      <c r="J129" s="33"/>
    </row>
    <row r="130" spans="1:10" x14ac:dyDescent="0.2">
      <c r="A130" s="28" t="s">
        <v>677</v>
      </c>
      <c r="B130" s="29">
        <v>1800</v>
      </c>
      <c r="C130" s="29">
        <v>0.16473699999999999</v>
      </c>
      <c r="D130" s="29">
        <v>0.60736800000000002</v>
      </c>
      <c r="E130" s="29">
        <v>0.22789499999999999</v>
      </c>
      <c r="F130" s="29" t="s">
        <v>678</v>
      </c>
      <c r="G130" s="29">
        <v>2</v>
      </c>
      <c r="H130" s="29" t="s">
        <v>554</v>
      </c>
      <c r="I130" s="29">
        <v>-227442.98582981489</v>
      </c>
      <c r="J130" s="30"/>
    </row>
    <row r="131" spans="1:10" x14ac:dyDescent="0.2">
      <c r="A131" s="31" t="s">
        <v>677</v>
      </c>
      <c r="B131" s="32">
        <v>1800</v>
      </c>
      <c r="C131" s="32">
        <v>0.16473699999999999</v>
      </c>
      <c r="D131" s="32">
        <v>0.57105300000000003</v>
      </c>
      <c r="E131" s="32">
        <v>0.26421099999999997</v>
      </c>
      <c r="F131" s="32" t="s">
        <v>678</v>
      </c>
      <c r="G131" s="32">
        <v>2</v>
      </c>
      <c r="H131" s="32" t="s">
        <v>554</v>
      </c>
      <c r="I131" s="32">
        <v>-244066.1749570948</v>
      </c>
      <c r="J131" s="33"/>
    </row>
    <row r="132" spans="1:10" x14ac:dyDescent="0.2">
      <c r="A132" s="28" t="s">
        <v>677</v>
      </c>
      <c r="B132" s="29">
        <v>1800</v>
      </c>
      <c r="C132" s="29">
        <v>0.16473699999999999</v>
      </c>
      <c r="D132" s="29">
        <v>0.53473700000000002</v>
      </c>
      <c r="E132" s="29">
        <v>0.30052600000000002</v>
      </c>
      <c r="F132" s="29" t="s">
        <v>678</v>
      </c>
      <c r="G132" s="29">
        <v>2</v>
      </c>
      <c r="H132" s="29" t="s">
        <v>554</v>
      </c>
      <c r="I132" s="29">
        <v>-260614.027134687</v>
      </c>
      <c r="J132" s="30"/>
    </row>
    <row r="133" spans="1:10" x14ac:dyDescent="0.2">
      <c r="A133" s="31" t="s">
        <v>677</v>
      </c>
      <c r="B133" s="32">
        <v>1800</v>
      </c>
      <c r="C133" s="32">
        <v>0.16473699999999999</v>
      </c>
      <c r="D133" s="32">
        <v>0.498421</v>
      </c>
      <c r="E133" s="32">
        <v>0.33684199999999997</v>
      </c>
      <c r="F133" s="32" t="s">
        <v>678</v>
      </c>
      <c r="G133" s="32">
        <v>2</v>
      </c>
      <c r="H133" s="32" t="s">
        <v>554</v>
      </c>
      <c r="I133" s="32">
        <v>-277053.83741662028</v>
      </c>
      <c r="J133" s="33"/>
    </row>
    <row r="134" spans="1:10" x14ac:dyDescent="0.2">
      <c r="A134" s="28" t="s">
        <v>677</v>
      </c>
      <c r="B134" s="29">
        <v>1800</v>
      </c>
      <c r="C134" s="29">
        <v>0.16473699999999999</v>
      </c>
      <c r="D134" s="29">
        <v>0.46210499999999999</v>
      </c>
      <c r="E134" s="29">
        <v>0.37315799999999999</v>
      </c>
      <c r="F134" s="29" t="s">
        <v>678</v>
      </c>
      <c r="G134" s="29">
        <v>2</v>
      </c>
      <c r="H134" s="29" t="s">
        <v>554</v>
      </c>
      <c r="I134" s="29">
        <v>-293328.04180030711</v>
      </c>
      <c r="J134" s="30"/>
    </row>
    <row r="135" spans="1:10" x14ac:dyDescent="0.2">
      <c r="A135" s="31" t="s">
        <v>677</v>
      </c>
      <c r="B135" s="32">
        <v>1800</v>
      </c>
      <c r="C135" s="32">
        <v>0.16473699999999999</v>
      </c>
      <c r="D135" s="32">
        <v>0.42578899999999997</v>
      </c>
      <c r="E135" s="32">
        <v>0.409474</v>
      </c>
      <c r="F135" s="32" t="s">
        <v>678</v>
      </c>
      <c r="G135" s="32">
        <v>2</v>
      </c>
      <c r="H135" s="32" t="s">
        <v>554</v>
      </c>
      <c r="I135" s="32">
        <v>-309323.86074264662</v>
      </c>
      <c r="J135" s="33"/>
    </row>
    <row r="136" spans="1:10" x14ac:dyDescent="0.2">
      <c r="A136" s="28" t="s">
        <v>677</v>
      </c>
      <c r="B136" s="29">
        <v>1800</v>
      </c>
      <c r="C136" s="29">
        <v>0.16473699999999999</v>
      </c>
      <c r="D136" s="29">
        <v>0.38947399999999999</v>
      </c>
      <c r="E136" s="29">
        <v>0.44578899999999999</v>
      </c>
      <c r="F136" s="29" t="s">
        <v>678</v>
      </c>
      <c r="G136" s="29">
        <v>2</v>
      </c>
      <c r="H136" s="29" t="s">
        <v>554</v>
      </c>
      <c r="I136" s="29">
        <v>-324783.65123959538</v>
      </c>
      <c r="J136" s="30"/>
    </row>
    <row r="137" spans="1:10" x14ac:dyDescent="0.2">
      <c r="A137" s="31" t="s">
        <v>677</v>
      </c>
      <c r="B137" s="32">
        <v>1800</v>
      </c>
      <c r="C137" s="32">
        <v>0.16473699999999999</v>
      </c>
      <c r="D137" s="32">
        <v>0.35315800000000003</v>
      </c>
      <c r="E137" s="32">
        <v>0.48210500000000001</v>
      </c>
      <c r="F137" s="32" t="s">
        <v>678</v>
      </c>
      <c r="G137" s="32">
        <v>2</v>
      </c>
      <c r="H137" s="32" t="s">
        <v>554</v>
      </c>
      <c r="I137" s="32">
        <v>-338949.48317806562</v>
      </c>
      <c r="J137" s="33"/>
    </row>
    <row r="138" spans="1:10" x14ac:dyDescent="0.2">
      <c r="A138" s="28" t="s">
        <v>677</v>
      </c>
      <c r="B138" s="29">
        <v>1800</v>
      </c>
      <c r="C138" s="29">
        <v>0.16473699999999999</v>
      </c>
      <c r="D138" s="29">
        <v>0.31684200000000001</v>
      </c>
      <c r="E138" s="29">
        <v>0.51842100000000002</v>
      </c>
      <c r="F138" s="29" t="s">
        <v>383</v>
      </c>
      <c r="G138" s="29">
        <v>3</v>
      </c>
      <c r="H138" s="29" t="s">
        <v>554</v>
      </c>
      <c r="I138" s="29">
        <v>-339748.68714369892</v>
      </c>
      <c r="J138" s="30"/>
    </row>
    <row r="139" spans="1:10" x14ac:dyDescent="0.2">
      <c r="A139" s="31" t="s">
        <v>677</v>
      </c>
      <c r="B139" s="32">
        <v>1800</v>
      </c>
      <c r="C139" s="32">
        <v>0.16473699999999999</v>
      </c>
      <c r="D139" s="32">
        <v>0.280526</v>
      </c>
      <c r="E139" s="32">
        <v>0.55473700000000004</v>
      </c>
      <c r="F139" s="32" t="s">
        <v>379</v>
      </c>
      <c r="G139" s="32">
        <v>3</v>
      </c>
      <c r="H139" s="32" t="s">
        <v>554</v>
      </c>
      <c r="I139" s="32">
        <v>-326182.93616925011</v>
      </c>
      <c r="J139" s="33"/>
    </row>
    <row r="140" spans="1:10" x14ac:dyDescent="0.2">
      <c r="A140" s="28" t="s">
        <v>677</v>
      </c>
      <c r="B140" s="29">
        <v>1800</v>
      </c>
      <c r="C140" s="29">
        <v>0.16473699999999999</v>
      </c>
      <c r="D140" s="29">
        <v>0.24421100000000001</v>
      </c>
      <c r="E140" s="29">
        <v>0.59105300000000005</v>
      </c>
      <c r="F140" s="29" t="s">
        <v>379</v>
      </c>
      <c r="G140" s="29">
        <v>3</v>
      </c>
      <c r="H140" s="29" t="s">
        <v>554</v>
      </c>
      <c r="I140" s="29">
        <v>-309961.25729114679</v>
      </c>
      <c r="J140" s="30"/>
    </row>
    <row r="141" spans="1:10" x14ac:dyDescent="0.2">
      <c r="A141" s="31" t="s">
        <v>677</v>
      </c>
      <c r="B141" s="32">
        <v>1800</v>
      </c>
      <c r="C141" s="32">
        <v>0.16473699999999999</v>
      </c>
      <c r="D141" s="32">
        <v>0.207895</v>
      </c>
      <c r="E141" s="32">
        <v>0.62736800000000004</v>
      </c>
      <c r="F141" s="32" t="s">
        <v>379</v>
      </c>
      <c r="G141" s="32">
        <v>3</v>
      </c>
      <c r="H141" s="32" t="s">
        <v>554</v>
      </c>
      <c r="I141" s="32">
        <v>-293739.57841304672</v>
      </c>
      <c r="J141" s="33"/>
    </row>
    <row r="142" spans="1:10" x14ac:dyDescent="0.2">
      <c r="A142" s="28" t="s">
        <v>677</v>
      </c>
      <c r="B142" s="29">
        <v>1800</v>
      </c>
      <c r="C142" s="29">
        <v>0.16473699999999999</v>
      </c>
      <c r="D142" s="29">
        <v>0.17157900000000001</v>
      </c>
      <c r="E142" s="29">
        <v>0.66368400000000005</v>
      </c>
      <c r="F142" s="29" t="s">
        <v>379</v>
      </c>
      <c r="G142" s="29">
        <v>3</v>
      </c>
      <c r="H142" s="29" t="s">
        <v>554</v>
      </c>
      <c r="I142" s="29">
        <v>-277517.89953494671</v>
      </c>
      <c r="J142" s="30"/>
    </row>
    <row r="143" spans="1:10" x14ac:dyDescent="0.2">
      <c r="A143" s="31" t="s">
        <v>677</v>
      </c>
      <c r="B143" s="32">
        <v>1800</v>
      </c>
      <c r="C143" s="32">
        <v>0.16473699999999999</v>
      </c>
      <c r="D143" s="32">
        <v>0.13526299999999999</v>
      </c>
      <c r="E143" s="32">
        <v>0.7</v>
      </c>
      <c r="F143" s="32" t="s">
        <v>379</v>
      </c>
      <c r="G143" s="32">
        <v>3</v>
      </c>
      <c r="H143" s="32" t="s">
        <v>554</v>
      </c>
      <c r="I143" s="32">
        <v>-261296.2206568477</v>
      </c>
      <c r="J143" s="33"/>
    </row>
    <row r="144" spans="1:10" x14ac:dyDescent="0.2">
      <c r="A144" s="28" t="s">
        <v>677</v>
      </c>
      <c r="B144" s="29">
        <v>1800</v>
      </c>
      <c r="C144" s="29">
        <v>0.190526</v>
      </c>
      <c r="D144" s="29">
        <v>0.79947400000000002</v>
      </c>
      <c r="E144" s="29">
        <v>0.01</v>
      </c>
      <c r="F144" s="29" t="s">
        <v>678</v>
      </c>
      <c r="G144" s="29">
        <v>2</v>
      </c>
      <c r="H144" s="29" t="s">
        <v>554</v>
      </c>
      <c r="I144" s="29">
        <v>-128284.022579661</v>
      </c>
      <c r="J144" s="30"/>
    </row>
    <row r="145" spans="1:10" x14ac:dyDescent="0.2">
      <c r="A145" s="31" t="s">
        <v>677</v>
      </c>
      <c r="B145" s="32">
        <v>1800</v>
      </c>
      <c r="C145" s="32">
        <v>0.190526</v>
      </c>
      <c r="D145" s="32">
        <v>0.763158</v>
      </c>
      <c r="E145" s="32">
        <v>4.6316000000000003E-2</v>
      </c>
      <c r="F145" s="32" t="s">
        <v>678</v>
      </c>
      <c r="G145" s="32">
        <v>2</v>
      </c>
      <c r="H145" s="32" t="s">
        <v>554</v>
      </c>
      <c r="I145" s="32">
        <v>-145061.0085559026</v>
      </c>
      <c r="J145" s="33"/>
    </row>
    <row r="146" spans="1:10" x14ac:dyDescent="0.2">
      <c r="A146" s="28" t="s">
        <v>677</v>
      </c>
      <c r="B146" s="29">
        <v>1800</v>
      </c>
      <c r="C146" s="29">
        <v>0.190526</v>
      </c>
      <c r="D146" s="29">
        <v>0.72684199999999999</v>
      </c>
      <c r="E146" s="29">
        <v>8.2631999999999997E-2</v>
      </c>
      <c r="F146" s="29" t="s">
        <v>678</v>
      </c>
      <c r="G146" s="29">
        <v>2</v>
      </c>
      <c r="H146" s="29" t="s">
        <v>554</v>
      </c>
      <c r="I146" s="29">
        <v>-161814.71529376419</v>
      </c>
      <c r="J146" s="30"/>
    </row>
    <row r="147" spans="1:10" x14ac:dyDescent="0.2">
      <c r="A147" s="31" t="s">
        <v>677</v>
      </c>
      <c r="B147" s="32">
        <v>1800</v>
      </c>
      <c r="C147" s="32">
        <v>0.190526</v>
      </c>
      <c r="D147" s="32">
        <v>0.69052599999999997</v>
      </c>
      <c r="E147" s="32">
        <v>0.118947</v>
      </c>
      <c r="F147" s="32" t="s">
        <v>678</v>
      </c>
      <c r="G147" s="32">
        <v>2</v>
      </c>
      <c r="H147" s="32" t="s">
        <v>554</v>
      </c>
      <c r="I147" s="32">
        <v>-178540.35595539011</v>
      </c>
      <c r="J147" s="33"/>
    </row>
    <row r="148" spans="1:10" x14ac:dyDescent="0.2">
      <c r="A148" s="28" t="s">
        <v>677</v>
      </c>
      <c r="B148" s="29">
        <v>1800</v>
      </c>
      <c r="C148" s="29">
        <v>0.190526</v>
      </c>
      <c r="D148" s="29">
        <v>0.65421099999999999</v>
      </c>
      <c r="E148" s="29">
        <v>0.15526300000000001</v>
      </c>
      <c r="F148" s="29" t="s">
        <v>678</v>
      </c>
      <c r="G148" s="29">
        <v>2</v>
      </c>
      <c r="H148" s="29" t="s">
        <v>554</v>
      </c>
      <c r="I148" s="29">
        <v>-195231.54021532281</v>
      </c>
      <c r="J148" s="30"/>
    </row>
    <row r="149" spans="1:10" x14ac:dyDescent="0.2">
      <c r="A149" s="31" t="s">
        <v>677</v>
      </c>
      <c r="B149" s="32">
        <v>1800</v>
      </c>
      <c r="C149" s="32">
        <v>0.190526</v>
      </c>
      <c r="D149" s="32">
        <v>0.61789499999999997</v>
      </c>
      <c r="E149" s="32">
        <v>0.191579</v>
      </c>
      <c r="F149" s="32" t="s">
        <v>678</v>
      </c>
      <c r="G149" s="32">
        <v>2</v>
      </c>
      <c r="H149" s="32" t="s">
        <v>554</v>
      </c>
      <c r="I149" s="32">
        <v>-211879.4940985243</v>
      </c>
      <c r="J149" s="33"/>
    </row>
    <row r="150" spans="1:10" x14ac:dyDescent="0.2">
      <c r="A150" s="28" t="s">
        <v>677</v>
      </c>
      <c r="B150" s="29">
        <v>1800</v>
      </c>
      <c r="C150" s="29">
        <v>0.190526</v>
      </c>
      <c r="D150" s="29">
        <v>0.58157899999999996</v>
      </c>
      <c r="E150" s="29">
        <v>0.22789499999999999</v>
      </c>
      <c r="F150" s="29" t="s">
        <v>678</v>
      </c>
      <c r="G150" s="29">
        <v>2</v>
      </c>
      <c r="H150" s="29" t="s">
        <v>554</v>
      </c>
      <c r="I150" s="29">
        <v>-228471.75934140271</v>
      </c>
      <c r="J150" s="30"/>
    </row>
    <row r="151" spans="1:10" x14ac:dyDescent="0.2">
      <c r="A151" s="31" t="s">
        <v>677</v>
      </c>
      <c r="B151" s="32">
        <v>1800</v>
      </c>
      <c r="C151" s="32">
        <v>0.190526</v>
      </c>
      <c r="D151" s="32">
        <v>0.54526300000000005</v>
      </c>
      <c r="E151" s="32">
        <v>0.26421099999999997</v>
      </c>
      <c r="F151" s="32" t="s">
        <v>678</v>
      </c>
      <c r="G151" s="32">
        <v>2</v>
      </c>
      <c r="H151" s="32" t="s">
        <v>554</v>
      </c>
      <c r="I151" s="32">
        <v>-244989.9102832872</v>
      </c>
      <c r="J151" s="33"/>
    </row>
    <row r="152" spans="1:10" x14ac:dyDescent="0.2">
      <c r="A152" s="28" t="s">
        <v>677</v>
      </c>
      <c r="B152" s="29">
        <v>1800</v>
      </c>
      <c r="C152" s="29">
        <v>0.190526</v>
      </c>
      <c r="D152" s="29">
        <v>0.50894700000000004</v>
      </c>
      <c r="E152" s="29">
        <v>0.30052600000000002</v>
      </c>
      <c r="F152" s="29" t="s">
        <v>678</v>
      </c>
      <c r="G152" s="29">
        <v>2</v>
      </c>
      <c r="H152" s="29" t="s">
        <v>554</v>
      </c>
      <c r="I152" s="29">
        <v>-261405.2878606903</v>
      </c>
      <c r="J152" s="30"/>
    </row>
    <row r="153" spans="1:10" x14ac:dyDescent="0.2">
      <c r="A153" s="31" t="s">
        <v>677</v>
      </c>
      <c r="B153" s="32">
        <v>1800</v>
      </c>
      <c r="C153" s="32">
        <v>0.190526</v>
      </c>
      <c r="D153" s="32">
        <v>0.472632</v>
      </c>
      <c r="E153" s="32">
        <v>0.33684199999999997</v>
      </c>
      <c r="F153" s="32" t="s">
        <v>678</v>
      </c>
      <c r="G153" s="32">
        <v>2</v>
      </c>
      <c r="H153" s="32" t="s">
        <v>554</v>
      </c>
      <c r="I153" s="32">
        <v>-277670.38781138213</v>
      </c>
      <c r="J153" s="33"/>
    </row>
    <row r="154" spans="1:10" x14ac:dyDescent="0.2">
      <c r="A154" s="28" t="s">
        <v>677</v>
      </c>
      <c r="B154" s="29">
        <v>1800</v>
      </c>
      <c r="C154" s="29">
        <v>0.190526</v>
      </c>
      <c r="D154" s="29">
        <v>0.43631599999999998</v>
      </c>
      <c r="E154" s="29">
        <v>0.37315799999999999</v>
      </c>
      <c r="F154" s="29" t="s">
        <v>678</v>
      </c>
      <c r="G154" s="29">
        <v>2</v>
      </c>
      <c r="H154" s="29" t="s">
        <v>554</v>
      </c>
      <c r="I154" s="29">
        <v>-293699.67326855421</v>
      </c>
      <c r="J154" s="30"/>
    </row>
    <row r="155" spans="1:10" x14ac:dyDescent="0.2">
      <c r="A155" s="31" t="s">
        <v>677</v>
      </c>
      <c r="B155" s="32">
        <v>1800</v>
      </c>
      <c r="C155" s="32">
        <v>0.190526</v>
      </c>
      <c r="D155" s="32">
        <v>0.4</v>
      </c>
      <c r="E155" s="32">
        <v>0.409474</v>
      </c>
      <c r="F155" s="32" t="s">
        <v>678</v>
      </c>
      <c r="G155" s="32">
        <v>2</v>
      </c>
      <c r="H155" s="32" t="s">
        <v>554</v>
      </c>
      <c r="I155" s="32">
        <v>-309320.78612138948</v>
      </c>
      <c r="J155" s="33"/>
    </row>
    <row r="156" spans="1:10" x14ac:dyDescent="0.2">
      <c r="A156" s="28" t="s">
        <v>677</v>
      </c>
      <c r="B156" s="29">
        <v>1800</v>
      </c>
      <c r="C156" s="29">
        <v>0.190526</v>
      </c>
      <c r="D156" s="29">
        <v>0.36368400000000001</v>
      </c>
      <c r="E156" s="29">
        <v>0.44578899999999999</v>
      </c>
      <c r="F156" s="29" t="s">
        <v>678</v>
      </c>
      <c r="G156" s="29">
        <v>2</v>
      </c>
      <c r="H156" s="29" t="s">
        <v>554</v>
      </c>
      <c r="I156" s="29">
        <v>-324123.72934008099</v>
      </c>
      <c r="J156" s="30"/>
    </row>
    <row r="157" spans="1:10" x14ac:dyDescent="0.2">
      <c r="A157" s="31" t="s">
        <v>677</v>
      </c>
      <c r="B157" s="32">
        <v>1800</v>
      </c>
      <c r="C157" s="32">
        <v>0.190526</v>
      </c>
      <c r="D157" s="32">
        <v>0.32736799999999999</v>
      </c>
      <c r="E157" s="32">
        <v>0.48210500000000001</v>
      </c>
      <c r="F157" s="32" t="s">
        <v>678</v>
      </c>
      <c r="G157" s="32">
        <v>2</v>
      </c>
      <c r="H157" s="32" t="s">
        <v>554</v>
      </c>
      <c r="I157" s="32">
        <v>-336730.39474949159</v>
      </c>
      <c r="J157" s="33"/>
    </row>
    <row r="158" spans="1:10" x14ac:dyDescent="0.2">
      <c r="A158" s="28" t="s">
        <v>677</v>
      </c>
      <c r="B158" s="29">
        <v>1800</v>
      </c>
      <c r="C158" s="29">
        <v>0.190526</v>
      </c>
      <c r="D158" s="29">
        <v>0.29105300000000001</v>
      </c>
      <c r="E158" s="29">
        <v>0.51842100000000002</v>
      </c>
      <c r="F158" s="29" t="s">
        <v>383</v>
      </c>
      <c r="G158" s="29">
        <v>3</v>
      </c>
      <c r="H158" s="29" t="s">
        <v>554</v>
      </c>
      <c r="I158" s="29">
        <v>-327894.04683057987</v>
      </c>
      <c r="J158" s="30"/>
    </row>
    <row r="159" spans="1:10" x14ac:dyDescent="0.2">
      <c r="A159" s="31" t="s">
        <v>677</v>
      </c>
      <c r="B159" s="32">
        <v>1800</v>
      </c>
      <c r="C159" s="32">
        <v>0.190526</v>
      </c>
      <c r="D159" s="32">
        <v>0.25473699999999999</v>
      </c>
      <c r="E159" s="32">
        <v>0.55473700000000004</v>
      </c>
      <c r="F159" s="32" t="s">
        <v>379</v>
      </c>
      <c r="G159" s="32">
        <v>3</v>
      </c>
      <c r="H159" s="32" t="s">
        <v>554</v>
      </c>
      <c r="I159" s="32">
        <v>-312861.27712604852</v>
      </c>
      <c r="J159" s="33"/>
    </row>
    <row r="160" spans="1:10" x14ac:dyDescent="0.2">
      <c r="A160" s="28" t="s">
        <v>677</v>
      </c>
      <c r="B160" s="29">
        <v>1800</v>
      </c>
      <c r="C160" s="29">
        <v>0.190526</v>
      </c>
      <c r="D160" s="29">
        <v>0.218421</v>
      </c>
      <c r="E160" s="29">
        <v>0.59105300000000005</v>
      </c>
      <c r="F160" s="29" t="s">
        <v>379</v>
      </c>
      <c r="G160" s="29">
        <v>3</v>
      </c>
      <c r="H160" s="29" t="s">
        <v>554</v>
      </c>
      <c r="I160" s="29">
        <v>-296639.5982479456</v>
      </c>
      <c r="J160" s="30"/>
    </row>
    <row r="161" spans="1:10" x14ac:dyDescent="0.2">
      <c r="A161" s="31" t="s">
        <v>677</v>
      </c>
      <c r="B161" s="32">
        <v>1800</v>
      </c>
      <c r="C161" s="32">
        <v>0.190526</v>
      </c>
      <c r="D161" s="32">
        <v>0.18210499999999999</v>
      </c>
      <c r="E161" s="32">
        <v>0.62736800000000004</v>
      </c>
      <c r="F161" s="32" t="s">
        <v>379</v>
      </c>
      <c r="G161" s="32">
        <v>3</v>
      </c>
      <c r="H161" s="32" t="s">
        <v>554</v>
      </c>
      <c r="I161" s="32">
        <v>-280417.91936984757</v>
      </c>
      <c r="J161" s="33"/>
    </row>
    <row r="162" spans="1:10" x14ac:dyDescent="0.2">
      <c r="A162" s="28" t="s">
        <v>677</v>
      </c>
      <c r="B162" s="29">
        <v>1800</v>
      </c>
      <c r="C162" s="29">
        <v>0.190526</v>
      </c>
      <c r="D162" s="29">
        <v>0.145789</v>
      </c>
      <c r="E162" s="29">
        <v>0.66368400000000005</v>
      </c>
      <c r="F162" s="29" t="s">
        <v>379</v>
      </c>
      <c r="G162" s="29">
        <v>3</v>
      </c>
      <c r="H162" s="29" t="s">
        <v>554</v>
      </c>
      <c r="I162" s="29">
        <v>-264196.24049174809</v>
      </c>
      <c r="J162" s="30"/>
    </row>
    <row r="163" spans="1:10" x14ac:dyDescent="0.2">
      <c r="A163" s="31" t="s">
        <v>677</v>
      </c>
      <c r="B163" s="32">
        <v>1800</v>
      </c>
      <c r="C163" s="32">
        <v>0.190526</v>
      </c>
      <c r="D163" s="32">
        <v>0.109474</v>
      </c>
      <c r="E163" s="32">
        <v>0.7</v>
      </c>
      <c r="F163" s="32" t="s">
        <v>390</v>
      </c>
      <c r="G163" s="32">
        <v>2</v>
      </c>
      <c r="H163" s="32" t="s">
        <v>706</v>
      </c>
      <c r="I163" s="32">
        <v>-247967.96838531151</v>
      </c>
      <c r="J163" s="33"/>
    </row>
    <row r="164" spans="1:10" x14ac:dyDescent="0.2">
      <c r="A164" s="28" t="s">
        <v>677</v>
      </c>
      <c r="B164" s="29">
        <v>1800</v>
      </c>
      <c r="C164" s="29">
        <v>0.21631600000000001</v>
      </c>
      <c r="D164" s="29">
        <v>0.77368400000000004</v>
      </c>
      <c r="E164" s="29">
        <v>0.01</v>
      </c>
      <c r="F164" s="29" t="s">
        <v>678</v>
      </c>
      <c r="G164" s="29">
        <v>2</v>
      </c>
      <c r="H164" s="29" t="s">
        <v>554</v>
      </c>
      <c r="I164" s="29">
        <v>-129585.187427674</v>
      </c>
      <c r="J164" s="30"/>
    </row>
    <row r="165" spans="1:10" x14ac:dyDescent="0.2">
      <c r="A165" s="31" t="s">
        <v>677</v>
      </c>
      <c r="B165" s="32">
        <v>1800</v>
      </c>
      <c r="C165" s="32">
        <v>0.21631600000000001</v>
      </c>
      <c r="D165" s="32">
        <v>0.73736800000000002</v>
      </c>
      <c r="E165" s="32">
        <v>4.6316000000000003E-2</v>
      </c>
      <c r="F165" s="32" t="s">
        <v>678</v>
      </c>
      <c r="G165" s="32">
        <v>2</v>
      </c>
      <c r="H165" s="32" t="s">
        <v>554</v>
      </c>
      <c r="I165" s="32">
        <v>-146314.6342563314</v>
      </c>
      <c r="J165" s="33"/>
    </row>
    <row r="166" spans="1:10" x14ac:dyDescent="0.2">
      <c r="A166" s="28" t="s">
        <v>677</v>
      </c>
      <c r="B166" s="29">
        <v>1800</v>
      </c>
      <c r="C166" s="29">
        <v>0.21631600000000001</v>
      </c>
      <c r="D166" s="29">
        <v>0.70105300000000004</v>
      </c>
      <c r="E166" s="29">
        <v>8.2631999999999997E-2</v>
      </c>
      <c r="F166" s="29" t="s">
        <v>678</v>
      </c>
      <c r="G166" s="29">
        <v>2</v>
      </c>
      <c r="H166" s="29" t="s">
        <v>554</v>
      </c>
      <c r="I166" s="29">
        <v>-163014.9260670371</v>
      </c>
      <c r="J166" s="30"/>
    </row>
    <row r="167" spans="1:10" x14ac:dyDescent="0.2">
      <c r="A167" s="31" t="s">
        <v>677</v>
      </c>
      <c r="B167" s="32">
        <v>1800</v>
      </c>
      <c r="C167" s="32">
        <v>0.21631600000000001</v>
      </c>
      <c r="D167" s="32">
        <v>0.66473700000000002</v>
      </c>
      <c r="E167" s="32">
        <v>0.118947</v>
      </c>
      <c r="F167" s="32" t="s">
        <v>678</v>
      </c>
      <c r="G167" s="32">
        <v>2</v>
      </c>
      <c r="H167" s="32" t="s">
        <v>554</v>
      </c>
      <c r="I167" s="32">
        <v>-179679.80067941541</v>
      </c>
      <c r="J167" s="33"/>
    </row>
    <row r="168" spans="1:10" x14ac:dyDescent="0.2">
      <c r="A168" s="28" t="s">
        <v>677</v>
      </c>
      <c r="B168" s="29">
        <v>1800</v>
      </c>
      <c r="C168" s="29">
        <v>0.21631600000000001</v>
      </c>
      <c r="D168" s="29">
        <v>0.62842100000000001</v>
      </c>
      <c r="E168" s="29">
        <v>0.15526300000000001</v>
      </c>
      <c r="F168" s="29" t="s">
        <v>678</v>
      </c>
      <c r="G168" s="29">
        <v>2</v>
      </c>
      <c r="H168" s="29" t="s">
        <v>554</v>
      </c>
      <c r="I168" s="29">
        <v>-196300.81771564629</v>
      </c>
      <c r="J168" s="30"/>
    </row>
    <row r="169" spans="1:10" x14ac:dyDescent="0.2">
      <c r="A169" s="31" t="s">
        <v>677</v>
      </c>
      <c r="B169" s="32">
        <v>1800</v>
      </c>
      <c r="C169" s="32">
        <v>0.21631600000000001</v>
      </c>
      <c r="D169" s="32">
        <v>0.59210499999999999</v>
      </c>
      <c r="E169" s="32">
        <v>0.191579</v>
      </c>
      <c r="F169" s="32" t="s">
        <v>678</v>
      </c>
      <c r="G169" s="32">
        <v>2</v>
      </c>
      <c r="H169" s="32" t="s">
        <v>554</v>
      </c>
      <c r="I169" s="32">
        <v>-212866.26402423051</v>
      </c>
      <c r="J169" s="33"/>
    </row>
    <row r="170" spans="1:10" x14ac:dyDescent="0.2">
      <c r="A170" s="28" t="s">
        <v>677</v>
      </c>
      <c r="B170" s="29">
        <v>1800</v>
      </c>
      <c r="C170" s="29">
        <v>0.21631600000000001</v>
      </c>
      <c r="D170" s="29">
        <v>0.55578899999999998</v>
      </c>
      <c r="E170" s="29">
        <v>0.22789499999999999</v>
      </c>
      <c r="F170" s="29" t="s">
        <v>678</v>
      </c>
      <c r="G170" s="29">
        <v>2</v>
      </c>
      <c r="H170" s="29" t="s">
        <v>554</v>
      </c>
      <c r="I170" s="29">
        <v>-229359.3079893578</v>
      </c>
      <c r="J170" s="30"/>
    </row>
    <row r="171" spans="1:10" x14ac:dyDescent="0.2">
      <c r="A171" s="31" t="s">
        <v>677</v>
      </c>
      <c r="B171" s="32">
        <v>1800</v>
      </c>
      <c r="C171" s="32">
        <v>0.21631600000000001</v>
      </c>
      <c r="D171" s="32">
        <v>0.51947399999999999</v>
      </c>
      <c r="E171" s="32">
        <v>0.26421099999999997</v>
      </c>
      <c r="F171" s="32" t="s">
        <v>678</v>
      </c>
      <c r="G171" s="32">
        <v>2</v>
      </c>
      <c r="H171" s="32" t="s">
        <v>554</v>
      </c>
      <c r="I171" s="32">
        <v>-245754.71867784139</v>
      </c>
      <c r="J171" s="33"/>
    </row>
    <row r="172" spans="1:10" x14ac:dyDescent="0.2">
      <c r="A172" s="28" t="s">
        <v>677</v>
      </c>
      <c r="B172" s="29">
        <v>1800</v>
      </c>
      <c r="C172" s="29">
        <v>0.21631600000000001</v>
      </c>
      <c r="D172" s="29">
        <v>0.48315799999999998</v>
      </c>
      <c r="E172" s="29">
        <v>0.30052600000000002</v>
      </c>
      <c r="F172" s="29" t="s">
        <v>678</v>
      </c>
      <c r="G172" s="29">
        <v>2</v>
      </c>
      <c r="H172" s="29" t="s">
        <v>554</v>
      </c>
      <c r="I172" s="29">
        <v>-262012.64816540229</v>
      </c>
      <c r="J172" s="30"/>
    </row>
    <row r="173" spans="1:10" x14ac:dyDescent="0.2">
      <c r="A173" s="31" t="s">
        <v>677</v>
      </c>
      <c r="B173" s="32">
        <v>1800</v>
      </c>
      <c r="C173" s="32">
        <v>0.21631600000000001</v>
      </c>
      <c r="D173" s="32">
        <v>0.44684200000000002</v>
      </c>
      <c r="E173" s="32">
        <v>0.33684199999999997</v>
      </c>
      <c r="F173" s="32" t="s">
        <v>678</v>
      </c>
      <c r="G173" s="32">
        <v>2</v>
      </c>
      <c r="H173" s="32" t="s">
        <v>554</v>
      </c>
      <c r="I173" s="32">
        <v>-278065.87065839942</v>
      </c>
      <c r="J173" s="33"/>
    </row>
    <row r="174" spans="1:10" x14ac:dyDescent="0.2">
      <c r="A174" s="28" t="s">
        <v>677</v>
      </c>
      <c r="B174" s="29">
        <v>1800</v>
      </c>
      <c r="C174" s="29">
        <v>0.21631600000000001</v>
      </c>
      <c r="D174" s="29">
        <v>0.410526</v>
      </c>
      <c r="E174" s="29">
        <v>0.37315799999999999</v>
      </c>
      <c r="F174" s="29" t="s">
        <v>678</v>
      </c>
      <c r="G174" s="29">
        <v>2</v>
      </c>
      <c r="H174" s="29" t="s">
        <v>554</v>
      </c>
      <c r="I174" s="29">
        <v>-293790.75204815838</v>
      </c>
      <c r="J174" s="30"/>
    </row>
    <row r="175" spans="1:10" x14ac:dyDescent="0.2">
      <c r="A175" s="31" t="s">
        <v>677</v>
      </c>
      <c r="B175" s="32">
        <v>1800</v>
      </c>
      <c r="C175" s="32">
        <v>0.21631600000000001</v>
      </c>
      <c r="D175" s="32">
        <v>0.37421100000000002</v>
      </c>
      <c r="E175" s="32">
        <v>0.409474</v>
      </c>
      <c r="F175" s="32" t="s">
        <v>678</v>
      </c>
      <c r="G175" s="32">
        <v>2</v>
      </c>
      <c r="H175" s="32" t="s">
        <v>554</v>
      </c>
      <c r="I175" s="32">
        <v>-308931.09497346828</v>
      </c>
      <c r="J175" s="33"/>
    </row>
    <row r="176" spans="1:10" x14ac:dyDescent="0.2">
      <c r="A176" s="28" t="s">
        <v>677</v>
      </c>
      <c r="B176" s="29">
        <v>1800</v>
      </c>
      <c r="C176" s="29">
        <v>0.21631600000000001</v>
      </c>
      <c r="D176" s="29">
        <v>0.337895</v>
      </c>
      <c r="E176" s="29">
        <v>0.44578899999999999</v>
      </c>
      <c r="F176" s="29" t="s">
        <v>678</v>
      </c>
      <c r="G176" s="29">
        <v>2</v>
      </c>
      <c r="H176" s="29" t="s">
        <v>554</v>
      </c>
      <c r="I176" s="29">
        <v>-322845.02118351759</v>
      </c>
      <c r="J176" s="30"/>
    </row>
    <row r="177" spans="1:10" x14ac:dyDescent="0.2">
      <c r="A177" s="31" t="s">
        <v>677</v>
      </c>
      <c r="B177" s="32">
        <v>1800</v>
      </c>
      <c r="C177" s="32">
        <v>0.21631600000000001</v>
      </c>
      <c r="D177" s="32">
        <v>0.30157899999999999</v>
      </c>
      <c r="E177" s="32">
        <v>0.48210500000000001</v>
      </c>
      <c r="F177" s="32" t="s">
        <v>383</v>
      </c>
      <c r="G177" s="32">
        <v>3</v>
      </c>
      <c r="H177" s="32" t="s">
        <v>554</v>
      </c>
      <c r="I177" s="32">
        <v>-326907.18207024108</v>
      </c>
      <c r="J177" s="33"/>
    </row>
    <row r="178" spans="1:10" x14ac:dyDescent="0.2">
      <c r="A178" s="28" t="s">
        <v>677</v>
      </c>
      <c r="B178" s="29">
        <v>1800</v>
      </c>
      <c r="C178" s="29">
        <v>0.21631600000000001</v>
      </c>
      <c r="D178" s="29">
        <v>0.26526300000000003</v>
      </c>
      <c r="E178" s="29">
        <v>0.51842100000000002</v>
      </c>
      <c r="F178" s="29" t="s">
        <v>707</v>
      </c>
      <c r="G178" s="29">
        <v>2</v>
      </c>
      <c r="H178" s="29" t="s">
        <v>554</v>
      </c>
      <c r="I178" s="29">
        <v>-315737.36409428238</v>
      </c>
      <c r="J178" s="30"/>
    </row>
    <row r="179" spans="1:10" x14ac:dyDescent="0.2">
      <c r="A179" s="31" t="s">
        <v>677</v>
      </c>
      <c r="B179" s="32">
        <v>1800</v>
      </c>
      <c r="C179" s="32">
        <v>0.21631600000000001</v>
      </c>
      <c r="D179" s="32">
        <v>0.22894700000000001</v>
      </c>
      <c r="E179" s="32">
        <v>0.55473700000000004</v>
      </c>
      <c r="F179" s="32" t="s">
        <v>379</v>
      </c>
      <c r="G179" s="32">
        <v>3</v>
      </c>
      <c r="H179" s="32" t="s">
        <v>554</v>
      </c>
      <c r="I179" s="32">
        <v>-299539.61808284692</v>
      </c>
      <c r="J179" s="33"/>
    </row>
    <row r="180" spans="1:10" x14ac:dyDescent="0.2">
      <c r="A180" s="28" t="s">
        <v>677</v>
      </c>
      <c r="B180" s="29">
        <v>1800</v>
      </c>
      <c r="C180" s="29">
        <v>0.21631600000000001</v>
      </c>
      <c r="D180" s="29">
        <v>0.192632</v>
      </c>
      <c r="E180" s="29">
        <v>0.59105300000000005</v>
      </c>
      <c r="F180" s="29" t="s">
        <v>379</v>
      </c>
      <c r="G180" s="29">
        <v>3</v>
      </c>
      <c r="H180" s="29" t="s">
        <v>554</v>
      </c>
      <c r="I180" s="29">
        <v>-283317.93920474732</v>
      </c>
      <c r="J180" s="30"/>
    </row>
    <row r="181" spans="1:10" x14ac:dyDescent="0.2">
      <c r="A181" s="31" t="s">
        <v>677</v>
      </c>
      <c r="B181" s="32">
        <v>1800</v>
      </c>
      <c r="C181" s="32">
        <v>0.21631600000000001</v>
      </c>
      <c r="D181" s="32">
        <v>0.15631600000000001</v>
      </c>
      <c r="E181" s="32">
        <v>0.62736800000000004</v>
      </c>
      <c r="F181" s="32" t="s">
        <v>379</v>
      </c>
      <c r="G181" s="32">
        <v>3</v>
      </c>
      <c r="H181" s="32" t="s">
        <v>554</v>
      </c>
      <c r="I181" s="32">
        <v>-267096.26032664918</v>
      </c>
      <c r="J181" s="33"/>
    </row>
    <row r="182" spans="1:10" x14ac:dyDescent="0.2">
      <c r="A182" s="28" t="s">
        <v>677</v>
      </c>
      <c r="B182" s="29">
        <v>1800</v>
      </c>
      <c r="C182" s="29">
        <v>0.21631600000000001</v>
      </c>
      <c r="D182" s="29">
        <v>0.12</v>
      </c>
      <c r="E182" s="29">
        <v>0.66368400000000005</v>
      </c>
      <c r="F182" s="29" t="s">
        <v>390</v>
      </c>
      <c r="G182" s="29">
        <v>2</v>
      </c>
      <c r="H182" s="29" t="s">
        <v>706</v>
      </c>
      <c r="I182" s="29">
        <v>-250861.60181293479</v>
      </c>
      <c r="J182" s="30"/>
    </row>
    <row r="183" spans="1:10" x14ac:dyDescent="0.2">
      <c r="A183" s="31" t="s">
        <v>677</v>
      </c>
      <c r="B183" s="32">
        <v>1800</v>
      </c>
      <c r="C183" s="32">
        <v>0.21631600000000001</v>
      </c>
      <c r="D183" s="32">
        <v>8.3683999999999995E-2</v>
      </c>
      <c r="E183" s="32">
        <v>0.7</v>
      </c>
      <c r="F183" s="32" t="s">
        <v>390</v>
      </c>
      <c r="G183" s="32">
        <v>2</v>
      </c>
      <c r="H183" s="32" t="s">
        <v>706</v>
      </c>
      <c r="I183" s="32">
        <v>-234510.86230758819</v>
      </c>
      <c r="J183" s="33"/>
    </row>
    <row r="184" spans="1:10" x14ac:dyDescent="0.2">
      <c r="A184" s="28" t="s">
        <v>677</v>
      </c>
      <c r="B184" s="29">
        <v>1800</v>
      </c>
      <c r="C184" s="29">
        <v>0.24210499999999999</v>
      </c>
      <c r="D184" s="29">
        <v>0.74789499999999998</v>
      </c>
      <c r="E184" s="29">
        <v>0.01</v>
      </c>
      <c r="F184" s="29" t="s">
        <v>678</v>
      </c>
      <c r="G184" s="29">
        <v>2</v>
      </c>
      <c r="H184" s="29" t="s">
        <v>554</v>
      </c>
      <c r="I184" s="29">
        <v>-130795.0441331523</v>
      </c>
      <c r="J184" s="30"/>
    </row>
    <row r="185" spans="1:10" x14ac:dyDescent="0.2">
      <c r="A185" s="31" t="s">
        <v>677</v>
      </c>
      <c r="B185" s="32">
        <v>1800</v>
      </c>
      <c r="C185" s="32">
        <v>0.24210499999999999</v>
      </c>
      <c r="D185" s="32">
        <v>0.71157899999999996</v>
      </c>
      <c r="E185" s="32">
        <v>4.6316000000000003E-2</v>
      </c>
      <c r="F185" s="32" t="s">
        <v>678</v>
      </c>
      <c r="G185" s="32">
        <v>2</v>
      </c>
      <c r="H185" s="32" t="s">
        <v>554</v>
      </c>
      <c r="I185" s="32">
        <v>-147472.21038027731</v>
      </c>
      <c r="J185" s="33"/>
    </row>
    <row r="186" spans="1:10" x14ac:dyDescent="0.2">
      <c r="A186" s="28" t="s">
        <v>677</v>
      </c>
      <c r="B186" s="29">
        <v>1800</v>
      </c>
      <c r="C186" s="29">
        <v>0.24210499999999999</v>
      </c>
      <c r="D186" s="29">
        <v>0.67526299999999995</v>
      </c>
      <c r="E186" s="29">
        <v>8.2631999999999997E-2</v>
      </c>
      <c r="F186" s="29" t="s">
        <v>678</v>
      </c>
      <c r="G186" s="29">
        <v>2</v>
      </c>
      <c r="H186" s="29" t="s">
        <v>554</v>
      </c>
      <c r="I186" s="29">
        <v>-164113.34667183939</v>
      </c>
      <c r="J186" s="30"/>
    </row>
    <row r="187" spans="1:10" x14ac:dyDescent="0.2">
      <c r="A187" s="31" t="s">
        <v>677</v>
      </c>
      <c r="B187" s="32">
        <v>1800</v>
      </c>
      <c r="C187" s="32">
        <v>0.24210499999999999</v>
      </c>
      <c r="D187" s="32">
        <v>0.63894700000000004</v>
      </c>
      <c r="E187" s="32">
        <v>0.118947</v>
      </c>
      <c r="F187" s="32" t="s">
        <v>678</v>
      </c>
      <c r="G187" s="32">
        <v>2</v>
      </c>
      <c r="H187" s="32" t="s">
        <v>554</v>
      </c>
      <c r="I187" s="32">
        <v>-180710.38929517011</v>
      </c>
      <c r="J187" s="33"/>
    </row>
    <row r="188" spans="1:10" x14ac:dyDescent="0.2">
      <c r="A188" s="28" t="s">
        <v>677</v>
      </c>
      <c r="B188" s="29">
        <v>1800</v>
      </c>
      <c r="C188" s="29">
        <v>0.24210499999999999</v>
      </c>
      <c r="D188" s="29">
        <v>0.60263199999999995</v>
      </c>
      <c r="E188" s="29">
        <v>0.15526300000000001</v>
      </c>
      <c r="F188" s="29" t="s">
        <v>678</v>
      </c>
      <c r="G188" s="29">
        <v>2</v>
      </c>
      <c r="H188" s="29" t="s">
        <v>554</v>
      </c>
      <c r="I188" s="29">
        <v>-197252.3719132948</v>
      </c>
      <c r="J188" s="30"/>
    </row>
    <row r="189" spans="1:10" x14ac:dyDescent="0.2">
      <c r="A189" s="31" t="s">
        <v>677</v>
      </c>
      <c r="B189" s="32">
        <v>1800</v>
      </c>
      <c r="C189" s="32">
        <v>0.24210499999999999</v>
      </c>
      <c r="D189" s="32">
        <v>0.56631600000000004</v>
      </c>
      <c r="E189" s="32">
        <v>0.191579</v>
      </c>
      <c r="F189" s="32" t="s">
        <v>678</v>
      </c>
      <c r="G189" s="32">
        <v>2</v>
      </c>
      <c r="H189" s="32" t="s">
        <v>554</v>
      </c>
      <c r="I189" s="32">
        <v>-213723.92432087951</v>
      </c>
      <c r="J189" s="33"/>
    </row>
    <row r="190" spans="1:10" x14ac:dyDescent="0.2">
      <c r="A190" s="28" t="s">
        <v>677</v>
      </c>
      <c r="B190" s="29">
        <v>1800</v>
      </c>
      <c r="C190" s="29">
        <v>0.24210499999999999</v>
      </c>
      <c r="D190" s="29">
        <v>0.53</v>
      </c>
      <c r="E190" s="29">
        <v>0.22789499999999999</v>
      </c>
      <c r="F190" s="29" t="s">
        <v>678</v>
      </c>
      <c r="G190" s="29">
        <v>2</v>
      </c>
      <c r="H190" s="29" t="s">
        <v>554</v>
      </c>
      <c r="I190" s="29">
        <v>-230102.71476855429</v>
      </c>
      <c r="J190" s="30"/>
    </row>
    <row r="191" spans="1:10" x14ac:dyDescent="0.2">
      <c r="A191" s="31" t="s">
        <v>677</v>
      </c>
      <c r="B191" s="32">
        <v>1800</v>
      </c>
      <c r="C191" s="32">
        <v>0.24210499999999999</v>
      </c>
      <c r="D191" s="32">
        <v>0.49368400000000001</v>
      </c>
      <c r="E191" s="32">
        <v>0.26421099999999997</v>
      </c>
      <c r="F191" s="32" t="s">
        <v>678</v>
      </c>
      <c r="G191" s="32">
        <v>2</v>
      </c>
      <c r="H191" s="32" t="s">
        <v>554</v>
      </c>
      <c r="I191" s="32">
        <v>-246354.85072394609</v>
      </c>
      <c r="J191" s="33"/>
    </row>
    <row r="192" spans="1:10" x14ac:dyDescent="0.2">
      <c r="A192" s="28" t="s">
        <v>677</v>
      </c>
      <c r="B192" s="29">
        <v>1800</v>
      </c>
      <c r="C192" s="29">
        <v>0.24210499999999999</v>
      </c>
      <c r="D192" s="29">
        <v>0.457368</v>
      </c>
      <c r="E192" s="29">
        <v>0.30052600000000002</v>
      </c>
      <c r="F192" s="29" t="s">
        <v>678</v>
      </c>
      <c r="G192" s="29">
        <v>2</v>
      </c>
      <c r="H192" s="29" t="s">
        <v>554</v>
      </c>
      <c r="I192" s="29">
        <v>-262426.04553398641</v>
      </c>
      <c r="J192" s="30"/>
    </row>
    <row r="193" spans="1:10" x14ac:dyDescent="0.2">
      <c r="A193" s="31" t="s">
        <v>677</v>
      </c>
      <c r="B193" s="32">
        <v>1800</v>
      </c>
      <c r="C193" s="32">
        <v>0.24210499999999999</v>
      </c>
      <c r="D193" s="32">
        <v>0.42105300000000001</v>
      </c>
      <c r="E193" s="32">
        <v>0.33684199999999997</v>
      </c>
      <c r="F193" s="32" t="s">
        <v>678</v>
      </c>
      <c r="G193" s="32">
        <v>2</v>
      </c>
      <c r="H193" s="32" t="s">
        <v>554</v>
      </c>
      <c r="I193" s="32">
        <v>-278223.18848965288</v>
      </c>
      <c r="J193" s="33"/>
    </row>
    <row r="194" spans="1:10" x14ac:dyDescent="0.2">
      <c r="A194" s="28" t="s">
        <v>677</v>
      </c>
      <c r="B194" s="29">
        <v>1800</v>
      </c>
      <c r="C194" s="29">
        <v>0.24210499999999999</v>
      </c>
      <c r="D194" s="29">
        <v>0.384737</v>
      </c>
      <c r="E194" s="29">
        <v>0.37315799999999999</v>
      </c>
      <c r="F194" s="29" t="s">
        <v>678</v>
      </c>
      <c r="G194" s="29">
        <v>2</v>
      </c>
      <c r="H194" s="29" t="s">
        <v>554</v>
      </c>
      <c r="I194" s="29">
        <v>-293571.43957180652</v>
      </c>
      <c r="J194" s="30"/>
    </row>
    <row r="195" spans="1:10" x14ac:dyDescent="0.2">
      <c r="A195" s="31" t="s">
        <v>677</v>
      </c>
      <c r="B195" s="32">
        <v>1800</v>
      </c>
      <c r="C195" s="32">
        <v>0.24210499999999999</v>
      </c>
      <c r="D195" s="32">
        <v>0.34842099999999998</v>
      </c>
      <c r="E195" s="32">
        <v>0.409474</v>
      </c>
      <c r="F195" s="32" t="s">
        <v>678</v>
      </c>
      <c r="G195" s="32">
        <v>2</v>
      </c>
      <c r="H195" s="32" t="s">
        <v>554</v>
      </c>
      <c r="I195" s="32">
        <v>-308096.78166333481</v>
      </c>
      <c r="J195" s="33"/>
    </row>
    <row r="196" spans="1:10" x14ac:dyDescent="0.2">
      <c r="A196" s="28" t="s">
        <v>677</v>
      </c>
      <c r="B196" s="29">
        <v>1800</v>
      </c>
      <c r="C196" s="29">
        <v>0.24210499999999999</v>
      </c>
      <c r="D196" s="29">
        <v>0.31210500000000002</v>
      </c>
      <c r="E196" s="29">
        <v>0.44578899999999999</v>
      </c>
      <c r="F196" s="29" t="s">
        <v>678</v>
      </c>
      <c r="G196" s="29">
        <v>2</v>
      </c>
      <c r="H196" s="29" t="s">
        <v>554</v>
      </c>
      <c r="I196" s="29">
        <v>-320765.80749975971</v>
      </c>
      <c r="J196" s="30"/>
    </row>
    <row r="197" spans="1:10" x14ac:dyDescent="0.2">
      <c r="A197" s="31" t="s">
        <v>677</v>
      </c>
      <c r="B197" s="32">
        <v>1800</v>
      </c>
      <c r="C197" s="32">
        <v>0.24210499999999999</v>
      </c>
      <c r="D197" s="32">
        <v>0.27578900000000001</v>
      </c>
      <c r="E197" s="32">
        <v>0.48210500000000001</v>
      </c>
      <c r="F197" s="32" t="s">
        <v>383</v>
      </c>
      <c r="G197" s="32">
        <v>3</v>
      </c>
      <c r="H197" s="32" t="s">
        <v>554</v>
      </c>
      <c r="I197" s="32">
        <v>-315052.54175712197</v>
      </c>
      <c r="J197" s="33"/>
    </row>
    <row r="198" spans="1:10" x14ac:dyDescent="0.2">
      <c r="A198" s="28" t="s">
        <v>677</v>
      </c>
      <c r="B198" s="29">
        <v>1800</v>
      </c>
      <c r="C198" s="29">
        <v>0.24210499999999999</v>
      </c>
      <c r="D198" s="29">
        <v>0.23947399999999999</v>
      </c>
      <c r="E198" s="29">
        <v>0.51842100000000002</v>
      </c>
      <c r="F198" s="29" t="s">
        <v>379</v>
      </c>
      <c r="G198" s="29">
        <v>3</v>
      </c>
      <c r="H198" s="29" t="s">
        <v>554</v>
      </c>
      <c r="I198" s="29">
        <v>-302439.63791774871</v>
      </c>
      <c r="J198" s="30"/>
    </row>
    <row r="199" spans="1:10" x14ac:dyDescent="0.2">
      <c r="A199" s="31" t="s">
        <v>677</v>
      </c>
      <c r="B199" s="32">
        <v>1800</v>
      </c>
      <c r="C199" s="32">
        <v>0.24210499999999999</v>
      </c>
      <c r="D199" s="32">
        <v>0.20315800000000001</v>
      </c>
      <c r="E199" s="32">
        <v>0.55473700000000004</v>
      </c>
      <c r="F199" s="32" t="s">
        <v>379</v>
      </c>
      <c r="G199" s="32">
        <v>3</v>
      </c>
      <c r="H199" s="32" t="s">
        <v>554</v>
      </c>
      <c r="I199" s="32">
        <v>-286217.9590396487</v>
      </c>
      <c r="J199" s="33"/>
    </row>
    <row r="200" spans="1:10" x14ac:dyDescent="0.2">
      <c r="A200" s="28" t="s">
        <v>677</v>
      </c>
      <c r="B200" s="29">
        <v>1800</v>
      </c>
      <c r="C200" s="29">
        <v>0.24210499999999999</v>
      </c>
      <c r="D200" s="29">
        <v>0.16684199999999999</v>
      </c>
      <c r="E200" s="29">
        <v>0.59105300000000005</v>
      </c>
      <c r="F200" s="29" t="s">
        <v>379</v>
      </c>
      <c r="G200" s="29">
        <v>3</v>
      </c>
      <c r="H200" s="29" t="s">
        <v>554</v>
      </c>
      <c r="I200" s="29">
        <v>-269996.28016154701</v>
      </c>
      <c r="J200" s="30"/>
    </row>
    <row r="201" spans="1:10" x14ac:dyDescent="0.2">
      <c r="A201" s="31" t="s">
        <v>677</v>
      </c>
      <c r="B201" s="32">
        <v>1800</v>
      </c>
      <c r="C201" s="32">
        <v>0.24210499999999999</v>
      </c>
      <c r="D201" s="32">
        <v>0.130526</v>
      </c>
      <c r="E201" s="32">
        <v>0.62736800000000004</v>
      </c>
      <c r="F201" s="32" t="s">
        <v>390</v>
      </c>
      <c r="G201" s="32">
        <v>2</v>
      </c>
      <c r="H201" s="32" t="s">
        <v>706</v>
      </c>
      <c r="I201" s="32">
        <v>-253753.90520045889</v>
      </c>
      <c r="J201" s="33"/>
    </row>
    <row r="202" spans="1:10" x14ac:dyDescent="0.2">
      <c r="A202" s="28" t="s">
        <v>677</v>
      </c>
      <c r="B202" s="29">
        <v>1800</v>
      </c>
      <c r="C202" s="29">
        <v>0.24210499999999999</v>
      </c>
      <c r="D202" s="29">
        <v>9.4211000000000003E-2</v>
      </c>
      <c r="E202" s="29">
        <v>0.66368400000000005</v>
      </c>
      <c r="F202" s="29" t="s">
        <v>390</v>
      </c>
      <c r="G202" s="29">
        <v>2</v>
      </c>
      <c r="H202" s="29" t="s">
        <v>706</v>
      </c>
      <c r="I202" s="29">
        <v>-237397.27262417911</v>
      </c>
      <c r="J202" s="30"/>
    </row>
    <row r="203" spans="1:10" x14ac:dyDescent="0.2">
      <c r="A203" s="31" t="s">
        <v>677</v>
      </c>
      <c r="B203" s="32">
        <v>1800</v>
      </c>
      <c r="C203" s="32">
        <v>0.24210499999999999</v>
      </c>
      <c r="D203" s="32">
        <v>5.7895000000000002E-2</v>
      </c>
      <c r="E203" s="32">
        <v>0.7</v>
      </c>
      <c r="F203" s="32" t="s">
        <v>390</v>
      </c>
      <c r="G203" s="32">
        <v>2</v>
      </c>
      <c r="H203" s="32" t="s">
        <v>706</v>
      </c>
      <c r="I203" s="32">
        <v>-220834.9104051099</v>
      </c>
      <c r="J203" s="33"/>
    </row>
    <row r="204" spans="1:10" x14ac:dyDescent="0.2">
      <c r="A204" s="28" t="s">
        <v>677</v>
      </c>
      <c r="B204" s="29">
        <v>1800</v>
      </c>
      <c r="C204" s="29">
        <v>0.26789499999999999</v>
      </c>
      <c r="D204" s="29">
        <v>0.722105</v>
      </c>
      <c r="E204" s="29">
        <v>0.01</v>
      </c>
      <c r="F204" s="29" t="s">
        <v>678</v>
      </c>
      <c r="G204" s="29">
        <v>2</v>
      </c>
      <c r="H204" s="29" t="s">
        <v>554</v>
      </c>
      <c r="I204" s="29">
        <v>-131915.4610141243</v>
      </c>
      <c r="J204" s="30"/>
    </row>
    <row r="205" spans="1:10" x14ac:dyDescent="0.2">
      <c r="A205" s="31" t="s">
        <v>677</v>
      </c>
      <c r="B205" s="32">
        <v>1800</v>
      </c>
      <c r="C205" s="32">
        <v>0.26789499999999999</v>
      </c>
      <c r="D205" s="32">
        <v>0.68578899999999998</v>
      </c>
      <c r="E205" s="32">
        <v>4.6316000000000003E-2</v>
      </c>
      <c r="F205" s="32" t="s">
        <v>678</v>
      </c>
      <c r="G205" s="32">
        <v>2</v>
      </c>
      <c r="H205" s="32" t="s">
        <v>554</v>
      </c>
      <c r="I205" s="32">
        <v>-148535.08547130969</v>
      </c>
      <c r="J205" s="33"/>
    </row>
    <row r="206" spans="1:10" x14ac:dyDescent="0.2">
      <c r="A206" s="28" t="s">
        <v>677</v>
      </c>
      <c r="B206" s="29">
        <v>1800</v>
      </c>
      <c r="C206" s="29">
        <v>0.26789499999999999</v>
      </c>
      <c r="D206" s="29">
        <v>0.649474</v>
      </c>
      <c r="E206" s="29">
        <v>8.2631999999999997E-2</v>
      </c>
      <c r="F206" s="29" t="s">
        <v>678</v>
      </c>
      <c r="G206" s="29">
        <v>2</v>
      </c>
      <c r="H206" s="29" t="s">
        <v>554</v>
      </c>
      <c r="I206" s="29">
        <v>-165110.66635592369</v>
      </c>
      <c r="J206" s="30"/>
    </row>
    <row r="207" spans="1:10" x14ac:dyDescent="0.2">
      <c r="A207" s="31" t="s">
        <v>677</v>
      </c>
      <c r="B207" s="32">
        <v>1800</v>
      </c>
      <c r="C207" s="32">
        <v>0.26789499999999999</v>
      </c>
      <c r="D207" s="32">
        <v>0.61315799999999998</v>
      </c>
      <c r="E207" s="32">
        <v>0.118947</v>
      </c>
      <c r="F207" s="32" t="s">
        <v>678</v>
      </c>
      <c r="G207" s="32">
        <v>2</v>
      </c>
      <c r="H207" s="32" t="s">
        <v>554</v>
      </c>
      <c r="I207" s="32">
        <v>-181631.9587234935</v>
      </c>
      <c r="J207" s="33"/>
    </row>
    <row r="208" spans="1:10" x14ac:dyDescent="0.2">
      <c r="A208" s="28" t="s">
        <v>677</v>
      </c>
      <c r="B208" s="29">
        <v>1800</v>
      </c>
      <c r="C208" s="29">
        <v>0.26789499999999999</v>
      </c>
      <c r="D208" s="29">
        <v>0.57684199999999997</v>
      </c>
      <c r="E208" s="29">
        <v>0.15526300000000001</v>
      </c>
      <c r="F208" s="29" t="s">
        <v>678</v>
      </c>
      <c r="G208" s="29">
        <v>2</v>
      </c>
      <c r="H208" s="29" t="s">
        <v>554</v>
      </c>
      <c r="I208" s="29">
        <v>-198084.91291905209</v>
      </c>
      <c r="J208" s="30"/>
    </row>
    <row r="209" spans="1:10" x14ac:dyDescent="0.2">
      <c r="A209" s="31" t="s">
        <v>677</v>
      </c>
      <c r="B209" s="32">
        <v>1800</v>
      </c>
      <c r="C209" s="32">
        <v>0.26789499999999999</v>
      </c>
      <c r="D209" s="32">
        <v>0.54052599999999995</v>
      </c>
      <c r="E209" s="32">
        <v>0.191579</v>
      </c>
      <c r="F209" s="32" t="s">
        <v>678</v>
      </c>
      <c r="G209" s="32">
        <v>2</v>
      </c>
      <c r="H209" s="32" t="s">
        <v>554</v>
      </c>
      <c r="I209" s="32">
        <v>-214449.6549576293</v>
      </c>
      <c r="J209" s="33"/>
    </row>
    <row r="210" spans="1:10" x14ac:dyDescent="0.2">
      <c r="A210" s="28" t="s">
        <v>677</v>
      </c>
      <c r="B210" s="29">
        <v>1800</v>
      </c>
      <c r="C210" s="29">
        <v>0.26789499999999999</v>
      </c>
      <c r="D210" s="29">
        <v>0.50421099999999996</v>
      </c>
      <c r="E210" s="29">
        <v>0.22789499999999999</v>
      </c>
      <c r="F210" s="29" t="s">
        <v>678</v>
      </c>
      <c r="G210" s="29">
        <v>2</v>
      </c>
      <c r="H210" s="29" t="s">
        <v>554</v>
      </c>
      <c r="I210" s="29">
        <v>-230697.01244709539</v>
      </c>
      <c r="J210" s="30"/>
    </row>
    <row r="211" spans="1:10" x14ac:dyDescent="0.2">
      <c r="A211" s="31" t="s">
        <v>677</v>
      </c>
      <c r="B211" s="32">
        <v>1800</v>
      </c>
      <c r="C211" s="32">
        <v>0.26789499999999999</v>
      </c>
      <c r="D211" s="32">
        <v>0.46789500000000001</v>
      </c>
      <c r="E211" s="32">
        <v>0.26421099999999997</v>
      </c>
      <c r="F211" s="32" t="s">
        <v>678</v>
      </c>
      <c r="G211" s="32">
        <v>2</v>
      </c>
      <c r="H211" s="32" t="s">
        <v>554</v>
      </c>
      <c r="I211" s="32">
        <v>-246782.19817736821</v>
      </c>
      <c r="J211" s="33"/>
    </row>
    <row r="212" spans="1:10" x14ac:dyDescent="0.2">
      <c r="A212" s="28" t="s">
        <v>677</v>
      </c>
      <c r="B212" s="29">
        <v>1800</v>
      </c>
      <c r="C212" s="29">
        <v>0.26789499999999999</v>
      </c>
      <c r="D212" s="29">
        <v>0.43157899999999999</v>
      </c>
      <c r="E212" s="29">
        <v>0.30052600000000002</v>
      </c>
      <c r="F212" s="29" t="s">
        <v>678</v>
      </c>
      <c r="G212" s="29">
        <v>2</v>
      </c>
      <c r="H212" s="29" t="s">
        <v>554</v>
      </c>
      <c r="I212" s="29">
        <v>-262632.51557812688</v>
      </c>
      <c r="J212" s="30"/>
    </row>
    <row r="213" spans="1:10" x14ac:dyDescent="0.2">
      <c r="A213" s="31" t="s">
        <v>677</v>
      </c>
      <c r="B213" s="32">
        <v>1800</v>
      </c>
      <c r="C213" s="32">
        <v>0.26789499999999999</v>
      </c>
      <c r="D213" s="32">
        <v>0.39526299999999998</v>
      </c>
      <c r="E213" s="32">
        <v>0.33684199999999997</v>
      </c>
      <c r="F213" s="32" t="s">
        <v>678</v>
      </c>
      <c r="G213" s="32">
        <v>2</v>
      </c>
      <c r="H213" s="32" t="s">
        <v>554</v>
      </c>
      <c r="I213" s="32">
        <v>-278121.24388567673</v>
      </c>
      <c r="J213" s="33"/>
    </row>
    <row r="214" spans="1:10" x14ac:dyDescent="0.2">
      <c r="A214" s="28" t="s">
        <v>677</v>
      </c>
      <c r="B214" s="29">
        <v>1800</v>
      </c>
      <c r="C214" s="29">
        <v>0.26789499999999999</v>
      </c>
      <c r="D214" s="29">
        <v>0.35894700000000002</v>
      </c>
      <c r="E214" s="29">
        <v>0.37315799999999999</v>
      </c>
      <c r="F214" s="29" t="s">
        <v>678</v>
      </c>
      <c r="G214" s="29">
        <v>2</v>
      </c>
      <c r="H214" s="29" t="s">
        <v>554</v>
      </c>
      <c r="I214" s="29">
        <v>-293005.04543240118</v>
      </c>
      <c r="J214" s="30"/>
    </row>
    <row r="215" spans="1:10" x14ac:dyDescent="0.2">
      <c r="A215" s="31" t="s">
        <v>677</v>
      </c>
      <c r="B215" s="32">
        <v>1800</v>
      </c>
      <c r="C215" s="32">
        <v>0.26789499999999999</v>
      </c>
      <c r="D215" s="32">
        <v>0.32263199999999997</v>
      </c>
      <c r="E215" s="32">
        <v>0.409474</v>
      </c>
      <c r="F215" s="32" t="s">
        <v>678</v>
      </c>
      <c r="G215" s="32">
        <v>2</v>
      </c>
      <c r="H215" s="32" t="s">
        <v>554</v>
      </c>
      <c r="I215" s="32">
        <v>-306740.05485962378</v>
      </c>
      <c r="J215" s="33"/>
    </row>
    <row r="216" spans="1:10" x14ac:dyDescent="0.2">
      <c r="A216" s="28" t="s">
        <v>677</v>
      </c>
      <c r="B216" s="29">
        <v>1800</v>
      </c>
      <c r="C216" s="29">
        <v>0.26789499999999999</v>
      </c>
      <c r="D216" s="29">
        <v>0.28631600000000001</v>
      </c>
      <c r="E216" s="29">
        <v>0.44578899999999999</v>
      </c>
      <c r="F216" s="29" t="s">
        <v>383</v>
      </c>
      <c r="G216" s="29">
        <v>3</v>
      </c>
      <c r="H216" s="29" t="s">
        <v>554</v>
      </c>
      <c r="I216" s="29">
        <v>-314065.67699678277</v>
      </c>
      <c r="J216" s="30"/>
    </row>
    <row r="217" spans="1:10" x14ac:dyDescent="0.2">
      <c r="A217" s="31" t="s">
        <v>677</v>
      </c>
      <c r="B217" s="32">
        <v>1800</v>
      </c>
      <c r="C217" s="32">
        <v>0.26789499999999999</v>
      </c>
      <c r="D217" s="32">
        <v>0.25</v>
      </c>
      <c r="E217" s="32">
        <v>0.48210500000000001</v>
      </c>
      <c r="F217" s="32" t="s">
        <v>383</v>
      </c>
      <c r="G217" s="32">
        <v>3</v>
      </c>
      <c r="H217" s="32" t="s">
        <v>554</v>
      </c>
      <c r="I217" s="32">
        <v>-303197.90144400252</v>
      </c>
      <c r="J217" s="33"/>
    </row>
    <row r="218" spans="1:10" x14ac:dyDescent="0.2">
      <c r="A218" s="28" t="s">
        <v>677</v>
      </c>
      <c r="B218" s="29">
        <v>1800</v>
      </c>
      <c r="C218" s="29">
        <v>0.26789499999999999</v>
      </c>
      <c r="D218" s="29">
        <v>0.21368400000000001</v>
      </c>
      <c r="E218" s="29">
        <v>0.51842100000000002</v>
      </c>
      <c r="F218" s="29" t="s">
        <v>379</v>
      </c>
      <c r="G218" s="29">
        <v>3</v>
      </c>
      <c r="H218" s="29" t="s">
        <v>554</v>
      </c>
      <c r="I218" s="29">
        <v>-289117.97887454828</v>
      </c>
      <c r="J218" s="30"/>
    </row>
    <row r="219" spans="1:10" x14ac:dyDescent="0.2">
      <c r="A219" s="31" t="s">
        <v>677</v>
      </c>
      <c r="B219" s="32">
        <v>1800</v>
      </c>
      <c r="C219" s="32">
        <v>0.26789499999999999</v>
      </c>
      <c r="D219" s="32">
        <v>0.177368</v>
      </c>
      <c r="E219" s="32">
        <v>0.55473700000000004</v>
      </c>
      <c r="F219" s="32" t="s">
        <v>379</v>
      </c>
      <c r="G219" s="32">
        <v>3</v>
      </c>
      <c r="H219" s="32" t="s">
        <v>554</v>
      </c>
      <c r="I219" s="32">
        <v>-272896.29999644839</v>
      </c>
      <c r="J219" s="33"/>
    </row>
    <row r="220" spans="1:10" x14ac:dyDescent="0.2">
      <c r="A220" s="28" t="s">
        <v>677</v>
      </c>
      <c r="B220" s="29">
        <v>1800</v>
      </c>
      <c r="C220" s="29">
        <v>0.26789499999999999</v>
      </c>
      <c r="D220" s="29">
        <v>0.14105300000000001</v>
      </c>
      <c r="E220" s="29">
        <v>0.59105300000000005</v>
      </c>
      <c r="F220" s="29" t="s">
        <v>390</v>
      </c>
      <c r="G220" s="29">
        <v>2</v>
      </c>
      <c r="H220" s="29" t="s">
        <v>706</v>
      </c>
      <c r="I220" s="29">
        <v>-256645.20556004351</v>
      </c>
      <c r="J220" s="30"/>
    </row>
    <row r="221" spans="1:10" x14ac:dyDescent="0.2">
      <c r="A221" s="31" t="s">
        <v>677</v>
      </c>
      <c r="B221" s="32">
        <v>1800</v>
      </c>
      <c r="C221" s="32">
        <v>0.26789499999999999</v>
      </c>
      <c r="D221" s="32">
        <v>0.104737</v>
      </c>
      <c r="E221" s="32">
        <v>0.62736800000000004</v>
      </c>
      <c r="F221" s="32" t="s">
        <v>390</v>
      </c>
      <c r="G221" s="32">
        <v>2</v>
      </c>
      <c r="H221" s="32" t="s">
        <v>706</v>
      </c>
      <c r="I221" s="32">
        <v>-240283.64602836891</v>
      </c>
      <c r="J221" s="33"/>
    </row>
    <row r="222" spans="1:10" x14ac:dyDescent="0.2">
      <c r="A222" s="28" t="s">
        <v>677</v>
      </c>
      <c r="B222" s="29">
        <v>1800</v>
      </c>
      <c r="C222" s="29">
        <v>0.26789499999999999</v>
      </c>
      <c r="D222" s="29">
        <v>6.8420999999999996E-2</v>
      </c>
      <c r="E222" s="29">
        <v>0.66368400000000005</v>
      </c>
      <c r="F222" s="29" t="s">
        <v>390</v>
      </c>
      <c r="G222" s="29">
        <v>2</v>
      </c>
      <c r="H222" s="29" t="s">
        <v>706</v>
      </c>
      <c r="I222" s="29">
        <v>-223738.22111444161</v>
      </c>
      <c r="J222" s="30"/>
    </row>
    <row r="223" spans="1:10" x14ac:dyDescent="0.2">
      <c r="A223" s="31" t="s">
        <v>677</v>
      </c>
      <c r="B223" s="32">
        <v>1800</v>
      </c>
      <c r="C223" s="32">
        <v>0.26789499999999999</v>
      </c>
      <c r="D223" s="32">
        <v>3.2105000000000002E-2</v>
      </c>
      <c r="E223" s="32">
        <v>0.7</v>
      </c>
      <c r="F223" s="32" t="s">
        <v>390</v>
      </c>
      <c r="G223" s="32">
        <v>2</v>
      </c>
      <c r="H223" s="32" t="s">
        <v>706</v>
      </c>
      <c r="I223" s="32">
        <v>-206883.60847317689</v>
      </c>
      <c r="J223" s="33"/>
    </row>
    <row r="224" spans="1:10" x14ac:dyDescent="0.2">
      <c r="A224" s="28" t="s">
        <v>677</v>
      </c>
      <c r="B224" s="29">
        <v>1800</v>
      </c>
      <c r="C224" s="29">
        <v>0.293684</v>
      </c>
      <c r="D224" s="29">
        <v>0.69631600000000005</v>
      </c>
      <c r="E224" s="29">
        <v>0.01</v>
      </c>
      <c r="F224" s="29" t="s">
        <v>678</v>
      </c>
      <c r="G224" s="29">
        <v>2</v>
      </c>
      <c r="H224" s="29" t="s">
        <v>554</v>
      </c>
      <c r="I224" s="29">
        <v>-132947.1930863499</v>
      </c>
      <c r="J224" s="30"/>
    </row>
    <row r="225" spans="1:10" x14ac:dyDescent="0.2">
      <c r="A225" s="31" t="s">
        <v>677</v>
      </c>
      <c r="B225" s="32">
        <v>1800</v>
      </c>
      <c r="C225" s="32">
        <v>0.293684</v>
      </c>
      <c r="D225" s="32">
        <v>0.66</v>
      </c>
      <c r="E225" s="32">
        <v>4.6316000000000003E-2</v>
      </c>
      <c r="F225" s="32" t="s">
        <v>678</v>
      </c>
      <c r="G225" s="32">
        <v>2</v>
      </c>
      <c r="H225" s="32" t="s">
        <v>554</v>
      </c>
      <c r="I225" s="32">
        <v>-149503.45886689791</v>
      </c>
      <c r="J225" s="33"/>
    </row>
    <row r="226" spans="1:10" x14ac:dyDescent="0.2">
      <c r="A226" s="28" t="s">
        <v>677</v>
      </c>
      <c r="B226" s="29">
        <v>1800</v>
      </c>
      <c r="C226" s="29">
        <v>0.293684</v>
      </c>
      <c r="D226" s="29">
        <v>0.62368400000000002</v>
      </c>
      <c r="E226" s="29">
        <v>8.2631999999999997E-2</v>
      </c>
      <c r="F226" s="29" t="s">
        <v>678</v>
      </c>
      <c r="G226" s="29">
        <v>2</v>
      </c>
      <c r="H226" s="29" t="s">
        <v>554</v>
      </c>
      <c r="I226" s="29">
        <v>-166006.37724517271</v>
      </c>
      <c r="J226" s="30"/>
    </row>
    <row r="227" spans="1:10" x14ac:dyDescent="0.2">
      <c r="A227" s="31" t="s">
        <v>677</v>
      </c>
      <c r="B227" s="32">
        <v>1800</v>
      </c>
      <c r="C227" s="32">
        <v>0.293684</v>
      </c>
      <c r="D227" s="32">
        <v>0.587368</v>
      </c>
      <c r="E227" s="32">
        <v>0.118947</v>
      </c>
      <c r="F227" s="32" t="s">
        <v>678</v>
      </c>
      <c r="G227" s="32">
        <v>2</v>
      </c>
      <c r="H227" s="32" t="s">
        <v>554</v>
      </c>
      <c r="I227" s="32">
        <v>-182443.08316225689</v>
      </c>
      <c r="J227" s="33"/>
    </row>
    <row r="228" spans="1:10" x14ac:dyDescent="0.2">
      <c r="A228" s="28" t="s">
        <v>677</v>
      </c>
      <c r="B228" s="29">
        <v>1800</v>
      </c>
      <c r="C228" s="29">
        <v>0.293684</v>
      </c>
      <c r="D228" s="29">
        <v>0.55105300000000002</v>
      </c>
      <c r="E228" s="29">
        <v>0.15526300000000001</v>
      </c>
      <c r="F228" s="29" t="s">
        <v>678</v>
      </c>
      <c r="G228" s="29">
        <v>2</v>
      </c>
      <c r="H228" s="29" t="s">
        <v>554</v>
      </c>
      <c r="I228" s="29">
        <v>-198795.79544187631</v>
      </c>
      <c r="J228" s="30"/>
    </row>
    <row r="229" spans="1:10" x14ac:dyDescent="0.2">
      <c r="A229" s="31" t="s">
        <v>677</v>
      </c>
      <c r="B229" s="32">
        <v>1800</v>
      </c>
      <c r="C229" s="32">
        <v>0.293684</v>
      </c>
      <c r="D229" s="32">
        <v>0.514737</v>
      </c>
      <c r="E229" s="32">
        <v>0.191579</v>
      </c>
      <c r="F229" s="32" t="s">
        <v>678</v>
      </c>
      <c r="G229" s="32">
        <v>2</v>
      </c>
      <c r="H229" s="32" t="s">
        <v>554</v>
      </c>
      <c r="I229" s="32">
        <v>-215039.1442502322</v>
      </c>
      <c r="J229" s="33"/>
    </row>
    <row r="230" spans="1:10" x14ac:dyDescent="0.2">
      <c r="A230" s="28" t="s">
        <v>677</v>
      </c>
      <c r="B230" s="29">
        <v>1800</v>
      </c>
      <c r="C230" s="29">
        <v>0.293684</v>
      </c>
      <c r="D230" s="29">
        <v>0.47842099999999999</v>
      </c>
      <c r="E230" s="29">
        <v>0.22789499999999999</v>
      </c>
      <c r="F230" s="29" t="s">
        <v>678</v>
      </c>
      <c r="G230" s="29">
        <v>2</v>
      </c>
      <c r="H230" s="29" t="s">
        <v>554</v>
      </c>
      <c r="I230" s="29">
        <v>-231135.53101226891</v>
      </c>
      <c r="J230" s="30"/>
    </row>
    <row r="231" spans="1:10" x14ac:dyDescent="0.2">
      <c r="A231" s="31" t="s">
        <v>677</v>
      </c>
      <c r="B231" s="32">
        <v>1800</v>
      </c>
      <c r="C231" s="32">
        <v>0.293684</v>
      </c>
      <c r="D231" s="32">
        <v>0.44210500000000003</v>
      </c>
      <c r="E231" s="32">
        <v>0.26421099999999997</v>
      </c>
      <c r="F231" s="32" t="s">
        <v>678</v>
      </c>
      <c r="G231" s="32">
        <v>2</v>
      </c>
      <c r="H231" s="32" t="s">
        <v>554</v>
      </c>
      <c r="I231" s="32">
        <v>-247026.59794745949</v>
      </c>
      <c r="J231" s="33"/>
    </row>
    <row r="232" spans="1:10" x14ac:dyDescent="0.2">
      <c r="A232" s="28" t="s">
        <v>677</v>
      </c>
      <c r="B232" s="29">
        <v>1800</v>
      </c>
      <c r="C232" s="29">
        <v>0.293684</v>
      </c>
      <c r="D232" s="29">
        <v>0.40578900000000001</v>
      </c>
      <c r="E232" s="29">
        <v>0.30052600000000002</v>
      </c>
      <c r="F232" s="29" t="s">
        <v>678</v>
      </c>
      <c r="G232" s="29">
        <v>2</v>
      </c>
      <c r="H232" s="29" t="s">
        <v>554</v>
      </c>
      <c r="I232" s="29">
        <v>-262616.383505481</v>
      </c>
      <c r="J232" s="30"/>
    </row>
    <row r="233" spans="1:10" x14ac:dyDescent="0.2">
      <c r="A233" s="31" t="s">
        <v>677</v>
      </c>
      <c r="B233" s="32">
        <v>1800</v>
      </c>
      <c r="C233" s="32">
        <v>0.293684</v>
      </c>
      <c r="D233" s="32">
        <v>0.36947400000000002</v>
      </c>
      <c r="E233" s="32">
        <v>0.33684199999999997</v>
      </c>
      <c r="F233" s="32" t="s">
        <v>678</v>
      </c>
      <c r="G233" s="32">
        <v>2</v>
      </c>
      <c r="H233" s="32" t="s">
        <v>554</v>
      </c>
      <c r="I233" s="32">
        <v>-277734.7625519936</v>
      </c>
      <c r="J233" s="33"/>
    </row>
    <row r="234" spans="1:10" x14ac:dyDescent="0.2">
      <c r="A234" s="28" t="s">
        <v>677</v>
      </c>
      <c r="B234" s="29">
        <v>1800</v>
      </c>
      <c r="C234" s="29">
        <v>0.293684</v>
      </c>
      <c r="D234" s="29">
        <v>0.33315800000000001</v>
      </c>
      <c r="E234" s="29">
        <v>0.37315799999999999</v>
      </c>
      <c r="F234" s="29" t="s">
        <v>678</v>
      </c>
      <c r="G234" s="29">
        <v>2</v>
      </c>
      <c r="H234" s="29" t="s">
        <v>554</v>
      </c>
      <c r="I234" s="29">
        <v>-292046.0355814636</v>
      </c>
      <c r="J234" s="30"/>
    </row>
    <row r="235" spans="1:10" x14ac:dyDescent="0.2">
      <c r="A235" s="31" t="s">
        <v>677</v>
      </c>
      <c r="B235" s="32">
        <v>1800</v>
      </c>
      <c r="C235" s="32">
        <v>0.293684</v>
      </c>
      <c r="D235" s="32">
        <v>0.29684199999999999</v>
      </c>
      <c r="E235" s="32">
        <v>0.409474</v>
      </c>
      <c r="F235" s="32" t="s">
        <v>678</v>
      </c>
      <c r="G235" s="32">
        <v>2</v>
      </c>
      <c r="H235" s="32" t="s">
        <v>554</v>
      </c>
      <c r="I235" s="32">
        <v>-304737.66417560301</v>
      </c>
      <c r="J235" s="33"/>
    </row>
    <row r="236" spans="1:10" x14ac:dyDescent="0.2">
      <c r="A236" s="28" t="s">
        <v>677</v>
      </c>
      <c r="B236" s="29">
        <v>1800</v>
      </c>
      <c r="C236" s="29">
        <v>0.293684</v>
      </c>
      <c r="D236" s="29">
        <v>0.26052599999999998</v>
      </c>
      <c r="E236" s="29">
        <v>0.44578899999999999</v>
      </c>
      <c r="F236" s="29" t="s">
        <v>383</v>
      </c>
      <c r="G236" s="29">
        <v>3</v>
      </c>
      <c r="H236" s="29" t="s">
        <v>554</v>
      </c>
      <c r="I236" s="29">
        <v>-302211.03668366402</v>
      </c>
      <c r="J236" s="30"/>
    </row>
    <row r="237" spans="1:10" x14ac:dyDescent="0.2">
      <c r="A237" s="31" t="s">
        <v>677</v>
      </c>
      <c r="B237" s="32">
        <v>1800</v>
      </c>
      <c r="C237" s="32">
        <v>0.293684</v>
      </c>
      <c r="D237" s="32">
        <v>0.22421099999999999</v>
      </c>
      <c r="E237" s="32">
        <v>0.48210500000000001</v>
      </c>
      <c r="F237" s="32" t="s">
        <v>383</v>
      </c>
      <c r="G237" s="32">
        <v>3</v>
      </c>
      <c r="H237" s="32" t="s">
        <v>554</v>
      </c>
      <c r="I237" s="32">
        <v>-291343.26113088592</v>
      </c>
      <c r="J237" s="33"/>
    </row>
    <row r="238" spans="1:10" x14ac:dyDescent="0.2">
      <c r="A238" s="28" t="s">
        <v>677</v>
      </c>
      <c r="B238" s="29">
        <v>1800</v>
      </c>
      <c r="C238" s="29">
        <v>0.293684</v>
      </c>
      <c r="D238" s="29">
        <v>0.18789500000000001</v>
      </c>
      <c r="E238" s="29">
        <v>0.51842100000000002</v>
      </c>
      <c r="F238" s="29" t="s">
        <v>390</v>
      </c>
      <c r="G238" s="29">
        <v>2</v>
      </c>
      <c r="H238" s="29" t="s">
        <v>706</v>
      </c>
      <c r="I238" s="29">
        <v>-275796.31834359397</v>
      </c>
      <c r="J238" s="30"/>
    </row>
    <row r="239" spans="1:10" x14ac:dyDescent="0.2">
      <c r="A239" s="31" t="s">
        <v>677</v>
      </c>
      <c r="B239" s="32">
        <v>1800</v>
      </c>
      <c r="C239" s="32">
        <v>0.293684</v>
      </c>
      <c r="D239" s="32">
        <v>0.15157899999999999</v>
      </c>
      <c r="E239" s="32">
        <v>0.55473700000000004</v>
      </c>
      <c r="F239" s="32" t="s">
        <v>390</v>
      </c>
      <c r="G239" s="32">
        <v>2</v>
      </c>
      <c r="H239" s="32" t="s">
        <v>706</v>
      </c>
      <c r="I239" s="32">
        <v>-259535.73117428369</v>
      </c>
      <c r="J239" s="33"/>
    </row>
    <row r="240" spans="1:10" x14ac:dyDescent="0.2">
      <c r="A240" s="28" t="s">
        <v>677</v>
      </c>
      <c r="B240" s="29">
        <v>1800</v>
      </c>
      <c r="C240" s="29">
        <v>0.293684</v>
      </c>
      <c r="D240" s="29">
        <v>0.115263</v>
      </c>
      <c r="E240" s="29">
        <v>0.59105300000000005</v>
      </c>
      <c r="F240" s="29" t="s">
        <v>390</v>
      </c>
      <c r="G240" s="29">
        <v>2</v>
      </c>
      <c r="H240" s="29" t="s">
        <v>706</v>
      </c>
      <c r="I240" s="29">
        <v>-243169.992430399</v>
      </c>
      <c r="J240" s="30"/>
    </row>
    <row r="241" spans="1:10" x14ac:dyDescent="0.2">
      <c r="A241" s="31" t="s">
        <v>677</v>
      </c>
      <c r="B241" s="32">
        <v>1800</v>
      </c>
      <c r="C241" s="32">
        <v>0.293684</v>
      </c>
      <c r="D241" s="32">
        <v>7.8947000000000003E-2</v>
      </c>
      <c r="E241" s="32">
        <v>0.62736800000000004</v>
      </c>
      <c r="F241" s="32" t="s">
        <v>390</v>
      </c>
      <c r="G241" s="32">
        <v>2</v>
      </c>
      <c r="H241" s="32" t="s">
        <v>706</v>
      </c>
      <c r="I241" s="32">
        <v>-226637.9985680095</v>
      </c>
      <c r="J241" s="33"/>
    </row>
    <row r="242" spans="1:10" x14ac:dyDescent="0.2">
      <c r="A242" s="28" t="s">
        <v>677</v>
      </c>
      <c r="B242" s="29">
        <v>1800</v>
      </c>
      <c r="C242" s="29">
        <v>0.293684</v>
      </c>
      <c r="D242" s="29">
        <v>4.2632000000000003E-2</v>
      </c>
      <c r="E242" s="29">
        <v>0.66368400000000005</v>
      </c>
      <c r="F242" s="29" t="s">
        <v>390</v>
      </c>
      <c r="G242" s="29">
        <v>2</v>
      </c>
      <c r="H242" s="29" t="s">
        <v>706</v>
      </c>
      <c r="I242" s="29">
        <v>-209841.3958918463</v>
      </c>
      <c r="J242" s="30"/>
    </row>
    <row r="243" spans="1:10" x14ac:dyDescent="0.2">
      <c r="A243" s="31" t="s">
        <v>677</v>
      </c>
      <c r="B243" s="32">
        <v>1800</v>
      </c>
      <c r="C243" s="32">
        <v>0.31947399999999998</v>
      </c>
      <c r="D243" s="32">
        <v>0.67052599999999996</v>
      </c>
      <c r="E243" s="32">
        <v>0.01</v>
      </c>
      <c r="F243" s="32" t="s">
        <v>678</v>
      </c>
      <c r="G243" s="32">
        <v>2</v>
      </c>
      <c r="H243" s="32" t="s">
        <v>554</v>
      </c>
      <c r="I243" s="32">
        <v>-133890.1315165066</v>
      </c>
      <c r="J243" s="33"/>
    </row>
    <row r="244" spans="1:10" x14ac:dyDescent="0.2">
      <c r="A244" s="28" t="s">
        <v>677</v>
      </c>
      <c r="B244" s="29">
        <v>1800</v>
      </c>
      <c r="C244" s="29">
        <v>0.31947399999999998</v>
      </c>
      <c r="D244" s="29">
        <v>0.63421099999999997</v>
      </c>
      <c r="E244" s="29">
        <v>4.6316000000000003E-2</v>
      </c>
      <c r="F244" s="29" t="s">
        <v>678</v>
      </c>
      <c r="G244" s="29">
        <v>2</v>
      </c>
      <c r="H244" s="29" t="s">
        <v>554</v>
      </c>
      <c r="I244" s="29">
        <v>-150376.62864995221</v>
      </c>
      <c r="J244" s="30"/>
    </row>
    <row r="245" spans="1:10" x14ac:dyDescent="0.2">
      <c r="A245" s="31" t="s">
        <v>677</v>
      </c>
      <c r="B245" s="32">
        <v>1800</v>
      </c>
      <c r="C245" s="32">
        <v>0.31947399999999998</v>
      </c>
      <c r="D245" s="32">
        <v>0.59789499999999995</v>
      </c>
      <c r="E245" s="32">
        <v>8.2631999999999997E-2</v>
      </c>
      <c r="F245" s="32" t="s">
        <v>678</v>
      </c>
      <c r="G245" s="32">
        <v>2</v>
      </c>
      <c r="H245" s="32" t="s">
        <v>554</v>
      </c>
      <c r="I245" s="32">
        <v>-166799.01991650381</v>
      </c>
      <c r="J245" s="33"/>
    </row>
    <row r="246" spans="1:10" x14ac:dyDescent="0.2">
      <c r="A246" s="28" t="s">
        <v>677</v>
      </c>
      <c r="B246" s="29">
        <v>1800</v>
      </c>
      <c r="C246" s="29">
        <v>0.31947399999999998</v>
      </c>
      <c r="D246" s="29">
        <v>0.56157900000000005</v>
      </c>
      <c r="E246" s="29">
        <v>0.118947</v>
      </c>
      <c r="F246" s="29" t="s">
        <v>678</v>
      </c>
      <c r="G246" s="29">
        <v>2</v>
      </c>
      <c r="H246" s="29" t="s">
        <v>554</v>
      </c>
      <c r="I246" s="29">
        <v>-183141.31571140839</v>
      </c>
      <c r="J246" s="30"/>
    </row>
    <row r="247" spans="1:10" x14ac:dyDescent="0.2">
      <c r="A247" s="31" t="s">
        <v>677</v>
      </c>
      <c r="B247" s="32">
        <v>1800</v>
      </c>
      <c r="C247" s="32">
        <v>0.31947399999999998</v>
      </c>
      <c r="D247" s="32">
        <v>0.52526300000000004</v>
      </c>
      <c r="E247" s="32">
        <v>0.15526300000000001</v>
      </c>
      <c r="F247" s="32" t="s">
        <v>678</v>
      </c>
      <c r="G247" s="32">
        <v>2</v>
      </c>
      <c r="H247" s="32" t="s">
        <v>554</v>
      </c>
      <c r="I247" s="32">
        <v>-199381.25347670869</v>
      </c>
      <c r="J247" s="33"/>
    </row>
    <row r="248" spans="1:10" x14ac:dyDescent="0.2">
      <c r="A248" s="28" t="s">
        <v>677</v>
      </c>
      <c r="B248" s="29">
        <v>1800</v>
      </c>
      <c r="C248" s="29">
        <v>0.31947399999999998</v>
      </c>
      <c r="D248" s="29">
        <v>0.48894700000000002</v>
      </c>
      <c r="E248" s="29">
        <v>0.191579</v>
      </c>
      <c r="F248" s="29" t="s">
        <v>678</v>
      </c>
      <c r="G248" s="29">
        <v>2</v>
      </c>
      <c r="H248" s="29" t="s">
        <v>554</v>
      </c>
      <c r="I248" s="29">
        <v>-215486.81045328669</v>
      </c>
      <c r="J248" s="30"/>
    </row>
    <row r="249" spans="1:10" x14ac:dyDescent="0.2">
      <c r="A249" s="31" t="s">
        <v>677</v>
      </c>
      <c r="B249" s="32">
        <v>1800</v>
      </c>
      <c r="C249" s="32">
        <v>0.31947399999999998</v>
      </c>
      <c r="D249" s="32">
        <v>0.45263199999999998</v>
      </c>
      <c r="E249" s="32">
        <v>0.22789499999999999</v>
      </c>
      <c r="F249" s="32" t="s">
        <v>678</v>
      </c>
      <c r="G249" s="32">
        <v>2</v>
      </c>
      <c r="H249" s="32" t="s">
        <v>554</v>
      </c>
      <c r="I249" s="32">
        <v>-231410.0921325853</v>
      </c>
      <c r="J249" s="33"/>
    </row>
    <row r="250" spans="1:10" x14ac:dyDescent="0.2">
      <c r="A250" s="28" t="s">
        <v>677</v>
      </c>
      <c r="B250" s="29">
        <v>1800</v>
      </c>
      <c r="C250" s="29">
        <v>0.31947399999999998</v>
      </c>
      <c r="D250" s="29">
        <v>0.41631600000000002</v>
      </c>
      <c r="E250" s="29">
        <v>0.26421099999999997</v>
      </c>
      <c r="F250" s="29" t="s">
        <v>678</v>
      </c>
      <c r="G250" s="29">
        <v>2</v>
      </c>
      <c r="H250" s="29" t="s">
        <v>554</v>
      </c>
      <c r="I250" s="29">
        <v>-247075.96278381659</v>
      </c>
      <c r="J250" s="30"/>
    </row>
    <row r="251" spans="1:10" x14ac:dyDescent="0.2">
      <c r="A251" s="31" t="s">
        <v>677</v>
      </c>
      <c r="B251" s="32">
        <v>1800</v>
      </c>
      <c r="C251" s="32">
        <v>0.31947399999999998</v>
      </c>
      <c r="D251" s="32">
        <v>0.38</v>
      </c>
      <c r="E251" s="32">
        <v>0.30052600000000002</v>
      </c>
      <c r="F251" s="32" t="s">
        <v>678</v>
      </c>
      <c r="G251" s="32">
        <v>2</v>
      </c>
      <c r="H251" s="32" t="s">
        <v>554</v>
      </c>
      <c r="I251" s="32">
        <v>-262359.21481058508</v>
      </c>
      <c r="J251" s="33"/>
    </row>
    <row r="252" spans="1:10" x14ac:dyDescent="0.2">
      <c r="A252" s="28" t="s">
        <v>677</v>
      </c>
      <c r="B252" s="29">
        <v>1800</v>
      </c>
      <c r="C252" s="29">
        <v>0.31947399999999998</v>
      </c>
      <c r="D252" s="29">
        <v>0.34368399999999999</v>
      </c>
      <c r="E252" s="29">
        <v>0.33684199999999997</v>
      </c>
      <c r="F252" s="29" t="s">
        <v>678</v>
      </c>
      <c r="G252" s="29">
        <v>2</v>
      </c>
      <c r="H252" s="29" t="s">
        <v>554</v>
      </c>
      <c r="I252" s="29">
        <v>-277033.56411064201</v>
      </c>
      <c r="J252" s="30"/>
    </row>
    <row r="253" spans="1:10" x14ac:dyDescent="0.2">
      <c r="A253" s="31" t="s">
        <v>677</v>
      </c>
      <c r="B253" s="32">
        <v>1800</v>
      </c>
      <c r="C253" s="32">
        <v>0.31947399999999998</v>
      </c>
      <c r="D253" s="32">
        <v>0.30736799999999997</v>
      </c>
      <c r="E253" s="32">
        <v>0.37315799999999999</v>
      </c>
      <c r="F253" s="32" t="s">
        <v>678</v>
      </c>
      <c r="G253" s="32">
        <v>2</v>
      </c>
      <c r="H253" s="32" t="s">
        <v>554</v>
      </c>
      <c r="I253" s="32">
        <v>-290634.82471252797</v>
      </c>
      <c r="J253" s="33"/>
    </row>
    <row r="254" spans="1:10" x14ac:dyDescent="0.2">
      <c r="A254" s="28" t="s">
        <v>677</v>
      </c>
      <c r="B254" s="29">
        <v>1800</v>
      </c>
      <c r="C254" s="29">
        <v>0.31947399999999998</v>
      </c>
      <c r="D254" s="29">
        <v>0.27105299999999999</v>
      </c>
      <c r="E254" s="29">
        <v>0.409474</v>
      </c>
      <c r="F254" s="29" t="s">
        <v>678</v>
      </c>
      <c r="G254" s="29">
        <v>2</v>
      </c>
      <c r="H254" s="29" t="s">
        <v>554</v>
      </c>
      <c r="I254" s="29">
        <v>-301160.43824019883</v>
      </c>
      <c r="J254" s="30"/>
    </row>
    <row r="255" spans="1:10" x14ac:dyDescent="0.2">
      <c r="A255" s="31" t="s">
        <v>677</v>
      </c>
      <c r="B255" s="32">
        <v>1800</v>
      </c>
      <c r="C255" s="32">
        <v>0.31947399999999998</v>
      </c>
      <c r="D255" s="32">
        <v>0.234737</v>
      </c>
      <c r="E255" s="32">
        <v>0.44578899999999999</v>
      </c>
      <c r="F255" s="32" t="s">
        <v>383</v>
      </c>
      <c r="G255" s="32">
        <v>3</v>
      </c>
      <c r="H255" s="32" t="s">
        <v>554</v>
      </c>
      <c r="I255" s="32">
        <v>-290356.39637054439</v>
      </c>
      <c r="J255" s="33"/>
    </row>
    <row r="256" spans="1:10" x14ac:dyDescent="0.2">
      <c r="A256" s="28" t="s">
        <v>677</v>
      </c>
      <c r="B256" s="29">
        <v>1800</v>
      </c>
      <c r="C256" s="29">
        <v>0.31947399999999998</v>
      </c>
      <c r="D256" s="29">
        <v>0.19842099999999999</v>
      </c>
      <c r="E256" s="29">
        <v>0.48210500000000001</v>
      </c>
      <c r="F256" s="29" t="s">
        <v>586</v>
      </c>
      <c r="G256" s="29">
        <v>1</v>
      </c>
      <c r="H256" s="29" t="s">
        <v>586</v>
      </c>
      <c r="I256" s="29">
        <v>-278695.12498360308</v>
      </c>
      <c r="J256" s="30"/>
    </row>
    <row r="257" spans="1:10" x14ac:dyDescent="0.2">
      <c r="A257" s="31" t="s">
        <v>677</v>
      </c>
      <c r="B257" s="32">
        <v>1800</v>
      </c>
      <c r="C257" s="32">
        <v>0.31947399999999998</v>
      </c>
      <c r="D257" s="32">
        <v>0.162105</v>
      </c>
      <c r="E257" s="32">
        <v>0.51842100000000002</v>
      </c>
      <c r="F257" s="32" t="s">
        <v>390</v>
      </c>
      <c r="G257" s="32">
        <v>2</v>
      </c>
      <c r="H257" s="32" t="s">
        <v>706</v>
      </c>
      <c r="I257" s="32">
        <v>-262425.64615212951</v>
      </c>
      <c r="J257" s="33"/>
    </row>
    <row r="258" spans="1:10" x14ac:dyDescent="0.2">
      <c r="A258" s="28" t="s">
        <v>677</v>
      </c>
      <c r="B258" s="29">
        <v>1800</v>
      </c>
      <c r="C258" s="29">
        <v>0.31947399999999998</v>
      </c>
      <c r="D258" s="29">
        <v>0.12578900000000001</v>
      </c>
      <c r="E258" s="29">
        <v>0.55473700000000004</v>
      </c>
      <c r="F258" s="29" t="s">
        <v>390</v>
      </c>
      <c r="G258" s="29">
        <v>2</v>
      </c>
      <c r="H258" s="29" t="s">
        <v>706</v>
      </c>
      <c r="I258" s="29">
        <v>-246056.3184846545</v>
      </c>
      <c r="J258" s="30"/>
    </row>
    <row r="259" spans="1:10" x14ac:dyDescent="0.2">
      <c r="A259" s="31" t="s">
        <v>677</v>
      </c>
      <c r="B259" s="32">
        <v>1800</v>
      </c>
      <c r="C259" s="32">
        <v>0.31947399999999998</v>
      </c>
      <c r="D259" s="32">
        <v>8.9473999999999998E-2</v>
      </c>
      <c r="E259" s="32">
        <v>0.59105300000000005</v>
      </c>
      <c r="F259" s="32" t="s">
        <v>390</v>
      </c>
      <c r="G259" s="32">
        <v>2</v>
      </c>
      <c r="H259" s="32" t="s">
        <v>706</v>
      </c>
      <c r="I259" s="32">
        <v>-229535.23579891821</v>
      </c>
      <c r="J259" s="33"/>
    </row>
    <row r="260" spans="1:10" x14ac:dyDescent="0.2">
      <c r="A260" s="28" t="s">
        <v>677</v>
      </c>
      <c r="B260" s="29">
        <v>1800</v>
      </c>
      <c r="C260" s="29">
        <v>0.31947399999999998</v>
      </c>
      <c r="D260" s="29">
        <v>5.3157999999999997E-2</v>
      </c>
      <c r="E260" s="29">
        <v>0.62736800000000004</v>
      </c>
      <c r="F260" s="29" t="s">
        <v>390</v>
      </c>
      <c r="G260" s="29">
        <v>2</v>
      </c>
      <c r="H260" s="29" t="s">
        <v>706</v>
      </c>
      <c r="I260" s="29">
        <v>-212782.7225403442</v>
      </c>
      <c r="J260" s="30"/>
    </row>
    <row r="261" spans="1:10" x14ac:dyDescent="0.2">
      <c r="A261" s="31" t="s">
        <v>677</v>
      </c>
      <c r="B261" s="32">
        <v>1800</v>
      </c>
      <c r="C261" s="32">
        <v>0.31947399999999998</v>
      </c>
      <c r="D261" s="32">
        <v>1.6841999999999999E-2</v>
      </c>
      <c r="E261" s="32">
        <v>0.66368400000000005</v>
      </c>
      <c r="F261" s="32" t="s">
        <v>390</v>
      </c>
      <c r="G261" s="32">
        <v>2</v>
      </c>
      <c r="H261" s="32" t="s">
        <v>706</v>
      </c>
      <c r="I261" s="32">
        <v>-195622.54044571839</v>
      </c>
      <c r="J261" s="33"/>
    </row>
    <row r="262" spans="1:10" x14ac:dyDescent="0.2">
      <c r="A262" s="28" t="s">
        <v>677</v>
      </c>
      <c r="B262" s="29">
        <v>1800</v>
      </c>
      <c r="C262" s="29">
        <v>0.34526299999999999</v>
      </c>
      <c r="D262" s="29">
        <v>0.644737</v>
      </c>
      <c r="E262" s="29">
        <v>0.01</v>
      </c>
      <c r="F262" s="29" t="s">
        <v>678</v>
      </c>
      <c r="G262" s="29">
        <v>2</v>
      </c>
      <c r="H262" s="29" t="s">
        <v>554</v>
      </c>
      <c r="I262" s="29">
        <v>-134743.47025542799</v>
      </c>
      <c r="J262" s="30"/>
    </row>
    <row r="263" spans="1:10" x14ac:dyDescent="0.2">
      <c r="A263" s="31" t="s">
        <v>677</v>
      </c>
      <c r="B263" s="32">
        <v>1800</v>
      </c>
      <c r="C263" s="32">
        <v>0.34526299999999999</v>
      </c>
      <c r="D263" s="32">
        <v>0.60842099999999999</v>
      </c>
      <c r="E263" s="32">
        <v>4.6316000000000003E-2</v>
      </c>
      <c r="F263" s="32" t="s">
        <v>678</v>
      </c>
      <c r="G263" s="32">
        <v>2</v>
      </c>
      <c r="H263" s="32" t="s">
        <v>554</v>
      </c>
      <c r="I263" s="32">
        <v>-151153.1564592834</v>
      </c>
      <c r="J263" s="33"/>
    </row>
    <row r="264" spans="1:10" x14ac:dyDescent="0.2">
      <c r="A264" s="28" t="s">
        <v>677</v>
      </c>
      <c r="B264" s="29">
        <v>1800</v>
      </c>
      <c r="C264" s="29">
        <v>0.34526299999999999</v>
      </c>
      <c r="D264" s="29">
        <v>0.57210499999999997</v>
      </c>
      <c r="E264" s="29">
        <v>8.2631999999999997E-2</v>
      </c>
      <c r="F264" s="29" t="s">
        <v>678</v>
      </c>
      <c r="G264" s="29">
        <v>2</v>
      </c>
      <c r="H264" s="29" t="s">
        <v>554</v>
      </c>
      <c r="I264" s="29">
        <v>-167486.3452666548</v>
      </c>
      <c r="J264" s="30"/>
    </row>
    <row r="265" spans="1:10" x14ac:dyDescent="0.2">
      <c r="A265" s="31" t="s">
        <v>677</v>
      </c>
      <c r="B265" s="32">
        <v>1800</v>
      </c>
      <c r="C265" s="32">
        <v>0.34526299999999999</v>
      </c>
      <c r="D265" s="32">
        <v>0.53578899999999996</v>
      </c>
      <c r="E265" s="32">
        <v>0.118947</v>
      </c>
      <c r="F265" s="32" t="s">
        <v>678</v>
      </c>
      <c r="G265" s="32">
        <v>2</v>
      </c>
      <c r="H265" s="32" t="s">
        <v>554</v>
      </c>
      <c r="I265" s="32">
        <v>-183723.34524852689</v>
      </c>
      <c r="J265" s="33"/>
    </row>
    <row r="266" spans="1:10" x14ac:dyDescent="0.2">
      <c r="A266" s="28" t="s">
        <v>677</v>
      </c>
      <c r="B266" s="29">
        <v>1800</v>
      </c>
      <c r="C266" s="29">
        <v>0.34526299999999999</v>
      </c>
      <c r="D266" s="29">
        <v>0.49947399999999997</v>
      </c>
      <c r="E266" s="29">
        <v>0.15526300000000001</v>
      </c>
      <c r="F266" s="29" t="s">
        <v>678</v>
      </c>
      <c r="G266" s="29">
        <v>2</v>
      </c>
      <c r="H266" s="29" t="s">
        <v>554</v>
      </c>
      <c r="I266" s="29">
        <v>-199836.54815807589</v>
      </c>
      <c r="J266" s="30"/>
    </row>
    <row r="267" spans="1:10" x14ac:dyDescent="0.2">
      <c r="A267" s="31" t="s">
        <v>677</v>
      </c>
      <c r="B267" s="32">
        <v>1800</v>
      </c>
      <c r="C267" s="32">
        <v>0.34526299999999999</v>
      </c>
      <c r="D267" s="32">
        <v>0.46315800000000001</v>
      </c>
      <c r="E267" s="32">
        <v>0.191579</v>
      </c>
      <c r="F267" s="32" t="s">
        <v>678</v>
      </c>
      <c r="G267" s="32">
        <v>2</v>
      </c>
      <c r="H267" s="32" t="s">
        <v>554</v>
      </c>
      <c r="I267" s="32">
        <v>-215785.93196218181</v>
      </c>
      <c r="J267" s="33"/>
    </row>
    <row r="268" spans="1:10" x14ac:dyDescent="0.2">
      <c r="A268" s="28" t="s">
        <v>677</v>
      </c>
      <c r="B268" s="29">
        <v>1800</v>
      </c>
      <c r="C268" s="29">
        <v>0.34526299999999999</v>
      </c>
      <c r="D268" s="29">
        <v>0.426842</v>
      </c>
      <c r="E268" s="29">
        <v>0.22789499999999999</v>
      </c>
      <c r="F268" s="29" t="s">
        <v>678</v>
      </c>
      <c r="G268" s="29">
        <v>2</v>
      </c>
      <c r="H268" s="29" t="s">
        <v>554</v>
      </c>
      <c r="I268" s="29">
        <v>-231511.10098732219</v>
      </c>
      <c r="J268" s="30"/>
    </row>
    <row r="269" spans="1:10" x14ac:dyDescent="0.2">
      <c r="A269" s="31" t="s">
        <v>677</v>
      </c>
      <c r="B269" s="32">
        <v>1800</v>
      </c>
      <c r="C269" s="32">
        <v>0.34526299999999999</v>
      </c>
      <c r="D269" s="32">
        <v>0.39052599999999998</v>
      </c>
      <c r="E269" s="32">
        <v>0.26421099999999997</v>
      </c>
      <c r="F269" s="32" t="s">
        <v>678</v>
      </c>
      <c r="G269" s="32">
        <v>2</v>
      </c>
      <c r="H269" s="32" t="s">
        <v>554</v>
      </c>
      <c r="I269" s="32">
        <v>-246916.2765045173</v>
      </c>
      <c r="J269" s="33"/>
    </row>
    <row r="270" spans="1:10" x14ac:dyDescent="0.2">
      <c r="A270" s="28" t="s">
        <v>677</v>
      </c>
      <c r="B270" s="29">
        <v>1800</v>
      </c>
      <c r="C270" s="29">
        <v>0.34526299999999999</v>
      </c>
      <c r="D270" s="29">
        <v>0.354211</v>
      </c>
      <c r="E270" s="29">
        <v>0.30052600000000002</v>
      </c>
      <c r="F270" s="29" t="s">
        <v>678</v>
      </c>
      <c r="G270" s="29">
        <v>2</v>
      </c>
      <c r="H270" s="29" t="s">
        <v>554</v>
      </c>
      <c r="I270" s="29">
        <v>-261839.50745841529</v>
      </c>
      <c r="J270" s="30"/>
    </row>
    <row r="271" spans="1:10" x14ac:dyDescent="0.2">
      <c r="A271" s="31" t="s">
        <v>677</v>
      </c>
      <c r="B271" s="32">
        <v>1800</v>
      </c>
      <c r="C271" s="32">
        <v>0.34526299999999999</v>
      </c>
      <c r="D271" s="32">
        <v>0.31789499999999998</v>
      </c>
      <c r="E271" s="32">
        <v>0.33684199999999997</v>
      </c>
      <c r="F271" s="32" t="s">
        <v>678</v>
      </c>
      <c r="G271" s="32">
        <v>2</v>
      </c>
      <c r="H271" s="32" t="s">
        <v>554</v>
      </c>
      <c r="I271" s="32">
        <v>-275980.87473338901</v>
      </c>
      <c r="J271" s="33"/>
    </row>
    <row r="272" spans="1:10" x14ac:dyDescent="0.2">
      <c r="A272" s="28" t="s">
        <v>677</v>
      </c>
      <c r="B272" s="29">
        <v>1800</v>
      </c>
      <c r="C272" s="29">
        <v>0.34526299999999999</v>
      </c>
      <c r="D272" s="29">
        <v>0.28157900000000002</v>
      </c>
      <c r="E272" s="29">
        <v>0.37315799999999999</v>
      </c>
      <c r="F272" s="29" t="s">
        <v>678</v>
      </c>
      <c r="G272" s="29">
        <v>2</v>
      </c>
      <c r="H272" s="29" t="s">
        <v>554</v>
      </c>
      <c r="I272" s="29">
        <v>-288681.79718151869</v>
      </c>
      <c r="J272" s="30"/>
    </row>
    <row r="273" spans="1:10" x14ac:dyDescent="0.2">
      <c r="A273" s="31" t="s">
        <v>677</v>
      </c>
      <c r="B273" s="32">
        <v>1800</v>
      </c>
      <c r="C273" s="32">
        <v>0.34526299999999999</v>
      </c>
      <c r="D273" s="32">
        <v>0.24526300000000001</v>
      </c>
      <c r="E273" s="32">
        <v>0.409474</v>
      </c>
      <c r="F273" s="32" t="s">
        <v>383</v>
      </c>
      <c r="G273" s="32">
        <v>3</v>
      </c>
      <c r="H273" s="32" t="s">
        <v>554</v>
      </c>
      <c r="I273" s="32">
        <v>-289369.53161020589</v>
      </c>
      <c r="J273" s="33"/>
    </row>
    <row r="274" spans="1:10" x14ac:dyDescent="0.2">
      <c r="A274" s="28" t="s">
        <v>677</v>
      </c>
      <c r="B274" s="29">
        <v>1800</v>
      </c>
      <c r="C274" s="29">
        <v>0.34526299999999999</v>
      </c>
      <c r="D274" s="29">
        <v>0.20894699999999999</v>
      </c>
      <c r="E274" s="29">
        <v>0.44578899999999999</v>
      </c>
      <c r="F274" s="29" t="s">
        <v>383</v>
      </c>
      <c r="G274" s="29">
        <v>3</v>
      </c>
      <c r="H274" s="29" t="s">
        <v>554</v>
      </c>
      <c r="I274" s="29">
        <v>-278501.75605742721</v>
      </c>
      <c r="J274" s="30"/>
    </row>
    <row r="275" spans="1:10" x14ac:dyDescent="0.2">
      <c r="A275" s="31" t="s">
        <v>677</v>
      </c>
      <c r="B275" s="32">
        <v>1800</v>
      </c>
      <c r="C275" s="32">
        <v>0.34526299999999999</v>
      </c>
      <c r="D275" s="32">
        <v>0.17263200000000001</v>
      </c>
      <c r="E275" s="32">
        <v>0.48210500000000001</v>
      </c>
      <c r="F275" s="32" t="s">
        <v>390</v>
      </c>
      <c r="G275" s="32">
        <v>2</v>
      </c>
      <c r="H275" s="32" t="s">
        <v>706</v>
      </c>
      <c r="I275" s="32">
        <v>-265315.07144441688</v>
      </c>
      <c r="J275" s="33"/>
    </row>
    <row r="276" spans="1:10" x14ac:dyDescent="0.2">
      <c r="A276" s="28" t="s">
        <v>677</v>
      </c>
      <c r="B276" s="29">
        <v>1800</v>
      </c>
      <c r="C276" s="29">
        <v>0.34526299999999999</v>
      </c>
      <c r="D276" s="29">
        <v>0.13631599999999999</v>
      </c>
      <c r="E276" s="29">
        <v>0.51842100000000002</v>
      </c>
      <c r="F276" s="29" t="s">
        <v>390</v>
      </c>
      <c r="G276" s="29">
        <v>2</v>
      </c>
      <c r="H276" s="29" t="s">
        <v>706</v>
      </c>
      <c r="I276" s="29">
        <v>-248942.62882513611</v>
      </c>
      <c r="J276" s="30"/>
    </row>
    <row r="277" spans="1:10" x14ac:dyDescent="0.2">
      <c r="A277" s="31" t="s">
        <v>677</v>
      </c>
      <c r="B277" s="32">
        <v>1800</v>
      </c>
      <c r="C277" s="32">
        <v>0.34526299999999999</v>
      </c>
      <c r="D277" s="32">
        <v>0.1</v>
      </c>
      <c r="E277" s="32">
        <v>0.55473700000000004</v>
      </c>
      <c r="F277" s="32" t="s">
        <v>390</v>
      </c>
      <c r="G277" s="32">
        <v>2</v>
      </c>
      <c r="H277" s="32" t="s">
        <v>706</v>
      </c>
      <c r="I277" s="32">
        <v>-232430.5849324906</v>
      </c>
      <c r="J277" s="33"/>
    </row>
    <row r="278" spans="1:10" x14ac:dyDescent="0.2">
      <c r="A278" s="28" t="s">
        <v>677</v>
      </c>
      <c r="B278" s="29">
        <v>1800</v>
      </c>
      <c r="C278" s="29">
        <v>0.34526299999999999</v>
      </c>
      <c r="D278" s="29">
        <v>6.3684000000000004E-2</v>
      </c>
      <c r="E278" s="29">
        <v>0.59105300000000005</v>
      </c>
      <c r="F278" s="29" t="s">
        <v>390</v>
      </c>
      <c r="G278" s="29">
        <v>2</v>
      </c>
      <c r="H278" s="29" t="s">
        <v>706</v>
      </c>
      <c r="I278" s="29">
        <v>-215712.87195535301</v>
      </c>
      <c r="J278" s="30"/>
    </row>
    <row r="279" spans="1:10" x14ac:dyDescent="0.2">
      <c r="A279" s="31" t="s">
        <v>677</v>
      </c>
      <c r="B279" s="32">
        <v>1800</v>
      </c>
      <c r="C279" s="32">
        <v>0.34526299999999999</v>
      </c>
      <c r="D279" s="32">
        <v>2.7368E-2</v>
      </c>
      <c r="E279" s="32">
        <v>0.62736800000000004</v>
      </c>
      <c r="F279" s="32" t="s">
        <v>390</v>
      </c>
      <c r="G279" s="32">
        <v>2</v>
      </c>
      <c r="H279" s="32" t="s">
        <v>706</v>
      </c>
      <c r="I279" s="32">
        <v>-198663.33097736409</v>
      </c>
      <c r="J279" s="33"/>
    </row>
    <row r="280" spans="1:10" x14ac:dyDescent="0.2">
      <c r="A280" s="28" t="s">
        <v>677</v>
      </c>
      <c r="B280" s="29">
        <v>1800</v>
      </c>
      <c r="C280" s="29">
        <v>0.37105300000000002</v>
      </c>
      <c r="D280" s="29">
        <v>0.61894700000000002</v>
      </c>
      <c r="E280" s="29">
        <v>0.01</v>
      </c>
      <c r="F280" s="29" t="s">
        <v>678</v>
      </c>
      <c r="G280" s="29">
        <v>2</v>
      </c>
      <c r="H280" s="29" t="s">
        <v>554</v>
      </c>
      <c r="I280" s="29">
        <v>-135505.82066974739</v>
      </c>
      <c r="J280" s="30"/>
    </row>
    <row r="281" spans="1:10" x14ac:dyDescent="0.2">
      <c r="A281" s="31" t="s">
        <v>677</v>
      </c>
      <c r="B281" s="32">
        <v>1800</v>
      </c>
      <c r="C281" s="32">
        <v>0.37105300000000002</v>
      </c>
      <c r="D281" s="32">
        <v>0.58263200000000004</v>
      </c>
      <c r="E281" s="32">
        <v>4.6316000000000003E-2</v>
      </c>
      <c r="F281" s="32" t="s">
        <v>678</v>
      </c>
      <c r="G281" s="32">
        <v>2</v>
      </c>
      <c r="H281" s="32" t="s">
        <v>554</v>
      </c>
      <c r="I281" s="32">
        <v>-151830.97989298811</v>
      </c>
      <c r="J281" s="33"/>
    </row>
    <row r="282" spans="1:10" x14ac:dyDescent="0.2">
      <c r="A282" s="28" t="s">
        <v>677</v>
      </c>
      <c r="B282" s="29">
        <v>1800</v>
      </c>
      <c r="C282" s="29">
        <v>0.37105300000000002</v>
      </c>
      <c r="D282" s="29">
        <v>0.54631600000000002</v>
      </c>
      <c r="E282" s="29">
        <v>8.2631999999999997E-2</v>
      </c>
      <c r="F282" s="29" t="s">
        <v>678</v>
      </c>
      <c r="G282" s="29">
        <v>2</v>
      </c>
      <c r="H282" s="29" t="s">
        <v>554</v>
      </c>
      <c r="I282" s="29">
        <v>-168065.42324723149</v>
      </c>
      <c r="J282" s="30"/>
    </row>
    <row r="283" spans="1:10" x14ac:dyDescent="0.2">
      <c r="A283" s="31" t="s">
        <v>677</v>
      </c>
      <c r="B283" s="32">
        <v>1800</v>
      </c>
      <c r="C283" s="32">
        <v>0.37105300000000002</v>
      </c>
      <c r="D283" s="32">
        <v>0.51</v>
      </c>
      <c r="E283" s="32">
        <v>0.118947</v>
      </c>
      <c r="F283" s="32" t="s">
        <v>678</v>
      </c>
      <c r="G283" s="32">
        <v>2</v>
      </c>
      <c r="H283" s="32" t="s">
        <v>554</v>
      </c>
      <c r="I283" s="32">
        <v>-184185.0987834137</v>
      </c>
      <c r="J283" s="33"/>
    </row>
    <row r="284" spans="1:10" x14ac:dyDescent="0.2">
      <c r="A284" s="28" t="s">
        <v>677</v>
      </c>
      <c r="B284" s="29">
        <v>1800</v>
      </c>
      <c r="C284" s="29">
        <v>0.37105300000000002</v>
      </c>
      <c r="D284" s="29">
        <v>0.47368399999999999</v>
      </c>
      <c r="E284" s="29">
        <v>0.15526300000000001</v>
      </c>
      <c r="F284" s="29" t="s">
        <v>678</v>
      </c>
      <c r="G284" s="29">
        <v>2</v>
      </c>
      <c r="H284" s="29" t="s">
        <v>554</v>
      </c>
      <c r="I284" s="29">
        <v>-200156.05822507589</v>
      </c>
      <c r="J284" s="30"/>
    </row>
    <row r="285" spans="1:10" x14ac:dyDescent="0.2">
      <c r="A285" s="31" t="s">
        <v>677</v>
      </c>
      <c r="B285" s="32">
        <v>1800</v>
      </c>
      <c r="C285" s="32">
        <v>0.37105300000000002</v>
      </c>
      <c r="D285" s="32">
        <v>0.43736799999999998</v>
      </c>
      <c r="E285" s="32">
        <v>0.191579</v>
      </c>
      <c r="F285" s="32" t="s">
        <v>678</v>
      </c>
      <c r="G285" s="32">
        <v>2</v>
      </c>
      <c r="H285" s="32" t="s">
        <v>554</v>
      </c>
      <c r="I285" s="32">
        <v>-215928.7135540116</v>
      </c>
      <c r="J285" s="33"/>
    </row>
    <row r="286" spans="1:10" x14ac:dyDescent="0.2">
      <c r="A286" s="28" t="s">
        <v>677</v>
      </c>
      <c r="B286" s="29">
        <v>1800</v>
      </c>
      <c r="C286" s="29">
        <v>0.37105300000000002</v>
      </c>
      <c r="D286" s="29">
        <v>0.40105299999999999</v>
      </c>
      <c r="E286" s="29">
        <v>0.22789499999999999</v>
      </c>
      <c r="F286" s="29" t="s">
        <v>678</v>
      </c>
      <c r="G286" s="29">
        <v>2</v>
      </c>
      <c r="H286" s="29" t="s">
        <v>554</v>
      </c>
      <c r="I286" s="29">
        <v>-231427.5568272355</v>
      </c>
      <c r="J286" s="30"/>
    </row>
    <row r="287" spans="1:10" x14ac:dyDescent="0.2">
      <c r="A287" s="31" t="s">
        <v>677</v>
      </c>
      <c r="B287" s="32">
        <v>1800</v>
      </c>
      <c r="C287" s="32">
        <v>0.37105300000000002</v>
      </c>
      <c r="D287" s="32">
        <v>0.36473699999999998</v>
      </c>
      <c r="E287" s="32">
        <v>0.26421099999999997</v>
      </c>
      <c r="F287" s="32" t="s">
        <v>678</v>
      </c>
      <c r="G287" s="32">
        <v>2</v>
      </c>
      <c r="H287" s="32" t="s">
        <v>554</v>
      </c>
      <c r="I287" s="32">
        <v>-246531.45244440829</v>
      </c>
      <c r="J287" s="33"/>
    </row>
    <row r="288" spans="1:10" x14ac:dyDescent="0.2">
      <c r="A288" s="28" t="s">
        <v>677</v>
      </c>
      <c r="B288" s="29">
        <v>1800</v>
      </c>
      <c r="C288" s="29">
        <v>0.37105300000000002</v>
      </c>
      <c r="D288" s="29">
        <v>0.32842100000000002</v>
      </c>
      <c r="E288" s="29">
        <v>0.30052600000000002</v>
      </c>
      <c r="F288" s="29" t="s">
        <v>678</v>
      </c>
      <c r="G288" s="29">
        <v>2</v>
      </c>
      <c r="H288" s="29" t="s">
        <v>554</v>
      </c>
      <c r="I288" s="29">
        <v>-261032.00584577181</v>
      </c>
      <c r="J288" s="30"/>
    </row>
    <row r="289" spans="1:10" x14ac:dyDescent="0.2">
      <c r="A289" s="31" t="s">
        <v>677</v>
      </c>
      <c r="B289" s="32">
        <v>1800</v>
      </c>
      <c r="C289" s="32">
        <v>0.37105300000000002</v>
      </c>
      <c r="D289" s="32">
        <v>0.292105</v>
      </c>
      <c r="E289" s="32">
        <v>0.33684199999999997</v>
      </c>
      <c r="F289" s="32" t="s">
        <v>678</v>
      </c>
      <c r="G289" s="32">
        <v>2</v>
      </c>
      <c r="H289" s="32" t="s">
        <v>554</v>
      </c>
      <c r="I289" s="32">
        <v>-274529.43929241202</v>
      </c>
      <c r="J289" s="33"/>
    </row>
    <row r="290" spans="1:10" x14ac:dyDescent="0.2">
      <c r="A290" s="28" t="s">
        <v>677</v>
      </c>
      <c r="B290" s="29">
        <v>1800</v>
      </c>
      <c r="C290" s="29">
        <v>0.37105300000000002</v>
      </c>
      <c r="D290" s="29">
        <v>0.25578899999999999</v>
      </c>
      <c r="E290" s="29">
        <v>0.37315799999999999</v>
      </c>
      <c r="F290" s="29" t="s">
        <v>678</v>
      </c>
      <c r="G290" s="29">
        <v>2</v>
      </c>
      <c r="H290" s="29" t="s">
        <v>554</v>
      </c>
      <c r="I290" s="29">
        <v>-285979.82167234522</v>
      </c>
      <c r="J290" s="30"/>
    </row>
    <row r="291" spans="1:10" x14ac:dyDescent="0.2">
      <c r="A291" s="31" t="s">
        <v>677</v>
      </c>
      <c r="B291" s="32">
        <v>1800</v>
      </c>
      <c r="C291" s="32">
        <v>0.37105300000000002</v>
      </c>
      <c r="D291" s="32">
        <v>0.219474</v>
      </c>
      <c r="E291" s="32">
        <v>0.409474</v>
      </c>
      <c r="F291" s="32" t="s">
        <v>383</v>
      </c>
      <c r="G291" s="32">
        <v>3</v>
      </c>
      <c r="H291" s="32" t="s">
        <v>554</v>
      </c>
      <c r="I291" s="32">
        <v>-277514.89129708608</v>
      </c>
      <c r="J291" s="33"/>
    </row>
    <row r="292" spans="1:10" x14ac:dyDescent="0.2">
      <c r="A292" s="28" t="s">
        <v>677</v>
      </c>
      <c r="B292" s="29">
        <v>1800</v>
      </c>
      <c r="C292" s="29">
        <v>0.37105300000000002</v>
      </c>
      <c r="D292" s="29">
        <v>0.18315799999999999</v>
      </c>
      <c r="E292" s="29">
        <v>0.44578899999999999</v>
      </c>
      <c r="F292" s="29" t="s">
        <v>682</v>
      </c>
      <c r="G292" s="29">
        <v>2</v>
      </c>
      <c r="H292" s="29" t="s">
        <v>576</v>
      </c>
      <c r="I292" s="29">
        <v>-266629.45527315978</v>
      </c>
      <c r="J292" s="30"/>
    </row>
    <row r="293" spans="1:10" x14ac:dyDescent="0.2">
      <c r="A293" s="31" t="s">
        <v>677</v>
      </c>
      <c r="B293" s="32">
        <v>1800</v>
      </c>
      <c r="C293" s="32">
        <v>0.37105300000000002</v>
      </c>
      <c r="D293" s="32">
        <v>0.146842</v>
      </c>
      <c r="E293" s="32">
        <v>0.48210500000000001</v>
      </c>
      <c r="F293" s="32" t="s">
        <v>390</v>
      </c>
      <c r="G293" s="32">
        <v>2</v>
      </c>
      <c r="H293" s="32" t="s">
        <v>706</v>
      </c>
      <c r="I293" s="32">
        <v>-251828.92677811021</v>
      </c>
      <c r="J293" s="33"/>
    </row>
    <row r="294" spans="1:10" x14ac:dyDescent="0.2">
      <c r="A294" s="28" t="s">
        <v>677</v>
      </c>
      <c r="B294" s="29">
        <v>1800</v>
      </c>
      <c r="C294" s="29">
        <v>0.37105300000000002</v>
      </c>
      <c r="D294" s="29">
        <v>0.110526</v>
      </c>
      <c r="E294" s="29">
        <v>0.51842100000000002</v>
      </c>
      <c r="F294" s="29" t="s">
        <v>390</v>
      </c>
      <c r="G294" s="29">
        <v>2</v>
      </c>
      <c r="H294" s="29" t="s">
        <v>706</v>
      </c>
      <c r="I294" s="29">
        <v>-235324.49233825639</v>
      </c>
      <c r="J294" s="30"/>
    </row>
    <row r="295" spans="1:10" x14ac:dyDescent="0.2">
      <c r="A295" s="31" t="s">
        <v>677</v>
      </c>
      <c r="B295" s="32">
        <v>1800</v>
      </c>
      <c r="C295" s="32">
        <v>0.37105300000000002</v>
      </c>
      <c r="D295" s="32">
        <v>7.4210999999999999E-2</v>
      </c>
      <c r="E295" s="32">
        <v>0.55473700000000004</v>
      </c>
      <c r="F295" s="32" t="s">
        <v>390</v>
      </c>
      <c r="G295" s="32">
        <v>2</v>
      </c>
      <c r="H295" s="32" t="s">
        <v>706</v>
      </c>
      <c r="I295" s="32">
        <v>-218635.01114388151</v>
      </c>
      <c r="J295" s="33"/>
    </row>
    <row r="296" spans="1:10" x14ac:dyDescent="0.2">
      <c r="A296" s="28" t="s">
        <v>677</v>
      </c>
      <c r="B296" s="29">
        <v>1800</v>
      </c>
      <c r="C296" s="29">
        <v>0.37105300000000002</v>
      </c>
      <c r="D296" s="29">
        <v>3.7894999999999998E-2</v>
      </c>
      <c r="E296" s="29">
        <v>0.59105300000000005</v>
      </c>
      <c r="F296" s="29" t="s">
        <v>390</v>
      </c>
      <c r="G296" s="29">
        <v>2</v>
      </c>
      <c r="H296" s="29" t="s">
        <v>706</v>
      </c>
      <c r="I296" s="29">
        <v>-201664.18770932741</v>
      </c>
      <c r="J296" s="30"/>
    </row>
    <row r="297" spans="1:10" x14ac:dyDescent="0.2">
      <c r="A297" s="31" t="s">
        <v>677</v>
      </c>
      <c r="B297" s="32">
        <v>1800</v>
      </c>
      <c r="C297" s="32">
        <v>0.39684199999999997</v>
      </c>
      <c r="D297" s="32">
        <v>0.59315799999999996</v>
      </c>
      <c r="E297" s="32">
        <v>0.01</v>
      </c>
      <c r="F297" s="32" t="s">
        <v>678</v>
      </c>
      <c r="G297" s="32">
        <v>2</v>
      </c>
      <c r="H297" s="32" t="s">
        <v>554</v>
      </c>
      <c r="I297" s="32">
        <v>-136175.29196456401</v>
      </c>
      <c r="J297" s="33"/>
    </row>
    <row r="298" spans="1:10" x14ac:dyDescent="0.2">
      <c r="A298" s="28" t="s">
        <v>677</v>
      </c>
      <c r="B298" s="29">
        <v>1800</v>
      </c>
      <c r="C298" s="29">
        <v>0.39684199999999997</v>
      </c>
      <c r="D298" s="29">
        <v>0.55684199999999995</v>
      </c>
      <c r="E298" s="29">
        <v>4.6316000000000003E-2</v>
      </c>
      <c r="F298" s="29" t="s">
        <v>678</v>
      </c>
      <c r="G298" s="29">
        <v>2</v>
      </c>
      <c r="H298" s="29" t="s">
        <v>554</v>
      </c>
      <c r="I298" s="29">
        <v>-152407.49018702231</v>
      </c>
      <c r="J298" s="30"/>
    </row>
    <row r="299" spans="1:10" x14ac:dyDescent="0.2">
      <c r="A299" s="31" t="s">
        <v>677</v>
      </c>
      <c r="B299" s="32">
        <v>1800</v>
      </c>
      <c r="C299" s="32">
        <v>0.39684199999999997</v>
      </c>
      <c r="D299" s="32">
        <v>0.52052600000000004</v>
      </c>
      <c r="E299" s="32">
        <v>8.2631999999999997E-2</v>
      </c>
      <c r="F299" s="32" t="s">
        <v>678</v>
      </c>
      <c r="G299" s="32">
        <v>2</v>
      </c>
      <c r="H299" s="32" t="s">
        <v>554</v>
      </c>
      <c r="I299" s="32">
        <v>-168532.71592728229</v>
      </c>
      <c r="J299" s="33"/>
    </row>
    <row r="300" spans="1:10" x14ac:dyDescent="0.2">
      <c r="A300" s="28" t="s">
        <v>677</v>
      </c>
      <c r="B300" s="29">
        <v>1800</v>
      </c>
      <c r="C300" s="29">
        <v>0.39684199999999997</v>
      </c>
      <c r="D300" s="29">
        <v>0.484211</v>
      </c>
      <c r="E300" s="29">
        <v>0.118947</v>
      </c>
      <c r="F300" s="29" t="s">
        <v>678</v>
      </c>
      <c r="G300" s="29">
        <v>2</v>
      </c>
      <c r="H300" s="29" t="s">
        <v>554</v>
      </c>
      <c r="I300" s="29">
        <v>-184521.80627323981</v>
      </c>
      <c r="J300" s="30"/>
    </row>
    <row r="301" spans="1:10" x14ac:dyDescent="0.2">
      <c r="A301" s="31" t="s">
        <v>677</v>
      </c>
      <c r="B301" s="32">
        <v>1800</v>
      </c>
      <c r="C301" s="32">
        <v>0.39684199999999997</v>
      </c>
      <c r="D301" s="32">
        <v>0.44789499999999999</v>
      </c>
      <c r="E301" s="32">
        <v>0.15526300000000001</v>
      </c>
      <c r="F301" s="32" t="s">
        <v>678</v>
      </c>
      <c r="G301" s="32">
        <v>2</v>
      </c>
      <c r="H301" s="32" t="s">
        <v>554</v>
      </c>
      <c r="I301" s="32">
        <v>-200333.32892691201</v>
      </c>
      <c r="J301" s="33"/>
    </row>
    <row r="302" spans="1:10" x14ac:dyDescent="0.2">
      <c r="A302" s="28" t="s">
        <v>677</v>
      </c>
      <c r="B302" s="29">
        <v>1800</v>
      </c>
      <c r="C302" s="29">
        <v>0.39684199999999997</v>
      </c>
      <c r="D302" s="29">
        <v>0.41157899999999997</v>
      </c>
      <c r="E302" s="29">
        <v>0.191579</v>
      </c>
      <c r="F302" s="29" t="s">
        <v>678</v>
      </c>
      <c r="G302" s="29">
        <v>2</v>
      </c>
      <c r="H302" s="29" t="s">
        <v>554</v>
      </c>
      <c r="I302" s="29">
        <v>-215906.30134159149</v>
      </c>
      <c r="J302" s="30"/>
    </row>
    <row r="303" spans="1:10" x14ac:dyDescent="0.2">
      <c r="A303" s="31" t="s">
        <v>677</v>
      </c>
      <c r="B303" s="32">
        <v>1800</v>
      </c>
      <c r="C303" s="32">
        <v>0.39684199999999997</v>
      </c>
      <c r="D303" s="32">
        <v>0.37526300000000001</v>
      </c>
      <c r="E303" s="32">
        <v>0.22789499999999999</v>
      </c>
      <c r="F303" s="32" t="s">
        <v>678</v>
      </c>
      <c r="G303" s="32">
        <v>2</v>
      </c>
      <c r="H303" s="32" t="s">
        <v>554</v>
      </c>
      <c r="I303" s="32">
        <v>-231146.98462639761</v>
      </c>
      <c r="J303" s="33"/>
    </row>
    <row r="304" spans="1:10" x14ac:dyDescent="0.2">
      <c r="A304" s="28" t="s">
        <v>677</v>
      </c>
      <c r="B304" s="29">
        <v>1800</v>
      </c>
      <c r="C304" s="29">
        <v>0.39684199999999997</v>
      </c>
      <c r="D304" s="29">
        <v>0.338947</v>
      </c>
      <c r="E304" s="29">
        <v>0.26421099999999997</v>
      </c>
      <c r="F304" s="29" t="s">
        <v>678</v>
      </c>
      <c r="G304" s="29">
        <v>2</v>
      </c>
      <c r="H304" s="29" t="s">
        <v>554</v>
      </c>
      <c r="I304" s="29">
        <v>-245903.01387497329</v>
      </c>
      <c r="J304" s="30"/>
    </row>
    <row r="305" spans="1:10" x14ac:dyDescent="0.2">
      <c r="A305" s="31" t="s">
        <v>677</v>
      </c>
      <c r="B305" s="32">
        <v>1800</v>
      </c>
      <c r="C305" s="32">
        <v>0.39684199999999997</v>
      </c>
      <c r="D305" s="32">
        <v>0.30263200000000001</v>
      </c>
      <c r="E305" s="32">
        <v>0.30052600000000002</v>
      </c>
      <c r="F305" s="32" t="s">
        <v>678</v>
      </c>
      <c r="G305" s="32">
        <v>2</v>
      </c>
      <c r="H305" s="32" t="s">
        <v>554</v>
      </c>
      <c r="I305" s="32">
        <v>-259906.31574455759</v>
      </c>
      <c r="J305" s="33"/>
    </row>
    <row r="306" spans="1:10" x14ac:dyDescent="0.2">
      <c r="A306" s="28" t="s">
        <v>677</v>
      </c>
      <c r="B306" s="29">
        <v>1800</v>
      </c>
      <c r="C306" s="29">
        <v>0.39684199999999997</v>
      </c>
      <c r="D306" s="29">
        <v>0.266316</v>
      </c>
      <c r="E306" s="29">
        <v>0.33684199999999997</v>
      </c>
      <c r="F306" s="29" t="s">
        <v>678</v>
      </c>
      <c r="G306" s="29">
        <v>2</v>
      </c>
      <c r="H306" s="29" t="s">
        <v>554</v>
      </c>
      <c r="I306" s="29">
        <v>-272610.95873954688</v>
      </c>
      <c r="J306" s="30"/>
    </row>
    <row r="307" spans="1:10" x14ac:dyDescent="0.2">
      <c r="A307" s="31" t="s">
        <v>677</v>
      </c>
      <c r="B307" s="32">
        <v>1800</v>
      </c>
      <c r="C307" s="32">
        <v>0.39684199999999997</v>
      </c>
      <c r="D307" s="32">
        <v>0.23</v>
      </c>
      <c r="E307" s="32">
        <v>0.37315799999999999</v>
      </c>
      <c r="F307" s="32" t="s">
        <v>383</v>
      </c>
      <c r="G307" s="32">
        <v>3</v>
      </c>
      <c r="H307" s="32" t="s">
        <v>554</v>
      </c>
      <c r="I307" s="32">
        <v>-276528.02653674758</v>
      </c>
      <c r="J307" s="33"/>
    </row>
    <row r="308" spans="1:10" x14ac:dyDescent="0.2">
      <c r="A308" s="28" t="s">
        <v>677</v>
      </c>
      <c r="B308" s="29">
        <v>1800</v>
      </c>
      <c r="C308" s="29">
        <v>0.39684199999999997</v>
      </c>
      <c r="D308" s="29">
        <v>0.193684</v>
      </c>
      <c r="E308" s="29">
        <v>0.409474</v>
      </c>
      <c r="F308" s="29" t="s">
        <v>383</v>
      </c>
      <c r="G308" s="29">
        <v>3</v>
      </c>
      <c r="H308" s="29" t="s">
        <v>554</v>
      </c>
      <c r="I308" s="29">
        <v>-265660.2509839671</v>
      </c>
      <c r="J308" s="30"/>
    </row>
    <row r="309" spans="1:10" x14ac:dyDescent="0.2">
      <c r="A309" s="31" t="s">
        <v>677</v>
      </c>
      <c r="B309" s="32">
        <v>1800</v>
      </c>
      <c r="C309" s="32">
        <v>0.39684199999999997</v>
      </c>
      <c r="D309" s="32">
        <v>0.15736800000000001</v>
      </c>
      <c r="E309" s="32">
        <v>0.44578899999999999</v>
      </c>
      <c r="F309" s="32" t="s">
        <v>586</v>
      </c>
      <c r="G309" s="32">
        <v>1</v>
      </c>
      <c r="H309" s="32" t="s">
        <v>586</v>
      </c>
      <c r="I309" s="32">
        <v>-254439.0945115322</v>
      </c>
      <c r="J309" s="33"/>
    </row>
    <row r="310" spans="1:10" x14ac:dyDescent="0.2">
      <c r="A310" s="28" t="s">
        <v>677</v>
      </c>
      <c r="B310" s="29">
        <v>1800</v>
      </c>
      <c r="C310" s="29">
        <v>0.39684199999999997</v>
      </c>
      <c r="D310" s="29">
        <v>0.12105299999999999</v>
      </c>
      <c r="E310" s="29">
        <v>0.48210500000000001</v>
      </c>
      <c r="F310" s="29" t="s">
        <v>390</v>
      </c>
      <c r="G310" s="29">
        <v>2</v>
      </c>
      <c r="H310" s="29" t="s">
        <v>706</v>
      </c>
      <c r="I310" s="29">
        <v>-238217.27398357549</v>
      </c>
      <c r="J310" s="30"/>
    </row>
    <row r="311" spans="1:10" x14ac:dyDescent="0.2">
      <c r="A311" s="31" t="s">
        <v>677</v>
      </c>
      <c r="B311" s="32">
        <v>1800</v>
      </c>
      <c r="C311" s="32">
        <v>0.39684199999999997</v>
      </c>
      <c r="D311" s="32">
        <v>8.4737000000000007E-2</v>
      </c>
      <c r="E311" s="32">
        <v>0.51842100000000002</v>
      </c>
      <c r="F311" s="32" t="s">
        <v>390</v>
      </c>
      <c r="G311" s="32">
        <v>2</v>
      </c>
      <c r="H311" s="32" t="s">
        <v>706</v>
      </c>
      <c r="I311" s="32">
        <v>-221551.18359496011</v>
      </c>
      <c r="J311" s="33"/>
    </row>
    <row r="312" spans="1:10" x14ac:dyDescent="0.2">
      <c r="A312" s="28" t="s">
        <v>677</v>
      </c>
      <c r="B312" s="29">
        <v>1800</v>
      </c>
      <c r="C312" s="29">
        <v>0.39684199999999997</v>
      </c>
      <c r="D312" s="29">
        <v>4.8420999999999999E-2</v>
      </c>
      <c r="E312" s="29">
        <v>0.55473700000000004</v>
      </c>
      <c r="F312" s="29" t="s">
        <v>390</v>
      </c>
      <c r="G312" s="29">
        <v>2</v>
      </c>
      <c r="H312" s="29" t="s">
        <v>706</v>
      </c>
      <c r="I312" s="29">
        <v>-204640.33624381319</v>
      </c>
      <c r="J312" s="30"/>
    </row>
    <row r="313" spans="1:10" x14ac:dyDescent="0.2">
      <c r="A313" s="31" t="s">
        <v>677</v>
      </c>
      <c r="B313" s="32">
        <v>1800</v>
      </c>
      <c r="C313" s="32">
        <v>0.39684199999999997</v>
      </c>
      <c r="D313" s="32">
        <v>1.2104999999999999E-2</v>
      </c>
      <c r="E313" s="32">
        <v>0.59105300000000005</v>
      </c>
      <c r="F313" s="32" t="s">
        <v>390</v>
      </c>
      <c r="G313" s="32">
        <v>2</v>
      </c>
      <c r="H313" s="32" t="s">
        <v>706</v>
      </c>
      <c r="I313" s="32">
        <v>-187276.88938484419</v>
      </c>
      <c r="J313" s="33"/>
    </row>
    <row r="314" spans="1:10" x14ac:dyDescent="0.2">
      <c r="A314" s="28" t="s">
        <v>677</v>
      </c>
      <c r="B314" s="29">
        <v>1800</v>
      </c>
      <c r="C314" s="29">
        <v>0.42263200000000001</v>
      </c>
      <c r="D314" s="29">
        <v>0.56736799999999998</v>
      </c>
      <c r="E314" s="29">
        <v>0.01</v>
      </c>
      <c r="F314" s="29" t="s">
        <v>678</v>
      </c>
      <c r="G314" s="29">
        <v>2</v>
      </c>
      <c r="H314" s="29" t="s">
        <v>554</v>
      </c>
      <c r="I314" s="29">
        <v>-136749.54811289071</v>
      </c>
      <c r="J314" s="30"/>
    </row>
    <row r="315" spans="1:10" x14ac:dyDescent="0.2">
      <c r="A315" s="31" t="s">
        <v>677</v>
      </c>
      <c r="B315" s="32">
        <v>1800</v>
      </c>
      <c r="C315" s="32">
        <v>0.42263200000000001</v>
      </c>
      <c r="D315" s="32">
        <v>0.531053</v>
      </c>
      <c r="E315" s="32">
        <v>4.6316000000000003E-2</v>
      </c>
      <c r="F315" s="32" t="s">
        <v>678</v>
      </c>
      <c r="G315" s="32">
        <v>2</v>
      </c>
      <c r="H315" s="32" t="s">
        <v>554</v>
      </c>
      <c r="I315" s="32">
        <v>-152879.58573808681</v>
      </c>
      <c r="J315" s="33"/>
    </row>
    <row r="316" spans="1:10" x14ac:dyDescent="0.2">
      <c r="A316" s="28" t="s">
        <v>677</v>
      </c>
      <c r="B316" s="29">
        <v>1800</v>
      </c>
      <c r="C316" s="29">
        <v>0.42263200000000001</v>
      </c>
      <c r="D316" s="29">
        <v>0.49473699999999998</v>
      </c>
      <c r="E316" s="29">
        <v>8.2631999999999997E-2</v>
      </c>
      <c r="F316" s="29" t="s">
        <v>678</v>
      </c>
      <c r="G316" s="29">
        <v>2</v>
      </c>
      <c r="H316" s="29" t="s">
        <v>554</v>
      </c>
      <c r="I316" s="29">
        <v>-168884.12514877279</v>
      </c>
      <c r="J316" s="30"/>
    </row>
    <row r="317" spans="1:10" x14ac:dyDescent="0.2">
      <c r="A317" s="31" t="s">
        <v>677</v>
      </c>
      <c r="B317" s="32">
        <v>1800</v>
      </c>
      <c r="C317" s="32">
        <v>0.42263200000000001</v>
      </c>
      <c r="D317" s="32">
        <v>0.45842100000000002</v>
      </c>
      <c r="E317" s="32">
        <v>0.118947</v>
      </c>
      <c r="F317" s="32" t="s">
        <v>678</v>
      </c>
      <c r="G317" s="32">
        <v>2</v>
      </c>
      <c r="H317" s="32" t="s">
        <v>554</v>
      </c>
      <c r="I317" s="32">
        <v>-184728.0374764537</v>
      </c>
      <c r="J317" s="33"/>
    </row>
    <row r="318" spans="1:10" x14ac:dyDescent="0.2">
      <c r="A318" s="28" t="s">
        <v>677</v>
      </c>
      <c r="B318" s="29">
        <v>1800</v>
      </c>
      <c r="C318" s="29">
        <v>0.42263200000000001</v>
      </c>
      <c r="D318" s="29">
        <v>0.42210500000000001</v>
      </c>
      <c r="E318" s="29">
        <v>0.15526300000000001</v>
      </c>
      <c r="F318" s="29" t="s">
        <v>678</v>
      </c>
      <c r="G318" s="29">
        <v>2</v>
      </c>
      <c r="H318" s="29" t="s">
        <v>554</v>
      </c>
      <c r="I318" s="29">
        <v>-200361.08720859719</v>
      </c>
      <c r="J318" s="30"/>
    </row>
    <row r="319" spans="1:10" x14ac:dyDescent="0.2">
      <c r="A319" s="31" t="s">
        <v>677</v>
      </c>
      <c r="B319" s="32">
        <v>1800</v>
      </c>
      <c r="C319" s="32">
        <v>0.42263200000000001</v>
      </c>
      <c r="D319" s="32">
        <v>0.38578899999999999</v>
      </c>
      <c r="E319" s="32">
        <v>0.191579</v>
      </c>
      <c r="F319" s="32" t="s">
        <v>678</v>
      </c>
      <c r="G319" s="32">
        <v>2</v>
      </c>
      <c r="H319" s="32" t="s">
        <v>554</v>
      </c>
      <c r="I319" s="32">
        <v>-215708.7491821532</v>
      </c>
      <c r="J319" s="33"/>
    </row>
    <row r="320" spans="1:10" x14ac:dyDescent="0.2">
      <c r="A320" s="28" t="s">
        <v>677</v>
      </c>
      <c r="B320" s="29">
        <v>1800</v>
      </c>
      <c r="C320" s="29">
        <v>0.42263200000000001</v>
      </c>
      <c r="D320" s="29">
        <v>0.34947400000000001</v>
      </c>
      <c r="E320" s="29">
        <v>0.22789499999999999</v>
      </c>
      <c r="F320" s="29" t="s">
        <v>678</v>
      </c>
      <c r="G320" s="29">
        <v>2</v>
      </c>
      <c r="H320" s="29" t="s">
        <v>554</v>
      </c>
      <c r="I320" s="29">
        <v>-230655.27220852589</v>
      </c>
      <c r="J320" s="30"/>
    </row>
    <row r="321" spans="1:10" x14ac:dyDescent="0.2">
      <c r="A321" s="31" t="s">
        <v>677</v>
      </c>
      <c r="B321" s="32">
        <v>1800</v>
      </c>
      <c r="C321" s="32">
        <v>0.42263200000000001</v>
      </c>
      <c r="D321" s="32">
        <v>0.31315799999999999</v>
      </c>
      <c r="E321" s="32">
        <v>0.26421099999999997</v>
      </c>
      <c r="F321" s="32" t="s">
        <v>678</v>
      </c>
      <c r="G321" s="32">
        <v>2</v>
      </c>
      <c r="H321" s="32" t="s">
        <v>554</v>
      </c>
      <c r="I321" s="32">
        <v>-245009.49061159301</v>
      </c>
      <c r="J321" s="33"/>
    </row>
    <row r="322" spans="1:10" x14ac:dyDescent="0.2">
      <c r="A322" s="28" t="s">
        <v>677</v>
      </c>
      <c r="B322" s="29">
        <v>1800</v>
      </c>
      <c r="C322" s="29">
        <v>0.42263200000000001</v>
      </c>
      <c r="D322" s="29">
        <v>0.27684199999999998</v>
      </c>
      <c r="E322" s="29">
        <v>0.30052600000000002</v>
      </c>
      <c r="F322" s="29" t="s">
        <v>678</v>
      </c>
      <c r="G322" s="29">
        <v>2</v>
      </c>
      <c r="H322" s="29" t="s">
        <v>554</v>
      </c>
      <c r="I322" s="29">
        <v>-258423.9547790839</v>
      </c>
      <c r="J322" s="30"/>
    </row>
    <row r="323" spans="1:10" x14ac:dyDescent="0.2">
      <c r="A323" s="31" t="s">
        <v>677</v>
      </c>
      <c r="B323" s="32">
        <v>1800</v>
      </c>
      <c r="C323" s="32">
        <v>0.42263200000000001</v>
      </c>
      <c r="D323" s="32">
        <v>0.24052599999999999</v>
      </c>
      <c r="E323" s="32">
        <v>0.33684199999999997</v>
      </c>
      <c r="F323" s="32" t="s">
        <v>678</v>
      </c>
      <c r="G323" s="32">
        <v>2</v>
      </c>
      <c r="H323" s="32" t="s">
        <v>554</v>
      </c>
      <c r="I323" s="32">
        <v>-270093.27442205237</v>
      </c>
      <c r="J323" s="33"/>
    </row>
    <row r="324" spans="1:10" x14ac:dyDescent="0.2">
      <c r="A324" s="28" t="s">
        <v>677</v>
      </c>
      <c r="B324" s="29">
        <v>1800</v>
      </c>
      <c r="C324" s="29">
        <v>0.42263200000000001</v>
      </c>
      <c r="D324" s="29">
        <v>0.204211</v>
      </c>
      <c r="E324" s="29">
        <v>0.37315799999999999</v>
      </c>
      <c r="F324" s="29" t="s">
        <v>383</v>
      </c>
      <c r="G324" s="29">
        <v>3</v>
      </c>
      <c r="H324" s="29" t="s">
        <v>554</v>
      </c>
      <c r="I324" s="29">
        <v>-264673.38622362819</v>
      </c>
      <c r="J324" s="30"/>
    </row>
    <row r="325" spans="1:10" x14ac:dyDescent="0.2">
      <c r="A325" s="31" t="s">
        <v>677</v>
      </c>
      <c r="B325" s="32">
        <v>1800</v>
      </c>
      <c r="C325" s="32">
        <v>0.42263200000000001</v>
      </c>
      <c r="D325" s="32">
        <v>0.16789499999999999</v>
      </c>
      <c r="E325" s="32">
        <v>0.409474</v>
      </c>
      <c r="F325" s="32" t="s">
        <v>682</v>
      </c>
      <c r="G325" s="32">
        <v>2</v>
      </c>
      <c r="H325" s="32" t="s">
        <v>576</v>
      </c>
      <c r="I325" s="32">
        <v>-253793.32078104041</v>
      </c>
      <c r="J325" s="33"/>
    </row>
    <row r="326" spans="1:10" x14ac:dyDescent="0.2">
      <c r="A326" s="28" t="s">
        <v>677</v>
      </c>
      <c r="B326" s="29">
        <v>1800</v>
      </c>
      <c r="C326" s="29">
        <v>0.42263200000000001</v>
      </c>
      <c r="D326" s="29">
        <v>0.131579</v>
      </c>
      <c r="E326" s="29">
        <v>0.44578899999999999</v>
      </c>
      <c r="F326" s="29" t="s">
        <v>390</v>
      </c>
      <c r="G326" s="29">
        <v>2</v>
      </c>
      <c r="H326" s="29" t="s">
        <v>706</v>
      </c>
      <c r="I326" s="29">
        <v>-241109.15985253439</v>
      </c>
      <c r="J326" s="30"/>
    </row>
    <row r="327" spans="1:10" x14ac:dyDescent="0.2">
      <c r="A327" s="31" t="s">
        <v>677</v>
      </c>
      <c r="B327" s="32">
        <v>1800</v>
      </c>
      <c r="C327" s="32">
        <v>0.42263200000000001</v>
      </c>
      <c r="D327" s="32">
        <v>9.5263E-2</v>
      </c>
      <c r="E327" s="32">
        <v>0.48210500000000001</v>
      </c>
      <c r="F327" s="32" t="s">
        <v>390</v>
      </c>
      <c r="G327" s="32">
        <v>2</v>
      </c>
      <c r="H327" s="32" t="s">
        <v>706</v>
      </c>
      <c r="I327" s="32">
        <v>-224462.7786705342</v>
      </c>
      <c r="J327" s="33"/>
    </row>
    <row r="328" spans="1:10" x14ac:dyDescent="0.2">
      <c r="A328" s="28" t="s">
        <v>677</v>
      </c>
      <c r="B328" s="29">
        <v>1800</v>
      </c>
      <c r="C328" s="29">
        <v>0.42263200000000001</v>
      </c>
      <c r="D328" s="29">
        <v>5.8946999999999999E-2</v>
      </c>
      <c r="E328" s="29">
        <v>0.51842100000000002</v>
      </c>
      <c r="F328" s="29" t="s">
        <v>390</v>
      </c>
      <c r="G328" s="29">
        <v>2</v>
      </c>
      <c r="H328" s="29" t="s">
        <v>706</v>
      </c>
      <c r="I328" s="29">
        <v>-207599.58640858659</v>
      </c>
      <c r="J328" s="30"/>
    </row>
    <row r="329" spans="1:10" x14ac:dyDescent="0.2">
      <c r="A329" s="31" t="s">
        <v>677</v>
      </c>
      <c r="B329" s="32">
        <v>1800</v>
      </c>
      <c r="C329" s="32">
        <v>0.42263200000000001</v>
      </c>
      <c r="D329" s="32">
        <v>2.2631999999999999E-2</v>
      </c>
      <c r="E329" s="32">
        <v>0.55473700000000004</v>
      </c>
      <c r="F329" s="32" t="s">
        <v>390</v>
      </c>
      <c r="G329" s="32">
        <v>2</v>
      </c>
      <c r="H329" s="32" t="s">
        <v>706</v>
      </c>
      <c r="I329" s="32">
        <v>-190378.744089207</v>
      </c>
      <c r="J329" s="33"/>
    </row>
    <row r="330" spans="1:10" x14ac:dyDescent="0.2">
      <c r="A330" s="28" t="s">
        <v>677</v>
      </c>
      <c r="B330" s="29">
        <v>1800</v>
      </c>
      <c r="C330" s="29">
        <v>0.44842100000000001</v>
      </c>
      <c r="D330" s="29">
        <v>0.54157900000000003</v>
      </c>
      <c r="E330" s="29">
        <v>0.01</v>
      </c>
      <c r="F330" s="29" t="s">
        <v>678</v>
      </c>
      <c r="G330" s="29">
        <v>2</v>
      </c>
      <c r="H330" s="29" t="s">
        <v>554</v>
      </c>
      <c r="I330" s="29">
        <v>-137225.84794519519</v>
      </c>
      <c r="J330" s="30"/>
    </row>
    <row r="331" spans="1:10" x14ac:dyDescent="0.2">
      <c r="A331" s="31" t="s">
        <v>677</v>
      </c>
      <c r="B331" s="32">
        <v>1800</v>
      </c>
      <c r="C331" s="32">
        <v>0.44842100000000001</v>
      </c>
      <c r="D331" s="32">
        <v>0.50526300000000002</v>
      </c>
      <c r="E331" s="32">
        <v>4.6316000000000003E-2</v>
      </c>
      <c r="F331" s="32" t="s">
        <v>678</v>
      </c>
      <c r="G331" s="32">
        <v>2</v>
      </c>
      <c r="H331" s="32" t="s">
        <v>554</v>
      </c>
      <c r="I331" s="32">
        <v>-153243.70792623749</v>
      </c>
      <c r="J331" s="33"/>
    </row>
    <row r="332" spans="1:10" x14ac:dyDescent="0.2">
      <c r="A332" s="28" t="s">
        <v>677</v>
      </c>
      <c r="B332" s="29">
        <v>1800</v>
      </c>
      <c r="C332" s="29">
        <v>0.44842100000000001</v>
      </c>
      <c r="D332" s="29">
        <v>0.468947</v>
      </c>
      <c r="E332" s="29">
        <v>8.2631999999999997E-2</v>
      </c>
      <c r="F332" s="29" t="s">
        <v>678</v>
      </c>
      <c r="G332" s="29">
        <v>2</v>
      </c>
      <c r="H332" s="29" t="s">
        <v>554</v>
      </c>
      <c r="I332" s="29">
        <v>-169115.02080544611</v>
      </c>
      <c r="J332" s="30"/>
    </row>
    <row r="333" spans="1:10" x14ac:dyDescent="0.2">
      <c r="A333" s="31" t="s">
        <v>677</v>
      </c>
      <c r="B333" s="32">
        <v>1800</v>
      </c>
      <c r="C333" s="32">
        <v>0.44842100000000001</v>
      </c>
      <c r="D333" s="32">
        <v>0.43263200000000002</v>
      </c>
      <c r="E333" s="32">
        <v>0.118947</v>
      </c>
      <c r="F333" s="32" t="s">
        <v>678</v>
      </c>
      <c r="G333" s="32">
        <v>2</v>
      </c>
      <c r="H333" s="32" t="s">
        <v>554</v>
      </c>
      <c r="I333" s="32">
        <v>-184797.71587069199</v>
      </c>
      <c r="J333" s="33"/>
    </row>
    <row r="334" spans="1:10" x14ac:dyDescent="0.2">
      <c r="A334" s="28" t="s">
        <v>677</v>
      </c>
      <c r="B334" s="29">
        <v>1800</v>
      </c>
      <c r="C334" s="29">
        <v>0.44842100000000001</v>
      </c>
      <c r="D334" s="29">
        <v>0.396316</v>
      </c>
      <c r="E334" s="29">
        <v>0.15526300000000001</v>
      </c>
      <c r="F334" s="29" t="s">
        <v>678</v>
      </c>
      <c r="G334" s="29">
        <v>2</v>
      </c>
      <c r="H334" s="29" t="s">
        <v>554</v>
      </c>
      <c r="I334" s="29">
        <v>-200231.22550777509</v>
      </c>
      <c r="J334" s="30"/>
    </row>
    <row r="335" spans="1:10" x14ac:dyDescent="0.2">
      <c r="A335" s="31" t="s">
        <v>677</v>
      </c>
      <c r="B335" s="32">
        <v>1800</v>
      </c>
      <c r="C335" s="32">
        <v>0.44842100000000001</v>
      </c>
      <c r="D335" s="32">
        <v>0.36</v>
      </c>
      <c r="E335" s="32">
        <v>0.191579</v>
      </c>
      <c r="F335" s="32" t="s">
        <v>678</v>
      </c>
      <c r="G335" s="32">
        <v>2</v>
      </c>
      <c r="H335" s="32" t="s">
        <v>554</v>
      </c>
      <c r="I335" s="32">
        <v>-215324.93032658621</v>
      </c>
      <c r="J335" s="33"/>
    </row>
    <row r="336" spans="1:10" x14ac:dyDescent="0.2">
      <c r="A336" s="28" t="s">
        <v>677</v>
      </c>
      <c r="B336" s="29">
        <v>1800</v>
      </c>
      <c r="C336" s="29">
        <v>0.44842100000000001</v>
      </c>
      <c r="D336" s="29">
        <v>0.32368400000000003</v>
      </c>
      <c r="E336" s="29">
        <v>0.22789499999999999</v>
      </c>
      <c r="F336" s="29" t="s">
        <v>678</v>
      </c>
      <c r="G336" s="29">
        <v>2</v>
      </c>
      <c r="H336" s="29" t="s">
        <v>554</v>
      </c>
      <c r="I336" s="29">
        <v>-229936.37211593051</v>
      </c>
      <c r="J336" s="30"/>
    </row>
    <row r="337" spans="1:10" x14ac:dyDescent="0.2">
      <c r="A337" s="31" t="s">
        <v>677</v>
      </c>
      <c r="B337" s="32">
        <v>1800</v>
      </c>
      <c r="C337" s="32">
        <v>0.44842100000000001</v>
      </c>
      <c r="D337" s="32">
        <v>0.28736800000000001</v>
      </c>
      <c r="E337" s="32">
        <v>0.26421099999999997</v>
      </c>
      <c r="F337" s="32" t="s">
        <v>678</v>
      </c>
      <c r="G337" s="32">
        <v>2</v>
      </c>
      <c r="H337" s="32" t="s">
        <v>554</v>
      </c>
      <c r="I337" s="32">
        <v>-243825.28636600621</v>
      </c>
      <c r="J337" s="33"/>
    </row>
    <row r="338" spans="1:10" x14ac:dyDescent="0.2">
      <c r="A338" s="28" t="s">
        <v>677</v>
      </c>
      <c r="B338" s="29">
        <v>1800</v>
      </c>
      <c r="C338" s="29">
        <v>0.44842100000000001</v>
      </c>
      <c r="D338" s="29">
        <v>0.25105300000000003</v>
      </c>
      <c r="E338" s="29">
        <v>0.30052600000000002</v>
      </c>
      <c r="F338" s="29" t="s">
        <v>678</v>
      </c>
      <c r="G338" s="29">
        <v>2</v>
      </c>
      <c r="H338" s="29" t="s">
        <v>554</v>
      </c>
      <c r="I338" s="29">
        <v>-256531.05003619261</v>
      </c>
      <c r="J338" s="30"/>
    </row>
    <row r="339" spans="1:10" x14ac:dyDescent="0.2">
      <c r="A339" s="31" t="s">
        <v>677</v>
      </c>
      <c r="B339" s="32">
        <v>1800</v>
      </c>
      <c r="C339" s="32">
        <v>0.44842100000000001</v>
      </c>
      <c r="D339" s="32">
        <v>0.21473700000000001</v>
      </c>
      <c r="E339" s="32">
        <v>0.33684199999999997</v>
      </c>
      <c r="F339" s="32" t="s">
        <v>678</v>
      </c>
      <c r="G339" s="32">
        <v>2</v>
      </c>
      <c r="H339" s="32" t="s">
        <v>554</v>
      </c>
      <c r="I339" s="32">
        <v>-263685.62754200422</v>
      </c>
      <c r="J339" s="33"/>
    </row>
    <row r="340" spans="1:10" x14ac:dyDescent="0.2">
      <c r="A340" s="28" t="s">
        <v>677</v>
      </c>
      <c r="B340" s="29">
        <v>1800</v>
      </c>
      <c r="C340" s="29">
        <v>0.44842100000000001</v>
      </c>
      <c r="D340" s="29">
        <v>0.178421</v>
      </c>
      <c r="E340" s="29">
        <v>0.37315799999999999</v>
      </c>
      <c r="F340" s="29" t="s">
        <v>383</v>
      </c>
      <c r="G340" s="29">
        <v>3</v>
      </c>
      <c r="H340" s="29" t="s">
        <v>554</v>
      </c>
      <c r="I340" s="29">
        <v>-252818.74591050789</v>
      </c>
      <c r="J340" s="30"/>
    </row>
    <row r="341" spans="1:10" x14ac:dyDescent="0.2">
      <c r="A341" s="31" t="s">
        <v>677</v>
      </c>
      <c r="B341" s="32">
        <v>1800</v>
      </c>
      <c r="C341" s="32">
        <v>0.44842100000000001</v>
      </c>
      <c r="D341" s="32">
        <v>0.14210500000000001</v>
      </c>
      <c r="E341" s="32">
        <v>0.409474</v>
      </c>
      <c r="F341" s="32" t="s">
        <v>682</v>
      </c>
      <c r="G341" s="32">
        <v>2</v>
      </c>
      <c r="H341" s="32" t="s">
        <v>576</v>
      </c>
      <c r="I341" s="32">
        <v>-241677.82439743209</v>
      </c>
      <c r="J341" s="33"/>
    </row>
    <row r="342" spans="1:10" x14ac:dyDescent="0.2">
      <c r="A342" s="28" t="s">
        <v>677</v>
      </c>
      <c r="B342" s="29">
        <v>1800</v>
      </c>
      <c r="C342" s="29">
        <v>0.44842100000000001</v>
      </c>
      <c r="D342" s="29">
        <v>0.10578899999999999</v>
      </c>
      <c r="E342" s="29">
        <v>0.44578899999999999</v>
      </c>
      <c r="F342" s="29" t="s">
        <v>390</v>
      </c>
      <c r="G342" s="29">
        <v>2</v>
      </c>
      <c r="H342" s="29" t="s">
        <v>706</v>
      </c>
      <c r="I342" s="29">
        <v>-227370.7790528257</v>
      </c>
      <c r="J342" s="30"/>
    </row>
    <row r="343" spans="1:10" x14ac:dyDescent="0.2">
      <c r="A343" s="31" t="s">
        <v>677</v>
      </c>
      <c r="B343" s="32">
        <v>1800</v>
      </c>
      <c r="C343" s="32">
        <v>0.44842100000000001</v>
      </c>
      <c r="D343" s="32">
        <v>6.9473999999999994E-2</v>
      </c>
      <c r="E343" s="32">
        <v>0.48210500000000001</v>
      </c>
      <c r="F343" s="32" t="s">
        <v>390</v>
      </c>
      <c r="G343" s="32">
        <v>2</v>
      </c>
      <c r="H343" s="32" t="s">
        <v>706</v>
      </c>
      <c r="I343" s="32">
        <v>-210546.56534806389</v>
      </c>
      <c r="J343" s="33"/>
    </row>
    <row r="344" spans="1:10" x14ac:dyDescent="0.2">
      <c r="A344" s="28" t="s">
        <v>677</v>
      </c>
      <c r="B344" s="29">
        <v>1800</v>
      </c>
      <c r="C344" s="29">
        <v>0.44842100000000001</v>
      </c>
      <c r="D344" s="29">
        <v>3.3158E-2</v>
      </c>
      <c r="E344" s="29">
        <v>0.51842100000000002</v>
      </c>
      <c r="F344" s="29" t="s">
        <v>390</v>
      </c>
      <c r="G344" s="29">
        <v>2</v>
      </c>
      <c r="H344" s="29" t="s">
        <v>706</v>
      </c>
      <c r="I344" s="29">
        <v>-193423.891253571</v>
      </c>
      <c r="J344" s="30"/>
    </row>
    <row r="345" spans="1:10" x14ac:dyDescent="0.2">
      <c r="A345" s="31" t="s">
        <v>677</v>
      </c>
      <c r="B345" s="32">
        <v>1800</v>
      </c>
      <c r="C345" s="32">
        <v>0.47421099999999999</v>
      </c>
      <c r="D345" s="32">
        <v>0.51578900000000005</v>
      </c>
      <c r="E345" s="32">
        <v>0.01</v>
      </c>
      <c r="F345" s="32" t="s">
        <v>678</v>
      </c>
      <c r="G345" s="32">
        <v>2</v>
      </c>
      <c r="H345" s="32" t="s">
        <v>554</v>
      </c>
      <c r="I345" s="32">
        <v>-137601.0725974504</v>
      </c>
      <c r="J345" s="33"/>
    </row>
    <row r="346" spans="1:10" x14ac:dyDescent="0.2">
      <c r="A346" s="28" t="s">
        <v>677</v>
      </c>
      <c r="B346" s="29">
        <v>1800</v>
      </c>
      <c r="C346" s="29">
        <v>0.47421099999999999</v>
      </c>
      <c r="D346" s="29">
        <v>0.47947400000000001</v>
      </c>
      <c r="E346" s="29">
        <v>4.6316000000000003E-2</v>
      </c>
      <c r="F346" s="29" t="s">
        <v>678</v>
      </c>
      <c r="G346" s="29">
        <v>2</v>
      </c>
      <c r="H346" s="29" t="s">
        <v>554</v>
      </c>
      <c r="I346" s="29">
        <v>-153495.86316447679</v>
      </c>
      <c r="J346" s="30"/>
    </row>
    <row r="347" spans="1:10" x14ac:dyDescent="0.2">
      <c r="A347" s="31" t="s">
        <v>677</v>
      </c>
      <c r="B347" s="32">
        <v>1800</v>
      </c>
      <c r="C347" s="32">
        <v>0.47421099999999999</v>
      </c>
      <c r="D347" s="32">
        <v>0.443158</v>
      </c>
      <c r="E347" s="32">
        <v>8.2631999999999997E-2</v>
      </c>
      <c r="F347" s="32" t="s">
        <v>678</v>
      </c>
      <c r="G347" s="32">
        <v>2</v>
      </c>
      <c r="H347" s="32" t="s">
        <v>554</v>
      </c>
      <c r="I347" s="32">
        <v>-169220.25306692041</v>
      </c>
      <c r="J347" s="33"/>
    </row>
    <row r="348" spans="1:10" x14ac:dyDescent="0.2">
      <c r="A348" s="28" t="s">
        <v>677</v>
      </c>
      <c r="B348" s="29">
        <v>1800</v>
      </c>
      <c r="C348" s="29">
        <v>0.47421099999999999</v>
      </c>
      <c r="D348" s="29">
        <v>0.40684199999999998</v>
      </c>
      <c r="E348" s="29">
        <v>0.118947</v>
      </c>
      <c r="F348" s="29" t="s">
        <v>678</v>
      </c>
      <c r="G348" s="29">
        <v>2</v>
      </c>
      <c r="H348" s="29" t="s">
        <v>554</v>
      </c>
      <c r="I348" s="29">
        <v>-184724.11145215621</v>
      </c>
      <c r="J348" s="30"/>
    </row>
    <row r="349" spans="1:10" x14ac:dyDescent="0.2">
      <c r="A349" s="31" t="s">
        <v>677</v>
      </c>
      <c r="B349" s="32">
        <v>1800</v>
      </c>
      <c r="C349" s="32">
        <v>0.47421099999999999</v>
      </c>
      <c r="D349" s="32">
        <v>0.37052600000000002</v>
      </c>
      <c r="E349" s="32">
        <v>0.15526300000000001</v>
      </c>
      <c r="F349" s="32" t="s">
        <v>678</v>
      </c>
      <c r="G349" s="32">
        <v>2</v>
      </c>
      <c r="H349" s="32" t="s">
        <v>554</v>
      </c>
      <c r="I349" s="32">
        <v>-199934.75167713771</v>
      </c>
      <c r="J349" s="33"/>
    </row>
    <row r="350" spans="1:10" x14ac:dyDescent="0.2">
      <c r="A350" s="28" t="s">
        <v>677</v>
      </c>
      <c r="B350" s="29">
        <v>1800</v>
      </c>
      <c r="C350" s="29">
        <v>0.47421099999999999</v>
      </c>
      <c r="D350" s="29">
        <v>0.33421099999999998</v>
      </c>
      <c r="E350" s="29">
        <v>0.191579</v>
      </c>
      <c r="F350" s="29" t="s">
        <v>678</v>
      </c>
      <c r="G350" s="29">
        <v>2</v>
      </c>
      <c r="H350" s="29" t="s">
        <v>554</v>
      </c>
      <c r="I350" s="29">
        <v>-214742.37687216711</v>
      </c>
      <c r="J350" s="30"/>
    </row>
    <row r="351" spans="1:10" x14ac:dyDescent="0.2">
      <c r="A351" s="31" t="s">
        <v>677</v>
      </c>
      <c r="B351" s="32">
        <v>1800</v>
      </c>
      <c r="C351" s="32">
        <v>0.47421099999999999</v>
      </c>
      <c r="D351" s="32">
        <v>0.29789500000000002</v>
      </c>
      <c r="E351" s="32">
        <v>0.22789499999999999</v>
      </c>
      <c r="F351" s="32" t="s">
        <v>678</v>
      </c>
      <c r="G351" s="32">
        <v>2</v>
      </c>
      <c r="H351" s="32" t="s">
        <v>554</v>
      </c>
      <c r="I351" s="32">
        <v>-228971.7813471822</v>
      </c>
      <c r="J351" s="33"/>
    </row>
    <row r="352" spans="1:10" x14ac:dyDescent="0.2">
      <c r="A352" s="28" t="s">
        <v>677</v>
      </c>
      <c r="B352" s="29">
        <v>1800</v>
      </c>
      <c r="C352" s="29">
        <v>0.47421099999999999</v>
      </c>
      <c r="D352" s="29">
        <v>0.26157900000000001</v>
      </c>
      <c r="E352" s="29">
        <v>0.26421099999999997</v>
      </c>
      <c r="F352" s="29" t="s">
        <v>678</v>
      </c>
      <c r="G352" s="29">
        <v>2</v>
      </c>
      <c r="H352" s="29" t="s">
        <v>554</v>
      </c>
      <c r="I352" s="29">
        <v>-242318.4031663324</v>
      </c>
      <c r="J352" s="30"/>
    </row>
    <row r="353" spans="1:10" x14ac:dyDescent="0.2">
      <c r="A353" s="31" t="s">
        <v>677</v>
      </c>
      <c r="B353" s="32">
        <v>1800</v>
      </c>
      <c r="C353" s="32">
        <v>0.47421099999999999</v>
      </c>
      <c r="D353" s="32">
        <v>0.22526299999999999</v>
      </c>
      <c r="E353" s="32">
        <v>0.30052600000000002</v>
      </c>
      <c r="F353" s="32" t="s">
        <v>678</v>
      </c>
      <c r="G353" s="32">
        <v>2</v>
      </c>
      <c r="H353" s="32" t="s">
        <v>554</v>
      </c>
      <c r="I353" s="32">
        <v>-254133.83667785191</v>
      </c>
      <c r="J353" s="33"/>
    </row>
    <row r="354" spans="1:10" x14ac:dyDescent="0.2">
      <c r="A354" s="28" t="s">
        <v>677</v>
      </c>
      <c r="B354" s="29">
        <v>1800</v>
      </c>
      <c r="C354" s="29">
        <v>0.47421099999999999</v>
      </c>
      <c r="D354" s="29">
        <v>0.188947</v>
      </c>
      <c r="E354" s="29">
        <v>0.33684199999999997</v>
      </c>
      <c r="F354" s="29" t="s">
        <v>383</v>
      </c>
      <c r="G354" s="29">
        <v>3</v>
      </c>
      <c r="H354" s="29" t="s">
        <v>554</v>
      </c>
      <c r="I354" s="29">
        <v>-251831.8811501702</v>
      </c>
      <c r="J354" s="30"/>
    </row>
    <row r="355" spans="1:10" x14ac:dyDescent="0.2">
      <c r="A355" s="31" t="s">
        <v>677</v>
      </c>
      <c r="B355" s="32">
        <v>1800</v>
      </c>
      <c r="C355" s="32">
        <v>0.47421099999999999</v>
      </c>
      <c r="D355" s="32">
        <v>0.15263199999999999</v>
      </c>
      <c r="E355" s="32">
        <v>0.37315799999999999</v>
      </c>
      <c r="F355" s="32" t="s">
        <v>682</v>
      </c>
      <c r="G355" s="32">
        <v>2</v>
      </c>
      <c r="H355" s="32" t="s">
        <v>576</v>
      </c>
      <c r="I355" s="32">
        <v>-240956.4708264714</v>
      </c>
      <c r="J355" s="33"/>
    </row>
    <row r="356" spans="1:10" x14ac:dyDescent="0.2">
      <c r="A356" s="28" t="s">
        <v>677</v>
      </c>
      <c r="B356" s="29">
        <v>1800</v>
      </c>
      <c r="C356" s="29">
        <v>0.47421099999999999</v>
      </c>
      <c r="D356" s="29">
        <v>0.116316</v>
      </c>
      <c r="E356" s="29">
        <v>0.409474</v>
      </c>
      <c r="F356" s="29" t="s">
        <v>682</v>
      </c>
      <c r="G356" s="29">
        <v>2</v>
      </c>
      <c r="H356" s="29" t="s">
        <v>576</v>
      </c>
      <c r="I356" s="29">
        <v>-229245.31387319951</v>
      </c>
      <c r="J356" s="30"/>
    </row>
    <row r="357" spans="1:10" x14ac:dyDescent="0.2">
      <c r="A357" s="31" t="s">
        <v>677</v>
      </c>
      <c r="B357" s="32">
        <v>1800</v>
      </c>
      <c r="C357" s="32">
        <v>0.47421099999999999</v>
      </c>
      <c r="D357" s="32">
        <v>0.08</v>
      </c>
      <c r="E357" s="32">
        <v>0.44578899999999999</v>
      </c>
      <c r="F357" s="32" t="s">
        <v>390</v>
      </c>
      <c r="G357" s="32">
        <v>2</v>
      </c>
      <c r="H357" s="32" t="s">
        <v>706</v>
      </c>
      <c r="I357" s="32">
        <v>-213484.26279647701</v>
      </c>
      <c r="J357" s="33"/>
    </row>
    <row r="358" spans="1:10" x14ac:dyDescent="0.2">
      <c r="A358" s="28" t="s">
        <v>677</v>
      </c>
      <c r="B358" s="29">
        <v>1800</v>
      </c>
      <c r="C358" s="29">
        <v>0.47421099999999999</v>
      </c>
      <c r="D358" s="29">
        <v>4.3684000000000001E-2</v>
      </c>
      <c r="E358" s="29">
        <v>0.48210500000000001</v>
      </c>
      <c r="F358" s="29" t="s">
        <v>390</v>
      </c>
      <c r="G358" s="29">
        <v>2</v>
      </c>
      <c r="H358" s="29" t="s">
        <v>706</v>
      </c>
      <c r="I358" s="29">
        <v>-196435.484126205</v>
      </c>
      <c r="J358" s="30"/>
    </row>
    <row r="359" spans="1:10" x14ac:dyDescent="0.2">
      <c r="A359" s="31" t="s">
        <v>677</v>
      </c>
      <c r="B359" s="32">
        <v>1800</v>
      </c>
      <c r="C359" s="32">
        <v>0.5</v>
      </c>
      <c r="D359" s="32">
        <v>0.49</v>
      </c>
      <c r="E359" s="32">
        <v>0.01</v>
      </c>
      <c r="F359" s="32" t="s">
        <v>678</v>
      </c>
      <c r="G359" s="32">
        <v>2</v>
      </c>
      <c r="H359" s="32" t="s">
        <v>554</v>
      </c>
      <c r="I359" s="32">
        <v>-137871.7429507699</v>
      </c>
      <c r="J359" s="33"/>
    </row>
    <row r="360" spans="1:10" x14ac:dyDescent="0.2">
      <c r="A360" s="28" t="s">
        <v>677</v>
      </c>
      <c r="B360" s="29">
        <v>1800</v>
      </c>
      <c r="C360" s="29">
        <v>0.5</v>
      </c>
      <c r="D360" s="29">
        <v>0.45368399999999998</v>
      </c>
      <c r="E360" s="29">
        <v>4.6316000000000003E-2</v>
      </c>
      <c r="F360" s="29" t="s">
        <v>678</v>
      </c>
      <c r="G360" s="29">
        <v>2</v>
      </c>
      <c r="H360" s="29" t="s">
        <v>554</v>
      </c>
      <c r="I360" s="29">
        <v>-153631.63343081251</v>
      </c>
      <c r="J360" s="30"/>
    </row>
    <row r="361" spans="1:10" x14ac:dyDescent="0.2">
      <c r="A361" s="31" t="s">
        <v>677</v>
      </c>
      <c r="B361" s="32">
        <v>1800</v>
      </c>
      <c r="C361" s="32">
        <v>0.5</v>
      </c>
      <c r="D361" s="32">
        <v>0.41736800000000002</v>
      </c>
      <c r="E361" s="32">
        <v>8.2631999999999997E-2</v>
      </c>
      <c r="F361" s="32" t="s">
        <v>678</v>
      </c>
      <c r="G361" s="32">
        <v>2</v>
      </c>
      <c r="H361" s="32" t="s">
        <v>554</v>
      </c>
      <c r="I361" s="32">
        <v>-169194.14992397101</v>
      </c>
      <c r="J361" s="33"/>
    </row>
    <row r="362" spans="1:10" x14ac:dyDescent="0.2">
      <c r="A362" s="28" t="s">
        <v>677</v>
      </c>
      <c r="B362" s="29">
        <v>1800</v>
      </c>
      <c r="C362" s="29">
        <v>0.5</v>
      </c>
      <c r="D362" s="29">
        <v>0.38105299999999998</v>
      </c>
      <c r="E362" s="29">
        <v>0.118947</v>
      </c>
      <c r="F362" s="29" t="s">
        <v>678</v>
      </c>
      <c r="G362" s="29">
        <v>2</v>
      </c>
      <c r="H362" s="29" t="s">
        <v>554</v>
      </c>
      <c r="I362" s="29">
        <v>-184499.8114835681</v>
      </c>
      <c r="J362" s="30"/>
    </row>
    <row r="363" spans="1:10" x14ac:dyDescent="0.2">
      <c r="A363" s="31" t="s">
        <v>677</v>
      </c>
      <c r="B363" s="32">
        <v>1800</v>
      </c>
      <c r="C363" s="32">
        <v>0.5</v>
      </c>
      <c r="D363" s="32">
        <v>0.34473700000000002</v>
      </c>
      <c r="E363" s="32">
        <v>0.15526300000000001</v>
      </c>
      <c r="F363" s="32" t="s">
        <v>678</v>
      </c>
      <c r="G363" s="32">
        <v>2</v>
      </c>
      <c r="H363" s="32" t="s">
        <v>554</v>
      </c>
      <c r="I363" s="32">
        <v>-199461.69698492499</v>
      </c>
      <c r="J363" s="33"/>
    </row>
    <row r="364" spans="1:10" x14ac:dyDescent="0.2">
      <c r="A364" s="28" t="s">
        <v>677</v>
      </c>
      <c r="B364" s="29">
        <v>1800</v>
      </c>
      <c r="C364" s="29">
        <v>0.5</v>
      </c>
      <c r="D364" s="29">
        <v>0.308421</v>
      </c>
      <c r="E364" s="29">
        <v>0.191579</v>
      </c>
      <c r="F364" s="29" t="s">
        <v>678</v>
      </c>
      <c r="G364" s="29">
        <v>2</v>
      </c>
      <c r="H364" s="29" t="s">
        <v>554</v>
      </c>
      <c r="I364" s="29">
        <v>-213947.01142998051</v>
      </c>
      <c r="J364" s="30"/>
    </row>
    <row r="365" spans="1:10" x14ac:dyDescent="0.2">
      <c r="A365" s="31" t="s">
        <v>677</v>
      </c>
      <c r="B365" s="32">
        <v>1800</v>
      </c>
      <c r="C365" s="32">
        <v>0.5</v>
      </c>
      <c r="D365" s="32">
        <v>0.27210499999999999</v>
      </c>
      <c r="E365" s="32">
        <v>0.22789499999999999</v>
      </c>
      <c r="F365" s="32" t="s">
        <v>678</v>
      </c>
      <c r="G365" s="32">
        <v>2</v>
      </c>
      <c r="H365" s="32" t="s">
        <v>554</v>
      </c>
      <c r="I365" s="32">
        <v>-227739.61121944539</v>
      </c>
      <c r="J365" s="33"/>
    </row>
    <row r="366" spans="1:10" x14ac:dyDescent="0.2">
      <c r="A366" s="28" t="s">
        <v>677</v>
      </c>
      <c r="B366" s="29">
        <v>1800</v>
      </c>
      <c r="C366" s="29">
        <v>0.5</v>
      </c>
      <c r="D366" s="29">
        <v>0.235789</v>
      </c>
      <c r="E366" s="29">
        <v>0.26421099999999997</v>
      </c>
      <c r="F366" s="29" t="s">
        <v>678</v>
      </c>
      <c r="G366" s="29">
        <v>2</v>
      </c>
      <c r="H366" s="29" t="s">
        <v>554</v>
      </c>
      <c r="I366" s="29">
        <v>-240445.21255889759</v>
      </c>
      <c r="J366" s="30"/>
    </row>
    <row r="367" spans="1:10" x14ac:dyDescent="0.2">
      <c r="A367" s="31" t="s">
        <v>677</v>
      </c>
      <c r="B367" s="32">
        <v>1800</v>
      </c>
      <c r="C367" s="32">
        <v>0.5</v>
      </c>
      <c r="D367" s="32">
        <v>0.19947400000000001</v>
      </c>
      <c r="E367" s="32">
        <v>0.30052600000000002</v>
      </c>
      <c r="F367" s="32" t="s">
        <v>678</v>
      </c>
      <c r="G367" s="32">
        <v>2</v>
      </c>
      <c r="H367" s="32" t="s">
        <v>554</v>
      </c>
      <c r="I367" s="32">
        <v>-250659.47193286641</v>
      </c>
      <c r="J367" s="33"/>
    </row>
    <row r="368" spans="1:10" x14ac:dyDescent="0.2">
      <c r="A368" s="28" t="s">
        <v>677</v>
      </c>
      <c r="B368" s="29">
        <v>1800</v>
      </c>
      <c r="C368" s="29">
        <v>0.5</v>
      </c>
      <c r="D368" s="29">
        <v>0.163158</v>
      </c>
      <c r="E368" s="29">
        <v>0.33684199999999997</v>
      </c>
      <c r="F368" s="29" t="s">
        <v>383</v>
      </c>
      <c r="G368" s="29">
        <v>3</v>
      </c>
      <c r="H368" s="29" t="s">
        <v>554</v>
      </c>
      <c r="I368" s="29">
        <v>-239977.24083705171</v>
      </c>
      <c r="J368" s="30"/>
    </row>
    <row r="369" spans="1:10" x14ac:dyDescent="0.2">
      <c r="A369" s="31" t="s">
        <v>677</v>
      </c>
      <c r="B369" s="32">
        <v>1800</v>
      </c>
      <c r="C369" s="32">
        <v>0.5</v>
      </c>
      <c r="D369" s="32">
        <v>0.12684200000000001</v>
      </c>
      <c r="E369" s="32">
        <v>0.37315799999999999</v>
      </c>
      <c r="F369" s="32" t="s">
        <v>682</v>
      </c>
      <c r="G369" s="32">
        <v>2</v>
      </c>
      <c r="H369" s="32" t="s">
        <v>576</v>
      </c>
      <c r="I369" s="32">
        <v>-228845.2006725574</v>
      </c>
      <c r="J369" s="33"/>
    </row>
    <row r="370" spans="1:10" x14ac:dyDescent="0.2">
      <c r="A370" s="28" t="s">
        <v>677</v>
      </c>
      <c r="B370" s="29">
        <v>1800</v>
      </c>
      <c r="C370" s="29">
        <v>0.5</v>
      </c>
      <c r="D370" s="29">
        <v>9.0525999999999995E-2</v>
      </c>
      <c r="E370" s="29">
        <v>0.409474</v>
      </c>
      <c r="F370" s="29" t="s">
        <v>586</v>
      </c>
      <c r="G370" s="29">
        <v>1</v>
      </c>
      <c r="H370" s="29" t="s">
        <v>586</v>
      </c>
      <c r="I370" s="29">
        <v>-216266.94662870199</v>
      </c>
      <c r="J370" s="30"/>
    </row>
    <row r="371" spans="1:10" x14ac:dyDescent="0.2">
      <c r="A371" s="31" t="s">
        <v>677</v>
      </c>
      <c r="B371" s="32">
        <v>1800</v>
      </c>
      <c r="C371" s="32">
        <v>0.5</v>
      </c>
      <c r="D371" s="32">
        <v>5.4211000000000002E-2</v>
      </c>
      <c r="E371" s="32">
        <v>0.44578899999999999</v>
      </c>
      <c r="F371" s="32" t="s">
        <v>390</v>
      </c>
      <c r="G371" s="32">
        <v>2</v>
      </c>
      <c r="H371" s="32" t="s">
        <v>706</v>
      </c>
      <c r="I371" s="32">
        <v>-199424.4276586964</v>
      </c>
      <c r="J371" s="33"/>
    </row>
    <row r="372" spans="1:10" x14ac:dyDescent="0.2">
      <c r="A372" s="28" t="s">
        <v>677</v>
      </c>
      <c r="B372" s="29">
        <v>1800</v>
      </c>
      <c r="C372" s="29">
        <v>0.5</v>
      </c>
      <c r="D372" s="29">
        <v>1.7895000000000001E-2</v>
      </c>
      <c r="E372" s="29">
        <v>0.48210500000000001</v>
      </c>
      <c r="F372" s="29" t="s">
        <v>390</v>
      </c>
      <c r="G372" s="29">
        <v>2</v>
      </c>
      <c r="H372" s="29" t="s">
        <v>706</v>
      </c>
      <c r="I372" s="29">
        <v>-182042.75310627429</v>
      </c>
      <c r="J372" s="30"/>
    </row>
    <row r="373" spans="1:10" x14ac:dyDescent="0.2">
      <c r="A373" s="31" t="s">
        <v>679</v>
      </c>
      <c r="B373" s="32">
        <v>1800</v>
      </c>
      <c r="C373" s="32">
        <v>0.01</v>
      </c>
      <c r="D373" s="32">
        <v>0.98</v>
      </c>
      <c r="E373" s="32">
        <v>0.01</v>
      </c>
      <c r="F373" s="32" t="s">
        <v>680</v>
      </c>
      <c r="G373" s="32">
        <v>2</v>
      </c>
      <c r="H373" s="32" t="s">
        <v>555</v>
      </c>
      <c r="I373" s="32">
        <v>-123511.81141944131</v>
      </c>
      <c r="J373" s="33"/>
    </row>
    <row r="374" spans="1:10" x14ac:dyDescent="0.2">
      <c r="A374" s="28" t="s">
        <v>679</v>
      </c>
      <c r="B374" s="29">
        <v>1800</v>
      </c>
      <c r="C374" s="29">
        <v>0.01</v>
      </c>
      <c r="D374" s="29">
        <v>0.94368399999999997</v>
      </c>
      <c r="E374" s="29">
        <v>4.6316000000000003E-2</v>
      </c>
      <c r="F374" s="29" t="s">
        <v>680</v>
      </c>
      <c r="G374" s="29">
        <v>2</v>
      </c>
      <c r="H374" s="29" t="s">
        <v>555</v>
      </c>
      <c r="I374" s="29">
        <v>-135889.86623259261</v>
      </c>
      <c r="J374" s="30"/>
    </row>
    <row r="375" spans="1:10" x14ac:dyDescent="0.2">
      <c r="A375" s="31" t="s">
        <v>679</v>
      </c>
      <c r="B375" s="32">
        <v>1800</v>
      </c>
      <c r="C375" s="32">
        <v>0.01</v>
      </c>
      <c r="D375" s="32">
        <v>0.90736799999999995</v>
      </c>
      <c r="E375" s="32">
        <v>8.2631999999999997E-2</v>
      </c>
      <c r="F375" s="32" t="s">
        <v>680</v>
      </c>
      <c r="G375" s="32">
        <v>2</v>
      </c>
      <c r="H375" s="32" t="s">
        <v>555</v>
      </c>
      <c r="I375" s="32">
        <v>-148266.98114724201</v>
      </c>
      <c r="J375" s="33"/>
    </row>
    <row r="376" spans="1:10" x14ac:dyDescent="0.2">
      <c r="A376" s="28" t="s">
        <v>679</v>
      </c>
      <c r="B376" s="29">
        <v>1800</v>
      </c>
      <c r="C376" s="29">
        <v>0.01</v>
      </c>
      <c r="D376" s="29">
        <v>0.87105299999999997</v>
      </c>
      <c r="E376" s="29">
        <v>0.118947</v>
      </c>
      <c r="F376" s="29" t="s">
        <v>680</v>
      </c>
      <c r="G376" s="29">
        <v>2</v>
      </c>
      <c r="H376" s="29" t="s">
        <v>555</v>
      </c>
      <c r="I376" s="29">
        <v>-160642.9870000396</v>
      </c>
      <c r="J376" s="30"/>
    </row>
    <row r="377" spans="1:10" x14ac:dyDescent="0.2">
      <c r="A377" s="31" t="s">
        <v>679</v>
      </c>
      <c r="B377" s="32">
        <v>1800</v>
      </c>
      <c r="C377" s="32">
        <v>0.01</v>
      </c>
      <c r="D377" s="32">
        <v>0.83473699999999995</v>
      </c>
      <c r="E377" s="32">
        <v>0.15526300000000001</v>
      </c>
      <c r="F377" s="32" t="s">
        <v>680</v>
      </c>
      <c r="G377" s="32">
        <v>2</v>
      </c>
      <c r="H377" s="32" t="s">
        <v>555</v>
      </c>
      <c r="I377" s="32">
        <v>-173017.66437927479</v>
      </c>
      <c r="J377" s="33"/>
    </row>
    <row r="378" spans="1:10" x14ac:dyDescent="0.2">
      <c r="A378" s="28" t="s">
        <v>679</v>
      </c>
      <c r="B378" s="29">
        <v>1800</v>
      </c>
      <c r="C378" s="29">
        <v>0.01</v>
      </c>
      <c r="D378" s="29">
        <v>0.79842100000000005</v>
      </c>
      <c r="E378" s="29">
        <v>0.191579</v>
      </c>
      <c r="F378" s="29" t="s">
        <v>680</v>
      </c>
      <c r="G378" s="29">
        <v>2</v>
      </c>
      <c r="H378" s="29" t="s">
        <v>555</v>
      </c>
      <c r="I378" s="29">
        <v>-185390.72150186749</v>
      </c>
      <c r="J378" s="30"/>
    </row>
    <row r="379" spans="1:10" x14ac:dyDescent="0.2">
      <c r="A379" s="31" t="s">
        <v>679</v>
      </c>
      <c r="B379" s="32">
        <v>1800</v>
      </c>
      <c r="C379" s="32">
        <v>0.01</v>
      </c>
      <c r="D379" s="32">
        <v>0.76210500000000003</v>
      </c>
      <c r="E379" s="32">
        <v>0.22789499999999999</v>
      </c>
      <c r="F379" s="32" t="s">
        <v>680</v>
      </c>
      <c r="G379" s="32">
        <v>2</v>
      </c>
      <c r="H379" s="32" t="s">
        <v>555</v>
      </c>
      <c r="I379" s="32">
        <v>-197761.7583815259</v>
      </c>
      <c r="J379" s="33"/>
    </row>
    <row r="380" spans="1:10" x14ac:dyDescent="0.2">
      <c r="A380" s="28" t="s">
        <v>679</v>
      </c>
      <c r="B380" s="29">
        <v>1800</v>
      </c>
      <c r="C380" s="29">
        <v>0.01</v>
      </c>
      <c r="D380" s="29">
        <v>0.72578900000000002</v>
      </c>
      <c r="E380" s="29">
        <v>0.26421099999999997</v>
      </c>
      <c r="F380" s="29" t="s">
        <v>680</v>
      </c>
      <c r="G380" s="29">
        <v>2</v>
      </c>
      <c r="H380" s="29" t="s">
        <v>555</v>
      </c>
      <c r="I380" s="29">
        <v>-210130.2056202869</v>
      </c>
      <c r="J380" s="30"/>
    </row>
    <row r="381" spans="1:10" x14ac:dyDescent="0.2">
      <c r="A381" s="31" t="s">
        <v>679</v>
      </c>
      <c r="B381" s="32">
        <v>1800</v>
      </c>
      <c r="C381" s="32">
        <v>0.01</v>
      </c>
      <c r="D381" s="32">
        <v>0.68947400000000003</v>
      </c>
      <c r="E381" s="32">
        <v>0.30052600000000002</v>
      </c>
      <c r="F381" s="32" t="s">
        <v>680</v>
      </c>
      <c r="G381" s="32">
        <v>2</v>
      </c>
      <c r="H381" s="32" t="s">
        <v>555</v>
      </c>
      <c r="I381" s="32">
        <v>-222495.21260374389</v>
      </c>
      <c r="J381" s="33"/>
    </row>
    <row r="382" spans="1:10" x14ac:dyDescent="0.2">
      <c r="A382" s="28" t="s">
        <v>679</v>
      </c>
      <c r="B382" s="29">
        <v>1800</v>
      </c>
      <c r="C382" s="29">
        <v>0.01</v>
      </c>
      <c r="D382" s="29">
        <v>0.65315800000000002</v>
      </c>
      <c r="E382" s="29">
        <v>0.33684199999999997</v>
      </c>
      <c r="F382" s="29" t="s">
        <v>680</v>
      </c>
      <c r="G382" s="29">
        <v>2</v>
      </c>
      <c r="H382" s="29" t="s">
        <v>555</v>
      </c>
      <c r="I382" s="29">
        <v>-234855.4246387156</v>
      </c>
      <c r="J382" s="30"/>
    </row>
    <row r="383" spans="1:10" x14ac:dyDescent="0.2">
      <c r="A383" s="31" t="s">
        <v>679</v>
      </c>
      <c r="B383" s="32">
        <v>1800</v>
      </c>
      <c r="C383" s="32">
        <v>0.01</v>
      </c>
      <c r="D383" s="32">
        <v>0.616842</v>
      </c>
      <c r="E383" s="32">
        <v>0.37315799999999999</v>
      </c>
      <c r="F383" s="32" t="s">
        <v>680</v>
      </c>
      <c r="G383" s="32">
        <v>2</v>
      </c>
      <c r="H383" s="32" t="s">
        <v>555</v>
      </c>
      <c r="I383" s="32">
        <v>-247208.48237192709</v>
      </c>
      <c r="J383" s="33"/>
    </row>
    <row r="384" spans="1:10" x14ac:dyDescent="0.2">
      <c r="A384" s="28" t="s">
        <v>679</v>
      </c>
      <c r="B384" s="29">
        <v>1800</v>
      </c>
      <c r="C384" s="29">
        <v>0.01</v>
      </c>
      <c r="D384" s="29">
        <v>0.58052599999999999</v>
      </c>
      <c r="E384" s="29">
        <v>0.409474</v>
      </c>
      <c r="F384" s="29" t="s">
        <v>680</v>
      </c>
      <c r="G384" s="29">
        <v>2</v>
      </c>
      <c r="H384" s="29" t="s">
        <v>555</v>
      </c>
      <c r="I384" s="29">
        <v>-259549.68117674781</v>
      </c>
      <c r="J384" s="30"/>
    </row>
    <row r="385" spans="1:10" x14ac:dyDescent="0.2">
      <c r="A385" s="31" t="s">
        <v>679</v>
      </c>
      <c r="B385" s="32">
        <v>1800</v>
      </c>
      <c r="C385" s="32">
        <v>0.01</v>
      </c>
      <c r="D385" s="32">
        <v>0.544211</v>
      </c>
      <c r="E385" s="32">
        <v>0.44578899999999999</v>
      </c>
      <c r="F385" s="32" t="s">
        <v>680</v>
      </c>
      <c r="G385" s="32">
        <v>2</v>
      </c>
      <c r="H385" s="32" t="s">
        <v>555</v>
      </c>
      <c r="I385" s="32">
        <v>-271867.13857904682</v>
      </c>
      <c r="J385" s="33"/>
    </row>
    <row r="386" spans="1:10" x14ac:dyDescent="0.2">
      <c r="A386" s="28" t="s">
        <v>679</v>
      </c>
      <c r="B386" s="29">
        <v>1800</v>
      </c>
      <c r="C386" s="29">
        <v>0.01</v>
      </c>
      <c r="D386" s="29">
        <v>0.50789499999999999</v>
      </c>
      <c r="E386" s="29">
        <v>0.48210500000000001</v>
      </c>
      <c r="F386" s="29" t="s">
        <v>680</v>
      </c>
      <c r="G386" s="29">
        <v>2</v>
      </c>
      <c r="H386" s="29" t="s">
        <v>555</v>
      </c>
      <c r="I386" s="29">
        <v>-284104.45606709539</v>
      </c>
      <c r="J386" s="30"/>
    </row>
    <row r="387" spans="1:10" x14ac:dyDescent="0.2">
      <c r="A387" s="31" t="s">
        <v>679</v>
      </c>
      <c r="B387" s="32">
        <v>1800</v>
      </c>
      <c r="C387" s="32">
        <v>0.01</v>
      </c>
      <c r="D387" s="32">
        <v>0.47157900000000003</v>
      </c>
      <c r="E387" s="32">
        <v>0.51842100000000002</v>
      </c>
      <c r="F387" s="32" t="s">
        <v>708</v>
      </c>
      <c r="G387" s="32">
        <v>2</v>
      </c>
      <c r="H387" s="32" t="s">
        <v>555</v>
      </c>
      <c r="I387" s="32">
        <v>-287699.23750144179</v>
      </c>
      <c r="J387" s="33"/>
    </row>
    <row r="388" spans="1:10" x14ac:dyDescent="0.2">
      <c r="A388" s="28" t="s">
        <v>679</v>
      </c>
      <c r="B388" s="29">
        <v>1800</v>
      </c>
      <c r="C388" s="29">
        <v>0.01</v>
      </c>
      <c r="D388" s="29">
        <v>0.43526300000000001</v>
      </c>
      <c r="E388" s="29">
        <v>0.55473700000000004</v>
      </c>
      <c r="F388" s="29" t="s">
        <v>709</v>
      </c>
      <c r="G388" s="29">
        <v>3</v>
      </c>
      <c r="H388" s="29" t="s">
        <v>555</v>
      </c>
      <c r="I388" s="29">
        <v>-283618.43228446448</v>
      </c>
      <c r="J388" s="30"/>
    </row>
    <row r="389" spans="1:10" x14ac:dyDescent="0.2">
      <c r="A389" s="31" t="s">
        <v>679</v>
      </c>
      <c r="B389" s="32">
        <v>1800</v>
      </c>
      <c r="C389" s="32">
        <v>0.01</v>
      </c>
      <c r="D389" s="32">
        <v>0.398947</v>
      </c>
      <c r="E389" s="32">
        <v>0.59105300000000005</v>
      </c>
      <c r="F389" s="32" t="s">
        <v>616</v>
      </c>
      <c r="G389" s="32">
        <v>3</v>
      </c>
      <c r="H389" s="32" t="s">
        <v>706</v>
      </c>
      <c r="I389" s="32">
        <v>-278047.3115397435</v>
      </c>
      <c r="J389" s="33"/>
    </row>
    <row r="390" spans="1:10" x14ac:dyDescent="0.2">
      <c r="A390" s="28" t="s">
        <v>679</v>
      </c>
      <c r="B390" s="29">
        <v>1800</v>
      </c>
      <c r="C390" s="29">
        <v>0.01</v>
      </c>
      <c r="D390" s="29">
        <v>0.36263200000000001</v>
      </c>
      <c r="E390" s="29">
        <v>0.62736800000000004</v>
      </c>
      <c r="F390" s="29" t="s">
        <v>616</v>
      </c>
      <c r="G390" s="29">
        <v>3</v>
      </c>
      <c r="H390" s="29" t="s">
        <v>706</v>
      </c>
      <c r="I390" s="29">
        <v>-272018.81349131587</v>
      </c>
      <c r="J390" s="30"/>
    </row>
    <row r="391" spans="1:10" x14ac:dyDescent="0.2">
      <c r="A391" s="31" t="s">
        <v>679</v>
      </c>
      <c r="B391" s="32">
        <v>1800</v>
      </c>
      <c r="C391" s="32">
        <v>0.01</v>
      </c>
      <c r="D391" s="32">
        <v>0.32631599999999999</v>
      </c>
      <c r="E391" s="32">
        <v>0.66368400000000005</v>
      </c>
      <c r="F391" s="32" t="s">
        <v>616</v>
      </c>
      <c r="G391" s="32">
        <v>3</v>
      </c>
      <c r="H391" s="32" t="s">
        <v>706</v>
      </c>
      <c r="I391" s="32">
        <v>-265990.31544288812</v>
      </c>
      <c r="J391" s="33"/>
    </row>
    <row r="392" spans="1:10" x14ac:dyDescent="0.2">
      <c r="A392" s="28" t="s">
        <v>679</v>
      </c>
      <c r="B392" s="29">
        <v>1800</v>
      </c>
      <c r="C392" s="29">
        <v>0.01</v>
      </c>
      <c r="D392" s="29">
        <v>0.28999999999999998</v>
      </c>
      <c r="E392" s="29">
        <v>0.7</v>
      </c>
      <c r="F392" s="29" t="s">
        <v>616</v>
      </c>
      <c r="G392" s="29">
        <v>3</v>
      </c>
      <c r="H392" s="29" t="s">
        <v>706</v>
      </c>
      <c r="I392" s="29">
        <v>-259961.8173944607</v>
      </c>
      <c r="J392" s="30"/>
    </row>
    <row r="393" spans="1:10" x14ac:dyDescent="0.2">
      <c r="A393" s="31" t="s">
        <v>679</v>
      </c>
      <c r="B393" s="32">
        <v>1800</v>
      </c>
      <c r="C393" s="32">
        <v>3.5789000000000001E-2</v>
      </c>
      <c r="D393" s="32">
        <v>0.95421100000000003</v>
      </c>
      <c r="E393" s="32">
        <v>0.01</v>
      </c>
      <c r="F393" s="32" t="s">
        <v>680</v>
      </c>
      <c r="G393" s="32">
        <v>2</v>
      </c>
      <c r="H393" s="32" t="s">
        <v>555</v>
      </c>
      <c r="I393" s="32">
        <v>-124721.5156636742</v>
      </c>
      <c r="J393" s="33"/>
    </row>
    <row r="394" spans="1:10" x14ac:dyDescent="0.2">
      <c r="A394" s="28" t="s">
        <v>679</v>
      </c>
      <c r="B394" s="29">
        <v>1800</v>
      </c>
      <c r="C394" s="29">
        <v>3.5789000000000001E-2</v>
      </c>
      <c r="D394" s="29">
        <v>0.91789500000000002</v>
      </c>
      <c r="E394" s="29">
        <v>4.6316000000000003E-2</v>
      </c>
      <c r="F394" s="29" t="s">
        <v>680</v>
      </c>
      <c r="G394" s="29">
        <v>2</v>
      </c>
      <c r="H394" s="29" t="s">
        <v>555</v>
      </c>
      <c r="I394" s="29">
        <v>-137071.2268018522</v>
      </c>
      <c r="J394" s="30"/>
    </row>
    <row r="395" spans="1:10" x14ac:dyDescent="0.2">
      <c r="A395" s="31" t="s">
        <v>679</v>
      </c>
      <c r="B395" s="32">
        <v>1800</v>
      </c>
      <c r="C395" s="32">
        <v>3.5789000000000001E-2</v>
      </c>
      <c r="D395" s="32">
        <v>0.881579</v>
      </c>
      <c r="E395" s="32">
        <v>8.2631999999999997E-2</v>
      </c>
      <c r="F395" s="32" t="s">
        <v>680</v>
      </c>
      <c r="G395" s="32">
        <v>2</v>
      </c>
      <c r="H395" s="32" t="s">
        <v>555</v>
      </c>
      <c r="I395" s="32">
        <v>-149417.73854350051</v>
      </c>
      <c r="J395" s="33"/>
    </row>
    <row r="396" spans="1:10" x14ac:dyDescent="0.2">
      <c r="A396" s="28" t="s">
        <v>679</v>
      </c>
      <c r="B396" s="29">
        <v>1800</v>
      </c>
      <c r="C396" s="29">
        <v>3.5789000000000001E-2</v>
      </c>
      <c r="D396" s="29">
        <v>0.84526299999999999</v>
      </c>
      <c r="E396" s="29">
        <v>0.118947</v>
      </c>
      <c r="F396" s="29" t="s">
        <v>680</v>
      </c>
      <c r="G396" s="29">
        <v>2</v>
      </c>
      <c r="H396" s="29" t="s">
        <v>555</v>
      </c>
      <c r="I396" s="29">
        <v>-161760.48709026849</v>
      </c>
      <c r="J396" s="30"/>
    </row>
    <row r="397" spans="1:10" x14ac:dyDescent="0.2">
      <c r="A397" s="31" t="s">
        <v>679</v>
      </c>
      <c r="B397" s="32">
        <v>1800</v>
      </c>
      <c r="C397" s="32">
        <v>3.5789000000000001E-2</v>
      </c>
      <c r="D397" s="32">
        <v>0.80894699999999997</v>
      </c>
      <c r="E397" s="32">
        <v>0.15526300000000001</v>
      </c>
      <c r="F397" s="32" t="s">
        <v>680</v>
      </c>
      <c r="G397" s="32">
        <v>2</v>
      </c>
      <c r="H397" s="32" t="s">
        <v>555</v>
      </c>
      <c r="I397" s="32">
        <v>-174098.74382543389</v>
      </c>
      <c r="J397" s="33"/>
    </row>
    <row r="398" spans="1:10" x14ac:dyDescent="0.2">
      <c r="A398" s="28" t="s">
        <v>679</v>
      </c>
      <c r="B398" s="29">
        <v>1800</v>
      </c>
      <c r="C398" s="29">
        <v>3.5789000000000001E-2</v>
      </c>
      <c r="D398" s="29">
        <v>0.77263199999999999</v>
      </c>
      <c r="E398" s="29">
        <v>0.191579</v>
      </c>
      <c r="F398" s="29" t="s">
        <v>680</v>
      </c>
      <c r="G398" s="29">
        <v>2</v>
      </c>
      <c r="H398" s="29" t="s">
        <v>555</v>
      </c>
      <c r="I398" s="29">
        <v>-186431.54330823911</v>
      </c>
      <c r="J398" s="30"/>
    </row>
    <row r="399" spans="1:10" x14ac:dyDescent="0.2">
      <c r="A399" s="31" t="s">
        <v>679</v>
      </c>
      <c r="B399" s="32">
        <v>1800</v>
      </c>
      <c r="C399" s="32">
        <v>3.5789000000000001E-2</v>
      </c>
      <c r="D399" s="32">
        <v>0.73631599999999997</v>
      </c>
      <c r="E399" s="32">
        <v>0.22789499999999999</v>
      </c>
      <c r="F399" s="32" t="s">
        <v>680</v>
      </c>
      <c r="G399" s="32">
        <v>2</v>
      </c>
      <c r="H399" s="32" t="s">
        <v>555</v>
      </c>
      <c r="I399" s="32">
        <v>-198757.56642056629</v>
      </c>
      <c r="J399" s="33"/>
    </row>
    <row r="400" spans="1:10" x14ac:dyDescent="0.2">
      <c r="A400" s="28" t="s">
        <v>679</v>
      </c>
      <c r="B400" s="29">
        <v>1800</v>
      </c>
      <c r="C400" s="29">
        <v>3.5789000000000001E-2</v>
      </c>
      <c r="D400" s="29">
        <v>0.7</v>
      </c>
      <c r="E400" s="29">
        <v>0.26421099999999997</v>
      </c>
      <c r="F400" s="29" t="s">
        <v>680</v>
      </c>
      <c r="G400" s="29">
        <v>2</v>
      </c>
      <c r="H400" s="29" t="s">
        <v>555</v>
      </c>
      <c r="I400" s="29">
        <v>-211074.93953705349</v>
      </c>
      <c r="J400" s="30"/>
    </row>
    <row r="401" spans="1:10" x14ac:dyDescent="0.2">
      <c r="A401" s="31" t="s">
        <v>679</v>
      </c>
      <c r="B401" s="32">
        <v>1800</v>
      </c>
      <c r="C401" s="32">
        <v>3.5789000000000001E-2</v>
      </c>
      <c r="D401" s="32">
        <v>0.66368400000000005</v>
      </c>
      <c r="E401" s="32">
        <v>0.30052600000000002</v>
      </c>
      <c r="F401" s="32" t="s">
        <v>680</v>
      </c>
      <c r="G401" s="32">
        <v>2</v>
      </c>
      <c r="H401" s="32" t="s">
        <v>555</v>
      </c>
      <c r="I401" s="32">
        <v>-223380.86258469441</v>
      </c>
      <c r="J401" s="33"/>
    </row>
    <row r="402" spans="1:10" x14ac:dyDescent="0.2">
      <c r="A402" s="28" t="s">
        <v>679</v>
      </c>
      <c r="B402" s="29">
        <v>1800</v>
      </c>
      <c r="C402" s="29">
        <v>3.5789000000000001E-2</v>
      </c>
      <c r="D402" s="29">
        <v>0.62736800000000004</v>
      </c>
      <c r="E402" s="29">
        <v>0.33684199999999997</v>
      </c>
      <c r="F402" s="29" t="s">
        <v>680</v>
      </c>
      <c r="G402" s="29">
        <v>2</v>
      </c>
      <c r="H402" s="29" t="s">
        <v>555</v>
      </c>
      <c r="I402" s="29">
        <v>-235670.84595329969</v>
      </c>
      <c r="J402" s="30"/>
    </row>
    <row r="403" spans="1:10" x14ac:dyDescent="0.2">
      <c r="A403" s="31" t="s">
        <v>679</v>
      </c>
      <c r="B403" s="32">
        <v>1800</v>
      </c>
      <c r="C403" s="32">
        <v>3.5789000000000001E-2</v>
      </c>
      <c r="D403" s="32">
        <v>0.59105300000000005</v>
      </c>
      <c r="E403" s="32">
        <v>0.37315799999999999</v>
      </c>
      <c r="F403" s="32" t="s">
        <v>680</v>
      </c>
      <c r="G403" s="32">
        <v>2</v>
      </c>
      <c r="H403" s="32" t="s">
        <v>555</v>
      </c>
      <c r="I403" s="32">
        <v>-247936.89029190209</v>
      </c>
      <c r="J403" s="33"/>
    </row>
    <row r="404" spans="1:10" x14ac:dyDescent="0.2">
      <c r="A404" s="28" t="s">
        <v>679</v>
      </c>
      <c r="B404" s="29">
        <v>1800</v>
      </c>
      <c r="C404" s="29">
        <v>3.5789000000000001E-2</v>
      </c>
      <c r="D404" s="29">
        <v>0.55473700000000004</v>
      </c>
      <c r="E404" s="29">
        <v>0.409474</v>
      </c>
      <c r="F404" s="29" t="s">
        <v>680</v>
      </c>
      <c r="G404" s="29">
        <v>2</v>
      </c>
      <c r="H404" s="29" t="s">
        <v>555</v>
      </c>
      <c r="I404" s="29">
        <v>-260161.92598456761</v>
      </c>
      <c r="J404" s="30"/>
    </row>
    <row r="405" spans="1:10" x14ac:dyDescent="0.2">
      <c r="A405" s="31" t="s">
        <v>679</v>
      </c>
      <c r="B405" s="32">
        <v>1800</v>
      </c>
      <c r="C405" s="32">
        <v>3.5789000000000001E-2</v>
      </c>
      <c r="D405" s="32">
        <v>0.51842100000000002</v>
      </c>
      <c r="E405" s="32">
        <v>0.44578899999999999</v>
      </c>
      <c r="F405" s="32" t="s">
        <v>680</v>
      </c>
      <c r="G405" s="32">
        <v>2</v>
      </c>
      <c r="H405" s="32" t="s">
        <v>555</v>
      </c>
      <c r="I405" s="32">
        <v>-272292.16320216318</v>
      </c>
      <c r="J405" s="33"/>
    </row>
    <row r="406" spans="1:10" x14ac:dyDescent="0.2">
      <c r="A406" s="28" t="s">
        <v>679</v>
      </c>
      <c r="B406" s="29">
        <v>1800</v>
      </c>
      <c r="C406" s="29">
        <v>3.5789000000000001E-2</v>
      </c>
      <c r="D406" s="29">
        <v>0.48210500000000001</v>
      </c>
      <c r="E406" s="29">
        <v>0.48210500000000001</v>
      </c>
      <c r="F406" s="29" t="s">
        <v>680</v>
      </c>
      <c r="G406" s="29">
        <v>2</v>
      </c>
      <c r="H406" s="29" t="s">
        <v>555</v>
      </c>
      <c r="I406" s="29">
        <v>-283566.31123687653</v>
      </c>
      <c r="J406" s="30"/>
    </row>
    <row r="407" spans="1:10" x14ac:dyDescent="0.2">
      <c r="A407" s="31" t="s">
        <v>679</v>
      </c>
      <c r="B407" s="32">
        <v>1800</v>
      </c>
      <c r="C407" s="32">
        <v>3.5789000000000001E-2</v>
      </c>
      <c r="D407" s="32">
        <v>0.44578899999999999</v>
      </c>
      <c r="E407" s="32">
        <v>0.51842100000000002</v>
      </c>
      <c r="F407" s="32" t="s">
        <v>708</v>
      </c>
      <c r="G407" s="32">
        <v>2</v>
      </c>
      <c r="H407" s="32" t="s">
        <v>555</v>
      </c>
      <c r="I407" s="32">
        <v>-282757.89926417271</v>
      </c>
      <c r="J407" s="33"/>
    </row>
    <row r="408" spans="1:10" x14ac:dyDescent="0.2">
      <c r="A408" s="28" t="s">
        <v>679</v>
      </c>
      <c r="B408" s="29">
        <v>1800</v>
      </c>
      <c r="C408" s="29">
        <v>3.5789000000000001E-2</v>
      </c>
      <c r="D408" s="29">
        <v>0.409474</v>
      </c>
      <c r="E408" s="29">
        <v>0.55473700000000004</v>
      </c>
      <c r="F408" s="29" t="s">
        <v>710</v>
      </c>
      <c r="G408" s="29">
        <v>2</v>
      </c>
      <c r="H408" s="29" t="s">
        <v>586</v>
      </c>
      <c r="I408" s="29">
        <v>-278335.17536562303</v>
      </c>
      <c r="J408" s="30"/>
    </row>
    <row r="409" spans="1:10" x14ac:dyDescent="0.2">
      <c r="A409" s="31" t="s">
        <v>679</v>
      </c>
      <c r="B409" s="32">
        <v>1800</v>
      </c>
      <c r="C409" s="32">
        <v>3.5789000000000001E-2</v>
      </c>
      <c r="D409" s="32">
        <v>0.37315799999999999</v>
      </c>
      <c r="E409" s="32">
        <v>0.59105300000000005</v>
      </c>
      <c r="F409" s="32" t="s">
        <v>616</v>
      </c>
      <c r="G409" s="32">
        <v>3</v>
      </c>
      <c r="H409" s="32" t="s">
        <v>706</v>
      </c>
      <c r="I409" s="32">
        <v>-272308.98581410811</v>
      </c>
      <c r="J409" s="33"/>
    </row>
    <row r="410" spans="1:10" x14ac:dyDescent="0.2">
      <c r="A410" s="28" t="s">
        <v>679</v>
      </c>
      <c r="B410" s="29">
        <v>1800</v>
      </c>
      <c r="C410" s="29">
        <v>3.5789000000000001E-2</v>
      </c>
      <c r="D410" s="29">
        <v>0.33684199999999997</v>
      </c>
      <c r="E410" s="29">
        <v>0.62736800000000004</v>
      </c>
      <c r="F410" s="29" t="s">
        <v>616</v>
      </c>
      <c r="G410" s="29">
        <v>3</v>
      </c>
      <c r="H410" s="29" t="s">
        <v>706</v>
      </c>
      <c r="I410" s="29">
        <v>-266280.48776568059</v>
      </c>
      <c r="J410" s="30"/>
    </row>
    <row r="411" spans="1:10" x14ac:dyDescent="0.2">
      <c r="A411" s="31" t="s">
        <v>679</v>
      </c>
      <c r="B411" s="32">
        <v>1800</v>
      </c>
      <c r="C411" s="32">
        <v>3.5789000000000001E-2</v>
      </c>
      <c r="D411" s="32">
        <v>0.30052600000000002</v>
      </c>
      <c r="E411" s="32">
        <v>0.66368400000000005</v>
      </c>
      <c r="F411" s="32" t="s">
        <v>616</v>
      </c>
      <c r="G411" s="32">
        <v>3</v>
      </c>
      <c r="H411" s="32" t="s">
        <v>706</v>
      </c>
      <c r="I411" s="32">
        <v>-260251.9897172529</v>
      </c>
      <c r="J411" s="33"/>
    </row>
    <row r="412" spans="1:10" x14ac:dyDescent="0.2">
      <c r="A412" s="28" t="s">
        <v>679</v>
      </c>
      <c r="B412" s="29">
        <v>1800</v>
      </c>
      <c r="C412" s="29">
        <v>3.5789000000000001E-2</v>
      </c>
      <c r="D412" s="29">
        <v>0.26421099999999997</v>
      </c>
      <c r="E412" s="29">
        <v>0.7</v>
      </c>
      <c r="F412" s="29" t="s">
        <v>616</v>
      </c>
      <c r="G412" s="29">
        <v>3</v>
      </c>
      <c r="H412" s="29" t="s">
        <v>706</v>
      </c>
      <c r="I412" s="29">
        <v>-254223.49166882489</v>
      </c>
      <c r="J412" s="30"/>
    </row>
    <row r="413" spans="1:10" x14ac:dyDescent="0.2">
      <c r="A413" s="31" t="s">
        <v>679</v>
      </c>
      <c r="B413" s="32">
        <v>1800</v>
      </c>
      <c r="C413" s="32">
        <v>6.1579000000000002E-2</v>
      </c>
      <c r="D413" s="32">
        <v>0.92842100000000005</v>
      </c>
      <c r="E413" s="32">
        <v>0.01</v>
      </c>
      <c r="F413" s="32" t="s">
        <v>680</v>
      </c>
      <c r="G413" s="32">
        <v>2</v>
      </c>
      <c r="H413" s="32" t="s">
        <v>555</v>
      </c>
      <c r="I413" s="32">
        <v>-125640.3145287862</v>
      </c>
      <c r="J413" s="33"/>
    </row>
    <row r="414" spans="1:10" x14ac:dyDescent="0.2">
      <c r="A414" s="28" t="s">
        <v>679</v>
      </c>
      <c r="B414" s="29">
        <v>1800</v>
      </c>
      <c r="C414" s="29">
        <v>6.1579000000000002E-2</v>
      </c>
      <c r="D414" s="29">
        <v>0.89210500000000004</v>
      </c>
      <c r="E414" s="29">
        <v>4.6316000000000003E-2</v>
      </c>
      <c r="F414" s="29" t="s">
        <v>680</v>
      </c>
      <c r="G414" s="29">
        <v>2</v>
      </c>
      <c r="H414" s="29" t="s">
        <v>555</v>
      </c>
      <c r="I414" s="29">
        <v>-137962.84665088239</v>
      </c>
      <c r="J414" s="30"/>
    </row>
    <row r="415" spans="1:10" x14ac:dyDescent="0.2">
      <c r="A415" s="31" t="s">
        <v>679</v>
      </c>
      <c r="B415" s="32">
        <v>1800</v>
      </c>
      <c r="C415" s="32">
        <v>6.1579000000000002E-2</v>
      </c>
      <c r="D415" s="32">
        <v>0.85578900000000002</v>
      </c>
      <c r="E415" s="32">
        <v>8.2631999999999997E-2</v>
      </c>
      <c r="F415" s="32" t="s">
        <v>680</v>
      </c>
      <c r="G415" s="32">
        <v>2</v>
      </c>
      <c r="H415" s="32" t="s">
        <v>555</v>
      </c>
      <c r="I415" s="32">
        <v>-150280.0639412819</v>
      </c>
      <c r="J415" s="33"/>
    </row>
    <row r="416" spans="1:10" x14ac:dyDescent="0.2">
      <c r="A416" s="28" t="s">
        <v>679</v>
      </c>
      <c r="B416" s="29">
        <v>1800</v>
      </c>
      <c r="C416" s="29">
        <v>6.1579000000000002E-2</v>
      </c>
      <c r="D416" s="29">
        <v>0.81947400000000004</v>
      </c>
      <c r="E416" s="29">
        <v>0.118947</v>
      </c>
      <c r="F416" s="29" t="s">
        <v>680</v>
      </c>
      <c r="G416" s="29">
        <v>2</v>
      </c>
      <c r="H416" s="29" t="s">
        <v>555</v>
      </c>
      <c r="I416" s="29">
        <v>-162591.03060622251</v>
      </c>
      <c r="J416" s="30"/>
    </row>
    <row r="417" spans="1:10" x14ac:dyDescent="0.2">
      <c r="A417" s="31" t="s">
        <v>679</v>
      </c>
      <c r="B417" s="32">
        <v>1800</v>
      </c>
      <c r="C417" s="32">
        <v>6.1579000000000002E-2</v>
      </c>
      <c r="D417" s="32">
        <v>0.78315800000000002</v>
      </c>
      <c r="E417" s="32">
        <v>0.15526300000000001</v>
      </c>
      <c r="F417" s="32" t="s">
        <v>680</v>
      </c>
      <c r="G417" s="32">
        <v>2</v>
      </c>
      <c r="H417" s="32" t="s">
        <v>555</v>
      </c>
      <c r="I417" s="32">
        <v>-174894.53225683779</v>
      </c>
      <c r="J417" s="33"/>
    </row>
    <row r="418" spans="1:10" x14ac:dyDescent="0.2">
      <c r="A418" s="28" t="s">
        <v>679</v>
      </c>
      <c r="B418" s="29">
        <v>1800</v>
      </c>
      <c r="C418" s="29">
        <v>6.1579000000000002E-2</v>
      </c>
      <c r="D418" s="29">
        <v>0.74684200000000001</v>
      </c>
      <c r="E418" s="29">
        <v>0.191579</v>
      </c>
      <c r="F418" s="29" t="s">
        <v>680</v>
      </c>
      <c r="G418" s="29">
        <v>2</v>
      </c>
      <c r="H418" s="29" t="s">
        <v>555</v>
      </c>
      <c r="I418" s="29">
        <v>-187188.94864942579</v>
      </c>
      <c r="J418" s="30"/>
    </row>
    <row r="419" spans="1:10" x14ac:dyDescent="0.2">
      <c r="A419" s="31" t="s">
        <v>679</v>
      </c>
      <c r="B419" s="32">
        <v>1800</v>
      </c>
      <c r="C419" s="32">
        <v>6.1579000000000002E-2</v>
      </c>
      <c r="D419" s="32">
        <v>0.71052599999999999</v>
      </c>
      <c r="E419" s="32">
        <v>0.22789499999999999</v>
      </c>
      <c r="F419" s="32" t="s">
        <v>680</v>
      </c>
      <c r="G419" s="32">
        <v>2</v>
      </c>
      <c r="H419" s="32" t="s">
        <v>555</v>
      </c>
      <c r="I419" s="32">
        <v>-199472.0407505242</v>
      </c>
      <c r="J419" s="33"/>
    </row>
    <row r="420" spans="1:10" x14ac:dyDescent="0.2">
      <c r="A420" s="28" t="s">
        <v>679</v>
      </c>
      <c r="B420" s="29">
        <v>1800</v>
      </c>
      <c r="C420" s="29">
        <v>6.1579000000000002E-2</v>
      </c>
      <c r="D420" s="29">
        <v>0.674211</v>
      </c>
      <c r="E420" s="29">
        <v>0.26421099999999997</v>
      </c>
      <c r="F420" s="29" t="s">
        <v>680</v>
      </c>
      <c r="G420" s="29">
        <v>2</v>
      </c>
      <c r="H420" s="29" t="s">
        <v>555</v>
      </c>
      <c r="I420" s="29">
        <v>-211740.5682581327</v>
      </c>
      <c r="J420" s="30"/>
    </row>
    <row r="421" spans="1:10" x14ac:dyDescent="0.2">
      <c r="A421" s="31" t="s">
        <v>679</v>
      </c>
      <c r="B421" s="32">
        <v>1800</v>
      </c>
      <c r="C421" s="32">
        <v>6.1579000000000002E-2</v>
      </c>
      <c r="D421" s="32">
        <v>0.63789499999999999</v>
      </c>
      <c r="E421" s="32">
        <v>0.30052600000000002</v>
      </c>
      <c r="F421" s="32" t="s">
        <v>680</v>
      </c>
      <c r="G421" s="32">
        <v>2</v>
      </c>
      <c r="H421" s="32" t="s">
        <v>555</v>
      </c>
      <c r="I421" s="32">
        <v>-223989.53405571161</v>
      </c>
      <c r="J421" s="33"/>
    </row>
    <row r="422" spans="1:10" x14ac:dyDescent="0.2">
      <c r="A422" s="28" t="s">
        <v>679</v>
      </c>
      <c r="B422" s="29">
        <v>1800</v>
      </c>
      <c r="C422" s="29">
        <v>6.1579000000000002E-2</v>
      </c>
      <c r="D422" s="29">
        <v>0.60157899999999997</v>
      </c>
      <c r="E422" s="29">
        <v>0.33684199999999997</v>
      </c>
      <c r="F422" s="29" t="s">
        <v>680</v>
      </c>
      <c r="G422" s="29">
        <v>2</v>
      </c>
      <c r="H422" s="29" t="s">
        <v>555</v>
      </c>
      <c r="I422" s="29">
        <v>-236210.4795246931</v>
      </c>
      <c r="J422" s="30"/>
    </row>
    <row r="423" spans="1:10" x14ac:dyDescent="0.2">
      <c r="A423" s="31" t="s">
        <v>679</v>
      </c>
      <c r="B423" s="32">
        <v>1800</v>
      </c>
      <c r="C423" s="32">
        <v>6.1579000000000002E-2</v>
      </c>
      <c r="D423" s="32">
        <v>0.56526299999999996</v>
      </c>
      <c r="E423" s="32">
        <v>0.37315799999999999</v>
      </c>
      <c r="F423" s="32" t="s">
        <v>680</v>
      </c>
      <c r="G423" s="32">
        <v>2</v>
      </c>
      <c r="H423" s="32" t="s">
        <v>555</v>
      </c>
      <c r="I423" s="32">
        <v>-248386.80673527729</v>
      </c>
      <c r="J423" s="33"/>
    </row>
    <row r="424" spans="1:10" x14ac:dyDescent="0.2">
      <c r="A424" s="28" t="s">
        <v>679</v>
      </c>
      <c r="B424" s="29">
        <v>1800</v>
      </c>
      <c r="C424" s="29">
        <v>6.1579000000000002E-2</v>
      </c>
      <c r="D424" s="29">
        <v>0.52894699999999994</v>
      </c>
      <c r="E424" s="29">
        <v>0.409474</v>
      </c>
      <c r="F424" s="29" t="s">
        <v>680</v>
      </c>
      <c r="G424" s="29">
        <v>2</v>
      </c>
      <c r="H424" s="29" t="s">
        <v>555</v>
      </c>
      <c r="I424" s="29">
        <v>-260476.27866154219</v>
      </c>
      <c r="J424" s="30"/>
    </row>
    <row r="425" spans="1:10" x14ac:dyDescent="0.2">
      <c r="A425" s="31" t="s">
        <v>679</v>
      </c>
      <c r="B425" s="32">
        <v>1800</v>
      </c>
      <c r="C425" s="32">
        <v>6.1579000000000002E-2</v>
      </c>
      <c r="D425" s="32">
        <v>0.49263200000000001</v>
      </c>
      <c r="E425" s="32">
        <v>0.44578899999999999</v>
      </c>
      <c r="F425" s="32" t="s">
        <v>680</v>
      </c>
      <c r="G425" s="32">
        <v>2</v>
      </c>
      <c r="H425" s="32" t="s">
        <v>555</v>
      </c>
      <c r="I425" s="32">
        <v>-272295.79709161288</v>
      </c>
      <c r="J425" s="33"/>
    </row>
    <row r="426" spans="1:10" x14ac:dyDescent="0.2">
      <c r="A426" s="28" t="s">
        <v>679</v>
      </c>
      <c r="B426" s="29">
        <v>1800</v>
      </c>
      <c r="C426" s="29">
        <v>6.1579000000000002E-2</v>
      </c>
      <c r="D426" s="29">
        <v>0.456316</v>
      </c>
      <c r="E426" s="29">
        <v>0.48210500000000001</v>
      </c>
      <c r="F426" s="29" t="s">
        <v>711</v>
      </c>
      <c r="G426" s="29">
        <v>3</v>
      </c>
      <c r="H426" s="29" t="s">
        <v>555</v>
      </c>
      <c r="I426" s="29">
        <v>-279203.56991474872</v>
      </c>
      <c r="J426" s="30"/>
    </row>
    <row r="427" spans="1:10" x14ac:dyDescent="0.2">
      <c r="A427" s="31" t="s">
        <v>679</v>
      </c>
      <c r="B427" s="32">
        <v>1800</v>
      </c>
      <c r="C427" s="32">
        <v>6.1579000000000002E-2</v>
      </c>
      <c r="D427" s="32">
        <v>0.42</v>
      </c>
      <c r="E427" s="32">
        <v>0.51842100000000002</v>
      </c>
      <c r="F427" s="32" t="s">
        <v>586</v>
      </c>
      <c r="G427" s="32">
        <v>1</v>
      </c>
      <c r="H427" s="32" t="s">
        <v>586</v>
      </c>
      <c r="I427" s="32">
        <v>-277809.68007562897</v>
      </c>
      <c r="J427" s="33"/>
    </row>
    <row r="428" spans="1:10" x14ac:dyDescent="0.2">
      <c r="A428" s="28" t="s">
        <v>679</v>
      </c>
      <c r="B428" s="29">
        <v>1800</v>
      </c>
      <c r="C428" s="29">
        <v>6.1579000000000002E-2</v>
      </c>
      <c r="D428" s="29">
        <v>0.38368400000000003</v>
      </c>
      <c r="E428" s="29">
        <v>0.55473700000000004</v>
      </c>
      <c r="F428" s="29" t="s">
        <v>616</v>
      </c>
      <c r="G428" s="29">
        <v>3</v>
      </c>
      <c r="H428" s="29" t="s">
        <v>706</v>
      </c>
      <c r="I428" s="29">
        <v>-272599.15813690051</v>
      </c>
      <c r="J428" s="30"/>
    </row>
    <row r="429" spans="1:10" x14ac:dyDescent="0.2">
      <c r="A429" s="31" t="s">
        <v>679</v>
      </c>
      <c r="B429" s="32">
        <v>1800</v>
      </c>
      <c r="C429" s="32">
        <v>6.1579000000000002E-2</v>
      </c>
      <c r="D429" s="32">
        <v>0.34736800000000001</v>
      </c>
      <c r="E429" s="32">
        <v>0.59105300000000005</v>
      </c>
      <c r="F429" s="32" t="s">
        <v>616</v>
      </c>
      <c r="G429" s="32">
        <v>3</v>
      </c>
      <c r="H429" s="32" t="s">
        <v>706</v>
      </c>
      <c r="I429" s="32">
        <v>-266570.66008847248</v>
      </c>
      <c r="J429" s="33"/>
    </row>
    <row r="430" spans="1:10" x14ac:dyDescent="0.2">
      <c r="A430" s="28" t="s">
        <v>679</v>
      </c>
      <c r="B430" s="29">
        <v>1800</v>
      </c>
      <c r="C430" s="29">
        <v>6.1579000000000002E-2</v>
      </c>
      <c r="D430" s="29">
        <v>0.31105300000000002</v>
      </c>
      <c r="E430" s="29">
        <v>0.62736800000000004</v>
      </c>
      <c r="F430" s="29" t="s">
        <v>616</v>
      </c>
      <c r="G430" s="29">
        <v>3</v>
      </c>
      <c r="H430" s="29" t="s">
        <v>706</v>
      </c>
      <c r="I430" s="29">
        <v>-260542.16204004499</v>
      </c>
      <c r="J430" s="30"/>
    </row>
    <row r="431" spans="1:10" x14ac:dyDescent="0.2">
      <c r="A431" s="31" t="s">
        <v>679</v>
      </c>
      <c r="B431" s="32">
        <v>1800</v>
      </c>
      <c r="C431" s="32">
        <v>6.1579000000000002E-2</v>
      </c>
      <c r="D431" s="32">
        <v>0.27473700000000001</v>
      </c>
      <c r="E431" s="32">
        <v>0.66368400000000005</v>
      </c>
      <c r="F431" s="32" t="s">
        <v>390</v>
      </c>
      <c r="G431" s="32">
        <v>2</v>
      </c>
      <c r="H431" s="32" t="s">
        <v>706</v>
      </c>
      <c r="I431" s="32">
        <v>-254513.57696501241</v>
      </c>
      <c r="J431" s="33"/>
    </row>
    <row r="432" spans="1:10" x14ac:dyDescent="0.2">
      <c r="A432" s="28" t="s">
        <v>679</v>
      </c>
      <c r="B432" s="29">
        <v>1800</v>
      </c>
      <c r="C432" s="29">
        <v>6.1579000000000002E-2</v>
      </c>
      <c r="D432" s="29">
        <v>0.23842099999999999</v>
      </c>
      <c r="E432" s="29">
        <v>0.7</v>
      </c>
      <c r="F432" s="29" t="s">
        <v>390</v>
      </c>
      <c r="G432" s="29">
        <v>2</v>
      </c>
      <c r="H432" s="29" t="s">
        <v>706</v>
      </c>
      <c r="I432" s="29">
        <v>-248477.03604686179</v>
      </c>
      <c r="J432" s="30"/>
    </row>
    <row r="433" spans="1:10" x14ac:dyDescent="0.2">
      <c r="A433" s="31" t="s">
        <v>679</v>
      </c>
      <c r="B433" s="32">
        <v>1800</v>
      </c>
      <c r="C433" s="32">
        <v>8.7368000000000001E-2</v>
      </c>
      <c r="D433" s="32">
        <v>0.90263199999999999</v>
      </c>
      <c r="E433" s="32">
        <v>0.01</v>
      </c>
      <c r="F433" s="32" t="s">
        <v>680</v>
      </c>
      <c r="G433" s="32">
        <v>2</v>
      </c>
      <c r="H433" s="32" t="s">
        <v>555</v>
      </c>
      <c r="I433" s="32">
        <v>-126408.195841205</v>
      </c>
      <c r="J433" s="33"/>
    </row>
    <row r="434" spans="1:10" x14ac:dyDescent="0.2">
      <c r="A434" s="28" t="s">
        <v>679</v>
      </c>
      <c r="B434" s="29">
        <v>1800</v>
      </c>
      <c r="C434" s="29">
        <v>8.7368000000000001E-2</v>
      </c>
      <c r="D434" s="29">
        <v>0.86631599999999997</v>
      </c>
      <c r="E434" s="29">
        <v>4.6316000000000003E-2</v>
      </c>
      <c r="F434" s="29" t="s">
        <v>680</v>
      </c>
      <c r="G434" s="29">
        <v>2</v>
      </c>
      <c r="H434" s="29" t="s">
        <v>555</v>
      </c>
      <c r="I434" s="29">
        <v>-138704.2812970285</v>
      </c>
      <c r="J434" s="30"/>
    </row>
    <row r="435" spans="1:10" x14ac:dyDescent="0.2">
      <c r="A435" s="31" t="s">
        <v>679</v>
      </c>
      <c r="B435" s="32">
        <v>1800</v>
      </c>
      <c r="C435" s="32">
        <v>8.7368000000000001E-2</v>
      </c>
      <c r="D435" s="32">
        <v>0.83</v>
      </c>
      <c r="E435" s="32">
        <v>8.2631999999999997E-2</v>
      </c>
      <c r="F435" s="32" t="s">
        <v>680</v>
      </c>
      <c r="G435" s="32">
        <v>2</v>
      </c>
      <c r="H435" s="32" t="s">
        <v>555</v>
      </c>
      <c r="I435" s="32">
        <v>-150992.96128947969</v>
      </c>
      <c r="J435" s="33"/>
    </row>
    <row r="436" spans="1:10" x14ac:dyDescent="0.2">
      <c r="A436" s="28" t="s">
        <v>679</v>
      </c>
      <c r="B436" s="29">
        <v>1800</v>
      </c>
      <c r="C436" s="29">
        <v>8.7368000000000001E-2</v>
      </c>
      <c r="D436" s="29">
        <v>0.79368399999999995</v>
      </c>
      <c r="E436" s="29">
        <v>0.118947</v>
      </c>
      <c r="F436" s="29" t="s">
        <v>680</v>
      </c>
      <c r="G436" s="29">
        <v>2</v>
      </c>
      <c r="H436" s="29" t="s">
        <v>555</v>
      </c>
      <c r="I436" s="29">
        <v>-163272.90236799969</v>
      </c>
      <c r="J436" s="30"/>
    </row>
    <row r="437" spans="1:10" x14ac:dyDescent="0.2">
      <c r="A437" s="31" t="s">
        <v>679</v>
      </c>
      <c r="B437" s="32">
        <v>1800</v>
      </c>
      <c r="C437" s="32">
        <v>8.7368000000000001E-2</v>
      </c>
      <c r="D437" s="32">
        <v>0.75736800000000004</v>
      </c>
      <c r="E437" s="32">
        <v>0.15526300000000001</v>
      </c>
      <c r="F437" s="32" t="s">
        <v>680</v>
      </c>
      <c r="G437" s="32">
        <v>2</v>
      </c>
      <c r="H437" s="32" t="s">
        <v>555</v>
      </c>
      <c r="I437" s="32">
        <v>-175542.35231141091</v>
      </c>
      <c r="J437" s="33"/>
    </row>
    <row r="438" spans="1:10" x14ac:dyDescent="0.2">
      <c r="A438" s="28" t="s">
        <v>679</v>
      </c>
      <c r="B438" s="29">
        <v>1800</v>
      </c>
      <c r="C438" s="29">
        <v>8.7368000000000001E-2</v>
      </c>
      <c r="D438" s="29">
        <v>0.72105300000000006</v>
      </c>
      <c r="E438" s="29">
        <v>0.191579</v>
      </c>
      <c r="F438" s="29" t="s">
        <v>680</v>
      </c>
      <c r="G438" s="29">
        <v>2</v>
      </c>
      <c r="H438" s="29" t="s">
        <v>555</v>
      </c>
      <c r="I438" s="29">
        <v>-187798.931565281</v>
      </c>
      <c r="J438" s="30"/>
    </row>
    <row r="439" spans="1:10" x14ac:dyDescent="0.2">
      <c r="A439" s="31" t="s">
        <v>679</v>
      </c>
      <c r="B439" s="32">
        <v>1800</v>
      </c>
      <c r="C439" s="32">
        <v>8.7368000000000001E-2</v>
      </c>
      <c r="D439" s="32">
        <v>0.68473700000000004</v>
      </c>
      <c r="E439" s="32">
        <v>0.22789499999999999</v>
      </c>
      <c r="F439" s="32" t="s">
        <v>680</v>
      </c>
      <c r="G439" s="32">
        <v>2</v>
      </c>
      <c r="H439" s="32" t="s">
        <v>555</v>
      </c>
      <c r="I439" s="32">
        <v>-200039.26751925779</v>
      </c>
      <c r="J439" s="33"/>
    </row>
    <row r="440" spans="1:10" x14ac:dyDescent="0.2">
      <c r="A440" s="28" t="s">
        <v>679</v>
      </c>
      <c r="B440" s="29">
        <v>1800</v>
      </c>
      <c r="C440" s="29">
        <v>8.7368000000000001E-2</v>
      </c>
      <c r="D440" s="29">
        <v>0.64842100000000003</v>
      </c>
      <c r="E440" s="29">
        <v>0.26421099999999997</v>
      </c>
      <c r="F440" s="29" t="s">
        <v>680</v>
      </c>
      <c r="G440" s="29">
        <v>2</v>
      </c>
      <c r="H440" s="29" t="s">
        <v>555</v>
      </c>
      <c r="I440" s="29">
        <v>-212258.29739280121</v>
      </c>
      <c r="J440" s="30"/>
    </row>
    <row r="441" spans="1:10" x14ac:dyDescent="0.2">
      <c r="A441" s="31" t="s">
        <v>679</v>
      </c>
      <c r="B441" s="32">
        <v>1800</v>
      </c>
      <c r="C441" s="32">
        <v>8.7368000000000001E-2</v>
      </c>
      <c r="D441" s="32">
        <v>0.61210500000000001</v>
      </c>
      <c r="E441" s="32">
        <v>0.30052600000000002</v>
      </c>
      <c r="F441" s="32" t="s">
        <v>680</v>
      </c>
      <c r="G441" s="32">
        <v>2</v>
      </c>
      <c r="H441" s="32" t="s">
        <v>555</v>
      </c>
      <c r="I441" s="32">
        <v>-224447.7852959508</v>
      </c>
      <c r="J441" s="33"/>
    </row>
    <row r="442" spans="1:10" x14ac:dyDescent="0.2">
      <c r="A442" s="28" t="s">
        <v>679</v>
      </c>
      <c r="B442" s="29">
        <v>1800</v>
      </c>
      <c r="C442" s="29">
        <v>8.7368000000000001E-2</v>
      </c>
      <c r="D442" s="29">
        <v>0.575789</v>
      </c>
      <c r="E442" s="29">
        <v>0.33684199999999997</v>
      </c>
      <c r="F442" s="29" t="s">
        <v>680</v>
      </c>
      <c r="G442" s="29">
        <v>2</v>
      </c>
      <c r="H442" s="29" t="s">
        <v>555</v>
      </c>
      <c r="I442" s="29">
        <v>-236592.66213476681</v>
      </c>
      <c r="J442" s="30"/>
    </row>
    <row r="443" spans="1:10" x14ac:dyDescent="0.2">
      <c r="A443" s="31" t="s">
        <v>679</v>
      </c>
      <c r="B443" s="32">
        <v>1800</v>
      </c>
      <c r="C443" s="32">
        <v>8.7368000000000001E-2</v>
      </c>
      <c r="D443" s="32">
        <v>0.53947400000000001</v>
      </c>
      <c r="E443" s="32">
        <v>0.37315799999999999</v>
      </c>
      <c r="F443" s="32" t="s">
        <v>680</v>
      </c>
      <c r="G443" s="32">
        <v>2</v>
      </c>
      <c r="H443" s="32" t="s">
        <v>555</v>
      </c>
      <c r="I443" s="32">
        <v>-248659.88157789881</v>
      </c>
      <c r="J443" s="33"/>
    </row>
    <row r="444" spans="1:10" x14ac:dyDescent="0.2">
      <c r="A444" s="28" t="s">
        <v>679</v>
      </c>
      <c r="B444" s="29">
        <v>1800</v>
      </c>
      <c r="C444" s="29">
        <v>8.7368000000000001E-2</v>
      </c>
      <c r="D444" s="29">
        <v>0.50315799999999999</v>
      </c>
      <c r="E444" s="29">
        <v>0.409474</v>
      </c>
      <c r="F444" s="29" t="s">
        <v>680</v>
      </c>
      <c r="G444" s="29">
        <v>2</v>
      </c>
      <c r="H444" s="29" t="s">
        <v>555</v>
      </c>
      <c r="I444" s="29">
        <v>-260551.66825684969</v>
      </c>
      <c r="J444" s="30"/>
    </row>
    <row r="445" spans="1:10" x14ac:dyDescent="0.2">
      <c r="A445" s="31" t="s">
        <v>679</v>
      </c>
      <c r="B445" s="32">
        <v>1800</v>
      </c>
      <c r="C445" s="32">
        <v>8.7368000000000001E-2</v>
      </c>
      <c r="D445" s="32">
        <v>0.46684199999999998</v>
      </c>
      <c r="E445" s="32">
        <v>0.44578899999999999</v>
      </c>
      <c r="F445" s="32" t="s">
        <v>680</v>
      </c>
      <c r="G445" s="32">
        <v>2</v>
      </c>
      <c r="H445" s="32" t="s">
        <v>555</v>
      </c>
      <c r="I445" s="32">
        <v>-271746.00546893821</v>
      </c>
      <c r="J445" s="33"/>
    </row>
    <row r="446" spans="1:10" x14ac:dyDescent="0.2">
      <c r="A446" s="28" t="s">
        <v>679</v>
      </c>
      <c r="B446" s="29">
        <v>1800</v>
      </c>
      <c r="C446" s="29">
        <v>8.7368000000000001E-2</v>
      </c>
      <c r="D446" s="29">
        <v>0.43052600000000002</v>
      </c>
      <c r="E446" s="29">
        <v>0.48210500000000001</v>
      </c>
      <c r="F446" s="29" t="s">
        <v>711</v>
      </c>
      <c r="G446" s="29">
        <v>3</v>
      </c>
      <c r="H446" s="29" t="s">
        <v>555</v>
      </c>
      <c r="I446" s="29">
        <v>-274543.07585573761</v>
      </c>
      <c r="J446" s="30"/>
    </row>
    <row r="447" spans="1:10" x14ac:dyDescent="0.2">
      <c r="A447" s="31" t="s">
        <v>679</v>
      </c>
      <c r="B447" s="32">
        <v>1800</v>
      </c>
      <c r="C447" s="32">
        <v>8.7368000000000001E-2</v>
      </c>
      <c r="D447" s="32">
        <v>0.39421099999999998</v>
      </c>
      <c r="E447" s="32">
        <v>0.51842100000000002</v>
      </c>
      <c r="F447" s="32" t="s">
        <v>586</v>
      </c>
      <c r="G447" s="32">
        <v>1</v>
      </c>
      <c r="H447" s="32" t="s">
        <v>586</v>
      </c>
      <c r="I447" s="32">
        <v>-272614.56998814282</v>
      </c>
      <c r="J447" s="33"/>
    </row>
    <row r="448" spans="1:10" x14ac:dyDescent="0.2">
      <c r="A448" s="28" t="s">
        <v>679</v>
      </c>
      <c r="B448" s="29">
        <v>1800</v>
      </c>
      <c r="C448" s="29">
        <v>8.7368000000000001E-2</v>
      </c>
      <c r="D448" s="29">
        <v>0.35789500000000002</v>
      </c>
      <c r="E448" s="29">
        <v>0.55473700000000004</v>
      </c>
      <c r="F448" s="29" t="s">
        <v>390</v>
      </c>
      <c r="G448" s="29">
        <v>2</v>
      </c>
      <c r="H448" s="29" t="s">
        <v>706</v>
      </c>
      <c r="I448" s="29">
        <v>-266855.95609606971</v>
      </c>
      <c r="J448" s="30"/>
    </row>
    <row r="449" spans="1:10" x14ac:dyDescent="0.2">
      <c r="A449" s="31" t="s">
        <v>679</v>
      </c>
      <c r="B449" s="32">
        <v>1800</v>
      </c>
      <c r="C449" s="32">
        <v>8.7368000000000001E-2</v>
      </c>
      <c r="D449" s="32">
        <v>0.321579</v>
      </c>
      <c r="E449" s="32">
        <v>0.59105300000000005</v>
      </c>
      <c r="F449" s="32" t="s">
        <v>390</v>
      </c>
      <c r="G449" s="32">
        <v>2</v>
      </c>
      <c r="H449" s="32" t="s">
        <v>706</v>
      </c>
      <c r="I449" s="32">
        <v>-260812.60280580711</v>
      </c>
      <c r="J449" s="33"/>
    </row>
    <row r="450" spans="1:10" x14ac:dyDescent="0.2">
      <c r="A450" s="28" t="s">
        <v>679</v>
      </c>
      <c r="B450" s="29">
        <v>1800</v>
      </c>
      <c r="C450" s="29">
        <v>8.7368000000000001E-2</v>
      </c>
      <c r="D450" s="29">
        <v>0.28526299999999999</v>
      </c>
      <c r="E450" s="29">
        <v>0.62736800000000004</v>
      </c>
      <c r="F450" s="29" t="s">
        <v>390</v>
      </c>
      <c r="G450" s="29">
        <v>2</v>
      </c>
      <c r="H450" s="29" t="s">
        <v>706</v>
      </c>
      <c r="I450" s="29">
        <v>-254757.21686731139</v>
      </c>
      <c r="J450" s="30"/>
    </row>
    <row r="451" spans="1:10" x14ac:dyDescent="0.2">
      <c r="A451" s="31" t="s">
        <v>679</v>
      </c>
      <c r="B451" s="32">
        <v>1800</v>
      </c>
      <c r="C451" s="32">
        <v>8.7368000000000001E-2</v>
      </c>
      <c r="D451" s="32">
        <v>0.248947</v>
      </c>
      <c r="E451" s="32">
        <v>0.66368400000000005</v>
      </c>
      <c r="F451" s="32" t="s">
        <v>390</v>
      </c>
      <c r="G451" s="32">
        <v>2</v>
      </c>
      <c r="H451" s="32" t="s">
        <v>706</v>
      </c>
      <c r="I451" s="32">
        <v>-248687.04599034431</v>
      </c>
      <c r="J451" s="33"/>
    </row>
    <row r="452" spans="1:10" x14ac:dyDescent="0.2">
      <c r="A452" s="28" t="s">
        <v>679</v>
      </c>
      <c r="B452" s="29">
        <v>1800</v>
      </c>
      <c r="C452" s="29">
        <v>8.7368000000000001E-2</v>
      </c>
      <c r="D452" s="29">
        <v>0.21263199999999999</v>
      </c>
      <c r="E452" s="29">
        <v>0.7</v>
      </c>
      <c r="F452" s="29" t="s">
        <v>390</v>
      </c>
      <c r="G452" s="29">
        <v>2</v>
      </c>
      <c r="H452" s="29" t="s">
        <v>706</v>
      </c>
      <c r="I452" s="29">
        <v>-242598.24979631681</v>
      </c>
      <c r="J452" s="30"/>
    </row>
    <row r="453" spans="1:10" x14ac:dyDescent="0.2">
      <c r="A453" s="31" t="s">
        <v>679</v>
      </c>
      <c r="B453" s="32">
        <v>1800</v>
      </c>
      <c r="C453" s="32">
        <v>0.11315799999999999</v>
      </c>
      <c r="D453" s="32">
        <v>0.87684200000000001</v>
      </c>
      <c r="E453" s="32">
        <v>0.01</v>
      </c>
      <c r="F453" s="32" t="s">
        <v>680</v>
      </c>
      <c r="G453" s="32">
        <v>2</v>
      </c>
      <c r="H453" s="32" t="s">
        <v>555</v>
      </c>
      <c r="I453" s="32">
        <v>-127073.6548875427</v>
      </c>
      <c r="J453" s="33"/>
    </row>
    <row r="454" spans="1:10" x14ac:dyDescent="0.2">
      <c r="A454" s="28" t="s">
        <v>679</v>
      </c>
      <c r="B454" s="29">
        <v>1800</v>
      </c>
      <c r="C454" s="29">
        <v>0.11315799999999999</v>
      </c>
      <c r="D454" s="29">
        <v>0.840526</v>
      </c>
      <c r="E454" s="29">
        <v>4.6316000000000003E-2</v>
      </c>
      <c r="F454" s="29" t="s">
        <v>680</v>
      </c>
      <c r="G454" s="29">
        <v>2</v>
      </c>
      <c r="H454" s="29" t="s">
        <v>555</v>
      </c>
      <c r="I454" s="29">
        <v>-139343.5856191217</v>
      </c>
      <c r="J454" s="30"/>
    </row>
    <row r="455" spans="1:10" x14ac:dyDescent="0.2">
      <c r="A455" s="31" t="s">
        <v>679</v>
      </c>
      <c r="B455" s="32">
        <v>1800</v>
      </c>
      <c r="C455" s="32">
        <v>0.11315799999999999</v>
      </c>
      <c r="D455" s="32">
        <v>0.80421100000000001</v>
      </c>
      <c r="E455" s="32">
        <v>8.2631999999999997E-2</v>
      </c>
      <c r="F455" s="32" t="s">
        <v>680</v>
      </c>
      <c r="G455" s="32">
        <v>2</v>
      </c>
      <c r="H455" s="32" t="s">
        <v>555</v>
      </c>
      <c r="I455" s="32">
        <v>-151603.92255371681</v>
      </c>
      <c r="J455" s="33"/>
    </row>
    <row r="456" spans="1:10" x14ac:dyDescent="0.2">
      <c r="A456" s="28" t="s">
        <v>679</v>
      </c>
      <c r="B456" s="29">
        <v>1800</v>
      </c>
      <c r="C456" s="29">
        <v>0.11315799999999999</v>
      </c>
      <c r="D456" s="29">
        <v>0.76789499999999999</v>
      </c>
      <c r="E456" s="29">
        <v>0.118947</v>
      </c>
      <c r="F456" s="29" t="s">
        <v>680</v>
      </c>
      <c r="G456" s="29">
        <v>2</v>
      </c>
      <c r="H456" s="29" t="s">
        <v>555</v>
      </c>
      <c r="I456" s="29">
        <v>-163852.85886131291</v>
      </c>
      <c r="J456" s="30"/>
    </row>
    <row r="457" spans="1:10" x14ac:dyDescent="0.2">
      <c r="A457" s="31" t="s">
        <v>679</v>
      </c>
      <c r="B457" s="32">
        <v>1800</v>
      </c>
      <c r="C457" s="32">
        <v>0.11315799999999999</v>
      </c>
      <c r="D457" s="32">
        <v>0.73157899999999998</v>
      </c>
      <c r="E457" s="32">
        <v>0.15526300000000001</v>
      </c>
      <c r="F457" s="32" t="s">
        <v>680</v>
      </c>
      <c r="G457" s="32">
        <v>2</v>
      </c>
      <c r="H457" s="32" t="s">
        <v>555</v>
      </c>
      <c r="I457" s="32">
        <v>-176087.9739175252</v>
      </c>
      <c r="J457" s="33"/>
    </row>
    <row r="458" spans="1:10" x14ac:dyDescent="0.2">
      <c r="A458" s="28" t="s">
        <v>679</v>
      </c>
      <c r="B458" s="29">
        <v>1800</v>
      </c>
      <c r="C458" s="29">
        <v>0.11315799999999999</v>
      </c>
      <c r="D458" s="29">
        <v>0.69526299999999996</v>
      </c>
      <c r="E458" s="29">
        <v>0.191579</v>
      </c>
      <c r="F458" s="29" t="s">
        <v>680</v>
      </c>
      <c r="G458" s="29">
        <v>2</v>
      </c>
      <c r="H458" s="29" t="s">
        <v>555</v>
      </c>
      <c r="I458" s="29">
        <v>-188305.8955388864</v>
      </c>
      <c r="J458" s="30"/>
    </row>
    <row r="459" spans="1:10" x14ac:dyDescent="0.2">
      <c r="A459" s="31" t="s">
        <v>679</v>
      </c>
      <c r="B459" s="32">
        <v>1800</v>
      </c>
      <c r="C459" s="32">
        <v>0.11315799999999999</v>
      </c>
      <c r="D459" s="32">
        <v>0.65894699999999995</v>
      </c>
      <c r="E459" s="32">
        <v>0.22789499999999999</v>
      </c>
      <c r="F459" s="32" t="s">
        <v>680</v>
      </c>
      <c r="G459" s="32">
        <v>2</v>
      </c>
      <c r="H459" s="32" t="s">
        <v>555</v>
      </c>
      <c r="I459" s="32">
        <v>-200501.68050677839</v>
      </c>
      <c r="J459" s="33"/>
    </row>
    <row r="460" spans="1:10" x14ac:dyDescent="0.2">
      <c r="A460" s="28" t="s">
        <v>679</v>
      </c>
      <c r="B460" s="29">
        <v>1800</v>
      </c>
      <c r="C460" s="29">
        <v>0.11315799999999999</v>
      </c>
      <c r="D460" s="29">
        <v>0.62263199999999996</v>
      </c>
      <c r="E460" s="29">
        <v>0.26421099999999997</v>
      </c>
      <c r="F460" s="29" t="s">
        <v>680</v>
      </c>
      <c r="G460" s="29">
        <v>2</v>
      </c>
      <c r="H460" s="29" t="s">
        <v>555</v>
      </c>
      <c r="I460" s="29">
        <v>-212667.57241619861</v>
      </c>
      <c r="J460" s="30"/>
    </row>
    <row r="461" spans="1:10" x14ac:dyDescent="0.2">
      <c r="A461" s="31" t="s">
        <v>679</v>
      </c>
      <c r="B461" s="32">
        <v>1800</v>
      </c>
      <c r="C461" s="32">
        <v>0.11315799999999999</v>
      </c>
      <c r="D461" s="32">
        <v>0.58631599999999995</v>
      </c>
      <c r="E461" s="32">
        <v>0.30052600000000002</v>
      </c>
      <c r="F461" s="32" t="s">
        <v>680</v>
      </c>
      <c r="G461" s="32">
        <v>2</v>
      </c>
      <c r="H461" s="32" t="s">
        <v>555</v>
      </c>
      <c r="I461" s="32">
        <v>-224790.2087878871</v>
      </c>
      <c r="J461" s="33"/>
    </row>
    <row r="462" spans="1:10" x14ac:dyDescent="0.2">
      <c r="A462" s="28" t="s">
        <v>679</v>
      </c>
      <c r="B462" s="29">
        <v>1800</v>
      </c>
      <c r="C462" s="29">
        <v>0.11315799999999999</v>
      </c>
      <c r="D462" s="29">
        <v>0.55000000000000004</v>
      </c>
      <c r="E462" s="29">
        <v>0.33684199999999997</v>
      </c>
      <c r="F462" s="29" t="s">
        <v>680</v>
      </c>
      <c r="G462" s="29">
        <v>2</v>
      </c>
      <c r="H462" s="29" t="s">
        <v>555</v>
      </c>
      <c r="I462" s="29">
        <v>-236843.3134421588</v>
      </c>
      <c r="J462" s="30"/>
    </row>
    <row r="463" spans="1:10" x14ac:dyDescent="0.2">
      <c r="A463" s="31" t="s">
        <v>679</v>
      </c>
      <c r="B463" s="32">
        <v>1800</v>
      </c>
      <c r="C463" s="32">
        <v>0.11315799999999999</v>
      </c>
      <c r="D463" s="32">
        <v>0.51368400000000003</v>
      </c>
      <c r="E463" s="32">
        <v>0.37315799999999999</v>
      </c>
      <c r="F463" s="32" t="s">
        <v>680</v>
      </c>
      <c r="G463" s="32">
        <v>2</v>
      </c>
      <c r="H463" s="32" t="s">
        <v>555</v>
      </c>
      <c r="I463" s="32">
        <v>-248764.06861440939</v>
      </c>
      <c r="J463" s="33"/>
    </row>
    <row r="464" spans="1:10" x14ac:dyDescent="0.2">
      <c r="A464" s="28" t="s">
        <v>679</v>
      </c>
      <c r="B464" s="29">
        <v>1800</v>
      </c>
      <c r="C464" s="29">
        <v>0.11315799999999999</v>
      </c>
      <c r="D464" s="29">
        <v>0.47736800000000001</v>
      </c>
      <c r="E464" s="29">
        <v>0.409474</v>
      </c>
      <c r="F464" s="29" t="s">
        <v>680</v>
      </c>
      <c r="G464" s="29">
        <v>2</v>
      </c>
      <c r="H464" s="29" t="s">
        <v>555</v>
      </c>
      <c r="I464" s="29">
        <v>-260346.88088981051</v>
      </c>
      <c r="J464" s="30"/>
    </row>
    <row r="465" spans="1:10" x14ac:dyDescent="0.2">
      <c r="A465" s="31" t="s">
        <v>679</v>
      </c>
      <c r="B465" s="32">
        <v>1800</v>
      </c>
      <c r="C465" s="32">
        <v>0.11315799999999999</v>
      </c>
      <c r="D465" s="32">
        <v>0.44105299999999997</v>
      </c>
      <c r="E465" s="32">
        <v>0.44578899999999999</v>
      </c>
      <c r="F465" s="32" t="s">
        <v>680</v>
      </c>
      <c r="G465" s="32">
        <v>2</v>
      </c>
      <c r="H465" s="32" t="s">
        <v>555</v>
      </c>
      <c r="I465" s="32">
        <v>-269910.77322353277</v>
      </c>
      <c r="J465" s="33"/>
    </row>
    <row r="466" spans="1:10" x14ac:dyDescent="0.2">
      <c r="A466" s="28" t="s">
        <v>679</v>
      </c>
      <c r="B466" s="29">
        <v>1800</v>
      </c>
      <c r="C466" s="29">
        <v>0.11315799999999999</v>
      </c>
      <c r="D466" s="29">
        <v>0.40473700000000001</v>
      </c>
      <c r="E466" s="29">
        <v>0.48210500000000001</v>
      </c>
      <c r="F466" s="29" t="s">
        <v>711</v>
      </c>
      <c r="G466" s="29">
        <v>3</v>
      </c>
      <c r="H466" s="29" t="s">
        <v>555</v>
      </c>
      <c r="I466" s="29">
        <v>-269882.58179672691</v>
      </c>
      <c r="J466" s="30"/>
    </row>
    <row r="467" spans="1:10" x14ac:dyDescent="0.2">
      <c r="A467" s="31" t="s">
        <v>679</v>
      </c>
      <c r="B467" s="32">
        <v>1800</v>
      </c>
      <c r="C467" s="32">
        <v>0.11315799999999999</v>
      </c>
      <c r="D467" s="32">
        <v>0.368421</v>
      </c>
      <c r="E467" s="32">
        <v>0.51842100000000002</v>
      </c>
      <c r="F467" s="32" t="s">
        <v>586</v>
      </c>
      <c r="G467" s="32">
        <v>1</v>
      </c>
      <c r="H467" s="32" t="s">
        <v>586</v>
      </c>
      <c r="I467" s="32">
        <v>-267050.6727631464</v>
      </c>
      <c r="J467" s="33"/>
    </row>
    <row r="468" spans="1:10" x14ac:dyDescent="0.2">
      <c r="A468" s="28" t="s">
        <v>679</v>
      </c>
      <c r="B468" s="29">
        <v>1800</v>
      </c>
      <c r="C468" s="29">
        <v>0.11315799999999999</v>
      </c>
      <c r="D468" s="29">
        <v>0.33210499999999998</v>
      </c>
      <c r="E468" s="29">
        <v>0.55473700000000004</v>
      </c>
      <c r="F468" s="29" t="s">
        <v>390</v>
      </c>
      <c r="G468" s="29">
        <v>2</v>
      </c>
      <c r="H468" s="29" t="s">
        <v>706</v>
      </c>
      <c r="I468" s="29">
        <v>-261021.01128222881</v>
      </c>
      <c r="J468" s="30"/>
    </row>
    <row r="469" spans="1:10" x14ac:dyDescent="0.2">
      <c r="A469" s="31" t="s">
        <v>679</v>
      </c>
      <c r="B469" s="32">
        <v>1800</v>
      </c>
      <c r="C469" s="32">
        <v>0.11315799999999999</v>
      </c>
      <c r="D469" s="32">
        <v>0.29578900000000002</v>
      </c>
      <c r="E469" s="32">
        <v>0.59105300000000005</v>
      </c>
      <c r="F469" s="32" t="s">
        <v>390</v>
      </c>
      <c r="G469" s="32">
        <v>2</v>
      </c>
      <c r="H469" s="32" t="s">
        <v>706</v>
      </c>
      <c r="I469" s="32">
        <v>-254938.74958701749</v>
      </c>
      <c r="J469" s="33"/>
    </row>
    <row r="470" spans="1:10" x14ac:dyDescent="0.2">
      <c r="A470" s="28" t="s">
        <v>679</v>
      </c>
      <c r="B470" s="29">
        <v>1800</v>
      </c>
      <c r="C470" s="29">
        <v>0.11315799999999999</v>
      </c>
      <c r="D470" s="29">
        <v>0.25947399999999998</v>
      </c>
      <c r="E470" s="29">
        <v>0.62736800000000004</v>
      </c>
      <c r="F470" s="29" t="s">
        <v>390</v>
      </c>
      <c r="G470" s="29">
        <v>2</v>
      </c>
      <c r="H470" s="29" t="s">
        <v>706</v>
      </c>
      <c r="I470" s="29">
        <v>-248839.9303332885</v>
      </c>
      <c r="J470" s="30"/>
    </row>
    <row r="471" spans="1:10" x14ac:dyDescent="0.2">
      <c r="A471" s="31" t="s">
        <v>679</v>
      </c>
      <c r="B471" s="32">
        <v>1800</v>
      </c>
      <c r="C471" s="32">
        <v>0.11315799999999999</v>
      </c>
      <c r="D471" s="32">
        <v>0.223158</v>
      </c>
      <c r="E471" s="32">
        <v>0.66368400000000005</v>
      </c>
      <c r="F471" s="32" t="s">
        <v>390</v>
      </c>
      <c r="G471" s="32">
        <v>2</v>
      </c>
      <c r="H471" s="32" t="s">
        <v>706</v>
      </c>
      <c r="I471" s="32">
        <v>-242720.56260826351</v>
      </c>
      <c r="J471" s="33"/>
    </row>
    <row r="472" spans="1:10" x14ac:dyDescent="0.2">
      <c r="A472" s="28" t="s">
        <v>679</v>
      </c>
      <c r="B472" s="29">
        <v>1800</v>
      </c>
      <c r="C472" s="29">
        <v>0.11315799999999999</v>
      </c>
      <c r="D472" s="29">
        <v>0.18684200000000001</v>
      </c>
      <c r="E472" s="29">
        <v>0.7</v>
      </c>
      <c r="F472" s="29" t="s">
        <v>390</v>
      </c>
      <c r="G472" s="29">
        <v>2</v>
      </c>
      <c r="H472" s="29" t="s">
        <v>706</v>
      </c>
      <c r="I472" s="29">
        <v>-236574.95478966719</v>
      </c>
      <c r="J472" s="30"/>
    </row>
    <row r="473" spans="1:10" x14ac:dyDescent="0.2">
      <c r="A473" s="31" t="s">
        <v>679</v>
      </c>
      <c r="B473" s="32">
        <v>1800</v>
      </c>
      <c r="C473" s="32">
        <v>0.13894699999999999</v>
      </c>
      <c r="D473" s="32">
        <v>0.85105299999999995</v>
      </c>
      <c r="E473" s="32">
        <v>0.01</v>
      </c>
      <c r="F473" s="32" t="s">
        <v>680</v>
      </c>
      <c r="G473" s="32">
        <v>2</v>
      </c>
      <c r="H473" s="32" t="s">
        <v>555</v>
      </c>
      <c r="I473" s="32">
        <v>-127660.96727821379</v>
      </c>
      <c r="J473" s="33"/>
    </row>
    <row r="474" spans="1:10" x14ac:dyDescent="0.2">
      <c r="A474" s="28" t="s">
        <v>679</v>
      </c>
      <c r="B474" s="29">
        <v>1800</v>
      </c>
      <c r="C474" s="29">
        <v>0.13894699999999999</v>
      </c>
      <c r="D474" s="29">
        <v>0.81473700000000004</v>
      </c>
      <c r="E474" s="29">
        <v>4.6316000000000003E-2</v>
      </c>
      <c r="F474" s="29" t="s">
        <v>680</v>
      </c>
      <c r="G474" s="29">
        <v>2</v>
      </c>
      <c r="H474" s="29" t="s">
        <v>555</v>
      </c>
      <c r="I474" s="29">
        <v>-139904.5861556218</v>
      </c>
      <c r="J474" s="30"/>
    </row>
    <row r="475" spans="1:10" x14ac:dyDescent="0.2">
      <c r="A475" s="31" t="s">
        <v>679</v>
      </c>
      <c r="B475" s="32">
        <v>1800</v>
      </c>
      <c r="C475" s="32">
        <v>0.13894699999999999</v>
      </c>
      <c r="D475" s="32">
        <v>0.77842100000000003</v>
      </c>
      <c r="E475" s="32">
        <v>8.2631999999999997E-2</v>
      </c>
      <c r="F475" s="32" t="s">
        <v>680</v>
      </c>
      <c r="G475" s="32">
        <v>2</v>
      </c>
      <c r="H475" s="32" t="s">
        <v>555</v>
      </c>
      <c r="I475" s="32">
        <v>-152136.19927823721</v>
      </c>
      <c r="J475" s="33"/>
    </row>
    <row r="476" spans="1:10" x14ac:dyDescent="0.2">
      <c r="A476" s="28" t="s">
        <v>679</v>
      </c>
      <c r="B476" s="29">
        <v>1800</v>
      </c>
      <c r="C476" s="29">
        <v>0.13894699999999999</v>
      </c>
      <c r="D476" s="29">
        <v>0.74210500000000001</v>
      </c>
      <c r="E476" s="29">
        <v>0.118947</v>
      </c>
      <c r="F476" s="29" t="s">
        <v>680</v>
      </c>
      <c r="G476" s="29">
        <v>2</v>
      </c>
      <c r="H476" s="29" t="s">
        <v>555</v>
      </c>
      <c r="I476" s="29">
        <v>-164353.39882893069</v>
      </c>
      <c r="J476" s="30"/>
    </row>
    <row r="477" spans="1:10" x14ac:dyDescent="0.2">
      <c r="A477" s="31" t="s">
        <v>679</v>
      </c>
      <c r="B477" s="32">
        <v>1800</v>
      </c>
      <c r="C477" s="32">
        <v>0.13894699999999999</v>
      </c>
      <c r="D477" s="32">
        <v>0.705789</v>
      </c>
      <c r="E477" s="32">
        <v>0.15526300000000001</v>
      </c>
      <c r="F477" s="32" t="s">
        <v>680</v>
      </c>
      <c r="G477" s="32">
        <v>2</v>
      </c>
      <c r="H477" s="32" t="s">
        <v>555</v>
      </c>
      <c r="I477" s="32">
        <v>-176552.88357658801</v>
      </c>
      <c r="J477" s="33"/>
    </row>
    <row r="478" spans="1:10" x14ac:dyDescent="0.2">
      <c r="A478" s="28" t="s">
        <v>679</v>
      </c>
      <c r="B478" s="29">
        <v>1800</v>
      </c>
      <c r="C478" s="29">
        <v>0.13894699999999999</v>
      </c>
      <c r="D478" s="29">
        <v>0.66947400000000001</v>
      </c>
      <c r="E478" s="29">
        <v>0.191579</v>
      </c>
      <c r="F478" s="29" t="s">
        <v>680</v>
      </c>
      <c r="G478" s="29">
        <v>2</v>
      </c>
      <c r="H478" s="29" t="s">
        <v>555</v>
      </c>
      <c r="I478" s="29">
        <v>-188729.9209144483</v>
      </c>
      <c r="J478" s="30"/>
    </row>
    <row r="479" spans="1:10" x14ac:dyDescent="0.2">
      <c r="A479" s="31" t="s">
        <v>679</v>
      </c>
      <c r="B479" s="32">
        <v>1800</v>
      </c>
      <c r="C479" s="32">
        <v>0.13894699999999999</v>
      </c>
      <c r="D479" s="32">
        <v>0.633158</v>
      </c>
      <c r="E479" s="32">
        <v>0.22789499999999999</v>
      </c>
      <c r="F479" s="32" t="s">
        <v>680</v>
      </c>
      <c r="G479" s="32">
        <v>2</v>
      </c>
      <c r="H479" s="32" t="s">
        <v>555</v>
      </c>
      <c r="I479" s="32">
        <v>-200877.32549559101</v>
      </c>
      <c r="J479" s="33"/>
    </row>
    <row r="480" spans="1:10" x14ac:dyDescent="0.2">
      <c r="A480" s="28" t="s">
        <v>679</v>
      </c>
      <c r="B480" s="29">
        <v>1800</v>
      </c>
      <c r="C480" s="29">
        <v>0.13894699999999999</v>
      </c>
      <c r="D480" s="29">
        <v>0.59684199999999998</v>
      </c>
      <c r="E480" s="29">
        <v>0.26421099999999997</v>
      </c>
      <c r="F480" s="29" t="s">
        <v>680</v>
      </c>
      <c r="G480" s="29">
        <v>2</v>
      </c>
      <c r="H480" s="29" t="s">
        <v>555</v>
      </c>
      <c r="I480" s="29">
        <v>-212983.33641193589</v>
      </c>
      <c r="J480" s="30"/>
    </row>
    <row r="481" spans="1:10" x14ac:dyDescent="0.2">
      <c r="A481" s="31" t="s">
        <v>679</v>
      </c>
      <c r="B481" s="32">
        <v>1800</v>
      </c>
      <c r="C481" s="32">
        <v>0.13894699999999999</v>
      </c>
      <c r="D481" s="32">
        <v>0.56052599999999997</v>
      </c>
      <c r="E481" s="32">
        <v>0.30052600000000002</v>
      </c>
      <c r="F481" s="32" t="s">
        <v>680</v>
      </c>
      <c r="G481" s="32">
        <v>2</v>
      </c>
      <c r="H481" s="32" t="s">
        <v>555</v>
      </c>
      <c r="I481" s="32">
        <v>-225026.6674964226</v>
      </c>
      <c r="J481" s="33"/>
    </row>
    <row r="482" spans="1:10" x14ac:dyDescent="0.2">
      <c r="A482" s="28" t="s">
        <v>679</v>
      </c>
      <c r="B482" s="29">
        <v>1800</v>
      </c>
      <c r="C482" s="29">
        <v>0.13894699999999999</v>
      </c>
      <c r="D482" s="29">
        <v>0.52421099999999998</v>
      </c>
      <c r="E482" s="29">
        <v>0.33684199999999997</v>
      </c>
      <c r="F482" s="29" t="s">
        <v>680</v>
      </c>
      <c r="G482" s="29">
        <v>2</v>
      </c>
      <c r="H482" s="29" t="s">
        <v>555</v>
      </c>
      <c r="I482" s="29">
        <v>-236963.0716847413</v>
      </c>
      <c r="J482" s="30"/>
    </row>
    <row r="483" spans="1:10" x14ac:dyDescent="0.2">
      <c r="A483" s="31" t="s">
        <v>679</v>
      </c>
      <c r="B483" s="32">
        <v>1800</v>
      </c>
      <c r="C483" s="32">
        <v>0.13894699999999999</v>
      </c>
      <c r="D483" s="32">
        <v>0.48789500000000002</v>
      </c>
      <c r="E483" s="32">
        <v>0.37315799999999999</v>
      </c>
      <c r="F483" s="32" t="s">
        <v>680</v>
      </c>
      <c r="G483" s="32">
        <v>2</v>
      </c>
      <c r="H483" s="32" t="s">
        <v>555</v>
      </c>
      <c r="I483" s="32">
        <v>-248680.08822776619</v>
      </c>
      <c r="J483" s="33"/>
    </row>
    <row r="484" spans="1:10" x14ac:dyDescent="0.2">
      <c r="A484" s="28" t="s">
        <v>679</v>
      </c>
      <c r="B484" s="29">
        <v>1800</v>
      </c>
      <c r="C484" s="29">
        <v>0.13894699999999999</v>
      </c>
      <c r="D484" s="29">
        <v>0.45157900000000001</v>
      </c>
      <c r="E484" s="29">
        <v>0.409474</v>
      </c>
      <c r="F484" s="29" t="s">
        <v>680</v>
      </c>
      <c r="G484" s="29">
        <v>2</v>
      </c>
      <c r="H484" s="29" t="s">
        <v>555</v>
      </c>
      <c r="I484" s="29">
        <v>-259777.9809871795</v>
      </c>
      <c r="J484" s="30"/>
    </row>
    <row r="485" spans="1:10" x14ac:dyDescent="0.2">
      <c r="A485" s="31" t="s">
        <v>679</v>
      </c>
      <c r="B485" s="32">
        <v>1800</v>
      </c>
      <c r="C485" s="32">
        <v>0.13894699999999999</v>
      </c>
      <c r="D485" s="32">
        <v>0.41526299999999999</v>
      </c>
      <c r="E485" s="32">
        <v>0.44578899999999999</v>
      </c>
      <c r="F485" s="32" t="s">
        <v>711</v>
      </c>
      <c r="G485" s="32">
        <v>3</v>
      </c>
      <c r="H485" s="32" t="s">
        <v>555</v>
      </c>
      <c r="I485" s="32">
        <v>-265294.56346509571</v>
      </c>
      <c r="J485" s="33"/>
    </row>
    <row r="486" spans="1:10" x14ac:dyDescent="0.2">
      <c r="A486" s="28" t="s">
        <v>679</v>
      </c>
      <c r="B486" s="29">
        <v>1800</v>
      </c>
      <c r="C486" s="29">
        <v>0.13894699999999999</v>
      </c>
      <c r="D486" s="29">
        <v>0.37894699999999998</v>
      </c>
      <c r="E486" s="29">
        <v>0.48210500000000001</v>
      </c>
      <c r="F486" s="29" t="s">
        <v>586</v>
      </c>
      <c r="G486" s="29">
        <v>1</v>
      </c>
      <c r="H486" s="29" t="s">
        <v>586</v>
      </c>
      <c r="I486" s="29">
        <v>-265159.87537336041</v>
      </c>
      <c r="J486" s="30"/>
    </row>
    <row r="487" spans="1:10" x14ac:dyDescent="0.2">
      <c r="A487" s="31" t="s">
        <v>679</v>
      </c>
      <c r="B487" s="32">
        <v>1800</v>
      </c>
      <c r="C487" s="32">
        <v>0.13894699999999999</v>
      </c>
      <c r="D487" s="32">
        <v>0.34263199999999999</v>
      </c>
      <c r="E487" s="32">
        <v>0.51842100000000002</v>
      </c>
      <c r="F487" s="32" t="s">
        <v>390</v>
      </c>
      <c r="G487" s="32">
        <v>2</v>
      </c>
      <c r="H487" s="32" t="s">
        <v>706</v>
      </c>
      <c r="I487" s="32">
        <v>-261184.96377670381</v>
      </c>
      <c r="J487" s="33"/>
    </row>
    <row r="488" spans="1:10" x14ac:dyDescent="0.2">
      <c r="A488" s="28" t="s">
        <v>679</v>
      </c>
      <c r="B488" s="29">
        <v>1800</v>
      </c>
      <c r="C488" s="29">
        <v>0.13894699999999999</v>
      </c>
      <c r="D488" s="29">
        <v>0.30631599999999998</v>
      </c>
      <c r="E488" s="29">
        <v>0.55473700000000004</v>
      </c>
      <c r="F488" s="29" t="s">
        <v>390</v>
      </c>
      <c r="G488" s="29">
        <v>2</v>
      </c>
      <c r="H488" s="29" t="s">
        <v>706</v>
      </c>
      <c r="I488" s="29">
        <v>-255079.16703298359</v>
      </c>
      <c r="J488" s="30"/>
    </row>
    <row r="489" spans="1:10" x14ac:dyDescent="0.2">
      <c r="A489" s="31" t="s">
        <v>679</v>
      </c>
      <c r="B489" s="32">
        <v>1800</v>
      </c>
      <c r="C489" s="32">
        <v>0.13894699999999999</v>
      </c>
      <c r="D489" s="32">
        <v>0.27</v>
      </c>
      <c r="E489" s="32">
        <v>0.59105300000000005</v>
      </c>
      <c r="F489" s="32" t="s">
        <v>390</v>
      </c>
      <c r="G489" s="32">
        <v>2</v>
      </c>
      <c r="H489" s="32" t="s">
        <v>706</v>
      </c>
      <c r="I489" s="32">
        <v>-248955.5679144891</v>
      </c>
      <c r="J489" s="33"/>
    </row>
    <row r="490" spans="1:10" x14ac:dyDescent="0.2">
      <c r="A490" s="28" t="s">
        <v>679</v>
      </c>
      <c r="B490" s="29">
        <v>1800</v>
      </c>
      <c r="C490" s="29">
        <v>0.13894699999999999</v>
      </c>
      <c r="D490" s="29">
        <v>0.233684</v>
      </c>
      <c r="E490" s="29">
        <v>0.62736800000000004</v>
      </c>
      <c r="F490" s="29" t="s">
        <v>390</v>
      </c>
      <c r="G490" s="29">
        <v>2</v>
      </c>
      <c r="H490" s="29" t="s">
        <v>706</v>
      </c>
      <c r="I490" s="29">
        <v>-242810.1512403994</v>
      </c>
      <c r="J490" s="30"/>
    </row>
    <row r="491" spans="1:10" x14ac:dyDescent="0.2">
      <c r="A491" s="31" t="s">
        <v>679</v>
      </c>
      <c r="B491" s="32">
        <v>1800</v>
      </c>
      <c r="C491" s="32">
        <v>0.13894699999999999</v>
      </c>
      <c r="D491" s="32">
        <v>0.19736799999999999</v>
      </c>
      <c r="E491" s="32">
        <v>0.66368400000000005</v>
      </c>
      <c r="F491" s="32" t="s">
        <v>390</v>
      </c>
      <c r="G491" s="32">
        <v>2</v>
      </c>
      <c r="H491" s="32" t="s">
        <v>706</v>
      </c>
      <c r="I491" s="32">
        <v>-236637.30152037591</v>
      </c>
      <c r="J491" s="33"/>
    </row>
    <row r="492" spans="1:10" x14ac:dyDescent="0.2">
      <c r="A492" s="28" t="s">
        <v>679</v>
      </c>
      <c r="B492" s="29">
        <v>1800</v>
      </c>
      <c r="C492" s="29">
        <v>0.13894699999999999</v>
      </c>
      <c r="D492" s="29">
        <v>0.161053</v>
      </c>
      <c r="E492" s="29">
        <v>0.7</v>
      </c>
      <c r="F492" s="29" t="s">
        <v>390</v>
      </c>
      <c r="G492" s="29">
        <v>2</v>
      </c>
      <c r="H492" s="29" t="s">
        <v>706</v>
      </c>
      <c r="I492" s="29">
        <v>-230428.7680115831</v>
      </c>
      <c r="J492" s="30"/>
    </row>
    <row r="493" spans="1:10" x14ac:dyDescent="0.2">
      <c r="A493" s="31" t="s">
        <v>679</v>
      </c>
      <c r="B493" s="32">
        <v>1800</v>
      </c>
      <c r="C493" s="32">
        <v>0.16473699999999999</v>
      </c>
      <c r="D493" s="32">
        <v>0.82526299999999997</v>
      </c>
      <c r="E493" s="32">
        <v>0.01</v>
      </c>
      <c r="F493" s="32" t="s">
        <v>680</v>
      </c>
      <c r="G493" s="32">
        <v>2</v>
      </c>
      <c r="H493" s="32" t="s">
        <v>555</v>
      </c>
      <c r="I493" s="32">
        <v>-128184.1607238384</v>
      </c>
      <c r="J493" s="33"/>
    </row>
    <row r="494" spans="1:10" x14ac:dyDescent="0.2">
      <c r="A494" s="28" t="s">
        <v>679</v>
      </c>
      <c r="B494" s="29">
        <v>1800</v>
      </c>
      <c r="C494" s="29">
        <v>0.16473699999999999</v>
      </c>
      <c r="D494" s="29">
        <v>0.78894699999999995</v>
      </c>
      <c r="E494" s="29">
        <v>4.6316000000000003E-2</v>
      </c>
      <c r="F494" s="29" t="s">
        <v>680</v>
      </c>
      <c r="G494" s="29">
        <v>2</v>
      </c>
      <c r="H494" s="29" t="s">
        <v>555</v>
      </c>
      <c r="I494" s="29">
        <v>-140400.85257880369</v>
      </c>
      <c r="J494" s="30"/>
    </row>
    <row r="495" spans="1:10" x14ac:dyDescent="0.2">
      <c r="A495" s="31" t="s">
        <v>679</v>
      </c>
      <c r="B495" s="32">
        <v>1800</v>
      </c>
      <c r="C495" s="32">
        <v>0.16473699999999999</v>
      </c>
      <c r="D495" s="32">
        <v>0.75263199999999997</v>
      </c>
      <c r="E495" s="32">
        <v>8.2631999999999997E-2</v>
      </c>
      <c r="F495" s="32" t="s">
        <v>680</v>
      </c>
      <c r="G495" s="32">
        <v>2</v>
      </c>
      <c r="H495" s="32" t="s">
        <v>555</v>
      </c>
      <c r="I495" s="32">
        <v>-152602.77367430451</v>
      </c>
      <c r="J495" s="33"/>
    </row>
    <row r="496" spans="1:10" x14ac:dyDescent="0.2">
      <c r="A496" s="28" t="s">
        <v>679</v>
      </c>
      <c r="B496" s="29">
        <v>1800</v>
      </c>
      <c r="C496" s="29">
        <v>0.16473699999999999</v>
      </c>
      <c r="D496" s="29">
        <v>0.71631599999999995</v>
      </c>
      <c r="E496" s="29">
        <v>0.118947</v>
      </c>
      <c r="F496" s="29" t="s">
        <v>680</v>
      </c>
      <c r="G496" s="29">
        <v>2</v>
      </c>
      <c r="H496" s="29" t="s">
        <v>555</v>
      </c>
      <c r="I496" s="29">
        <v>-164786.73382874721</v>
      </c>
      <c r="J496" s="30"/>
    </row>
    <row r="497" spans="1:10" x14ac:dyDescent="0.2">
      <c r="A497" s="31" t="s">
        <v>679</v>
      </c>
      <c r="B497" s="32">
        <v>1800</v>
      </c>
      <c r="C497" s="32">
        <v>0.16473699999999999</v>
      </c>
      <c r="D497" s="32">
        <v>0.68</v>
      </c>
      <c r="E497" s="32">
        <v>0.15526300000000001</v>
      </c>
      <c r="F497" s="32" t="s">
        <v>680</v>
      </c>
      <c r="G497" s="32">
        <v>2</v>
      </c>
      <c r="H497" s="32" t="s">
        <v>555</v>
      </c>
      <c r="I497" s="32">
        <v>-176948.2540746755</v>
      </c>
      <c r="J497" s="33"/>
    </row>
    <row r="498" spans="1:10" x14ac:dyDescent="0.2">
      <c r="A498" s="28" t="s">
        <v>679</v>
      </c>
      <c r="B498" s="29">
        <v>1800</v>
      </c>
      <c r="C498" s="29">
        <v>0.16473699999999999</v>
      </c>
      <c r="D498" s="29">
        <v>0.64368400000000003</v>
      </c>
      <c r="E498" s="29">
        <v>0.191579</v>
      </c>
      <c r="F498" s="29" t="s">
        <v>680</v>
      </c>
      <c r="G498" s="29">
        <v>2</v>
      </c>
      <c r="H498" s="29" t="s">
        <v>555</v>
      </c>
      <c r="I498" s="29">
        <v>-189080.732906316</v>
      </c>
      <c r="J498" s="30"/>
    </row>
    <row r="499" spans="1:10" x14ac:dyDescent="0.2">
      <c r="A499" s="31" t="s">
        <v>679</v>
      </c>
      <c r="B499" s="32">
        <v>1800</v>
      </c>
      <c r="C499" s="32">
        <v>0.16473699999999999</v>
      </c>
      <c r="D499" s="32">
        <v>0.60736800000000002</v>
      </c>
      <c r="E499" s="32">
        <v>0.22789499999999999</v>
      </c>
      <c r="F499" s="32" t="s">
        <v>680</v>
      </c>
      <c r="G499" s="32">
        <v>2</v>
      </c>
      <c r="H499" s="32" t="s">
        <v>555</v>
      </c>
      <c r="I499" s="32">
        <v>-201173.82387144901</v>
      </c>
      <c r="J499" s="33"/>
    </row>
    <row r="500" spans="1:10" x14ac:dyDescent="0.2">
      <c r="A500" s="28" t="s">
        <v>679</v>
      </c>
      <c r="B500" s="29">
        <v>1800</v>
      </c>
      <c r="C500" s="29">
        <v>0.16473699999999999</v>
      </c>
      <c r="D500" s="29">
        <v>0.57105300000000003</v>
      </c>
      <c r="E500" s="29">
        <v>0.26421099999999997</v>
      </c>
      <c r="F500" s="29" t="s">
        <v>680</v>
      </c>
      <c r="G500" s="29">
        <v>2</v>
      </c>
      <c r="H500" s="29" t="s">
        <v>555</v>
      </c>
      <c r="I500" s="29">
        <v>-213209.9796316376</v>
      </c>
      <c r="J500" s="30"/>
    </row>
    <row r="501" spans="1:10" x14ac:dyDescent="0.2">
      <c r="A501" s="31" t="s">
        <v>679</v>
      </c>
      <c r="B501" s="32">
        <v>1800</v>
      </c>
      <c r="C501" s="32">
        <v>0.16473699999999999</v>
      </c>
      <c r="D501" s="32">
        <v>0.53473700000000002</v>
      </c>
      <c r="E501" s="32">
        <v>0.30052600000000002</v>
      </c>
      <c r="F501" s="32" t="s">
        <v>680</v>
      </c>
      <c r="G501" s="32">
        <v>2</v>
      </c>
      <c r="H501" s="32" t="s">
        <v>555</v>
      </c>
      <c r="I501" s="32">
        <v>-225156.19139821429</v>
      </c>
      <c r="J501" s="33"/>
    </row>
    <row r="502" spans="1:10" x14ac:dyDescent="0.2">
      <c r="A502" s="28" t="s">
        <v>679</v>
      </c>
      <c r="B502" s="29">
        <v>1800</v>
      </c>
      <c r="C502" s="29">
        <v>0.16473699999999999</v>
      </c>
      <c r="D502" s="29">
        <v>0.498421</v>
      </c>
      <c r="E502" s="29">
        <v>0.33684199999999997</v>
      </c>
      <c r="F502" s="29" t="s">
        <v>680</v>
      </c>
      <c r="G502" s="29">
        <v>2</v>
      </c>
      <c r="H502" s="29" t="s">
        <v>555</v>
      </c>
      <c r="I502" s="29">
        <v>-236940.94572441501</v>
      </c>
      <c r="J502" s="30"/>
    </row>
    <row r="503" spans="1:10" x14ac:dyDescent="0.2">
      <c r="A503" s="31" t="s">
        <v>679</v>
      </c>
      <c r="B503" s="32">
        <v>1800</v>
      </c>
      <c r="C503" s="32">
        <v>0.16473699999999999</v>
      </c>
      <c r="D503" s="32">
        <v>0.46210499999999999</v>
      </c>
      <c r="E503" s="32">
        <v>0.37315799999999999</v>
      </c>
      <c r="F503" s="32" t="s">
        <v>680</v>
      </c>
      <c r="G503" s="32">
        <v>2</v>
      </c>
      <c r="H503" s="32" t="s">
        <v>555</v>
      </c>
      <c r="I503" s="32">
        <v>-248373.44031899891</v>
      </c>
      <c r="J503" s="33"/>
    </row>
    <row r="504" spans="1:10" x14ac:dyDescent="0.2">
      <c r="A504" s="28" t="s">
        <v>679</v>
      </c>
      <c r="B504" s="29">
        <v>1800</v>
      </c>
      <c r="C504" s="29">
        <v>0.16473699999999999</v>
      </c>
      <c r="D504" s="29">
        <v>0.42578899999999997</v>
      </c>
      <c r="E504" s="29">
        <v>0.409474</v>
      </c>
      <c r="F504" s="29" t="s">
        <v>680</v>
      </c>
      <c r="G504" s="29">
        <v>2</v>
      </c>
      <c r="H504" s="29" t="s">
        <v>555</v>
      </c>
      <c r="I504" s="29">
        <v>-258692.08433274709</v>
      </c>
      <c r="J504" s="30"/>
    </row>
    <row r="505" spans="1:10" x14ac:dyDescent="0.2">
      <c r="A505" s="31" t="s">
        <v>679</v>
      </c>
      <c r="B505" s="32">
        <v>1800</v>
      </c>
      <c r="C505" s="32">
        <v>0.16473699999999999</v>
      </c>
      <c r="D505" s="32">
        <v>0.38947399999999999</v>
      </c>
      <c r="E505" s="32">
        <v>0.44578899999999999</v>
      </c>
      <c r="F505" s="32" t="s">
        <v>711</v>
      </c>
      <c r="G505" s="32">
        <v>3</v>
      </c>
      <c r="H505" s="32" t="s">
        <v>555</v>
      </c>
      <c r="I505" s="32">
        <v>-260634.06940608469</v>
      </c>
      <c r="J505" s="33"/>
    </row>
    <row r="506" spans="1:10" x14ac:dyDescent="0.2">
      <c r="A506" s="28" t="s">
        <v>679</v>
      </c>
      <c r="B506" s="29">
        <v>1800</v>
      </c>
      <c r="C506" s="29">
        <v>0.16473699999999999</v>
      </c>
      <c r="D506" s="29">
        <v>0.35315800000000003</v>
      </c>
      <c r="E506" s="29">
        <v>0.48210500000000001</v>
      </c>
      <c r="F506" s="29" t="s">
        <v>586</v>
      </c>
      <c r="G506" s="29">
        <v>1</v>
      </c>
      <c r="H506" s="29" t="s">
        <v>586</v>
      </c>
      <c r="I506" s="29">
        <v>-260118.88487058369</v>
      </c>
      <c r="J506" s="30"/>
    </row>
    <row r="507" spans="1:10" x14ac:dyDescent="0.2">
      <c r="A507" s="31" t="s">
        <v>679</v>
      </c>
      <c r="B507" s="32">
        <v>1800</v>
      </c>
      <c r="C507" s="32">
        <v>0.16473699999999999</v>
      </c>
      <c r="D507" s="32">
        <v>0.31684200000000001</v>
      </c>
      <c r="E507" s="32">
        <v>0.51842100000000002</v>
      </c>
      <c r="F507" s="32" t="s">
        <v>390</v>
      </c>
      <c r="G507" s="32">
        <v>2</v>
      </c>
      <c r="H507" s="32" t="s">
        <v>706</v>
      </c>
      <c r="I507" s="32">
        <v>-255190.39039120279</v>
      </c>
      <c r="J507" s="33"/>
    </row>
    <row r="508" spans="1:10" x14ac:dyDescent="0.2">
      <c r="A508" s="28" t="s">
        <v>679</v>
      </c>
      <c r="B508" s="29">
        <v>1800</v>
      </c>
      <c r="C508" s="29">
        <v>0.16473699999999999</v>
      </c>
      <c r="D508" s="29">
        <v>0.280526</v>
      </c>
      <c r="E508" s="29">
        <v>0.55473700000000004</v>
      </c>
      <c r="F508" s="29" t="s">
        <v>390</v>
      </c>
      <c r="G508" s="29">
        <v>2</v>
      </c>
      <c r="H508" s="29" t="s">
        <v>706</v>
      </c>
      <c r="I508" s="29">
        <v>-249045.09087278819</v>
      </c>
      <c r="J508" s="30"/>
    </row>
    <row r="509" spans="1:10" x14ac:dyDescent="0.2">
      <c r="A509" s="31" t="s">
        <v>679</v>
      </c>
      <c r="B509" s="32">
        <v>1800</v>
      </c>
      <c r="C509" s="32">
        <v>0.16473699999999999</v>
      </c>
      <c r="D509" s="32">
        <v>0.24421100000000001</v>
      </c>
      <c r="E509" s="32">
        <v>0.59105300000000005</v>
      </c>
      <c r="F509" s="32" t="s">
        <v>390</v>
      </c>
      <c r="G509" s="32">
        <v>2</v>
      </c>
      <c r="H509" s="32" t="s">
        <v>706</v>
      </c>
      <c r="I509" s="32">
        <v>-242877.14997318081</v>
      </c>
      <c r="J509" s="33"/>
    </row>
    <row r="510" spans="1:10" x14ac:dyDescent="0.2">
      <c r="A510" s="28" t="s">
        <v>679</v>
      </c>
      <c r="B510" s="29">
        <v>1800</v>
      </c>
      <c r="C510" s="29">
        <v>0.16473699999999999</v>
      </c>
      <c r="D510" s="29">
        <v>0.207895</v>
      </c>
      <c r="E510" s="29">
        <v>0.62736800000000004</v>
      </c>
      <c r="F510" s="29" t="s">
        <v>390</v>
      </c>
      <c r="G510" s="29">
        <v>2</v>
      </c>
      <c r="H510" s="29" t="s">
        <v>706</v>
      </c>
      <c r="I510" s="29">
        <v>-236681.1119169571</v>
      </c>
      <c r="J510" s="30"/>
    </row>
    <row r="511" spans="1:10" x14ac:dyDescent="0.2">
      <c r="A511" s="31" t="s">
        <v>679</v>
      </c>
      <c r="B511" s="32">
        <v>1800</v>
      </c>
      <c r="C511" s="32">
        <v>0.16473699999999999</v>
      </c>
      <c r="D511" s="32">
        <v>0.17157900000000001</v>
      </c>
      <c r="E511" s="32">
        <v>0.66368400000000005</v>
      </c>
      <c r="F511" s="32" t="s">
        <v>390</v>
      </c>
      <c r="G511" s="32">
        <v>2</v>
      </c>
      <c r="H511" s="32" t="s">
        <v>706</v>
      </c>
      <c r="I511" s="32">
        <v>-230449.12781173061</v>
      </c>
      <c r="J511" s="33"/>
    </row>
    <row r="512" spans="1:10" x14ac:dyDescent="0.2">
      <c r="A512" s="28" t="s">
        <v>679</v>
      </c>
      <c r="B512" s="29">
        <v>1800</v>
      </c>
      <c r="C512" s="29">
        <v>0.16473699999999999</v>
      </c>
      <c r="D512" s="29">
        <v>0.13526299999999999</v>
      </c>
      <c r="E512" s="29">
        <v>0.7</v>
      </c>
      <c r="F512" s="29" t="s">
        <v>390</v>
      </c>
      <c r="G512" s="29">
        <v>2</v>
      </c>
      <c r="H512" s="29" t="s">
        <v>706</v>
      </c>
      <c r="I512" s="29">
        <v>-224169.18837592221</v>
      </c>
      <c r="J512" s="30"/>
    </row>
    <row r="513" spans="1:10" x14ac:dyDescent="0.2">
      <c r="A513" s="31" t="s">
        <v>679</v>
      </c>
      <c r="B513" s="32">
        <v>1800</v>
      </c>
      <c r="C513" s="32">
        <v>0.190526</v>
      </c>
      <c r="D513" s="32">
        <v>0.79947400000000002</v>
      </c>
      <c r="E513" s="32">
        <v>0.01</v>
      </c>
      <c r="F513" s="32" t="s">
        <v>680</v>
      </c>
      <c r="G513" s="32">
        <v>2</v>
      </c>
      <c r="H513" s="32" t="s">
        <v>555</v>
      </c>
      <c r="I513" s="32">
        <v>-128651.9245147444</v>
      </c>
      <c r="J513" s="33"/>
    </row>
    <row r="514" spans="1:10" x14ac:dyDescent="0.2">
      <c r="A514" s="28" t="s">
        <v>679</v>
      </c>
      <c r="B514" s="29">
        <v>1800</v>
      </c>
      <c r="C514" s="29">
        <v>0.190526</v>
      </c>
      <c r="D514" s="29">
        <v>0.763158</v>
      </c>
      <c r="E514" s="29">
        <v>4.6316000000000003E-2</v>
      </c>
      <c r="F514" s="29" t="s">
        <v>680</v>
      </c>
      <c r="G514" s="29">
        <v>2</v>
      </c>
      <c r="H514" s="29" t="s">
        <v>555</v>
      </c>
      <c r="I514" s="29">
        <v>-140840.60696994729</v>
      </c>
      <c r="J514" s="30"/>
    </row>
    <row r="515" spans="1:10" x14ac:dyDescent="0.2">
      <c r="A515" s="31" t="s">
        <v>679</v>
      </c>
      <c r="B515" s="32">
        <v>1800</v>
      </c>
      <c r="C515" s="32">
        <v>0.190526</v>
      </c>
      <c r="D515" s="32">
        <v>0.72684199999999999</v>
      </c>
      <c r="E515" s="32">
        <v>8.2631999999999997E-2</v>
      </c>
      <c r="F515" s="32" t="s">
        <v>680</v>
      </c>
      <c r="G515" s="32">
        <v>2</v>
      </c>
      <c r="H515" s="32" t="s">
        <v>555</v>
      </c>
      <c r="I515" s="32">
        <v>-153011.2675719879</v>
      </c>
      <c r="J515" s="33"/>
    </row>
    <row r="516" spans="1:10" x14ac:dyDescent="0.2">
      <c r="A516" s="28" t="s">
        <v>679</v>
      </c>
      <c r="B516" s="29">
        <v>1800</v>
      </c>
      <c r="C516" s="29">
        <v>0.190526</v>
      </c>
      <c r="D516" s="29">
        <v>0.69052599999999997</v>
      </c>
      <c r="E516" s="29">
        <v>0.118947</v>
      </c>
      <c r="F516" s="29" t="s">
        <v>680</v>
      </c>
      <c r="G516" s="29">
        <v>2</v>
      </c>
      <c r="H516" s="29" t="s">
        <v>555</v>
      </c>
      <c r="I516" s="29">
        <v>-165159.69657690721</v>
      </c>
      <c r="J516" s="30"/>
    </row>
    <row r="517" spans="1:10" x14ac:dyDescent="0.2">
      <c r="A517" s="31" t="s">
        <v>679</v>
      </c>
      <c r="B517" s="32">
        <v>1800</v>
      </c>
      <c r="C517" s="32">
        <v>0.190526</v>
      </c>
      <c r="D517" s="32">
        <v>0.65421099999999999</v>
      </c>
      <c r="E517" s="32">
        <v>0.15526300000000001</v>
      </c>
      <c r="F517" s="32" t="s">
        <v>680</v>
      </c>
      <c r="G517" s="32">
        <v>2</v>
      </c>
      <c r="H517" s="32" t="s">
        <v>555</v>
      </c>
      <c r="I517" s="32">
        <v>-177279.85147457951</v>
      </c>
      <c r="J517" s="33"/>
    </row>
    <row r="518" spans="1:10" x14ac:dyDescent="0.2">
      <c r="A518" s="28" t="s">
        <v>679</v>
      </c>
      <c r="B518" s="29">
        <v>1800</v>
      </c>
      <c r="C518" s="29">
        <v>0.190526</v>
      </c>
      <c r="D518" s="29">
        <v>0.61789499999999997</v>
      </c>
      <c r="E518" s="29">
        <v>0.191579</v>
      </c>
      <c r="F518" s="29" t="s">
        <v>680</v>
      </c>
      <c r="G518" s="29">
        <v>2</v>
      </c>
      <c r="H518" s="29" t="s">
        <v>555</v>
      </c>
      <c r="I518" s="29">
        <v>-189362.6051733561</v>
      </c>
      <c r="J518" s="30"/>
    </row>
    <row r="519" spans="1:10" x14ac:dyDescent="0.2">
      <c r="A519" s="31" t="s">
        <v>679</v>
      </c>
      <c r="B519" s="32">
        <v>1800</v>
      </c>
      <c r="C519" s="32">
        <v>0.190526</v>
      </c>
      <c r="D519" s="32">
        <v>0.58157899999999996</v>
      </c>
      <c r="E519" s="32">
        <v>0.22789499999999999</v>
      </c>
      <c r="F519" s="32" t="s">
        <v>680</v>
      </c>
      <c r="G519" s="32">
        <v>2</v>
      </c>
      <c r="H519" s="32" t="s">
        <v>555</v>
      </c>
      <c r="I519" s="32">
        <v>-201393.2666062584</v>
      </c>
      <c r="J519" s="33"/>
    </row>
    <row r="520" spans="1:10" x14ac:dyDescent="0.2">
      <c r="A520" s="28" t="s">
        <v>679</v>
      </c>
      <c r="B520" s="29">
        <v>1800</v>
      </c>
      <c r="C520" s="29">
        <v>0.190526</v>
      </c>
      <c r="D520" s="29">
        <v>0.54526300000000005</v>
      </c>
      <c r="E520" s="29">
        <v>0.26421099999999997</v>
      </c>
      <c r="F520" s="29" t="s">
        <v>680</v>
      </c>
      <c r="G520" s="29">
        <v>2</v>
      </c>
      <c r="H520" s="29" t="s">
        <v>555</v>
      </c>
      <c r="I520" s="29">
        <v>-213346.20364886191</v>
      </c>
      <c r="J520" s="30"/>
    </row>
    <row r="521" spans="1:10" x14ac:dyDescent="0.2">
      <c r="A521" s="31" t="s">
        <v>679</v>
      </c>
      <c r="B521" s="32">
        <v>1800</v>
      </c>
      <c r="C521" s="32">
        <v>0.190526</v>
      </c>
      <c r="D521" s="32">
        <v>0.50894700000000004</v>
      </c>
      <c r="E521" s="32">
        <v>0.30052600000000002</v>
      </c>
      <c r="F521" s="32" t="s">
        <v>680</v>
      </c>
      <c r="G521" s="32">
        <v>2</v>
      </c>
      <c r="H521" s="32" t="s">
        <v>555</v>
      </c>
      <c r="I521" s="32">
        <v>-225171.73520536409</v>
      </c>
      <c r="J521" s="33"/>
    </row>
    <row r="522" spans="1:10" x14ac:dyDescent="0.2">
      <c r="A522" s="28" t="s">
        <v>679</v>
      </c>
      <c r="B522" s="29">
        <v>1800</v>
      </c>
      <c r="C522" s="29">
        <v>0.190526</v>
      </c>
      <c r="D522" s="29">
        <v>0.472632</v>
      </c>
      <c r="E522" s="29">
        <v>0.33684199999999997</v>
      </c>
      <c r="F522" s="29" t="s">
        <v>680</v>
      </c>
      <c r="G522" s="29">
        <v>2</v>
      </c>
      <c r="H522" s="29" t="s">
        <v>555</v>
      </c>
      <c r="I522" s="29">
        <v>-236758.58842888649</v>
      </c>
      <c r="J522" s="30"/>
    </row>
    <row r="523" spans="1:10" x14ac:dyDescent="0.2">
      <c r="A523" s="31" t="s">
        <v>679</v>
      </c>
      <c r="B523" s="32">
        <v>1800</v>
      </c>
      <c r="C523" s="32">
        <v>0.190526</v>
      </c>
      <c r="D523" s="32">
        <v>0.43631599999999998</v>
      </c>
      <c r="E523" s="32">
        <v>0.37315799999999999</v>
      </c>
      <c r="F523" s="32" t="s">
        <v>680</v>
      </c>
      <c r="G523" s="32">
        <v>2</v>
      </c>
      <c r="H523" s="32" t="s">
        <v>555</v>
      </c>
      <c r="I523" s="32">
        <v>-247794.75568606879</v>
      </c>
      <c r="J523" s="33"/>
    </row>
    <row r="524" spans="1:10" x14ac:dyDescent="0.2">
      <c r="A524" s="28" t="s">
        <v>679</v>
      </c>
      <c r="B524" s="29">
        <v>1800</v>
      </c>
      <c r="C524" s="29">
        <v>0.190526</v>
      </c>
      <c r="D524" s="29">
        <v>0.4</v>
      </c>
      <c r="E524" s="29">
        <v>0.409474</v>
      </c>
      <c r="F524" s="29" t="s">
        <v>680</v>
      </c>
      <c r="G524" s="29">
        <v>2</v>
      </c>
      <c r="H524" s="29" t="s">
        <v>555</v>
      </c>
      <c r="I524" s="29">
        <v>-256045.9887317307</v>
      </c>
      <c r="J524" s="30"/>
    </row>
    <row r="525" spans="1:10" x14ac:dyDescent="0.2">
      <c r="A525" s="31" t="s">
        <v>679</v>
      </c>
      <c r="B525" s="32">
        <v>1800</v>
      </c>
      <c r="C525" s="32">
        <v>0.190526</v>
      </c>
      <c r="D525" s="32">
        <v>0.36368400000000001</v>
      </c>
      <c r="E525" s="32">
        <v>0.44578899999999999</v>
      </c>
      <c r="F525" s="32" t="s">
        <v>711</v>
      </c>
      <c r="G525" s="32">
        <v>3</v>
      </c>
      <c r="H525" s="32" t="s">
        <v>555</v>
      </c>
      <c r="I525" s="32">
        <v>-255973.5753470737</v>
      </c>
      <c r="J525" s="33"/>
    </row>
    <row r="526" spans="1:10" x14ac:dyDescent="0.2">
      <c r="A526" s="28" t="s">
        <v>679</v>
      </c>
      <c r="B526" s="29">
        <v>1800</v>
      </c>
      <c r="C526" s="29">
        <v>0.190526</v>
      </c>
      <c r="D526" s="29">
        <v>0.32736799999999999</v>
      </c>
      <c r="E526" s="29">
        <v>0.48210500000000001</v>
      </c>
      <c r="F526" s="29" t="s">
        <v>586</v>
      </c>
      <c r="G526" s="29">
        <v>1</v>
      </c>
      <c r="H526" s="29" t="s">
        <v>586</v>
      </c>
      <c r="I526" s="29">
        <v>-254713.72895094071</v>
      </c>
      <c r="J526" s="30"/>
    </row>
    <row r="527" spans="1:10" x14ac:dyDescent="0.2">
      <c r="A527" s="31" t="s">
        <v>679</v>
      </c>
      <c r="B527" s="32">
        <v>1800</v>
      </c>
      <c r="C527" s="32">
        <v>0.190526</v>
      </c>
      <c r="D527" s="32">
        <v>0.29105300000000001</v>
      </c>
      <c r="E527" s="32">
        <v>0.51842100000000002</v>
      </c>
      <c r="F527" s="32" t="s">
        <v>390</v>
      </c>
      <c r="G527" s="32">
        <v>2</v>
      </c>
      <c r="H527" s="32" t="s">
        <v>706</v>
      </c>
      <c r="I527" s="32">
        <v>-249115.38246254329</v>
      </c>
      <c r="J527" s="33"/>
    </row>
    <row r="528" spans="1:10" x14ac:dyDescent="0.2">
      <c r="A528" s="28" t="s">
        <v>679</v>
      </c>
      <c r="B528" s="29">
        <v>1800</v>
      </c>
      <c r="C528" s="29">
        <v>0.190526</v>
      </c>
      <c r="D528" s="29">
        <v>0.25473699999999999</v>
      </c>
      <c r="E528" s="29">
        <v>0.55473700000000004</v>
      </c>
      <c r="F528" s="29" t="s">
        <v>390</v>
      </c>
      <c r="G528" s="29">
        <v>2</v>
      </c>
      <c r="H528" s="29" t="s">
        <v>706</v>
      </c>
      <c r="I528" s="29">
        <v>-242927.73025148539</v>
      </c>
      <c r="J528" s="30"/>
    </row>
    <row r="529" spans="1:10" x14ac:dyDescent="0.2">
      <c r="A529" s="31" t="s">
        <v>679</v>
      </c>
      <c r="B529" s="32">
        <v>1800</v>
      </c>
      <c r="C529" s="32">
        <v>0.190526</v>
      </c>
      <c r="D529" s="32">
        <v>0.218421</v>
      </c>
      <c r="E529" s="32">
        <v>0.59105300000000005</v>
      </c>
      <c r="F529" s="32" t="s">
        <v>390</v>
      </c>
      <c r="G529" s="32">
        <v>2</v>
      </c>
      <c r="H529" s="32" t="s">
        <v>706</v>
      </c>
      <c r="I529" s="32">
        <v>-236711.6705723347</v>
      </c>
      <c r="J529" s="33"/>
    </row>
    <row r="530" spans="1:10" x14ac:dyDescent="0.2">
      <c r="A530" s="28" t="s">
        <v>679</v>
      </c>
      <c r="B530" s="29">
        <v>1800</v>
      </c>
      <c r="C530" s="29">
        <v>0.190526</v>
      </c>
      <c r="D530" s="29">
        <v>0.18210499999999999</v>
      </c>
      <c r="E530" s="29">
        <v>0.62736800000000004</v>
      </c>
      <c r="F530" s="29" t="s">
        <v>390</v>
      </c>
      <c r="G530" s="29">
        <v>2</v>
      </c>
      <c r="H530" s="29" t="s">
        <v>706</v>
      </c>
      <c r="I530" s="29">
        <v>-230459.78250929649</v>
      </c>
      <c r="J530" s="30"/>
    </row>
    <row r="531" spans="1:10" x14ac:dyDescent="0.2">
      <c r="A531" s="31" t="s">
        <v>679</v>
      </c>
      <c r="B531" s="32">
        <v>1800</v>
      </c>
      <c r="C531" s="32">
        <v>0.190526</v>
      </c>
      <c r="D531" s="32">
        <v>0.145789</v>
      </c>
      <c r="E531" s="32">
        <v>0.66368400000000005</v>
      </c>
      <c r="F531" s="32" t="s">
        <v>390</v>
      </c>
      <c r="G531" s="32">
        <v>2</v>
      </c>
      <c r="H531" s="32" t="s">
        <v>706</v>
      </c>
      <c r="I531" s="32">
        <v>-224160.98435869461</v>
      </c>
      <c r="J531" s="33"/>
    </row>
    <row r="532" spans="1:10" x14ac:dyDescent="0.2">
      <c r="A532" s="28" t="s">
        <v>679</v>
      </c>
      <c r="B532" s="29">
        <v>1800</v>
      </c>
      <c r="C532" s="29">
        <v>0.190526</v>
      </c>
      <c r="D532" s="29">
        <v>0.109474</v>
      </c>
      <c r="E532" s="29">
        <v>0.7</v>
      </c>
      <c r="F532" s="29" t="s">
        <v>390</v>
      </c>
      <c r="G532" s="29">
        <v>2</v>
      </c>
      <c r="H532" s="29" t="s">
        <v>706</v>
      </c>
      <c r="I532" s="29">
        <v>-217797.3580592756</v>
      </c>
      <c r="J532" s="30"/>
    </row>
    <row r="533" spans="1:10" x14ac:dyDescent="0.2">
      <c r="A533" s="31" t="s">
        <v>679</v>
      </c>
      <c r="B533" s="32">
        <v>1800</v>
      </c>
      <c r="C533" s="32">
        <v>0.21631600000000001</v>
      </c>
      <c r="D533" s="32">
        <v>0.77368400000000004</v>
      </c>
      <c r="E533" s="32">
        <v>0.01</v>
      </c>
      <c r="F533" s="32" t="s">
        <v>680</v>
      </c>
      <c r="G533" s="32">
        <v>2</v>
      </c>
      <c r="H533" s="32" t="s">
        <v>555</v>
      </c>
      <c r="I533" s="32">
        <v>-129069.7981450912</v>
      </c>
      <c r="J533" s="33"/>
    </row>
    <row r="534" spans="1:10" x14ac:dyDescent="0.2">
      <c r="A534" s="28" t="s">
        <v>679</v>
      </c>
      <c r="B534" s="29">
        <v>1800</v>
      </c>
      <c r="C534" s="29">
        <v>0.21631600000000001</v>
      </c>
      <c r="D534" s="29">
        <v>0.73736800000000002</v>
      </c>
      <c r="E534" s="29">
        <v>4.6316000000000003E-2</v>
      </c>
      <c r="F534" s="29" t="s">
        <v>680</v>
      </c>
      <c r="G534" s="29">
        <v>2</v>
      </c>
      <c r="H534" s="29" t="s">
        <v>555</v>
      </c>
      <c r="I534" s="29">
        <v>-141228.91217891561</v>
      </c>
      <c r="J534" s="30"/>
    </row>
    <row r="535" spans="1:10" x14ac:dyDescent="0.2">
      <c r="A535" s="31" t="s">
        <v>679</v>
      </c>
      <c r="B535" s="32">
        <v>1800</v>
      </c>
      <c r="C535" s="32">
        <v>0.21631600000000001</v>
      </c>
      <c r="D535" s="32">
        <v>0.70105300000000004</v>
      </c>
      <c r="E535" s="32">
        <v>8.2631999999999997E-2</v>
      </c>
      <c r="F535" s="32" t="s">
        <v>680</v>
      </c>
      <c r="G535" s="32">
        <v>2</v>
      </c>
      <c r="H535" s="32" t="s">
        <v>555</v>
      </c>
      <c r="I535" s="32">
        <v>-153366.13025525969</v>
      </c>
      <c r="J535" s="33"/>
    </row>
    <row r="536" spans="1:10" x14ac:dyDescent="0.2">
      <c r="A536" s="28" t="s">
        <v>679</v>
      </c>
      <c r="B536" s="29">
        <v>1800</v>
      </c>
      <c r="C536" s="29">
        <v>0.21631600000000001</v>
      </c>
      <c r="D536" s="29">
        <v>0.66473700000000002</v>
      </c>
      <c r="E536" s="29">
        <v>0.118947</v>
      </c>
      <c r="F536" s="29" t="s">
        <v>680</v>
      </c>
      <c r="G536" s="29">
        <v>2</v>
      </c>
      <c r="H536" s="29" t="s">
        <v>555</v>
      </c>
      <c r="I536" s="29">
        <v>-165475.92764598649</v>
      </c>
      <c r="J536" s="30"/>
    </row>
    <row r="537" spans="1:10" x14ac:dyDescent="0.2">
      <c r="A537" s="31" t="s">
        <v>679</v>
      </c>
      <c r="B537" s="32">
        <v>1800</v>
      </c>
      <c r="C537" s="32">
        <v>0.21631600000000001</v>
      </c>
      <c r="D537" s="32">
        <v>0.62842100000000001</v>
      </c>
      <c r="E537" s="32">
        <v>0.15526300000000001</v>
      </c>
      <c r="F537" s="32" t="s">
        <v>680</v>
      </c>
      <c r="G537" s="32">
        <v>2</v>
      </c>
      <c r="H537" s="32" t="s">
        <v>555</v>
      </c>
      <c r="I537" s="32">
        <v>-177550.2191679407</v>
      </c>
      <c r="J537" s="33"/>
    </row>
    <row r="538" spans="1:10" x14ac:dyDescent="0.2">
      <c r="A538" s="28" t="s">
        <v>679</v>
      </c>
      <c r="B538" s="29">
        <v>1800</v>
      </c>
      <c r="C538" s="29">
        <v>0.21631600000000001</v>
      </c>
      <c r="D538" s="29">
        <v>0.59210499999999999</v>
      </c>
      <c r="E538" s="29">
        <v>0.191579</v>
      </c>
      <c r="F538" s="29" t="s">
        <v>680</v>
      </c>
      <c r="G538" s="29">
        <v>2</v>
      </c>
      <c r="H538" s="29" t="s">
        <v>555</v>
      </c>
      <c r="I538" s="29">
        <v>-189576.53729604601</v>
      </c>
      <c r="J538" s="30"/>
    </row>
    <row r="539" spans="1:10" x14ac:dyDescent="0.2">
      <c r="A539" s="31" t="s">
        <v>679</v>
      </c>
      <c r="B539" s="32">
        <v>1800</v>
      </c>
      <c r="C539" s="32">
        <v>0.21631600000000001</v>
      </c>
      <c r="D539" s="32">
        <v>0.55578899999999998</v>
      </c>
      <c r="E539" s="32">
        <v>0.22789499999999999</v>
      </c>
      <c r="F539" s="32" t="s">
        <v>680</v>
      </c>
      <c r="G539" s="32">
        <v>2</v>
      </c>
      <c r="H539" s="32" t="s">
        <v>555</v>
      </c>
      <c r="I539" s="32">
        <v>-201534.3741293769</v>
      </c>
      <c r="J539" s="33"/>
    </row>
    <row r="540" spans="1:10" x14ac:dyDescent="0.2">
      <c r="A540" s="28" t="s">
        <v>679</v>
      </c>
      <c r="B540" s="29">
        <v>1800</v>
      </c>
      <c r="C540" s="29">
        <v>0.21631600000000001</v>
      </c>
      <c r="D540" s="29">
        <v>0.51947399999999999</v>
      </c>
      <c r="E540" s="29">
        <v>0.26421099999999997</v>
      </c>
      <c r="F540" s="29" t="s">
        <v>680</v>
      </c>
      <c r="G540" s="29">
        <v>2</v>
      </c>
      <c r="H540" s="29" t="s">
        <v>555</v>
      </c>
      <c r="I540" s="29">
        <v>-213387.1289051511</v>
      </c>
      <c r="J540" s="30"/>
    </row>
    <row r="541" spans="1:10" x14ac:dyDescent="0.2">
      <c r="A541" s="31" t="s">
        <v>679</v>
      </c>
      <c r="B541" s="32">
        <v>1800</v>
      </c>
      <c r="C541" s="32">
        <v>0.21631600000000001</v>
      </c>
      <c r="D541" s="32">
        <v>0.48315799999999998</v>
      </c>
      <c r="E541" s="32">
        <v>0.30052600000000002</v>
      </c>
      <c r="F541" s="32" t="s">
        <v>680</v>
      </c>
      <c r="G541" s="32">
        <v>2</v>
      </c>
      <c r="H541" s="32" t="s">
        <v>555</v>
      </c>
      <c r="I541" s="32">
        <v>-225062.10082757729</v>
      </c>
      <c r="J541" s="33"/>
    </row>
    <row r="542" spans="1:10" x14ac:dyDescent="0.2">
      <c r="A542" s="28" t="s">
        <v>679</v>
      </c>
      <c r="B542" s="29">
        <v>1800</v>
      </c>
      <c r="C542" s="29">
        <v>0.21631600000000001</v>
      </c>
      <c r="D542" s="29">
        <v>0.44684200000000002</v>
      </c>
      <c r="E542" s="29">
        <v>0.33684199999999997</v>
      </c>
      <c r="F542" s="29" t="s">
        <v>680</v>
      </c>
      <c r="G542" s="29">
        <v>2</v>
      </c>
      <c r="H542" s="29" t="s">
        <v>555</v>
      </c>
      <c r="I542" s="29">
        <v>-236391.2911286788</v>
      </c>
      <c r="J542" s="30"/>
    </row>
    <row r="543" spans="1:10" x14ac:dyDescent="0.2">
      <c r="A543" s="31" t="s">
        <v>679</v>
      </c>
      <c r="B543" s="32">
        <v>1800</v>
      </c>
      <c r="C543" s="32">
        <v>0.21631600000000001</v>
      </c>
      <c r="D543" s="32">
        <v>0.410526</v>
      </c>
      <c r="E543" s="32">
        <v>0.37315799999999999</v>
      </c>
      <c r="F543" s="32" t="s">
        <v>680</v>
      </c>
      <c r="G543" s="32">
        <v>2</v>
      </c>
      <c r="H543" s="32" t="s">
        <v>555</v>
      </c>
      <c r="I543" s="32">
        <v>-246869.3076656223</v>
      </c>
      <c r="J543" s="33"/>
    </row>
    <row r="544" spans="1:10" x14ac:dyDescent="0.2">
      <c r="A544" s="28" t="s">
        <v>679</v>
      </c>
      <c r="B544" s="29">
        <v>1800</v>
      </c>
      <c r="C544" s="29">
        <v>0.21631600000000001</v>
      </c>
      <c r="D544" s="29">
        <v>0.37421100000000002</v>
      </c>
      <c r="E544" s="29">
        <v>0.409474</v>
      </c>
      <c r="F544" s="29" t="s">
        <v>711</v>
      </c>
      <c r="G544" s="29">
        <v>3</v>
      </c>
      <c r="H544" s="29" t="s">
        <v>555</v>
      </c>
      <c r="I544" s="29">
        <v>-251385.55701544281</v>
      </c>
      <c r="J544" s="30"/>
    </row>
    <row r="545" spans="1:10" x14ac:dyDescent="0.2">
      <c r="A545" s="31" t="s">
        <v>679</v>
      </c>
      <c r="B545" s="32">
        <v>1800</v>
      </c>
      <c r="C545" s="32">
        <v>0.21631600000000001</v>
      </c>
      <c r="D545" s="32">
        <v>0.337895</v>
      </c>
      <c r="E545" s="32">
        <v>0.44578899999999999</v>
      </c>
      <c r="F545" s="32" t="s">
        <v>682</v>
      </c>
      <c r="G545" s="32">
        <v>2</v>
      </c>
      <c r="H545" s="32" t="s">
        <v>576</v>
      </c>
      <c r="I545" s="32">
        <v>-251261.98998305449</v>
      </c>
      <c r="J545" s="33"/>
    </row>
    <row r="546" spans="1:10" x14ac:dyDescent="0.2">
      <c r="A546" s="28" t="s">
        <v>679</v>
      </c>
      <c r="B546" s="29">
        <v>1800</v>
      </c>
      <c r="C546" s="29">
        <v>0.21631600000000001</v>
      </c>
      <c r="D546" s="29">
        <v>0.30157899999999999</v>
      </c>
      <c r="E546" s="29">
        <v>0.48210500000000001</v>
      </c>
      <c r="F546" s="29" t="s">
        <v>586</v>
      </c>
      <c r="G546" s="29">
        <v>1</v>
      </c>
      <c r="H546" s="29" t="s">
        <v>586</v>
      </c>
      <c r="I546" s="29">
        <v>-248987.47378858211</v>
      </c>
      <c r="J546" s="30"/>
    </row>
    <row r="547" spans="1:10" x14ac:dyDescent="0.2">
      <c r="A547" s="31" t="s">
        <v>679</v>
      </c>
      <c r="B547" s="32">
        <v>1800</v>
      </c>
      <c r="C547" s="32">
        <v>0.21631600000000001</v>
      </c>
      <c r="D547" s="32">
        <v>0.26526300000000003</v>
      </c>
      <c r="E547" s="32">
        <v>0.51842100000000002</v>
      </c>
      <c r="F547" s="32" t="s">
        <v>390</v>
      </c>
      <c r="G547" s="32">
        <v>2</v>
      </c>
      <c r="H547" s="32" t="s">
        <v>706</v>
      </c>
      <c r="I547" s="32">
        <v>-242965.9193847928</v>
      </c>
      <c r="J547" s="33"/>
    </row>
    <row r="548" spans="1:10" x14ac:dyDescent="0.2">
      <c r="A548" s="28" t="s">
        <v>679</v>
      </c>
      <c r="B548" s="29">
        <v>1800</v>
      </c>
      <c r="C548" s="29">
        <v>0.21631600000000001</v>
      </c>
      <c r="D548" s="29">
        <v>0.22894700000000001</v>
      </c>
      <c r="E548" s="29">
        <v>0.55473700000000004</v>
      </c>
      <c r="F548" s="29" t="s">
        <v>390</v>
      </c>
      <c r="G548" s="29">
        <v>2</v>
      </c>
      <c r="H548" s="29" t="s">
        <v>706</v>
      </c>
      <c r="I548" s="29">
        <v>-236732.36853633451</v>
      </c>
      <c r="J548" s="30"/>
    </row>
    <row r="549" spans="1:10" x14ac:dyDescent="0.2">
      <c r="A549" s="31" t="s">
        <v>679</v>
      </c>
      <c r="B549" s="32">
        <v>1800</v>
      </c>
      <c r="C549" s="32">
        <v>0.21631600000000001</v>
      </c>
      <c r="D549" s="32">
        <v>0.192632</v>
      </c>
      <c r="E549" s="32">
        <v>0.59105300000000005</v>
      </c>
      <c r="F549" s="32" t="s">
        <v>390</v>
      </c>
      <c r="G549" s="32">
        <v>2</v>
      </c>
      <c r="H549" s="32" t="s">
        <v>706</v>
      </c>
      <c r="I549" s="32">
        <v>-230463.3475031775</v>
      </c>
      <c r="J549" s="33"/>
    </row>
    <row r="550" spans="1:10" x14ac:dyDescent="0.2">
      <c r="A550" s="28" t="s">
        <v>679</v>
      </c>
      <c r="B550" s="29">
        <v>1800</v>
      </c>
      <c r="C550" s="29">
        <v>0.21631600000000001</v>
      </c>
      <c r="D550" s="29">
        <v>0.15631600000000001</v>
      </c>
      <c r="E550" s="29">
        <v>0.62736800000000004</v>
      </c>
      <c r="F550" s="29" t="s">
        <v>390</v>
      </c>
      <c r="G550" s="29">
        <v>2</v>
      </c>
      <c r="H550" s="29" t="s">
        <v>706</v>
      </c>
      <c r="I550" s="29">
        <v>-224148.63273336791</v>
      </c>
      <c r="J550" s="30"/>
    </row>
    <row r="551" spans="1:10" x14ac:dyDescent="0.2">
      <c r="A551" s="31" t="s">
        <v>679</v>
      </c>
      <c r="B551" s="32">
        <v>1800</v>
      </c>
      <c r="C551" s="32">
        <v>0.21631600000000001</v>
      </c>
      <c r="D551" s="32">
        <v>0.12</v>
      </c>
      <c r="E551" s="32">
        <v>0.66368400000000005</v>
      </c>
      <c r="F551" s="32" t="s">
        <v>390</v>
      </c>
      <c r="G551" s="32">
        <v>2</v>
      </c>
      <c r="H551" s="32" t="s">
        <v>706</v>
      </c>
      <c r="I551" s="32">
        <v>-217772.18521937809</v>
      </c>
      <c r="J551" s="33"/>
    </row>
    <row r="552" spans="1:10" x14ac:dyDescent="0.2">
      <c r="A552" s="28" t="s">
        <v>679</v>
      </c>
      <c r="B552" s="29">
        <v>1800</v>
      </c>
      <c r="C552" s="29">
        <v>0.21631600000000001</v>
      </c>
      <c r="D552" s="29">
        <v>8.3683999999999995E-2</v>
      </c>
      <c r="E552" s="29">
        <v>0.7</v>
      </c>
      <c r="F552" s="29" t="s">
        <v>390</v>
      </c>
      <c r="G552" s="29">
        <v>2</v>
      </c>
      <c r="H552" s="29" t="s">
        <v>706</v>
      </c>
      <c r="I552" s="29">
        <v>-211306.0258023178</v>
      </c>
      <c r="J552" s="30"/>
    </row>
    <row r="553" spans="1:10" x14ac:dyDescent="0.2">
      <c r="A553" s="31" t="s">
        <v>679</v>
      </c>
      <c r="B553" s="32">
        <v>1800</v>
      </c>
      <c r="C553" s="32">
        <v>0.24210499999999999</v>
      </c>
      <c r="D553" s="32">
        <v>0.74789499999999998</v>
      </c>
      <c r="E553" s="32">
        <v>0.01</v>
      </c>
      <c r="F553" s="32" t="s">
        <v>680</v>
      </c>
      <c r="G553" s="32">
        <v>2</v>
      </c>
      <c r="H553" s="32" t="s">
        <v>555</v>
      </c>
      <c r="I553" s="32">
        <v>-129441.2982524393</v>
      </c>
      <c r="J553" s="33"/>
    </row>
    <row r="554" spans="1:10" x14ac:dyDescent="0.2">
      <c r="A554" s="28" t="s">
        <v>679</v>
      </c>
      <c r="B554" s="29">
        <v>1800</v>
      </c>
      <c r="C554" s="29">
        <v>0.24210499999999999</v>
      </c>
      <c r="D554" s="29">
        <v>0.71157899999999996</v>
      </c>
      <c r="E554" s="29">
        <v>4.6316000000000003E-2</v>
      </c>
      <c r="F554" s="29" t="s">
        <v>680</v>
      </c>
      <c r="G554" s="29">
        <v>2</v>
      </c>
      <c r="H554" s="29" t="s">
        <v>555</v>
      </c>
      <c r="I554" s="29">
        <v>-141568.79830191491</v>
      </c>
      <c r="J554" s="30"/>
    </row>
    <row r="555" spans="1:10" x14ac:dyDescent="0.2">
      <c r="A555" s="31" t="s">
        <v>679</v>
      </c>
      <c r="B555" s="32">
        <v>1800</v>
      </c>
      <c r="C555" s="32">
        <v>0.24210499999999999</v>
      </c>
      <c r="D555" s="32">
        <v>0.67526299999999995</v>
      </c>
      <c r="E555" s="32">
        <v>8.2631999999999997E-2</v>
      </c>
      <c r="F555" s="32" t="s">
        <v>680</v>
      </c>
      <c r="G555" s="32">
        <v>2</v>
      </c>
      <c r="H555" s="32" t="s">
        <v>555</v>
      </c>
      <c r="I555" s="32">
        <v>-153669.7639956921</v>
      </c>
      <c r="J555" s="33"/>
    </row>
    <row r="556" spans="1:10" x14ac:dyDescent="0.2">
      <c r="A556" s="28" t="s">
        <v>679</v>
      </c>
      <c r="B556" s="29">
        <v>1800</v>
      </c>
      <c r="C556" s="29">
        <v>0.24210499999999999</v>
      </c>
      <c r="D556" s="29">
        <v>0.63894700000000004</v>
      </c>
      <c r="E556" s="29">
        <v>0.118947</v>
      </c>
      <c r="F556" s="29" t="s">
        <v>680</v>
      </c>
      <c r="G556" s="29">
        <v>2</v>
      </c>
      <c r="H556" s="29" t="s">
        <v>555</v>
      </c>
      <c r="I556" s="29">
        <v>-165736.99897684791</v>
      </c>
      <c r="J556" s="30"/>
    </row>
    <row r="557" spans="1:10" x14ac:dyDescent="0.2">
      <c r="A557" s="31" t="s">
        <v>679</v>
      </c>
      <c r="B557" s="32">
        <v>1800</v>
      </c>
      <c r="C557" s="32">
        <v>0.24210499999999999</v>
      </c>
      <c r="D557" s="32">
        <v>0.60263199999999995</v>
      </c>
      <c r="E557" s="32">
        <v>0.15526300000000001</v>
      </c>
      <c r="F557" s="32" t="s">
        <v>680</v>
      </c>
      <c r="G557" s="32">
        <v>2</v>
      </c>
      <c r="H557" s="32" t="s">
        <v>555</v>
      </c>
      <c r="I557" s="32">
        <v>-177759.79684121109</v>
      </c>
      <c r="J557" s="33"/>
    </row>
    <row r="558" spans="1:10" x14ac:dyDescent="0.2">
      <c r="A558" s="28" t="s">
        <v>679</v>
      </c>
      <c r="B558" s="29">
        <v>1800</v>
      </c>
      <c r="C558" s="29">
        <v>0.24210499999999999</v>
      </c>
      <c r="D558" s="29">
        <v>0.56631600000000004</v>
      </c>
      <c r="E558" s="29">
        <v>0.191579</v>
      </c>
      <c r="F558" s="29" t="s">
        <v>680</v>
      </c>
      <c r="G558" s="29">
        <v>2</v>
      </c>
      <c r="H558" s="29" t="s">
        <v>555</v>
      </c>
      <c r="I558" s="29">
        <v>-189721.3628946644</v>
      </c>
      <c r="J558" s="30"/>
    </row>
    <row r="559" spans="1:10" x14ac:dyDescent="0.2">
      <c r="A559" s="31" t="s">
        <v>679</v>
      </c>
      <c r="B559" s="32">
        <v>1800</v>
      </c>
      <c r="C559" s="32">
        <v>0.24210499999999999</v>
      </c>
      <c r="D559" s="32">
        <v>0.53</v>
      </c>
      <c r="E559" s="32">
        <v>0.22789499999999999</v>
      </c>
      <c r="F559" s="32" t="s">
        <v>680</v>
      </c>
      <c r="G559" s="32">
        <v>2</v>
      </c>
      <c r="H559" s="32" t="s">
        <v>555</v>
      </c>
      <c r="I559" s="32">
        <v>-201593.5763112347</v>
      </c>
      <c r="J559" s="33"/>
    </row>
    <row r="560" spans="1:10" x14ac:dyDescent="0.2">
      <c r="A560" s="28" t="s">
        <v>679</v>
      </c>
      <c r="B560" s="29">
        <v>1800</v>
      </c>
      <c r="C560" s="29">
        <v>0.24210499999999999</v>
      </c>
      <c r="D560" s="29">
        <v>0.49368400000000001</v>
      </c>
      <c r="E560" s="29">
        <v>0.26421099999999997</v>
      </c>
      <c r="F560" s="29" t="s">
        <v>680</v>
      </c>
      <c r="G560" s="29">
        <v>2</v>
      </c>
      <c r="H560" s="29" t="s">
        <v>555</v>
      </c>
      <c r="I560" s="29">
        <v>-213325.291423669</v>
      </c>
      <c r="J560" s="30"/>
    </row>
    <row r="561" spans="1:10" x14ac:dyDescent="0.2">
      <c r="A561" s="31" t="s">
        <v>679</v>
      </c>
      <c r="B561" s="32">
        <v>1800</v>
      </c>
      <c r="C561" s="32">
        <v>0.24210499999999999</v>
      </c>
      <c r="D561" s="32">
        <v>0.457368</v>
      </c>
      <c r="E561" s="32">
        <v>0.30052600000000002</v>
      </c>
      <c r="F561" s="32" t="s">
        <v>680</v>
      </c>
      <c r="G561" s="32">
        <v>2</v>
      </c>
      <c r="H561" s="32" t="s">
        <v>555</v>
      </c>
      <c r="I561" s="32">
        <v>-224812.62149862931</v>
      </c>
      <c r="J561" s="33"/>
    </row>
    <row r="562" spans="1:10" x14ac:dyDescent="0.2">
      <c r="A562" s="28" t="s">
        <v>679</v>
      </c>
      <c r="B562" s="29">
        <v>1800</v>
      </c>
      <c r="C562" s="29">
        <v>0.24210499999999999</v>
      </c>
      <c r="D562" s="29">
        <v>0.42105300000000001</v>
      </c>
      <c r="E562" s="29">
        <v>0.33684199999999997</v>
      </c>
      <c r="F562" s="29" t="s">
        <v>680</v>
      </c>
      <c r="G562" s="29">
        <v>2</v>
      </c>
      <c r="H562" s="29" t="s">
        <v>555</v>
      </c>
      <c r="I562" s="29">
        <v>-235806.74180761099</v>
      </c>
      <c r="J562" s="30"/>
    </row>
    <row r="563" spans="1:10" x14ac:dyDescent="0.2">
      <c r="A563" s="31" t="s">
        <v>679</v>
      </c>
      <c r="B563" s="32">
        <v>1800</v>
      </c>
      <c r="C563" s="32">
        <v>0.24210499999999999</v>
      </c>
      <c r="D563" s="32">
        <v>0.384737</v>
      </c>
      <c r="E563" s="32">
        <v>0.37315799999999999</v>
      </c>
      <c r="F563" s="32" t="s">
        <v>680</v>
      </c>
      <c r="G563" s="32">
        <v>2</v>
      </c>
      <c r="H563" s="32" t="s">
        <v>555</v>
      </c>
      <c r="I563" s="32">
        <v>-245441.6442003058</v>
      </c>
      <c r="J563" s="33"/>
    </row>
    <row r="564" spans="1:10" x14ac:dyDescent="0.2">
      <c r="A564" s="28" t="s">
        <v>679</v>
      </c>
      <c r="B564" s="29">
        <v>1800</v>
      </c>
      <c r="C564" s="29">
        <v>0.24210499999999999</v>
      </c>
      <c r="D564" s="29">
        <v>0.34842099999999998</v>
      </c>
      <c r="E564" s="29">
        <v>0.409474</v>
      </c>
      <c r="F564" s="29" t="s">
        <v>711</v>
      </c>
      <c r="G564" s="29">
        <v>3</v>
      </c>
      <c r="H564" s="29" t="s">
        <v>555</v>
      </c>
      <c r="I564" s="29">
        <v>-246725.06295643191</v>
      </c>
      <c r="J564" s="30"/>
    </row>
    <row r="565" spans="1:10" x14ac:dyDescent="0.2">
      <c r="A565" s="31" t="s">
        <v>679</v>
      </c>
      <c r="B565" s="32">
        <v>1800</v>
      </c>
      <c r="C565" s="32">
        <v>0.24210499999999999</v>
      </c>
      <c r="D565" s="32">
        <v>0.31210500000000002</v>
      </c>
      <c r="E565" s="32">
        <v>0.44578899999999999</v>
      </c>
      <c r="F565" s="32" t="s">
        <v>682</v>
      </c>
      <c r="G565" s="32">
        <v>2</v>
      </c>
      <c r="H565" s="32" t="s">
        <v>576</v>
      </c>
      <c r="I565" s="32">
        <v>-246326.80790243961</v>
      </c>
      <c r="J565" s="33"/>
    </row>
    <row r="566" spans="1:10" x14ac:dyDescent="0.2">
      <c r="A566" s="28" t="s">
        <v>679</v>
      </c>
      <c r="B566" s="29">
        <v>1800</v>
      </c>
      <c r="C566" s="29">
        <v>0.24210499999999999</v>
      </c>
      <c r="D566" s="29">
        <v>0.27578900000000001</v>
      </c>
      <c r="E566" s="29">
        <v>0.48210500000000001</v>
      </c>
      <c r="F566" s="29" t="s">
        <v>586</v>
      </c>
      <c r="G566" s="29">
        <v>1</v>
      </c>
      <c r="H566" s="29" t="s">
        <v>586</v>
      </c>
      <c r="I566" s="29">
        <v>-242979.47149727991</v>
      </c>
      <c r="J566" s="30"/>
    </row>
    <row r="567" spans="1:10" x14ac:dyDescent="0.2">
      <c r="A567" s="31" t="s">
        <v>679</v>
      </c>
      <c r="B567" s="32">
        <v>1800</v>
      </c>
      <c r="C567" s="32">
        <v>0.24210499999999999</v>
      </c>
      <c r="D567" s="32">
        <v>0.23947399999999999</v>
      </c>
      <c r="E567" s="32">
        <v>0.51842100000000002</v>
      </c>
      <c r="F567" s="32" t="s">
        <v>390</v>
      </c>
      <c r="G567" s="32">
        <v>2</v>
      </c>
      <c r="H567" s="32" t="s">
        <v>706</v>
      </c>
      <c r="I567" s="32">
        <v>-236745.4998491001</v>
      </c>
      <c r="J567" s="33"/>
    </row>
    <row r="568" spans="1:10" x14ac:dyDescent="0.2">
      <c r="A568" s="28" t="s">
        <v>679</v>
      </c>
      <c r="B568" s="29">
        <v>1800</v>
      </c>
      <c r="C568" s="29">
        <v>0.24210499999999999</v>
      </c>
      <c r="D568" s="29">
        <v>0.20315800000000001</v>
      </c>
      <c r="E568" s="29">
        <v>0.55473700000000004</v>
      </c>
      <c r="F568" s="29" t="s">
        <v>390</v>
      </c>
      <c r="G568" s="29">
        <v>2</v>
      </c>
      <c r="H568" s="29" t="s">
        <v>706</v>
      </c>
      <c r="I568" s="29">
        <v>-230461.55820823941</v>
      </c>
      <c r="J568" s="30"/>
    </row>
    <row r="569" spans="1:10" x14ac:dyDescent="0.2">
      <c r="A569" s="31" t="s">
        <v>679</v>
      </c>
      <c r="B569" s="32">
        <v>1800</v>
      </c>
      <c r="C569" s="32">
        <v>0.24210499999999999</v>
      </c>
      <c r="D569" s="32">
        <v>0.16684199999999999</v>
      </c>
      <c r="E569" s="32">
        <v>0.59105300000000005</v>
      </c>
      <c r="F569" s="32" t="s">
        <v>390</v>
      </c>
      <c r="G569" s="32">
        <v>2</v>
      </c>
      <c r="H569" s="32" t="s">
        <v>706</v>
      </c>
      <c r="I569" s="32">
        <v>-224133.21668217689</v>
      </c>
      <c r="J569" s="33"/>
    </row>
    <row r="570" spans="1:10" x14ac:dyDescent="0.2">
      <c r="A570" s="28" t="s">
        <v>679</v>
      </c>
      <c r="B570" s="29">
        <v>1800</v>
      </c>
      <c r="C570" s="29">
        <v>0.24210499999999999</v>
      </c>
      <c r="D570" s="29">
        <v>0.130526</v>
      </c>
      <c r="E570" s="29">
        <v>0.62736800000000004</v>
      </c>
      <c r="F570" s="29" t="s">
        <v>390</v>
      </c>
      <c r="G570" s="29">
        <v>2</v>
      </c>
      <c r="H570" s="29" t="s">
        <v>706</v>
      </c>
      <c r="I570" s="29">
        <v>-217746.05118823759</v>
      </c>
      <c r="J570" s="30"/>
    </row>
    <row r="571" spans="1:10" x14ac:dyDescent="0.2">
      <c r="A571" s="31" t="s">
        <v>679</v>
      </c>
      <c r="B571" s="32">
        <v>1800</v>
      </c>
      <c r="C571" s="32">
        <v>0.24210499999999999</v>
      </c>
      <c r="D571" s="32">
        <v>9.4211000000000003E-2</v>
      </c>
      <c r="E571" s="32">
        <v>0.66368400000000005</v>
      </c>
      <c r="F571" s="32" t="s">
        <v>390</v>
      </c>
      <c r="G571" s="32">
        <v>2</v>
      </c>
      <c r="H571" s="32" t="s">
        <v>706</v>
      </c>
      <c r="I571" s="32">
        <v>-211275.89143240501</v>
      </c>
      <c r="J571" s="33"/>
    </row>
    <row r="572" spans="1:10" x14ac:dyDescent="0.2">
      <c r="A572" s="28" t="s">
        <v>679</v>
      </c>
      <c r="B572" s="29">
        <v>1800</v>
      </c>
      <c r="C572" s="29">
        <v>0.24210499999999999</v>
      </c>
      <c r="D572" s="29">
        <v>5.7895000000000002E-2</v>
      </c>
      <c r="E572" s="29">
        <v>0.7</v>
      </c>
      <c r="F572" s="29" t="s">
        <v>390</v>
      </c>
      <c r="G572" s="29">
        <v>2</v>
      </c>
      <c r="H572" s="29" t="s">
        <v>706</v>
      </c>
      <c r="I572" s="29">
        <v>-204675.75789490889</v>
      </c>
      <c r="J572" s="30"/>
    </row>
    <row r="573" spans="1:10" x14ac:dyDescent="0.2">
      <c r="A573" s="31" t="s">
        <v>679</v>
      </c>
      <c r="B573" s="32">
        <v>1800</v>
      </c>
      <c r="C573" s="32">
        <v>0.26789499999999999</v>
      </c>
      <c r="D573" s="32">
        <v>0.722105</v>
      </c>
      <c r="E573" s="32">
        <v>0.01</v>
      </c>
      <c r="F573" s="32" t="s">
        <v>680</v>
      </c>
      <c r="G573" s="32">
        <v>2</v>
      </c>
      <c r="H573" s="32" t="s">
        <v>555</v>
      </c>
      <c r="I573" s="32">
        <v>-129768.5586576241</v>
      </c>
      <c r="J573" s="33"/>
    </row>
    <row r="574" spans="1:10" x14ac:dyDescent="0.2">
      <c r="A574" s="28" t="s">
        <v>679</v>
      </c>
      <c r="B574" s="29">
        <v>1800</v>
      </c>
      <c r="C574" s="29">
        <v>0.26789499999999999</v>
      </c>
      <c r="D574" s="29">
        <v>0.68578899999999998</v>
      </c>
      <c r="E574" s="29">
        <v>4.6316000000000003E-2</v>
      </c>
      <c r="F574" s="29" t="s">
        <v>680</v>
      </c>
      <c r="G574" s="29">
        <v>2</v>
      </c>
      <c r="H574" s="29" t="s">
        <v>555</v>
      </c>
      <c r="I574" s="29">
        <v>-141861.90195064389</v>
      </c>
      <c r="J574" s="30"/>
    </row>
    <row r="575" spans="1:10" x14ac:dyDescent="0.2">
      <c r="A575" s="31" t="s">
        <v>679</v>
      </c>
      <c r="B575" s="32">
        <v>1800</v>
      </c>
      <c r="C575" s="32">
        <v>0.26789499999999999</v>
      </c>
      <c r="D575" s="32">
        <v>0.649474</v>
      </c>
      <c r="E575" s="32">
        <v>8.2631999999999997E-2</v>
      </c>
      <c r="F575" s="32" t="s">
        <v>680</v>
      </c>
      <c r="G575" s="32">
        <v>2</v>
      </c>
      <c r="H575" s="32" t="s">
        <v>555</v>
      </c>
      <c r="I575" s="32">
        <v>-153923.16178504139</v>
      </c>
      <c r="J575" s="33"/>
    </row>
    <row r="576" spans="1:10" x14ac:dyDescent="0.2">
      <c r="A576" s="28" t="s">
        <v>679</v>
      </c>
      <c r="B576" s="29">
        <v>1800</v>
      </c>
      <c r="C576" s="29">
        <v>0.26789499999999999</v>
      </c>
      <c r="D576" s="29">
        <v>0.61315799999999998</v>
      </c>
      <c r="E576" s="29">
        <v>0.118947</v>
      </c>
      <c r="F576" s="29" t="s">
        <v>680</v>
      </c>
      <c r="G576" s="29">
        <v>2</v>
      </c>
      <c r="H576" s="29" t="s">
        <v>555</v>
      </c>
      <c r="I576" s="29">
        <v>-165943.04842457941</v>
      </c>
      <c r="J576" s="30"/>
    </row>
    <row r="577" spans="1:10" x14ac:dyDescent="0.2">
      <c r="A577" s="31" t="s">
        <v>679</v>
      </c>
      <c r="B577" s="32">
        <v>1800</v>
      </c>
      <c r="C577" s="32">
        <v>0.26789499999999999</v>
      </c>
      <c r="D577" s="32">
        <v>0.57684199999999997</v>
      </c>
      <c r="E577" s="32">
        <v>0.15526300000000001</v>
      </c>
      <c r="F577" s="32" t="s">
        <v>680</v>
      </c>
      <c r="G577" s="32">
        <v>2</v>
      </c>
      <c r="H577" s="32" t="s">
        <v>555</v>
      </c>
      <c r="I577" s="32">
        <v>-177907.54807679271</v>
      </c>
      <c r="J577" s="33"/>
    </row>
    <row r="578" spans="1:10" x14ac:dyDescent="0.2">
      <c r="A578" s="28" t="s">
        <v>679</v>
      </c>
      <c r="B578" s="29">
        <v>1800</v>
      </c>
      <c r="C578" s="29">
        <v>0.26789499999999999</v>
      </c>
      <c r="D578" s="29">
        <v>0.54052599999999995</v>
      </c>
      <c r="E578" s="29">
        <v>0.191579</v>
      </c>
      <c r="F578" s="29" t="s">
        <v>680</v>
      </c>
      <c r="G578" s="29">
        <v>2</v>
      </c>
      <c r="H578" s="29" t="s">
        <v>555</v>
      </c>
      <c r="I578" s="29">
        <v>-189794.36101982091</v>
      </c>
      <c r="J578" s="30"/>
    </row>
    <row r="579" spans="1:10" x14ac:dyDescent="0.2">
      <c r="A579" s="31" t="s">
        <v>679</v>
      </c>
      <c r="B579" s="32">
        <v>1800</v>
      </c>
      <c r="C579" s="32">
        <v>0.26789499999999999</v>
      </c>
      <c r="D579" s="32">
        <v>0.50421099999999996</v>
      </c>
      <c r="E579" s="32">
        <v>0.22789499999999999</v>
      </c>
      <c r="F579" s="32" t="s">
        <v>680</v>
      </c>
      <c r="G579" s="32">
        <v>2</v>
      </c>
      <c r="H579" s="32" t="s">
        <v>555</v>
      </c>
      <c r="I579" s="32">
        <v>-201565.58185948129</v>
      </c>
      <c r="J579" s="33"/>
    </row>
    <row r="580" spans="1:10" x14ac:dyDescent="0.2">
      <c r="A580" s="28" t="s">
        <v>679</v>
      </c>
      <c r="B580" s="29">
        <v>1800</v>
      </c>
      <c r="C580" s="29">
        <v>0.26789499999999999</v>
      </c>
      <c r="D580" s="29">
        <v>0.46789500000000001</v>
      </c>
      <c r="E580" s="29">
        <v>0.26421099999999997</v>
      </c>
      <c r="F580" s="29" t="s">
        <v>680</v>
      </c>
      <c r="G580" s="29">
        <v>2</v>
      </c>
      <c r="H580" s="29" t="s">
        <v>555</v>
      </c>
      <c r="I580" s="29">
        <v>-213151.0827769053</v>
      </c>
      <c r="J580" s="30"/>
    </row>
    <row r="581" spans="1:10" x14ac:dyDescent="0.2">
      <c r="A581" s="31" t="s">
        <v>679</v>
      </c>
      <c r="B581" s="32">
        <v>1800</v>
      </c>
      <c r="C581" s="32">
        <v>0.26789499999999999</v>
      </c>
      <c r="D581" s="32">
        <v>0.43157899999999999</v>
      </c>
      <c r="E581" s="32">
        <v>0.30052600000000002</v>
      </c>
      <c r="F581" s="32" t="s">
        <v>680</v>
      </c>
      <c r="G581" s="32">
        <v>2</v>
      </c>
      <c r="H581" s="32" t="s">
        <v>555</v>
      </c>
      <c r="I581" s="32">
        <v>-224405.05245709239</v>
      </c>
      <c r="J581" s="33"/>
    </row>
    <row r="582" spans="1:10" x14ac:dyDescent="0.2">
      <c r="A582" s="28" t="s">
        <v>679</v>
      </c>
      <c r="B582" s="29">
        <v>1800</v>
      </c>
      <c r="C582" s="29">
        <v>0.26789499999999999</v>
      </c>
      <c r="D582" s="29">
        <v>0.39526299999999998</v>
      </c>
      <c r="E582" s="29">
        <v>0.33684199999999997</v>
      </c>
      <c r="F582" s="29" t="s">
        <v>680</v>
      </c>
      <c r="G582" s="29">
        <v>2</v>
      </c>
      <c r="H582" s="29" t="s">
        <v>555</v>
      </c>
      <c r="I582" s="29">
        <v>-234960.25759113379</v>
      </c>
      <c r="J582" s="30"/>
    </row>
    <row r="583" spans="1:10" x14ac:dyDescent="0.2">
      <c r="A583" s="31" t="s">
        <v>679</v>
      </c>
      <c r="B583" s="32">
        <v>1800</v>
      </c>
      <c r="C583" s="32">
        <v>0.26789499999999999</v>
      </c>
      <c r="D583" s="32">
        <v>0.35894700000000002</v>
      </c>
      <c r="E583" s="32">
        <v>0.37315799999999999</v>
      </c>
      <c r="F583" s="32" t="s">
        <v>711</v>
      </c>
      <c r="G583" s="32">
        <v>3</v>
      </c>
      <c r="H583" s="32" t="s">
        <v>555</v>
      </c>
      <c r="I583" s="32">
        <v>-242137.04462480091</v>
      </c>
      <c r="J583" s="33"/>
    </row>
    <row r="584" spans="1:10" x14ac:dyDescent="0.2">
      <c r="A584" s="28" t="s">
        <v>679</v>
      </c>
      <c r="B584" s="29">
        <v>1800</v>
      </c>
      <c r="C584" s="29">
        <v>0.26789499999999999</v>
      </c>
      <c r="D584" s="29">
        <v>0.32263199999999997</v>
      </c>
      <c r="E584" s="29">
        <v>0.409474</v>
      </c>
      <c r="F584" s="29" t="s">
        <v>682</v>
      </c>
      <c r="G584" s="29">
        <v>2</v>
      </c>
      <c r="H584" s="29" t="s">
        <v>576</v>
      </c>
      <c r="I584" s="29">
        <v>-242063.92785152461</v>
      </c>
      <c r="J584" s="30"/>
    </row>
    <row r="585" spans="1:10" x14ac:dyDescent="0.2">
      <c r="A585" s="31" t="s">
        <v>679</v>
      </c>
      <c r="B585" s="32">
        <v>1800</v>
      </c>
      <c r="C585" s="32">
        <v>0.26789499999999999</v>
      </c>
      <c r="D585" s="32">
        <v>0.28631600000000001</v>
      </c>
      <c r="E585" s="32">
        <v>0.44578899999999999</v>
      </c>
      <c r="F585" s="32" t="s">
        <v>682</v>
      </c>
      <c r="G585" s="32">
        <v>2</v>
      </c>
      <c r="H585" s="32" t="s">
        <v>576</v>
      </c>
      <c r="I585" s="32">
        <v>-241193.48292006031</v>
      </c>
      <c r="J585" s="33"/>
    </row>
    <row r="586" spans="1:10" x14ac:dyDescent="0.2">
      <c r="A586" s="28" t="s">
        <v>679</v>
      </c>
      <c r="B586" s="29">
        <v>1800</v>
      </c>
      <c r="C586" s="29">
        <v>0.26789499999999999</v>
      </c>
      <c r="D586" s="29">
        <v>0.25</v>
      </c>
      <c r="E586" s="29">
        <v>0.48210500000000001</v>
      </c>
      <c r="F586" s="29" t="s">
        <v>390</v>
      </c>
      <c r="G586" s="29">
        <v>2</v>
      </c>
      <c r="H586" s="29" t="s">
        <v>706</v>
      </c>
      <c r="I586" s="29">
        <v>-236752.68084726389</v>
      </c>
      <c r="J586" s="30"/>
    </row>
    <row r="587" spans="1:10" x14ac:dyDescent="0.2">
      <c r="A587" s="31" t="s">
        <v>679</v>
      </c>
      <c r="B587" s="32">
        <v>1800</v>
      </c>
      <c r="C587" s="32">
        <v>0.26789499999999999</v>
      </c>
      <c r="D587" s="32">
        <v>0.21368400000000001</v>
      </c>
      <c r="E587" s="32">
        <v>0.51842100000000002</v>
      </c>
      <c r="F587" s="32" t="s">
        <v>390</v>
      </c>
      <c r="G587" s="32">
        <v>2</v>
      </c>
      <c r="H587" s="32" t="s">
        <v>706</v>
      </c>
      <c r="I587" s="32">
        <v>-230455.61681337381</v>
      </c>
      <c r="J587" s="33"/>
    </row>
    <row r="588" spans="1:10" x14ac:dyDescent="0.2">
      <c r="A588" s="28" t="s">
        <v>679</v>
      </c>
      <c r="B588" s="29">
        <v>1800</v>
      </c>
      <c r="C588" s="29">
        <v>0.26789499999999999</v>
      </c>
      <c r="D588" s="29">
        <v>0.177368</v>
      </c>
      <c r="E588" s="29">
        <v>0.55473700000000004</v>
      </c>
      <c r="F588" s="29" t="s">
        <v>390</v>
      </c>
      <c r="G588" s="29">
        <v>2</v>
      </c>
      <c r="H588" s="29" t="s">
        <v>706</v>
      </c>
      <c r="I588" s="29">
        <v>-224115.46890030659</v>
      </c>
      <c r="J588" s="30"/>
    </row>
    <row r="589" spans="1:10" x14ac:dyDescent="0.2">
      <c r="A589" s="31" t="s">
        <v>679</v>
      </c>
      <c r="B589" s="32">
        <v>1800</v>
      </c>
      <c r="C589" s="32">
        <v>0.26789499999999999</v>
      </c>
      <c r="D589" s="32">
        <v>0.14105300000000001</v>
      </c>
      <c r="E589" s="32">
        <v>0.59105300000000005</v>
      </c>
      <c r="F589" s="32" t="s">
        <v>390</v>
      </c>
      <c r="G589" s="32">
        <v>2</v>
      </c>
      <c r="H589" s="32" t="s">
        <v>706</v>
      </c>
      <c r="I589" s="32">
        <v>-217719.20600239339</v>
      </c>
      <c r="J589" s="33"/>
    </row>
    <row r="590" spans="1:10" x14ac:dyDescent="0.2">
      <c r="A590" s="28" t="s">
        <v>679</v>
      </c>
      <c r="B590" s="29">
        <v>1800</v>
      </c>
      <c r="C590" s="29">
        <v>0.26789499999999999</v>
      </c>
      <c r="D590" s="29">
        <v>0.104737</v>
      </c>
      <c r="E590" s="29">
        <v>0.62736800000000004</v>
      </c>
      <c r="F590" s="29" t="s">
        <v>390</v>
      </c>
      <c r="G590" s="29">
        <v>2</v>
      </c>
      <c r="H590" s="29" t="s">
        <v>706</v>
      </c>
      <c r="I590" s="29">
        <v>-211245.7340695321</v>
      </c>
      <c r="J590" s="30"/>
    </row>
    <row r="591" spans="1:10" x14ac:dyDescent="0.2">
      <c r="A591" s="31" t="s">
        <v>679</v>
      </c>
      <c r="B591" s="32">
        <v>1800</v>
      </c>
      <c r="C591" s="32">
        <v>0.26789499999999999</v>
      </c>
      <c r="D591" s="32">
        <v>6.8420999999999996E-2</v>
      </c>
      <c r="E591" s="32">
        <v>0.66368400000000005</v>
      </c>
      <c r="F591" s="32" t="s">
        <v>390</v>
      </c>
      <c r="G591" s="32">
        <v>2</v>
      </c>
      <c r="H591" s="32" t="s">
        <v>706</v>
      </c>
      <c r="I591" s="32">
        <v>-204656.34636015131</v>
      </c>
      <c r="J591" s="33"/>
    </row>
    <row r="592" spans="1:10" x14ac:dyDescent="0.2">
      <c r="A592" s="28" t="s">
        <v>679</v>
      </c>
      <c r="B592" s="29">
        <v>1800</v>
      </c>
      <c r="C592" s="29">
        <v>0.26789499999999999</v>
      </c>
      <c r="D592" s="29">
        <v>3.2105000000000002E-2</v>
      </c>
      <c r="E592" s="29">
        <v>0.7</v>
      </c>
      <c r="F592" s="29" t="s">
        <v>390</v>
      </c>
      <c r="G592" s="29">
        <v>2</v>
      </c>
      <c r="H592" s="29" t="s">
        <v>706</v>
      </c>
      <c r="I592" s="29">
        <v>-197861.53170654961</v>
      </c>
      <c r="J592" s="30"/>
    </row>
    <row r="593" spans="1:10" x14ac:dyDescent="0.2">
      <c r="A593" s="31" t="s">
        <v>679</v>
      </c>
      <c r="B593" s="32">
        <v>1800</v>
      </c>
      <c r="C593" s="32">
        <v>0.293684</v>
      </c>
      <c r="D593" s="32">
        <v>0.69631600000000005</v>
      </c>
      <c r="E593" s="32">
        <v>0.01</v>
      </c>
      <c r="F593" s="32" t="s">
        <v>680</v>
      </c>
      <c r="G593" s="32">
        <v>2</v>
      </c>
      <c r="H593" s="32" t="s">
        <v>555</v>
      </c>
      <c r="I593" s="32">
        <v>-130052.72059144281</v>
      </c>
      <c r="J593" s="33"/>
    </row>
    <row r="594" spans="1:10" x14ac:dyDescent="0.2">
      <c r="A594" s="28" t="s">
        <v>679</v>
      </c>
      <c r="B594" s="29">
        <v>1800</v>
      </c>
      <c r="C594" s="29">
        <v>0.293684</v>
      </c>
      <c r="D594" s="29">
        <v>0.66</v>
      </c>
      <c r="E594" s="29">
        <v>4.6316000000000003E-2</v>
      </c>
      <c r="F594" s="29" t="s">
        <v>680</v>
      </c>
      <c r="G594" s="29">
        <v>2</v>
      </c>
      <c r="H594" s="29" t="s">
        <v>555</v>
      </c>
      <c r="I594" s="29">
        <v>-142108.855309632</v>
      </c>
      <c r="J594" s="30"/>
    </row>
    <row r="595" spans="1:10" x14ac:dyDescent="0.2">
      <c r="A595" s="31" t="s">
        <v>679</v>
      </c>
      <c r="B595" s="32">
        <v>1800</v>
      </c>
      <c r="C595" s="32">
        <v>0.293684</v>
      </c>
      <c r="D595" s="32">
        <v>0.62368400000000002</v>
      </c>
      <c r="E595" s="32">
        <v>8.2631999999999997E-2</v>
      </c>
      <c r="F595" s="32" t="s">
        <v>680</v>
      </c>
      <c r="G595" s="32">
        <v>2</v>
      </c>
      <c r="H595" s="32" t="s">
        <v>555</v>
      </c>
      <c r="I595" s="32">
        <v>-154126.29412232331</v>
      </c>
      <c r="J595" s="33"/>
    </row>
    <row r="596" spans="1:10" x14ac:dyDescent="0.2">
      <c r="A596" s="28" t="s">
        <v>679</v>
      </c>
      <c r="B596" s="29">
        <v>1800</v>
      </c>
      <c r="C596" s="29">
        <v>0.293684</v>
      </c>
      <c r="D596" s="29">
        <v>0.587368</v>
      </c>
      <c r="E596" s="29">
        <v>0.118947</v>
      </c>
      <c r="F596" s="29" t="s">
        <v>680</v>
      </c>
      <c r="G596" s="29">
        <v>2</v>
      </c>
      <c r="H596" s="29" t="s">
        <v>555</v>
      </c>
      <c r="I596" s="29">
        <v>-166093.16194683179</v>
      </c>
      <c r="J596" s="30"/>
    </row>
    <row r="597" spans="1:10" x14ac:dyDescent="0.2">
      <c r="A597" s="31" t="s">
        <v>679</v>
      </c>
      <c r="B597" s="32">
        <v>1800</v>
      </c>
      <c r="C597" s="32">
        <v>0.293684</v>
      </c>
      <c r="D597" s="32">
        <v>0.55105300000000002</v>
      </c>
      <c r="E597" s="32">
        <v>0.15526300000000001</v>
      </c>
      <c r="F597" s="32" t="s">
        <v>680</v>
      </c>
      <c r="G597" s="32">
        <v>2</v>
      </c>
      <c r="H597" s="32" t="s">
        <v>555</v>
      </c>
      <c r="I597" s="32">
        <v>-177991.33267153989</v>
      </c>
      <c r="J597" s="33"/>
    </row>
    <row r="598" spans="1:10" x14ac:dyDescent="0.2">
      <c r="A598" s="28" t="s">
        <v>679</v>
      </c>
      <c r="B598" s="29">
        <v>1800</v>
      </c>
      <c r="C598" s="29">
        <v>0.293684</v>
      </c>
      <c r="D598" s="29">
        <v>0.514737</v>
      </c>
      <c r="E598" s="29">
        <v>0.191579</v>
      </c>
      <c r="F598" s="29" t="s">
        <v>680</v>
      </c>
      <c r="G598" s="29">
        <v>2</v>
      </c>
      <c r="H598" s="29" t="s">
        <v>555</v>
      </c>
      <c r="I598" s="29">
        <v>-189791.60541803369</v>
      </c>
      <c r="J598" s="30"/>
    </row>
    <row r="599" spans="1:10" x14ac:dyDescent="0.2">
      <c r="A599" s="31" t="s">
        <v>679</v>
      </c>
      <c r="B599" s="32">
        <v>1800</v>
      </c>
      <c r="C599" s="32">
        <v>0.293684</v>
      </c>
      <c r="D599" s="32">
        <v>0.47842099999999999</v>
      </c>
      <c r="E599" s="32">
        <v>0.22789499999999999</v>
      </c>
      <c r="F599" s="32" t="s">
        <v>680</v>
      </c>
      <c r="G599" s="32">
        <v>2</v>
      </c>
      <c r="H599" s="32" t="s">
        <v>555</v>
      </c>
      <c r="I599" s="32">
        <v>-201443.66607428971</v>
      </c>
      <c r="J599" s="33"/>
    </row>
    <row r="600" spans="1:10" x14ac:dyDescent="0.2">
      <c r="A600" s="28" t="s">
        <v>679</v>
      </c>
      <c r="B600" s="29">
        <v>1800</v>
      </c>
      <c r="C600" s="29">
        <v>0.293684</v>
      </c>
      <c r="D600" s="29">
        <v>0.44210500000000003</v>
      </c>
      <c r="E600" s="29">
        <v>0.26421099999999997</v>
      </c>
      <c r="F600" s="29" t="s">
        <v>680</v>
      </c>
      <c r="G600" s="29">
        <v>2</v>
      </c>
      <c r="H600" s="29" t="s">
        <v>555</v>
      </c>
      <c r="I600" s="29">
        <v>-212852.83224787869</v>
      </c>
      <c r="J600" s="30"/>
    </row>
    <row r="601" spans="1:10" x14ac:dyDescent="0.2">
      <c r="A601" s="31" t="s">
        <v>679</v>
      </c>
      <c r="B601" s="32">
        <v>1800</v>
      </c>
      <c r="C601" s="32">
        <v>0.293684</v>
      </c>
      <c r="D601" s="32">
        <v>0.40578900000000001</v>
      </c>
      <c r="E601" s="32">
        <v>0.30052600000000002</v>
      </c>
      <c r="F601" s="32" t="s">
        <v>680</v>
      </c>
      <c r="G601" s="32">
        <v>2</v>
      </c>
      <c r="H601" s="32" t="s">
        <v>555</v>
      </c>
      <c r="I601" s="32">
        <v>-223816.60785040719</v>
      </c>
      <c r="J601" s="33"/>
    </row>
    <row r="602" spans="1:10" x14ac:dyDescent="0.2">
      <c r="A602" s="28" t="s">
        <v>679</v>
      </c>
      <c r="B602" s="29">
        <v>1800</v>
      </c>
      <c r="C602" s="29">
        <v>0.293684</v>
      </c>
      <c r="D602" s="29">
        <v>0.36947400000000002</v>
      </c>
      <c r="E602" s="29">
        <v>0.33684199999999997</v>
      </c>
      <c r="F602" s="29" t="s">
        <v>680</v>
      </c>
      <c r="G602" s="29">
        <v>2</v>
      </c>
      <c r="H602" s="29" t="s">
        <v>555</v>
      </c>
      <c r="I602" s="29">
        <v>-233779.28919904481</v>
      </c>
      <c r="J602" s="30"/>
    </row>
    <row r="603" spans="1:10" x14ac:dyDescent="0.2">
      <c r="A603" s="31" t="s">
        <v>679</v>
      </c>
      <c r="B603" s="32">
        <v>1800</v>
      </c>
      <c r="C603" s="32">
        <v>0.293684</v>
      </c>
      <c r="D603" s="32">
        <v>0.33315800000000001</v>
      </c>
      <c r="E603" s="32">
        <v>0.37315799999999999</v>
      </c>
      <c r="F603" s="32" t="s">
        <v>711</v>
      </c>
      <c r="G603" s="32">
        <v>3</v>
      </c>
      <c r="H603" s="32" t="s">
        <v>555</v>
      </c>
      <c r="I603" s="32">
        <v>-237476.55056578989</v>
      </c>
      <c r="J603" s="33"/>
    </row>
    <row r="604" spans="1:10" x14ac:dyDescent="0.2">
      <c r="A604" s="28" t="s">
        <v>679</v>
      </c>
      <c r="B604" s="29">
        <v>1800</v>
      </c>
      <c r="C604" s="29">
        <v>0.293684</v>
      </c>
      <c r="D604" s="29">
        <v>0.29684199999999999</v>
      </c>
      <c r="E604" s="29">
        <v>0.409474</v>
      </c>
      <c r="F604" s="29" t="s">
        <v>682</v>
      </c>
      <c r="G604" s="29">
        <v>2</v>
      </c>
      <c r="H604" s="29" t="s">
        <v>576</v>
      </c>
      <c r="I604" s="29">
        <v>-237246.92758635059</v>
      </c>
      <c r="J604" s="30"/>
    </row>
    <row r="605" spans="1:10" x14ac:dyDescent="0.2">
      <c r="A605" s="31" t="s">
        <v>679</v>
      </c>
      <c r="B605" s="32">
        <v>1800</v>
      </c>
      <c r="C605" s="32">
        <v>0.293684</v>
      </c>
      <c r="D605" s="32">
        <v>0.26052599999999998</v>
      </c>
      <c r="E605" s="32">
        <v>0.44578899999999999</v>
      </c>
      <c r="F605" s="32" t="s">
        <v>586</v>
      </c>
      <c r="G605" s="32">
        <v>1</v>
      </c>
      <c r="H605" s="32" t="s">
        <v>586</v>
      </c>
      <c r="I605" s="32">
        <v>-235776.82242069379</v>
      </c>
      <c r="J605" s="33"/>
    </row>
    <row r="606" spans="1:10" x14ac:dyDescent="0.2">
      <c r="A606" s="28" t="s">
        <v>679</v>
      </c>
      <c r="B606" s="29">
        <v>1800</v>
      </c>
      <c r="C606" s="29">
        <v>0.293684</v>
      </c>
      <c r="D606" s="29">
        <v>0.22421099999999999</v>
      </c>
      <c r="E606" s="29">
        <v>0.48210500000000001</v>
      </c>
      <c r="F606" s="29" t="s">
        <v>390</v>
      </c>
      <c r="G606" s="29">
        <v>2</v>
      </c>
      <c r="H606" s="29" t="s">
        <v>706</v>
      </c>
      <c r="I606" s="29">
        <v>-230446.38520402581</v>
      </c>
      <c r="J606" s="30"/>
    </row>
    <row r="607" spans="1:10" x14ac:dyDescent="0.2">
      <c r="A607" s="31" t="s">
        <v>679</v>
      </c>
      <c r="B607" s="32">
        <v>1800</v>
      </c>
      <c r="C607" s="32">
        <v>0.293684</v>
      </c>
      <c r="D607" s="32">
        <v>0.18789500000000001</v>
      </c>
      <c r="E607" s="32">
        <v>0.51842100000000002</v>
      </c>
      <c r="F607" s="32" t="s">
        <v>390</v>
      </c>
      <c r="G607" s="32">
        <v>2</v>
      </c>
      <c r="H607" s="32" t="s">
        <v>706</v>
      </c>
      <c r="I607" s="32">
        <v>-224095.90382388281</v>
      </c>
      <c r="J607" s="33"/>
    </row>
    <row r="608" spans="1:10" x14ac:dyDescent="0.2">
      <c r="A608" s="28" t="s">
        <v>679</v>
      </c>
      <c r="B608" s="29">
        <v>1800</v>
      </c>
      <c r="C608" s="29">
        <v>0.293684</v>
      </c>
      <c r="D608" s="29">
        <v>0.15157899999999999</v>
      </c>
      <c r="E608" s="29">
        <v>0.55473700000000004</v>
      </c>
      <c r="F608" s="29" t="s">
        <v>390</v>
      </c>
      <c r="G608" s="29">
        <v>2</v>
      </c>
      <c r="H608" s="29" t="s">
        <v>706</v>
      </c>
      <c r="I608" s="29">
        <v>-217691.81969285911</v>
      </c>
      <c r="J608" s="30"/>
    </row>
    <row r="609" spans="1:10" x14ac:dyDescent="0.2">
      <c r="A609" s="31" t="s">
        <v>679</v>
      </c>
      <c r="B609" s="32">
        <v>1800</v>
      </c>
      <c r="C609" s="32">
        <v>0.293684</v>
      </c>
      <c r="D609" s="32">
        <v>0.115263</v>
      </c>
      <c r="E609" s="32">
        <v>0.59105300000000005</v>
      </c>
      <c r="F609" s="32" t="s">
        <v>390</v>
      </c>
      <c r="G609" s="32">
        <v>2</v>
      </c>
      <c r="H609" s="32" t="s">
        <v>706</v>
      </c>
      <c r="I609" s="32">
        <v>-211215.55987645939</v>
      </c>
      <c r="J609" s="33"/>
    </row>
    <row r="610" spans="1:10" x14ac:dyDescent="0.2">
      <c r="A610" s="28" t="s">
        <v>679</v>
      </c>
      <c r="B610" s="29">
        <v>1800</v>
      </c>
      <c r="C610" s="29">
        <v>0.293684</v>
      </c>
      <c r="D610" s="29">
        <v>7.8947000000000003E-2</v>
      </c>
      <c r="E610" s="29">
        <v>0.62736800000000004</v>
      </c>
      <c r="F610" s="29" t="s">
        <v>390</v>
      </c>
      <c r="G610" s="29">
        <v>2</v>
      </c>
      <c r="H610" s="29" t="s">
        <v>706</v>
      </c>
      <c r="I610" s="29">
        <v>-204634.63777507731</v>
      </c>
      <c r="J610" s="30"/>
    </row>
    <row r="611" spans="1:10" x14ac:dyDescent="0.2">
      <c r="A611" s="31" t="s">
        <v>679</v>
      </c>
      <c r="B611" s="32">
        <v>1800</v>
      </c>
      <c r="C611" s="32">
        <v>0.293684</v>
      </c>
      <c r="D611" s="32">
        <v>4.2632000000000003E-2</v>
      </c>
      <c r="E611" s="32">
        <v>0.66368400000000005</v>
      </c>
      <c r="F611" s="32" t="s">
        <v>390</v>
      </c>
      <c r="G611" s="32">
        <v>2</v>
      </c>
      <c r="H611" s="32" t="s">
        <v>706</v>
      </c>
      <c r="I611" s="32">
        <v>-197880.6619611409</v>
      </c>
      <c r="J611" s="33"/>
    </row>
    <row r="612" spans="1:10" x14ac:dyDescent="0.2">
      <c r="A612" s="28" t="s">
        <v>679</v>
      </c>
      <c r="B612" s="29">
        <v>1800</v>
      </c>
      <c r="C612" s="29">
        <v>0.31947399999999998</v>
      </c>
      <c r="D612" s="29">
        <v>0.67052599999999996</v>
      </c>
      <c r="E612" s="29">
        <v>0.01</v>
      </c>
      <c r="F612" s="29" t="s">
        <v>680</v>
      </c>
      <c r="G612" s="29">
        <v>2</v>
      </c>
      <c r="H612" s="29" t="s">
        <v>555</v>
      </c>
      <c r="I612" s="29">
        <v>-130294.1835495416</v>
      </c>
      <c r="J612" s="30"/>
    </row>
    <row r="613" spans="1:10" x14ac:dyDescent="0.2">
      <c r="A613" s="31" t="s">
        <v>679</v>
      </c>
      <c r="B613" s="32">
        <v>1800</v>
      </c>
      <c r="C613" s="32">
        <v>0.31947399999999998</v>
      </c>
      <c r="D613" s="32">
        <v>0.63421099999999997</v>
      </c>
      <c r="E613" s="32">
        <v>4.6316000000000003E-2</v>
      </c>
      <c r="F613" s="32" t="s">
        <v>680</v>
      </c>
      <c r="G613" s="32">
        <v>2</v>
      </c>
      <c r="H613" s="32" t="s">
        <v>555</v>
      </c>
      <c r="I613" s="32">
        <v>-142309.5353464745</v>
      </c>
      <c r="J613" s="33"/>
    </row>
    <row r="614" spans="1:10" x14ac:dyDescent="0.2">
      <c r="A614" s="28" t="s">
        <v>679</v>
      </c>
      <c r="B614" s="29">
        <v>1800</v>
      </c>
      <c r="C614" s="29">
        <v>0.31947399999999998</v>
      </c>
      <c r="D614" s="29">
        <v>0.59789499999999995</v>
      </c>
      <c r="E614" s="29">
        <v>8.2631999999999997E-2</v>
      </c>
      <c r="F614" s="29" t="s">
        <v>680</v>
      </c>
      <c r="G614" s="29">
        <v>2</v>
      </c>
      <c r="H614" s="29" t="s">
        <v>555</v>
      </c>
      <c r="I614" s="29">
        <v>-154278.35508726639</v>
      </c>
      <c r="J614" s="30"/>
    </row>
    <row r="615" spans="1:10" x14ac:dyDescent="0.2">
      <c r="A615" s="31" t="s">
        <v>679</v>
      </c>
      <c r="B615" s="32">
        <v>1800</v>
      </c>
      <c r="C615" s="32">
        <v>0.31947399999999998</v>
      </c>
      <c r="D615" s="32">
        <v>0.56157900000000005</v>
      </c>
      <c r="E615" s="32">
        <v>0.118947</v>
      </c>
      <c r="F615" s="32" t="s">
        <v>680</v>
      </c>
      <c r="G615" s="32">
        <v>2</v>
      </c>
      <c r="H615" s="32" t="s">
        <v>555</v>
      </c>
      <c r="I615" s="32">
        <v>-166185.6133910616</v>
      </c>
      <c r="J615" s="33"/>
    </row>
    <row r="616" spans="1:10" x14ac:dyDescent="0.2">
      <c r="A616" s="28" t="s">
        <v>679</v>
      </c>
      <c r="B616" s="29">
        <v>1800</v>
      </c>
      <c r="C616" s="29">
        <v>0.31947399999999998</v>
      </c>
      <c r="D616" s="29">
        <v>0.52526300000000004</v>
      </c>
      <c r="E616" s="29">
        <v>0.15526300000000001</v>
      </c>
      <c r="F616" s="29" t="s">
        <v>680</v>
      </c>
      <c r="G616" s="29">
        <v>2</v>
      </c>
      <c r="H616" s="29" t="s">
        <v>555</v>
      </c>
      <c r="I616" s="29">
        <v>-178008.13290979061</v>
      </c>
      <c r="J616" s="30"/>
    </row>
    <row r="617" spans="1:10" x14ac:dyDescent="0.2">
      <c r="A617" s="31" t="s">
        <v>679</v>
      </c>
      <c r="B617" s="32">
        <v>1800</v>
      </c>
      <c r="C617" s="32">
        <v>0.31947399999999998</v>
      </c>
      <c r="D617" s="32">
        <v>0.48894700000000002</v>
      </c>
      <c r="E617" s="32">
        <v>0.191579</v>
      </c>
      <c r="F617" s="32" t="s">
        <v>680</v>
      </c>
      <c r="G617" s="32">
        <v>2</v>
      </c>
      <c r="H617" s="32" t="s">
        <v>555</v>
      </c>
      <c r="I617" s="32">
        <v>-189708.15851806081</v>
      </c>
      <c r="J617" s="33"/>
    </row>
    <row r="618" spans="1:10" x14ac:dyDescent="0.2">
      <c r="A618" s="28" t="s">
        <v>679</v>
      </c>
      <c r="B618" s="29">
        <v>1800</v>
      </c>
      <c r="C618" s="29">
        <v>0.31947399999999998</v>
      </c>
      <c r="D618" s="29">
        <v>0.45263199999999998</v>
      </c>
      <c r="E618" s="29">
        <v>0.22789499999999999</v>
      </c>
      <c r="F618" s="29" t="s">
        <v>680</v>
      </c>
      <c r="G618" s="29">
        <v>2</v>
      </c>
      <c r="H618" s="29" t="s">
        <v>555</v>
      </c>
      <c r="I618" s="29">
        <v>-201219.7736028131</v>
      </c>
      <c r="J618" s="30"/>
    </row>
    <row r="619" spans="1:10" x14ac:dyDescent="0.2">
      <c r="A619" s="31" t="s">
        <v>679</v>
      </c>
      <c r="B619" s="32">
        <v>1800</v>
      </c>
      <c r="C619" s="32">
        <v>0.31947399999999998</v>
      </c>
      <c r="D619" s="32">
        <v>0.41631600000000002</v>
      </c>
      <c r="E619" s="32">
        <v>0.26421099999999997</v>
      </c>
      <c r="F619" s="32" t="s">
        <v>680</v>
      </c>
      <c r="G619" s="32">
        <v>2</v>
      </c>
      <c r="H619" s="32" t="s">
        <v>555</v>
      </c>
      <c r="I619" s="32">
        <v>-212416.56683448519</v>
      </c>
      <c r="J619" s="33"/>
    </row>
    <row r="620" spans="1:10" x14ac:dyDescent="0.2">
      <c r="A620" s="28" t="s">
        <v>679</v>
      </c>
      <c r="B620" s="29">
        <v>1800</v>
      </c>
      <c r="C620" s="29">
        <v>0.31947399999999998</v>
      </c>
      <c r="D620" s="29">
        <v>0.38</v>
      </c>
      <c r="E620" s="29">
        <v>0.30052600000000002</v>
      </c>
      <c r="F620" s="29" t="s">
        <v>680</v>
      </c>
      <c r="G620" s="29">
        <v>2</v>
      </c>
      <c r="H620" s="29" t="s">
        <v>555</v>
      </c>
      <c r="I620" s="29">
        <v>-223017.49231664371</v>
      </c>
      <c r="J620" s="30"/>
    </row>
    <row r="621" spans="1:10" x14ac:dyDescent="0.2">
      <c r="A621" s="31" t="s">
        <v>679</v>
      </c>
      <c r="B621" s="32">
        <v>1800</v>
      </c>
      <c r="C621" s="32">
        <v>0.31947399999999998</v>
      </c>
      <c r="D621" s="32">
        <v>0.34368399999999999</v>
      </c>
      <c r="E621" s="32">
        <v>0.33684199999999997</v>
      </c>
      <c r="F621" s="32" t="s">
        <v>680</v>
      </c>
      <c r="G621" s="32">
        <v>2</v>
      </c>
      <c r="H621" s="32" t="s">
        <v>555</v>
      </c>
      <c r="I621" s="32">
        <v>-232079.695364062</v>
      </c>
      <c r="J621" s="33"/>
    </row>
    <row r="622" spans="1:10" x14ac:dyDescent="0.2">
      <c r="A622" s="28" t="s">
        <v>679</v>
      </c>
      <c r="B622" s="29">
        <v>1800</v>
      </c>
      <c r="C622" s="29">
        <v>0.31947399999999998</v>
      </c>
      <c r="D622" s="29">
        <v>0.30736799999999997</v>
      </c>
      <c r="E622" s="29">
        <v>0.37315799999999999</v>
      </c>
      <c r="F622" s="29" t="s">
        <v>711</v>
      </c>
      <c r="G622" s="29">
        <v>3</v>
      </c>
      <c r="H622" s="29" t="s">
        <v>555</v>
      </c>
      <c r="I622" s="29">
        <v>-232816.05650677881</v>
      </c>
      <c r="J622" s="30"/>
    </row>
    <row r="623" spans="1:10" x14ac:dyDescent="0.2">
      <c r="A623" s="31" t="s">
        <v>679</v>
      </c>
      <c r="B623" s="32">
        <v>1800</v>
      </c>
      <c r="C623" s="32">
        <v>0.31947399999999998</v>
      </c>
      <c r="D623" s="32">
        <v>0.27105299999999999</v>
      </c>
      <c r="E623" s="32">
        <v>0.409474</v>
      </c>
      <c r="F623" s="32" t="s">
        <v>682</v>
      </c>
      <c r="G623" s="32">
        <v>2</v>
      </c>
      <c r="H623" s="32" t="s">
        <v>576</v>
      </c>
      <c r="I623" s="32">
        <v>-232196.3622148592</v>
      </c>
      <c r="J623" s="33"/>
    </row>
    <row r="624" spans="1:10" x14ac:dyDescent="0.2">
      <c r="A624" s="28" t="s">
        <v>679</v>
      </c>
      <c r="B624" s="29">
        <v>1800</v>
      </c>
      <c r="C624" s="29">
        <v>0.31947399999999998</v>
      </c>
      <c r="D624" s="29">
        <v>0.234737</v>
      </c>
      <c r="E624" s="29">
        <v>0.44578899999999999</v>
      </c>
      <c r="F624" s="29" t="s">
        <v>586</v>
      </c>
      <c r="G624" s="29">
        <v>1</v>
      </c>
      <c r="H624" s="29" t="s">
        <v>586</v>
      </c>
      <c r="I624" s="29">
        <v>-230006.04201157609</v>
      </c>
      <c r="J624" s="30"/>
    </row>
    <row r="625" spans="1:10" x14ac:dyDescent="0.2">
      <c r="A625" s="31" t="s">
        <v>679</v>
      </c>
      <c r="B625" s="32">
        <v>1800</v>
      </c>
      <c r="C625" s="32">
        <v>0.31947399999999998</v>
      </c>
      <c r="D625" s="32">
        <v>0.19842099999999999</v>
      </c>
      <c r="E625" s="32">
        <v>0.48210500000000001</v>
      </c>
      <c r="F625" s="32" t="s">
        <v>390</v>
      </c>
      <c r="G625" s="32">
        <v>2</v>
      </c>
      <c r="H625" s="32" t="s">
        <v>706</v>
      </c>
      <c r="I625" s="32">
        <v>-224074.89382229341</v>
      </c>
      <c r="J625" s="33"/>
    </row>
    <row r="626" spans="1:10" x14ac:dyDescent="0.2">
      <c r="A626" s="28" t="s">
        <v>679</v>
      </c>
      <c r="B626" s="29">
        <v>1800</v>
      </c>
      <c r="C626" s="29">
        <v>0.31947399999999998</v>
      </c>
      <c r="D626" s="29">
        <v>0.162105</v>
      </c>
      <c r="E626" s="29">
        <v>0.51842100000000002</v>
      </c>
      <c r="F626" s="29" t="s">
        <v>390</v>
      </c>
      <c r="G626" s="29">
        <v>2</v>
      </c>
      <c r="H626" s="29" t="s">
        <v>706</v>
      </c>
      <c r="I626" s="29">
        <v>-217664.0119780149</v>
      </c>
      <c r="J626" s="30"/>
    </row>
    <row r="627" spans="1:10" x14ac:dyDescent="0.2">
      <c r="A627" s="31" t="s">
        <v>679</v>
      </c>
      <c r="B627" s="32">
        <v>1800</v>
      </c>
      <c r="C627" s="32">
        <v>0.31947399999999998</v>
      </c>
      <c r="D627" s="32">
        <v>0.12578900000000001</v>
      </c>
      <c r="E627" s="32">
        <v>0.55473700000000004</v>
      </c>
      <c r="F627" s="32" t="s">
        <v>390</v>
      </c>
      <c r="G627" s="32">
        <v>2</v>
      </c>
      <c r="H627" s="32" t="s">
        <v>706</v>
      </c>
      <c r="I627" s="32">
        <v>-211185.37299406211</v>
      </c>
      <c r="J627" s="33"/>
    </row>
    <row r="628" spans="1:10" x14ac:dyDescent="0.2">
      <c r="A628" s="28" t="s">
        <v>679</v>
      </c>
      <c r="B628" s="29">
        <v>1800</v>
      </c>
      <c r="C628" s="29">
        <v>0.31947399999999998</v>
      </c>
      <c r="D628" s="29">
        <v>8.9473999999999998E-2</v>
      </c>
      <c r="E628" s="29">
        <v>0.59105300000000005</v>
      </c>
      <c r="F628" s="29" t="s">
        <v>390</v>
      </c>
      <c r="G628" s="29">
        <v>2</v>
      </c>
      <c r="H628" s="29" t="s">
        <v>706</v>
      </c>
      <c r="I628" s="29">
        <v>-204611.29675387949</v>
      </c>
      <c r="J628" s="30"/>
    </row>
    <row r="629" spans="1:10" x14ac:dyDescent="0.2">
      <c r="A629" s="31" t="s">
        <v>679</v>
      </c>
      <c r="B629" s="32">
        <v>1800</v>
      </c>
      <c r="C629" s="32">
        <v>0.31947399999999998</v>
      </c>
      <c r="D629" s="32">
        <v>5.3157999999999997E-2</v>
      </c>
      <c r="E629" s="32">
        <v>0.62736800000000004</v>
      </c>
      <c r="F629" s="32" t="s">
        <v>390</v>
      </c>
      <c r="G629" s="32">
        <v>2</v>
      </c>
      <c r="H629" s="32" t="s">
        <v>706</v>
      </c>
      <c r="I629" s="32">
        <v>-197887.62151518211</v>
      </c>
      <c r="J629" s="33"/>
    </row>
    <row r="630" spans="1:10" x14ac:dyDescent="0.2">
      <c r="A630" s="28" t="s">
        <v>679</v>
      </c>
      <c r="B630" s="29">
        <v>1800</v>
      </c>
      <c r="C630" s="29">
        <v>0.31947399999999998</v>
      </c>
      <c r="D630" s="29">
        <v>1.6841999999999999E-2</v>
      </c>
      <c r="E630" s="29">
        <v>0.66368400000000005</v>
      </c>
      <c r="F630" s="29" t="s">
        <v>390</v>
      </c>
      <c r="G630" s="29">
        <v>2</v>
      </c>
      <c r="H630" s="29" t="s">
        <v>706</v>
      </c>
      <c r="I630" s="29">
        <v>-190864.84258899721</v>
      </c>
      <c r="J630" s="30"/>
    </row>
    <row r="631" spans="1:10" x14ac:dyDescent="0.2">
      <c r="A631" s="31" t="s">
        <v>679</v>
      </c>
      <c r="B631" s="32">
        <v>1800</v>
      </c>
      <c r="C631" s="32">
        <v>0.34526299999999999</v>
      </c>
      <c r="D631" s="32">
        <v>0.644737</v>
      </c>
      <c r="E631" s="32">
        <v>0.01</v>
      </c>
      <c r="F631" s="32" t="s">
        <v>680</v>
      </c>
      <c r="G631" s="32">
        <v>2</v>
      </c>
      <c r="H631" s="32" t="s">
        <v>555</v>
      </c>
      <c r="I631" s="32">
        <v>-130492.77309082339</v>
      </c>
      <c r="J631" s="33"/>
    </row>
    <row r="632" spans="1:10" x14ac:dyDescent="0.2">
      <c r="A632" s="28" t="s">
        <v>679</v>
      </c>
      <c r="B632" s="29">
        <v>1800</v>
      </c>
      <c r="C632" s="29">
        <v>0.34526299999999999</v>
      </c>
      <c r="D632" s="29">
        <v>0.60842099999999999</v>
      </c>
      <c r="E632" s="29">
        <v>4.6316000000000003E-2</v>
      </c>
      <c r="F632" s="29" t="s">
        <v>680</v>
      </c>
      <c r="G632" s="29">
        <v>2</v>
      </c>
      <c r="H632" s="29" t="s">
        <v>555</v>
      </c>
      <c r="I632" s="29">
        <v>-142463.22941424011</v>
      </c>
      <c r="J632" s="30"/>
    </row>
    <row r="633" spans="1:10" x14ac:dyDescent="0.2">
      <c r="A633" s="31" t="s">
        <v>679</v>
      </c>
      <c r="B633" s="32">
        <v>1800</v>
      </c>
      <c r="C633" s="32">
        <v>0.34526299999999999</v>
      </c>
      <c r="D633" s="32">
        <v>0.57210499999999997</v>
      </c>
      <c r="E633" s="32">
        <v>8.2631999999999997E-2</v>
      </c>
      <c r="F633" s="32" t="s">
        <v>680</v>
      </c>
      <c r="G633" s="32">
        <v>2</v>
      </c>
      <c r="H633" s="32" t="s">
        <v>555</v>
      </c>
      <c r="I633" s="32">
        <v>-154377.9237858812</v>
      </c>
      <c r="J633" s="33"/>
    </row>
    <row r="634" spans="1:10" x14ac:dyDescent="0.2">
      <c r="A634" s="28" t="s">
        <v>679</v>
      </c>
      <c r="B634" s="29">
        <v>1800</v>
      </c>
      <c r="C634" s="29">
        <v>0.34526299999999999</v>
      </c>
      <c r="D634" s="29">
        <v>0.53578899999999996</v>
      </c>
      <c r="E634" s="29">
        <v>0.118947</v>
      </c>
      <c r="F634" s="29" t="s">
        <v>680</v>
      </c>
      <c r="G634" s="29">
        <v>2</v>
      </c>
      <c r="H634" s="29" t="s">
        <v>555</v>
      </c>
      <c r="I634" s="29">
        <v>-166218.01759080929</v>
      </c>
      <c r="J634" s="30"/>
    </row>
    <row r="635" spans="1:10" x14ac:dyDescent="0.2">
      <c r="A635" s="31" t="s">
        <v>679</v>
      </c>
      <c r="B635" s="32">
        <v>1800</v>
      </c>
      <c r="C635" s="32">
        <v>0.34526299999999999</v>
      </c>
      <c r="D635" s="32">
        <v>0.49947399999999997</v>
      </c>
      <c r="E635" s="32">
        <v>0.15526300000000001</v>
      </c>
      <c r="F635" s="32" t="s">
        <v>680</v>
      </c>
      <c r="G635" s="32">
        <v>2</v>
      </c>
      <c r="H635" s="32" t="s">
        <v>555</v>
      </c>
      <c r="I635" s="32">
        <v>-177954.18838570011</v>
      </c>
      <c r="J635" s="33"/>
    </row>
    <row r="636" spans="1:10" x14ac:dyDescent="0.2">
      <c r="A636" s="28" t="s">
        <v>679</v>
      </c>
      <c r="B636" s="29">
        <v>1800</v>
      </c>
      <c r="C636" s="29">
        <v>0.34526299999999999</v>
      </c>
      <c r="D636" s="29">
        <v>0.46315800000000001</v>
      </c>
      <c r="E636" s="29">
        <v>0.191579</v>
      </c>
      <c r="F636" s="29" t="s">
        <v>680</v>
      </c>
      <c r="G636" s="29">
        <v>2</v>
      </c>
      <c r="H636" s="29" t="s">
        <v>555</v>
      </c>
      <c r="I636" s="29">
        <v>-189538.16069881961</v>
      </c>
      <c r="J636" s="30"/>
    </row>
    <row r="637" spans="1:10" x14ac:dyDescent="0.2">
      <c r="A637" s="31" t="s">
        <v>679</v>
      </c>
      <c r="B637" s="32">
        <v>1800</v>
      </c>
      <c r="C637" s="32">
        <v>0.34526299999999999</v>
      </c>
      <c r="D637" s="32">
        <v>0.426842</v>
      </c>
      <c r="E637" s="32">
        <v>0.22789499999999999</v>
      </c>
      <c r="F637" s="32" t="s">
        <v>680</v>
      </c>
      <c r="G637" s="32">
        <v>2</v>
      </c>
      <c r="H637" s="32" t="s">
        <v>555</v>
      </c>
      <c r="I637" s="32">
        <v>-200884.46803634649</v>
      </c>
      <c r="J637" s="33"/>
    </row>
    <row r="638" spans="1:10" x14ac:dyDescent="0.2">
      <c r="A638" s="28" t="s">
        <v>679</v>
      </c>
      <c r="B638" s="29">
        <v>1800</v>
      </c>
      <c r="C638" s="29">
        <v>0.34526299999999999</v>
      </c>
      <c r="D638" s="29">
        <v>0.39052599999999998</v>
      </c>
      <c r="E638" s="29">
        <v>0.26421099999999997</v>
      </c>
      <c r="F638" s="29" t="s">
        <v>680</v>
      </c>
      <c r="G638" s="29">
        <v>2</v>
      </c>
      <c r="H638" s="29" t="s">
        <v>555</v>
      </c>
      <c r="I638" s="29">
        <v>-211825.34992989441</v>
      </c>
      <c r="J638" s="30"/>
    </row>
    <row r="639" spans="1:10" x14ac:dyDescent="0.2">
      <c r="A639" s="31" t="s">
        <v>679</v>
      </c>
      <c r="B639" s="32">
        <v>1800</v>
      </c>
      <c r="C639" s="32">
        <v>0.34526299999999999</v>
      </c>
      <c r="D639" s="32">
        <v>0.354211</v>
      </c>
      <c r="E639" s="32">
        <v>0.30052600000000002</v>
      </c>
      <c r="F639" s="32" t="s">
        <v>680</v>
      </c>
      <c r="G639" s="32">
        <v>2</v>
      </c>
      <c r="H639" s="32" t="s">
        <v>555</v>
      </c>
      <c r="I639" s="32">
        <v>-221964.62973230131</v>
      </c>
      <c r="J639" s="33"/>
    </row>
    <row r="640" spans="1:10" x14ac:dyDescent="0.2">
      <c r="A640" s="28" t="s">
        <v>679</v>
      </c>
      <c r="B640" s="29">
        <v>1800</v>
      </c>
      <c r="C640" s="29">
        <v>0.34526299999999999</v>
      </c>
      <c r="D640" s="29">
        <v>0.31789499999999998</v>
      </c>
      <c r="E640" s="29">
        <v>0.33684199999999997</v>
      </c>
      <c r="F640" s="29" t="s">
        <v>711</v>
      </c>
      <c r="G640" s="29">
        <v>3</v>
      </c>
      <c r="H640" s="29" t="s">
        <v>555</v>
      </c>
      <c r="I640" s="29">
        <v>-228228.0381751479</v>
      </c>
      <c r="J640" s="30"/>
    </row>
    <row r="641" spans="1:10" x14ac:dyDescent="0.2">
      <c r="A641" s="31" t="s">
        <v>679</v>
      </c>
      <c r="B641" s="32">
        <v>1800</v>
      </c>
      <c r="C641" s="32">
        <v>0.34526299999999999</v>
      </c>
      <c r="D641" s="32">
        <v>0.28157900000000002</v>
      </c>
      <c r="E641" s="32">
        <v>0.37315799999999999</v>
      </c>
      <c r="F641" s="32" t="s">
        <v>682</v>
      </c>
      <c r="G641" s="32">
        <v>2</v>
      </c>
      <c r="H641" s="32" t="s">
        <v>576</v>
      </c>
      <c r="I641" s="32">
        <v>-228114.26989978779</v>
      </c>
      <c r="J641" s="33"/>
    </row>
    <row r="642" spans="1:10" x14ac:dyDescent="0.2">
      <c r="A642" s="28" t="s">
        <v>679</v>
      </c>
      <c r="B642" s="29">
        <v>1800</v>
      </c>
      <c r="C642" s="29">
        <v>0.34526299999999999</v>
      </c>
      <c r="D642" s="29">
        <v>0.24526300000000001</v>
      </c>
      <c r="E642" s="29">
        <v>0.409474</v>
      </c>
      <c r="F642" s="29" t="s">
        <v>682</v>
      </c>
      <c r="G642" s="29">
        <v>2</v>
      </c>
      <c r="H642" s="29" t="s">
        <v>576</v>
      </c>
      <c r="I642" s="29">
        <v>-226954.6958471133</v>
      </c>
      <c r="J642" s="30"/>
    </row>
    <row r="643" spans="1:10" x14ac:dyDescent="0.2">
      <c r="A643" s="31" t="s">
        <v>679</v>
      </c>
      <c r="B643" s="32">
        <v>1800</v>
      </c>
      <c r="C643" s="32">
        <v>0.34526299999999999</v>
      </c>
      <c r="D643" s="32">
        <v>0.20894699999999999</v>
      </c>
      <c r="E643" s="32">
        <v>0.44578899999999999</v>
      </c>
      <c r="F643" s="32" t="s">
        <v>586</v>
      </c>
      <c r="G643" s="32">
        <v>1</v>
      </c>
      <c r="H643" s="32" t="s">
        <v>586</v>
      </c>
      <c r="I643" s="32">
        <v>-223935.26686007649</v>
      </c>
      <c r="J643" s="33"/>
    </row>
    <row r="644" spans="1:10" x14ac:dyDescent="0.2">
      <c r="A644" s="28" t="s">
        <v>679</v>
      </c>
      <c r="B644" s="29">
        <v>1800</v>
      </c>
      <c r="C644" s="29">
        <v>0.34526299999999999</v>
      </c>
      <c r="D644" s="29">
        <v>0.17263200000000001</v>
      </c>
      <c r="E644" s="29">
        <v>0.48210500000000001</v>
      </c>
      <c r="F644" s="29" t="s">
        <v>390</v>
      </c>
      <c r="G644" s="29">
        <v>2</v>
      </c>
      <c r="H644" s="29" t="s">
        <v>706</v>
      </c>
      <c r="I644" s="29">
        <v>-217635.86962372961</v>
      </c>
      <c r="J644" s="30"/>
    </row>
    <row r="645" spans="1:10" x14ac:dyDescent="0.2">
      <c r="A645" s="31" t="s">
        <v>679</v>
      </c>
      <c r="B645" s="32">
        <v>1800</v>
      </c>
      <c r="C645" s="32">
        <v>0.34526299999999999</v>
      </c>
      <c r="D645" s="32">
        <v>0.13631599999999999</v>
      </c>
      <c r="E645" s="32">
        <v>0.51842100000000002</v>
      </c>
      <c r="F645" s="32" t="s">
        <v>390</v>
      </c>
      <c r="G645" s="32">
        <v>2</v>
      </c>
      <c r="H645" s="32" t="s">
        <v>706</v>
      </c>
      <c r="I645" s="32">
        <v>-211155.17630769461</v>
      </c>
      <c r="J645" s="33"/>
    </row>
    <row r="646" spans="1:10" x14ac:dyDescent="0.2">
      <c r="A646" s="28" t="s">
        <v>679</v>
      </c>
      <c r="B646" s="29">
        <v>1800</v>
      </c>
      <c r="C646" s="29">
        <v>0.34526299999999999</v>
      </c>
      <c r="D646" s="29">
        <v>0.1</v>
      </c>
      <c r="E646" s="29">
        <v>0.55473700000000004</v>
      </c>
      <c r="F646" s="29" t="s">
        <v>390</v>
      </c>
      <c r="G646" s="29">
        <v>2</v>
      </c>
      <c r="H646" s="29" t="s">
        <v>706</v>
      </c>
      <c r="I646" s="29">
        <v>-204586.75275992599</v>
      </c>
      <c r="J646" s="30"/>
    </row>
    <row r="647" spans="1:10" x14ac:dyDescent="0.2">
      <c r="A647" s="31" t="s">
        <v>679</v>
      </c>
      <c r="B647" s="32">
        <v>1800</v>
      </c>
      <c r="C647" s="32">
        <v>0.34526299999999999</v>
      </c>
      <c r="D647" s="32">
        <v>6.3684000000000004E-2</v>
      </c>
      <c r="E647" s="32">
        <v>0.59105300000000005</v>
      </c>
      <c r="F647" s="32" t="s">
        <v>390</v>
      </c>
      <c r="G647" s="32">
        <v>2</v>
      </c>
      <c r="H647" s="32" t="s">
        <v>706</v>
      </c>
      <c r="I647" s="32">
        <v>-197886.54797107651</v>
      </c>
      <c r="J647" s="33"/>
    </row>
    <row r="648" spans="1:10" x14ac:dyDescent="0.2">
      <c r="A648" s="28" t="s">
        <v>679</v>
      </c>
      <c r="B648" s="29">
        <v>1800</v>
      </c>
      <c r="C648" s="29">
        <v>0.34526299999999999</v>
      </c>
      <c r="D648" s="29">
        <v>2.7368E-2</v>
      </c>
      <c r="E648" s="29">
        <v>0.62736800000000004</v>
      </c>
      <c r="F648" s="29" t="s">
        <v>390</v>
      </c>
      <c r="G648" s="29">
        <v>2</v>
      </c>
      <c r="H648" s="29" t="s">
        <v>706</v>
      </c>
      <c r="I648" s="29">
        <v>-190949.68717449059</v>
      </c>
      <c r="J648" s="30"/>
    </row>
    <row r="649" spans="1:10" x14ac:dyDescent="0.2">
      <c r="A649" s="31" t="s">
        <v>679</v>
      </c>
      <c r="B649" s="32">
        <v>1800</v>
      </c>
      <c r="C649" s="32">
        <v>0.37105300000000002</v>
      </c>
      <c r="D649" s="32">
        <v>0.61894700000000002</v>
      </c>
      <c r="E649" s="32">
        <v>0.01</v>
      </c>
      <c r="F649" s="32" t="s">
        <v>680</v>
      </c>
      <c r="G649" s="32">
        <v>2</v>
      </c>
      <c r="H649" s="32" t="s">
        <v>555</v>
      </c>
      <c r="I649" s="32">
        <v>-130647.85637453081</v>
      </c>
      <c r="J649" s="33"/>
    </row>
    <row r="650" spans="1:10" x14ac:dyDescent="0.2">
      <c r="A650" s="28" t="s">
        <v>679</v>
      </c>
      <c r="B650" s="29">
        <v>1800</v>
      </c>
      <c r="C650" s="29">
        <v>0.37105300000000002</v>
      </c>
      <c r="D650" s="29">
        <v>0.58263200000000004</v>
      </c>
      <c r="E650" s="29">
        <v>4.6316000000000003E-2</v>
      </c>
      <c r="F650" s="29" t="s">
        <v>680</v>
      </c>
      <c r="G650" s="29">
        <v>2</v>
      </c>
      <c r="H650" s="29" t="s">
        <v>555</v>
      </c>
      <c r="I650" s="29">
        <v>-142568.74795115189</v>
      </c>
      <c r="J650" s="30"/>
    </row>
    <row r="651" spans="1:10" x14ac:dyDescent="0.2">
      <c r="A651" s="31" t="s">
        <v>679</v>
      </c>
      <c r="B651" s="32">
        <v>1800</v>
      </c>
      <c r="C651" s="32">
        <v>0.37105300000000002</v>
      </c>
      <c r="D651" s="32">
        <v>0.54631600000000002</v>
      </c>
      <c r="E651" s="32">
        <v>8.2631999999999997E-2</v>
      </c>
      <c r="F651" s="32" t="s">
        <v>680</v>
      </c>
      <c r="G651" s="32">
        <v>2</v>
      </c>
      <c r="H651" s="32" t="s">
        <v>555</v>
      </c>
      <c r="I651" s="32">
        <v>-154423.07166543839</v>
      </c>
      <c r="J651" s="33"/>
    </row>
    <row r="652" spans="1:10" x14ac:dyDescent="0.2">
      <c r="A652" s="28" t="s">
        <v>679</v>
      </c>
      <c r="B652" s="29">
        <v>1800</v>
      </c>
      <c r="C652" s="29">
        <v>0.37105300000000002</v>
      </c>
      <c r="D652" s="29">
        <v>0.51</v>
      </c>
      <c r="E652" s="29">
        <v>0.118947</v>
      </c>
      <c r="F652" s="29" t="s">
        <v>680</v>
      </c>
      <c r="G652" s="29">
        <v>2</v>
      </c>
      <c r="H652" s="29" t="s">
        <v>555</v>
      </c>
      <c r="I652" s="29">
        <v>-166187.42670621391</v>
      </c>
      <c r="J652" s="30"/>
    </row>
    <row r="653" spans="1:10" x14ac:dyDescent="0.2">
      <c r="A653" s="31" t="s">
        <v>679</v>
      </c>
      <c r="B653" s="32">
        <v>1800</v>
      </c>
      <c r="C653" s="32">
        <v>0.37105300000000002</v>
      </c>
      <c r="D653" s="32">
        <v>0.47368399999999999</v>
      </c>
      <c r="E653" s="32">
        <v>0.15526300000000001</v>
      </c>
      <c r="F653" s="32" t="s">
        <v>680</v>
      </c>
      <c r="G653" s="32">
        <v>2</v>
      </c>
      <c r="H653" s="32" t="s">
        <v>555</v>
      </c>
      <c r="I653" s="32">
        <v>-177825.06752603059</v>
      </c>
      <c r="J653" s="33"/>
    </row>
    <row r="654" spans="1:10" x14ac:dyDescent="0.2">
      <c r="A654" s="28" t="s">
        <v>679</v>
      </c>
      <c r="B654" s="29">
        <v>1800</v>
      </c>
      <c r="C654" s="29">
        <v>0.37105300000000002</v>
      </c>
      <c r="D654" s="29">
        <v>0.43736799999999998</v>
      </c>
      <c r="E654" s="29">
        <v>0.191579</v>
      </c>
      <c r="F654" s="29" t="s">
        <v>680</v>
      </c>
      <c r="G654" s="29">
        <v>2</v>
      </c>
      <c r="H654" s="29" t="s">
        <v>555</v>
      </c>
      <c r="I654" s="29">
        <v>-189274.83612142559</v>
      </c>
      <c r="J654" s="30"/>
    </row>
    <row r="655" spans="1:10" x14ac:dyDescent="0.2">
      <c r="A655" s="31" t="s">
        <v>679</v>
      </c>
      <c r="B655" s="32">
        <v>1800</v>
      </c>
      <c r="C655" s="32">
        <v>0.37105300000000002</v>
      </c>
      <c r="D655" s="32">
        <v>0.40105299999999999</v>
      </c>
      <c r="E655" s="32">
        <v>0.22789499999999999</v>
      </c>
      <c r="F655" s="32" t="s">
        <v>680</v>
      </c>
      <c r="G655" s="32">
        <v>2</v>
      </c>
      <c r="H655" s="32" t="s">
        <v>555</v>
      </c>
      <c r="I655" s="32">
        <v>-200426.7142480851</v>
      </c>
      <c r="J655" s="33"/>
    </row>
    <row r="656" spans="1:10" x14ac:dyDescent="0.2">
      <c r="A656" s="28" t="s">
        <v>679</v>
      </c>
      <c r="B656" s="29">
        <v>1800</v>
      </c>
      <c r="C656" s="29">
        <v>0.37105300000000002</v>
      </c>
      <c r="D656" s="29">
        <v>0.36473699999999998</v>
      </c>
      <c r="E656" s="29">
        <v>0.26421099999999997</v>
      </c>
      <c r="F656" s="29" t="s">
        <v>680</v>
      </c>
      <c r="G656" s="29">
        <v>2</v>
      </c>
      <c r="H656" s="29" t="s">
        <v>555</v>
      </c>
      <c r="I656" s="29">
        <v>-211057.87547829229</v>
      </c>
      <c r="J656" s="30"/>
    </row>
    <row r="657" spans="1:10" x14ac:dyDescent="0.2">
      <c r="A657" s="31" t="s">
        <v>679</v>
      </c>
      <c r="B657" s="32">
        <v>1800</v>
      </c>
      <c r="C657" s="32">
        <v>0.37105300000000002</v>
      </c>
      <c r="D657" s="32">
        <v>0.32842100000000002</v>
      </c>
      <c r="E657" s="32">
        <v>0.30052600000000002</v>
      </c>
      <c r="F657" s="32" t="s">
        <v>680</v>
      </c>
      <c r="G657" s="32">
        <v>2</v>
      </c>
      <c r="H657" s="32" t="s">
        <v>555</v>
      </c>
      <c r="I657" s="32">
        <v>-220581.5100564092</v>
      </c>
      <c r="J657" s="33"/>
    </row>
    <row r="658" spans="1:10" x14ac:dyDescent="0.2">
      <c r="A658" s="28" t="s">
        <v>679</v>
      </c>
      <c r="B658" s="29">
        <v>1800</v>
      </c>
      <c r="C658" s="29">
        <v>0.37105300000000002</v>
      </c>
      <c r="D658" s="29">
        <v>0.292105</v>
      </c>
      <c r="E658" s="29">
        <v>0.33684199999999997</v>
      </c>
      <c r="F658" s="29" t="s">
        <v>711</v>
      </c>
      <c r="G658" s="29">
        <v>3</v>
      </c>
      <c r="H658" s="29" t="s">
        <v>555</v>
      </c>
      <c r="I658" s="29">
        <v>-223567.54411613691</v>
      </c>
      <c r="J658" s="30"/>
    </row>
    <row r="659" spans="1:10" x14ac:dyDescent="0.2">
      <c r="A659" s="31" t="s">
        <v>679</v>
      </c>
      <c r="B659" s="32">
        <v>1800</v>
      </c>
      <c r="C659" s="32">
        <v>0.37105300000000002</v>
      </c>
      <c r="D659" s="32">
        <v>0.25578899999999999</v>
      </c>
      <c r="E659" s="32">
        <v>0.37315799999999999</v>
      </c>
      <c r="F659" s="32" t="s">
        <v>682</v>
      </c>
      <c r="G659" s="32">
        <v>2</v>
      </c>
      <c r="H659" s="32" t="s">
        <v>576</v>
      </c>
      <c r="I659" s="32">
        <v>-223167.87602876779</v>
      </c>
      <c r="J659" s="33"/>
    </row>
    <row r="660" spans="1:10" x14ac:dyDescent="0.2">
      <c r="A660" s="28" t="s">
        <v>679</v>
      </c>
      <c r="B660" s="29">
        <v>1800</v>
      </c>
      <c r="C660" s="29">
        <v>0.37105300000000002</v>
      </c>
      <c r="D660" s="29">
        <v>0.219474</v>
      </c>
      <c r="E660" s="29">
        <v>0.409474</v>
      </c>
      <c r="F660" s="29" t="s">
        <v>682</v>
      </c>
      <c r="G660" s="29">
        <v>2</v>
      </c>
      <c r="H660" s="29" t="s">
        <v>576</v>
      </c>
      <c r="I660" s="29">
        <v>-221548.79379570749</v>
      </c>
      <c r="J660" s="30"/>
    </row>
    <row r="661" spans="1:10" x14ac:dyDescent="0.2">
      <c r="A661" s="31" t="s">
        <v>679</v>
      </c>
      <c r="B661" s="32">
        <v>1800</v>
      </c>
      <c r="C661" s="32">
        <v>0.37105300000000002</v>
      </c>
      <c r="D661" s="32">
        <v>0.18315799999999999</v>
      </c>
      <c r="E661" s="32">
        <v>0.44578899999999999</v>
      </c>
      <c r="F661" s="32" t="s">
        <v>586</v>
      </c>
      <c r="G661" s="32">
        <v>1</v>
      </c>
      <c r="H661" s="32" t="s">
        <v>586</v>
      </c>
      <c r="I661" s="32">
        <v>-217604.90100046241</v>
      </c>
      <c r="J661" s="33"/>
    </row>
    <row r="662" spans="1:10" x14ac:dyDescent="0.2">
      <c r="A662" s="28" t="s">
        <v>679</v>
      </c>
      <c r="B662" s="29">
        <v>1800</v>
      </c>
      <c r="C662" s="29">
        <v>0.37105300000000002</v>
      </c>
      <c r="D662" s="29">
        <v>0.146842</v>
      </c>
      <c r="E662" s="29">
        <v>0.48210500000000001</v>
      </c>
      <c r="F662" s="29" t="s">
        <v>390</v>
      </c>
      <c r="G662" s="29">
        <v>2</v>
      </c>
      <c r="H662" s="29" t="s">
        <v>706</v>
      </c>
      <c r="I662" s="29">
        <v>-211124.97188952519</v>
      </c>
      <c r="J662" s="30"/>
    </row>
    <row r="663" spans="1:10" x14ac:dyDescent="0.2">
      <c r="A663" s="31" t="s">
        <v>679</v>
      </c>
      <c r="B663" s="32">
        <v>1800</v>
      </c>
      <c r="C663" s="32">
        <v>0.37105300000000002</v>
      </c>
      <c r="D663" s="32">
        <v>0.110526</v>
      </c>
      <c r="E663" s="32">
        <v>0.51842100000000002</v>
      </c>
      <c r="F663" s="32" t="s">
        <v>390</v>
      </c>
      <c r="G663" s="32">
        <v>2</v>
      </c>
      <c r="H663" s="32" t="s">
        <v>706</v>
      </c>
      <c r="I663" s="32">
        <v>-204561.29610582441</v>
      </c>
      <c r="J663" s="33"/>
    </row>
    <row r="664" spans="1:10" x14ac:dyDescent="0.2">
      <c r="A664" s="28" t="s">
        <v>679</v>
      </c>
      <c r="B664" s="29">
        <v>1800</v>
      </c>
      <c r="C664" s="29">
        <v>0.37105300000000002</v>
      </c>
      <c r="D664" s="29">
        <v>7.4210999999999999E-2</v>
      </c>
      <c r="E664" s="29">
        <v>0.55473700000000004</v>
      </c>
      <c r="F664" s="29" t="s">
        <v>390</v>
      </c>
      <c r="G664" s="29">
        <v>2</v>
      </c>
      <c r="H664" s="29" t="s">
        <v>706</v>
      </c>
      <c r="I664" s="29">
        <v>-197879.84948475211</v>
      </c>
      <c r="J664" s="30"/>
    </row>
    <row r="665" spans="1:10" x14ac:dyDescent="0.2">
      <c r="A665" s="31" t="s">
        <v>679</v>
      </c>
      <c r="B665" s="32">
        <v>1800</v>
      </c>
      <c r="C665" s="32">
        <v>0.37105300000000002</v>
      </c>
      <c r="D665" s="32">
        <v>3.7894999999999998E-2</v>
      </c>
      <c r="E665" s="32">
        <v>0.59105300000000005</v>
      </c>
      <c r="F665" s="32" t="s">
        <v>390</v>
      </c>
      <c r="G665" s="32">
        <v>2</v>
      </c>
      <c r="H665" s="32" t="s">
        <v>706</v>
      </c>
      <c r="I665" s="32">
        <v>-191002.13757400811</v>
      </c>
      <c r="J665" s="33"/>
    </row>
    <row r="666" spans="1:10" x14ac:dyDescent="0.2">
      <c r="A666" s="28" t="s">
        <v>679</v>
      </c>
      <c r="B666" s="29">
        <v>1800</v>
      </c>
      <c r="C666" s="29">
        <v>0.39684199999999997</v>
      </c>
      <c r="D666" s="29">
        <v>0.59315799999999996</v>
      </c>
      <c r="E666" s="29">
        <v>0.01</v>
      </c>
      <c r="F666" s="29" t="s">
        <v>680</v>
      </c>
      <c r="G666" s="29">
        <v>2</v>
      </c>
      <c r="H666" s="29" t="s">
        <v>555</v>
      </c>
      <c r="I666" s="29">
        <v>-130758.4232290072</v>
      </c>
      <c r="J666" s="30"/>
    </row>
    <row r="667" spans="1:10" x14ac:dyDescent="0.2">
      <c r="A667" s="31" t="s">
        <v>679</v>
      </c>
      <c r="B667" s="32">
        <v>1800</v>
      </c>
      <c r="C667" s="32">
        <v>0.39684199999999997</v>
      </c>
      <c r="D667" s="32">
        <v>0.55684199999999995</v>
      </c>
      <c r="E667" s="32">
        <v>4.6316000000000003E-2</v>
      </c>
      <c r="F667" s="32" t="s">
        <v>680</v>
      </c>
      <c r="G667" s="32">
        <v>2</v>
      </c>
      <c r="H667" s="32" t="s">
        <v>555</v>
      </c>
      <c r="I667" s="32">
        <v>-142624.5019499246</v>
      </c>
      <c r="J667" s="33"/>
    </row>
    <row r="668" spans="1:10" x14ac:dyDescent="0.2">
      <c r="A668" s="28" t="s">
        <v>679</v>
      </c>
      <c r="B668" s="29">
        <v>1800</v>
      </c>
      <c r="C668" s="29">
        <v>0.39684199999999997</v>
      </c>
      <c r="D668" s="29">
        <v>0.52052600000000004</v>
      </c>
      <c r="E668" s="29">
        <v>8.2631999999999997E-2</v>
      </c>
      <c r="F668" s="29" t="s">
        <v>680</v>
      </c>
      <c r="G668" s="29">
        <v>2</v>
      </c>
      <c r="H668" s="29" t="s">
        <v>555</v>
      </c>
      <c r="I668" s="29">
        <v>-154411.43306960561</v>
      </c>
      <c r="J668" s="30"/>
    </row>
    <row r="669" spans="1:10" x14ac:dyDescent="0.2">
      <c r="A669" s="31" t="s">
        <v>679</v>
      </c>
      <c r="B669" s="32">
        <v>1800</v>
      </c>
      <c r="C669" s="32">
        <v>0.39684199999999997</v>
      </c>
      <c r="D669" s="32">
        <v>0.484211</v>
      </c>
      <c r="E669" s="32">
        <v>0.118947</v>
      </c>
      <c r="F669" s="32" t="s">
        <v>680</v>
      </c>
      <c r="G669" s="32">
        <v>2</v>
      </c>
      <c r="H669" s="32" t="s">
        <v>555</v>
      </c>
      <c r="I669" s="32">
        <v>-166090.38631837291</v>
      </c>
      <c r="J669" s="33"/>
    </row>
    <row r="670" spans="1:10" x14ac:dyDescent="0.2">
      <c r="A670" s="28" t="s">
        <v>679</v>
      </c>
      <c r="B670" s="29">
        <v>1800</v>
      </c>
      <c r="C670" s="29">
        <v>0.39684199999999997</v>
      </c>
      <c r="D670" s="29">
        <v>0.44789499999999999</v>
      </c>
      <c r="E670" s="29">
        <v>0.15526300000000001</v>
      </c>
      <c r="F670" s="29" t="s">
        <v>680</v>
      </c>
      <c r="G670" s="29">
        <v>2</v>
      </c>
      <c r="H670" s="29" t="s">
        <v>555</v>
      </c>
      <c r="I670" s="29">
        <v>-177615.689453022</v>
      </c>
      <c r="J670" s="30"/>
    </row>
    <row r="671" spans="1:10" x14ac:dyDescent="0.2">
      <c r="A671" s="31" t="s">
        <v>679</v>
      </c>
      <c r="B671" s="32">
        <v>1800</v>
      </c>
      <c r="C671" s="32">
        <v>0.39684199999999997</v>
      </c>
      <c r="D671" s="32">
        <v>0.41157899999999997</v>
      </c>
      <c r="E671" s="32">
        <v>0.191579</v>
      </c>
      <c r="F671" s="32" t="s">
        <v>680</v>
      </c>
      <c r="G671" s="32">
        <v>2</v>
      </c>
      <c r="H671" s="32" t="s">
        <v>555</v>
      </c>
      <c r="I671" s="32">
        <v>-188910.41686484279</v>
      </c>
      <c r="J671" s="33"/>
    </row>
    <row r="672" spans="1:10" x14ac:dyDescent="0.2">
      <c r="A672" s="28" t="s">
        <v>679</v>
      </c>
      <c r="B672" s="29">
        <v>1800</v>
      </c>
      <c r="C672" s="29">
        <v>0.39684199999999997</v>
      </c>
      <c r="D672" s="29">
        <v>0.37526300000000001</v>
      </c>
      <c r="E672" s="29">
        <v>0.22789499999999999</v>
      </c>
      <c r="F672" s="29" t="s">
        <v>680</v>
      </c>
      <c r="G672" s="29">
        <v>2</v>
      </c>
      <c r="H672" s="29" t="s">
        <v>555</v>
      </c>
      <c r="I672" s="29">
        <v>-199833.42457440589</v>
      </c>
      <c r="J672" s="30"/>
    </row>
    <row r="673" spans="1:10" x14ac:dyDescent="0.2">
      <c r="A673" s="31" t="s">
        <v>679</v>
      </c>
      <c r="B673" s="32">
        <v>1800</v>
      </c>
      <c r="C673" s="32">
        <v>0.39684199999999997</v>
      </c>
      <c r="D673" s="32">
        <v>0.338947</v>
      </c>
      <c r="E673" s="32">
        <v>0.26421099999999997</v>
      </c>
      <c r="F673" s="32" t="s">
        <v>680</v>
      </c>
      <c r="G673" s="32">
        <v>2</v>
      </c>
      <c r="H673" s="32" t="s">
        <v>555</v>
      </c>
      <c r="I673" s="32">
        <v>-210085.41041575369</v>
      </c>
      <c r="J673" s="33"/>
    </row>
    <row r="674" spans="1:10" x14ac:dyDescent="0.2">
      <c r="A674" s="28" t="s">
        <v>679</v>
      </c>
      <c r="B674" s="29">
        <v>1800</v>
      </c>
      <c r="C674" s="29">
        <v>0.39684199999999997</v>
      </c>
      <c r="D674" s="29">
        <v>0.30263200000000001</v>
      </c>
      <c r="E674" s="29">
        <v>0.30052600000000002</v>
      </c>
      <c r="F674" s="29" t="s">
        <v>680</v>
      </c>
      <c r="G674" s="29">
        <v>2</v>
      </c>
      <c r="H674" s="29" t="s">
        <v>555</v>
      </c>
      <c r="I674" s="29">
        <v>-218619.93943981719</v>
      </c>
      <c r="J674" s="30"/>
    </row>
    <row r="675" spans="1:10" x14ac:dyDescent="0.2">
      <c r="A675" s="31" t="s">
        <v>679</v>
      </c>
      <c r="B675" s="32">
        <v>1800</v>
      </c>
      <c r="C675" s="32">
        <v>0.39684199999999997</v>
      </c>
      <c r="D675" s="32">
        <v>0.266316</v>
      </c>
      <c r="E675" s="32">
        <v>0.33684199999999997</v>
      </c>
      <c r="F675" s="32" t="s">
        <v>711</v>
      </c>
      <c r="G675" s="32">
        <v>3</v>
      </c>
      <c r="H675" s="32" t="s">
        <v>555</v>
      </c>
      <c r="I675" s="32">
        <v>-218907.0500571263</v>
      </c>
      <c r="J675" s="33"/>
    </row>
    <row r="676" spans="1:10" x14ac:dyDescent="0.2">
      <c r="A676" s="28" t="s">
        <v>679</v>
      </c>
      <c r="B676" s="29">
        <v>1800</v>
      </c>
      <c r="C676" s="29">
        <v>0.39684199999999997</v>
      </c>
      <c r="D676" s="29">
        <v>0.23</v>
      </c>
      <c r="E676" s="29">
        <v>0.37315799999999999</v>
      </c>
      <c r="F676" s="29" t="s">
        <v>682</v>
      </c>
      <c r="G676" s="29">
        <v>2</v>
      </c>
      <c r="H676" s="29" t="s">
        <v>576</v>
      </c>
      <c r="I676" s="29">
        <v>-217998.4425045939</v>
      </c>
      <c r="J676" s="30"/>
    </row>
    <row r="677" spans="1:10" x14ac:dyDescent="0.2">
      <c r="A677" s="31" t="s">
        <v>679</v>
      </c>
      <c r="B677" s="32">
        <v>1800</v>
      </c>
      <c r="C677" s="32">
        <v>0.39684199999999997</v>
      </c>
      <c r="D677" s="32">
        <v>0.193684</v>
      </c>
      <c r="E677" s="32">
        <v>0.409474</v>
      </c>
      <c r="F677" s="32" t="s">
        <v>682</v>
      </c>
      <c r="G677" s="32">
        <v>2</v>
      </c>
      <c r="H677" s="32" t="s">
        <v>576</v>
      </c>
      <c r="I677" s="32">
        <v>-215995.75635870051</v>
      </c>
      <c r="J677" s="33"/>
    </row>
    <row r="678" spans="1:10" x14ac:dyDescent="0.2">
      <c r="A678" s="28" t="s">
        <v>679</v>
      </c>
      <c r="B678" s="29">
        <v>1800</v>
      </c>
      <c r="C678" s="29">
        <v>0.39684199999999997</v>
      </c>
      <c r="D678" s="29">
        <v>0.15736800000000001</v>
      </c>
      <c r="E678" s="29">
        <v>0.44578899999999999</v>
      </c>
      <c r="F678" s="29" t="s">
        <v>390</v>
      </c>
      <c r="G678" s="29">
        <v>2</v>
      </c>
      <c r="H678" s="29" t="s">
        <v>706</v>
      </c>
      <c r="I678" s="29">
        <v>-211094.76126617429</v>
      </c>
      <c r="J678" s="30"/>
    </row>
    <row r="679" spans="1:10" x14ac:dyDescent="0.2">
      <c r="A679" s="31" t="s">
        <v>679</v>
      </c>
      <c r="B679" s="32">
        <v>1800</v>
      </c>
      <c r="C679" s="32">
        <v>0.39684199999999997</v>
      </c>
      <c r="D679" s="32">
        <v>0.12105299999999999</v>
      </c>
      <c r="E679" s="32">
        <v>0.48210500000000001</v>
      </c>
      <c r="F679" s="32" t="s">
        <v>390</v>
      </c>
      <c r="G679" s="32">
        <v>2</v>
      </c>
      <c r="H679" s="32" t="s">
        <v>706</v>
      </c>
      <c r="I679" s="32">
        <v>-204535.1302981487</v>
      </c>
      <c r="J679" s="33"/>
    </row>
    <row r="680" spans="1:10" x14ac:dyDescent="0.2">
      <c r="A680" s="28" t="s">
        <v>679</v>
      </c>
      <c r="B680" s="29">
        <v>1800</v>
      </c>
      <c r="C680" s="29">
        <v>0.39684199999999997</v>
      </c>
      <c r="D680" s="29">
        <v>8.4737000000000007E-2</v>
      </c>
      <c r="E680" s="29">
        <v>0.51842100000000002</v>
      </c>
      <c r="F680" s="29" t="s">
        <v>390</v>
      </c>
      <c r="G680" s="29">
        <v>2</v>
      </c>
      <c r="H680" s="29" t="s">
        <v>706</v>
      </c>
      <c r="I680" s="29">
        <v>-197869.0403764644</v>
      </c>
      <c r="J680" s="30"/>
    </row>
    <row r="681" spans="1:10" x14ac:dyDescent="0.2">
      <c r="A681" s="31" t="s">
        <v>679</v>
      </c>
      <c r="B681" s="32">
        <v>1800</v>
      </c>
      <c r="C681" s="32">
        <v>0.39684199999999997</v>
      </c>
      <c r="D681" s="32">
        <v>4.8420999999999999E-2</v>
      </c>
      <c r="E681" s="32">
        <v>0.55473700000000004</v>
      </c>
      <c r="F681" s="32" t="s">
        <v>390</v>
      </c>
      <c r="G681" s="32">
        <v>2</v>
      </c>
      <c r="H681" s="32" t="s">
        <v>706</v>
      </c>
      <c r="I681" s="32">
        <v>-191035.22910204879</v>
      </c>
      <c r="J681" s="33"/>
    </row>
    <row r="682" spans="1:10" x14ac:dyDescent="0.2">
      <c r="A682" s="28" t="s">
        <v>679</v>
      </c>
      <c r="B682" s="29">
        <v>1800</v>
      </c>
      <c r="C682" s="29">
        <v>0.39684199999999997</v>
      </c>
      <c r="D682" s="29">
        <v>1.2104999999999999E-2</v>
      </c>
      <c r="E682" s="29">
        <v>0.59105300000000005</v>
      </c>
      <c r="F682" s="29" t="s">
        <v>390</v>
      </c>
      <c r="G682" s="29">
        <v>2</v>
      </c>
      <c r="H682" s="29" t="s">
        <v>706</v>
      </c>
      <c r="I682" s="29">
        <v>-183849.60140857159</v>
      </c>
      <c r="J682" s="30"/>
    </row>
    <row r="683" spans="1:10" x14ac:dyDescent="0.2">
      <c r="A683" s="31" t="s">
        <v>679</v>
      </c>
      <c r="B683" s="32">
        <v>1800</v>
      </c>
      <c r="C683" s="32">
        <v>0.42263200000000001</v>
      </c>
      <c r="D683" s="32">
        <v>0.56736799999999998</v>
      </c>
      <c r="E683" s="32">
        <v>0.01</v>
      </c>
      <c r="F683" s="32" t="s">
        <v>680</v>
      </c>
      <c r="G683" s="32">
        <v>2</v>
      </c>
      <c r="H683" s="32" t="s">
        <v>555</v>
      </c>
      <c r="I683" s="32">
        <v>-130823.1434834055</v>
      </c>
      <c r="J683" s="33"/>
    </row>
    <row r="684" spans="1:10" x14ac:dyDescent="0.2">
      <c r="A684" s="28" t="s">
        <v>679</v>
      </c>
      <c r="B684" s="29">
        <v>1800</v>
      </c>
      <c r="C684" s="29">
        <v>0.42263200000000001</v>
      </c>
      <c r="D684" s="29">
        <v>0.531053</v>
      </c>
      <c r="E684" s="29">
        <v>4.6316000000000003E-2</v>
      </c>
      <c r="F684" s="29" t="s">
        <v>680</v>
      </c>
      <c r="G684" s="29">
        <v>2</v>
      </c>
      <c r="H684" s="29" t="s">
        <v>555</v>
      </c>
      <c r="I684" s="29">
        <v>-142628.55575750989</v>
      </c>
      <c r="J684" s="30"/>
    </row>
    <row r="685" spans="1:10" x14ac:dyDescent="0.2">
      <c r="A685" s="31" t="s">
        <v>679</v>
      </c>
      <c r="B685" s="32">
        <v>1800</v>
      </c>
      <c r="C685" s="32">
        <v>0.42263200000000001</v>
      </c>
      <c r="D685" s="32">
        <v>0.49473699999999998</v>
      </c>
      <c r="E685" s="32">
        <v>8.2631999999999997E-2</v>
      </c>
      <c r="F685" s="32" t="s">
        <v>680</v>
      </c>
      <c r="G685" s="32">
        <v>2</v>
      </c>
      <c r="H685" s="32" t="s">
        <v>555</v>
      </c>
      <c r="I685" s="32">
        <v>-154340.24914860079</v>
      </c>
      <c r="J685" s="33"/>
    </row>
    <row r="686" spans="1:10" x14ac:dyDescent="0.2">
      <c r="A686" s="28" t="s">
        <v>679</v>
      </c>
      <c r="B686" s="29">
        <v>1800</v>
      </c>
      <c r="C686" s="29">
        <v>0.42263200000000001</v>
      </c>
      <c r="D686" s="29">
        <v>0.45842100000000002</v>
      </c>
      <c r="E686" s="29">
        <v>0.118947</v>
      </c>
      <c r="F686" s="29" t="s">
        <v>680</v>
      </c>
      <c r="G686" s="29">
        <v>2</v>
      </c>
      <c r="H686" s="29" t="s">
        <v>555</v>
      </c>
      <c r="I686" s="29">
        <v>-165922.96006825869</v>
      </c>
      <c r="J686" s="30"/>
    </row>
    <row r="687" spans="1:10" x14ac:dyDescent="0.2">
      <c r="A687" s="31" t="s">
        <v>679</v>
      </c>
      <c r="B687" s="32">
        <v>1800</v>
      </c>
      <c r="C687" s="32">
        <v>0.42263200000000001</v>
      </c>
      <c r="D687" s="32">
        <v>0.42210500000000001</v>
      </c>
      <c r="E687" s="32">
        <v>0.15526300000000001</v>
      </c>
      <c r="F687" s="32" t="s">
        <v>680</v>
      </c>
      <c r="G687" s="32">
        <v>2</v>
      </c>
      <c r="H687" s="32" t="s">
        <v>555</v>
      </c>
      <c r="I687" s="32">
        <v>-177320.30031415369</v>
      </c>
      <c r="J687" s="33"/>
    </row>
    <row r="688" spans="1:10" x14ac:dyDescent="0.2">
      <c r="A688" s="28" t="s">
        <v>679</v>
      </c>
      <c r="B688" s="29">
        <v>1800</v>
      </c>
      <c r="C688" s="29">
        <v>0.42263200000000001</v>
      </c>
      <c r="D688" s="29">
        <v>0.38578899999999999</v>
      </c>
      <c r="E688" s="29">
        <v>0.191579</v>
      </c>
      <c r="F688" s="29" t="s">
        <v>680</v>
      </c>
      <c r="G688" s="29">
        <v>2</v>
      </c>
      <c r="H688" s="29" t="s">
        <v>555</v>
      </c>
      <c r="I688" s="29">
        <v>-188435.96816453</v>
      </c>
      <c r="J688" s="30"/>
    </row>
    <row r="689" spans="1:10" x14ac:dyDescent="0.2">
      <c r="A689" s="31" t="s">
        <v>679</v>
      </c>
      <c r="B689" s="32">
        <v>1800</v>
      </c>
      <c r="C689" s="32">
        <v>0.42263200000000001</v>
      </c>
      <c r="D689" s="32">
        <v>0.34947400000000001</v>
      </c>
      <c r="E689" s="32">
        <v>0.22789499999999999</v>
      </c>
      <c r="F689" s="32" t="s">
        <v>680</v>
      </c>
      <c r="G689" s="32">
        <v>2</v>
      </c>
      <c r="H689" s="32" t="s">
        <v>555</v>
      </c>
      <c r="I689" s="32">
        <v>-199088.59902249399</v>
      </c>
      <c r="J689" s="33"/>
    </row>
    <row r="690" spans="1:10" x14ac:dyDescent="0.2">
      <c r="A690" s="28" t="s">
        <v>679</v>
      </c>
      <c r="B690" s="29">
        <v>1800</v>
      </c>
      <c r="C690" s="29">
        <v>0.42263200000000001</v>
      </c>
      <c r="D690" s="29">
        <v>0.31315799999999999</v>
      </c>
      <c r="E690" s="29">
        <v>0.26421099999999997</v>
      </c>
      <c r="F690" s="29" t="s">
        <v>680</v>
      </c>
      <c r="G690" s="29">
        <v>2</v>
      </c>
      <c r="H690" s="29" t="s">
        <v>555</v>
      </c>
      <c r="I690" s="29">
        <v>-208864.10751148249</v>
      </c>
      <c r="J690" s="30"/>
    </row>
    <row r="691" spans="1:10" x14ac:dyDescent="0.2">
      <c r="A691" s="31" t="s">
        <v>679</v>
      </c>
      <c r="B691" s="32">
        <v>1800</v>
      </c>
      <c r="C691" s="32">
        <v>0.42263200000000001</v>
      </c>
      <c r="D691" s="32">
        <v>0.27684199999999998</v>
      </c>
      <c r="E691" s="32">
        <v>0.30052600000000002</v>
      </c>
      <c r="F691" s="32" t="s">
        <v>711</v>
      </c>
      <c r="G691" s="32">
        <v>3</v>
      </c>
      <c r="H691" s="32" t="s">
        <v>555</v>
      </c>
      <c r="I691" s="32">
        <v>-214319.03172549501</v>
      </c>
      <c r="J691" s="33"/>
    </row>
    <row r="692" spans="1:10" x14ac:dyDescent="0.2">
      <c r="A692" s="28" t="s">
        <v>679</v>
      </c>
      <c r="B692" s="29">
        <v>1800</v>
      </c>
      <c r="C692" s="29">
        <v>0.42263200000000001</v>
      </c>
      <c r="D692" s="29">
        <v>0.24052599999999999</v>
      </c>
      <c r="E692" s="29">
        <v>0.33684199999999997</v>
      </c>
      <c r="F692" s="29" t="s">
        <v>682</v>
      </c>
      <c r="G692" s="29">
        <v>2</v>
      </c>
      <c r="H692" s="29" t="s">
        <v>576</v>
      </c>
      <c r="I692" s="29">
        <v>-214097.05341879019</v>
      </c>
      <c r="J692" s="30"/>
    </row>
    <row r="693" spans="1:10" x14ac:dyDescent="0.2">
      <c r="A693" s="31" t="s">
        <v>679</v>
      </c>
      <c r="B693" s="32">
        <v>1800</v>
      </c>
      <c r="C693" s="32">
        <v>0.42263200000000001</v>
      </c>
      <c r="D693" s="32">
        <v>0.204211</v>
      </c>
      <c r="E693" s="32">
        <v>0.37315799999999999</v>
      </c>
      <c r="F693" s="32" t="s">
        <v>683</v>
      </c>
      <c r="G693" s="32">
        <v>2</v>
      </c>
      <c r="H693" s="32" t="s">
        <v>576</v>
      </c>
      <c r="I693" s="32">
        <v>-212643.27112290371</v>
      </c>
      <c r="J693" s="33"/>
    </row>
    <row r="694" spans="1:10" x14ac:dyDescent="0.2">
      <c r="A694" s="28" t="s">
        <v>679</v>
      </c>
      <c r="B694" s="29">
        <v>1800</v>
      </c>
      <c r="C694" s="29">
        <v>0.42263200000000001</v>
      </c>
      <c r="D694" s="29">
        <v>0.16789499999999999</v>
      </c>
      <c r="E694" s="29">
        <v>0.409474</v>
      </c>
      <c r="F694" s="29" t="s">
        <v>586</v>
      </c>
      <c r="G694" s="29">
        <v>1</v>
      </c>
      <c r="H694" s="29" t="s">
        <v>586</v>
      </c>
      <c r="I694" s="29">
        <v>-210252.96170387609</v>
      </c>
      <c r="J694" s="30"/>
    </row>
    <row r="695" spans="1:10" x14ac:dyDescent="0.2">
      <c r="A695" s="31" t="s">
        <v>679</v>
      </c>
      <c r="B695" s="32">
        <v>1800</v>
      </c>
      <c r="C695" s="32">
        <v>0.42263200000000001</v>
      </c>
      <c r="D695" s="32">
        <v>0.131579</v>
      </c>
      <c r="E695" s="32">
        <v>0.44578899999999999</v>
      </c>
      <c r="F695" s="32" t="s">
        <v>390</v>
      </c>
      <c r="G695" s="32">
        <v>2</v>
      </c>
      <c r="H695" s="32" t="s">
        <v>706</v>
      </c>
      <c r="I695" s="32">
        <v>-204508.4023303368</v>
      </c>
      <c r="J695" s="33"/>
    </row>
    <row r="696" spans="1:10" x14ac:dyDescent="0.2">
      <c r="A696" s="28" t="s">
        <v>679</v>
      </c>
      <c r="B696" s="29">
        <v>1800</v>
      </c>
      <c r="C696" s="29">
        <v>0.42263200000000001</v>
      </c>
      <c r="D696" s="29">
        <v>9.5263E-2</v>
      </c>
      <c r="E696" s="29">
        <v>0.48210500000000001</v>
      </c>
      <c r="F696" s="29" t="s">
        <v>390</v>
      </c>
      <c r="G696" s="29">
        <v>2</v>
      </c>
      <c r="H696" s="29" t="s">
        <v>706</v>
      </c>
      <c r="I696" s="29">
        <v>-197855.12736897709</v>
      </c>
      <c r="J696" s="30"/>
    </row>
    <row r="697" spans="1:10" x14ac:dyDescent="0.2">
      <c r="A697" s="31" t="s">
        <v>679</v>
      </c>
      <c r="B697" s="32">
        <v>1800</v>
      </c>
      <c r="C697" s="32">
        <v>0.42263200000000001</v>
      </c>
      <c r="D697" s="32">
        <v>5.8946999999999999E-2</v>
      </c>
      <c r="E697" s="32">
        <v>0.51842100000000002</v>
      </c>
      <c r="F697" s="32" t="s">
        <v>390</v>
      </c>
      <c r="G697" s="32">
        <v>2</v>
      </c>
      <c r="H697" s="32" t="s">
        <v>706</v>
      </c>
      <c r="I697" s="32">
        <v>-191055.44651370961</v>
      </c>
      <c r="J697" s="33"/>
    </row>
    <row r="698" spans="1:10" x14ac:dyDescent="0.2">
      <c r="A698" s="28" t="s">
        <v>679</v>
      </c>
      <c r="B698" s="29">
        <v>1800</v>
      </c>
      <c r="C698" s="29">
        <v>0.42263200000000001</v>
      </c>
      <c r="D698" s="29">
        <v>2.2631999999999999E-2</v>
      </c>
      <c r="E698" s="29">
        <v>0.55473700000000004</v>
      </c>
      <c r="F698" s="29" t="s">
        <v>390</v>
      </c>
      <c r="G698" s="29">
        <v>2</v>
      </c>
      <c r="H698" s="29" t="s">
        <v>706</v>
      </c>
      <c r="I698" s="29">
        <v>-183986.07977435261</v>
      </c>
      <c r="J698" s="30"/>
    </row>
    <row r="699" spans="1:10" x14ac:dyDescent="0.2">
      <c r="A699" s="31" t="s">
        <v>679</v>
      </c>
      <c r="B699" s="32">
        <v>1800</v>
      </c>
      <c r="C699" s="32">
        <v>0.44842100000000001</v>
      </c>
      <c r="D699" s="32">
        <v>0.54157900000000003</v>
      </c>
      <c r="E699" s="32">
        <v>0.01</v>
      </c>
      <c r="F699" s="32" t="s">
        <v>680</v>
      </c>
      <c r="G699" s="32">
        <v>2</v>
      </c>
      <c r="H699" s="32" t="s">
        <v>555</v>
      </c>
      <c r="I699" s="32">
        <v>-130840.40723868069</v>
      </c>
      <c r="J699" s="33"/>
    </row>
    <row r="700" spans="1:10" x14ac:dyDescent="0.2">
      <c r="A700" s="28" t="s">
        <v>679</v>
      </c>
      <c r="B700" s="29">
        <v>1800</v>
      </c>
      <c r="C700" s="29">
        <v>0.44842100000000001</v>
      </c>
      <c r="D700" s="29">
        <v>0.50526300000000002</v>
      </c>
      <c r="E700" s="29">
        <v>4.6316000000000003E-2</v>
      </c>
      <c r="F700" s="29" t="s">
        <v>680</v>
      </c>
      <c r="G700" s="29">
        <v>2</v>
      </c>
      <c r="H700" s="29" t="s">
        <v>555</v>
      </c>
      <c r="I700" s="29">
        <v>-142578.66163701349</v>
      </c>
      <c r="J700" s="30"/>
    </row>
    <row r="701" spans="1:10" x14ac:dyDescent="0.2">
      <c r="A701" s="31" t="s">
        <v>679</v>
      </c>
      <c r="B701" s="32">
        <v>1800</v>
      </c>
      <c r="C701" s="32">
        <v>0.44842100000000001</v>
      </c>
      <c r="D701" s="32">
        <v>0.468947</v>
      </c>
      <c r="E701" s="32">
        <v>8.2631999999999997E-2</v>
      </c>
      <c r="F701" s="32" t="s">
        <v>680</v>
      </c>
      <c r="G701" s="32">
        <v>2</v>
      </c>
      <c r="H701" s="32" t="s">
        <v>555</v>
      </c>
      <c r="I701" s="32">
        <v>-154206.39089537101</v>
      </c>
      <c r="J701" s="33"/>
    </row>
    <row r="702" spans="1:10" x14ac:dyDescent="0.2">
      <c r="A702" s="28" t="s">
        <v>679</v>
      </c>
      <c r="B702" s="29">
        <v>1800</v>
      </c>
      <c r="C702" s="29">
        <v>0.44842100000000001</v>
      </c>
      <c r="D702" s="29">
        <v>0.43263200000000002</v>
      </c>
      <c r="E702" s="29">
        <v>0.118947</v>
      </c>
      <c r="F702" s="29" t="s">
        <v>680</v>
      </c>
      <c r="G702" s="29">
        <v>2</v>
      </c>
      <c r="H702" s="29" t="s">
        <v>555</v>
      </c>
      <c r="I702" s="29">
        <v>-165680.72656308499</v>
      </c>
      <c r="J702" s="30"/>
    </row>
    <row r="703" spans="1:10" x14ac:dyDescent="0.2">
      <c r="A703" s="31" t="s">
        <v>679</v>
      </c>
      <c r="B703" s="32">
        <v>1800</v>
      </c>
      <c r="C703" s="32">
        <v>0.44842100000000001</v>
      </c>
      <c r="D703" s="32">
        <v>0.396316</v>
      </c>
      <c r="E703" s="32">
        <v>0.15526300000000001</v>
      </c>
      <c r="F703" s="32" t="s">
        <v>680</v>
      </c>
      <c r="G703" s="32">
        <v>2</v>
      </c>
      <c r="H703" s="32" t="s">
        <v>555</v>
      </c>
      <c r="I703" s="32">
        <v>-176932.40005497061</v>
      </c>
      <c r="J703" s="33"/>
    </row>
    <row r="704" spans="1:10" x14ac:dyDescent="0.2">
      <c r="A704" s="28" t="s">
        <v>679</v>
      </c>
      <c r="B704" s="29">
        <v>1800</v>
      </c>
      <c r="C704" s="29">
        <v>0.44842100000000001</v>
      </c>
      <c r="D704" s="29">
        <v>0.36</v>
      </c>
      <c r="E704" s="29">
        <v>0.191579</v>
      </c>
      <c r="F704" s="29" t="s">
        <v>680</v>
      </c>
      <c r="G704" s="29">
        <v>2</v>
      </c>
      <c r="H704" s="29" t="s">
        <v>555</v>
      </c>
      <c r="I704" s="29">
        <v>-187841.07053667511</v>
      </c>
      <c r="J704" s="30"/>
    </row>
    <row r="705" spans="1:10" x14ac:dyDescent="0.2">
      <c r="A705" s="31" t="s">
        <v>679</v>
      </c>
      <c r="B705" s="32">
        <v>1800</v>
      </c>
      <c r="C705" s="32">
        <v>0.44842100000000001</v>
      </c>
      <c r="D705" s="32">
        <v>0.32368400000000003</v>
      </c>
      <c r="E705" s="32">
        <v>0.22789499999999999</v>
      </c>
      <c r="F705" s="32" t="s">
        <v>680</v>
      </c>
      <c r="G705" s="32">
        <v>2</v>
      </c>
      <c r="H705" s="32" t="s">
        <v>555</v>
      </c>
      <c r="I705" s="32">
        <v>-198171.64788973061</v>
      </c>
      <c r="J705" s="33"/>
    </row>
    <row r="706" spans="1:10" x14ac:dyDescent="0.2">
      <c r="A706" s="28" t="s">
        <v>679</v>
      </c>
      <c r="B706" s="29">
        <v>1800</v>
      </c>
      <c r="C706" s="29">
        <v>0.44842100000000001</v>
      </c>
      <c r="D706" s="29">
        <v>0.28736800000000001</v>
      </c>
      <c r="E706" s="29">
        <v>0.26421099999999997</v>
      </c>
      <c r="F706" s="29" t="s">
        <v>680</v>
      </c>
      <c r="G706" s="29">
        <v>2</v>
      </c>
      <c r="H706" s="29" t="s">
        <v>555</v>
      </c>
      <c r="I706" s="29">
        <v>-207308.6308870395</v>
      </c>
      <c r="J706" s="30"/>
    </row>
    <row r="707" spans="1:10" x14ac:dyDescent="0.2">
      <c r="A707" s="31" t="s">
        <v>679</v>
      </c>
      <c r="B707" s="32">
        <v>1800</v>
      </c>
      <c r="C707" s="32">
        <v>0.44842100000000001</v>
      </c>
      <c r="D707" s="32">
        <v>0.25105300000000003</v>
      </c>
      <c r="E707" s="32">
        <v>0.30052600000000002</v>
      </c>
      <c r="F707" s="32" t="s">
        <v>711</v>
      </c>
      <c r="G707" s="32">
        <v>3</v>
      </c>
      <c r="H707" s="32" t="s">
        <v>555</v>
      </c>
      <c r="I707" s="32">
        <v>-209658.5376664841</v>
      </c>
      <c r="J707" s="33"/>
    </row>
    <row r="708" spans="1:10" x14ac:dyDescent="0.2">
      <c r="A708" s="28" t="s">
        <v>679</v>
      </c>
      <c r="B708" s="29">
        <v>1800</v>
      </c>
      <c r="C708" s="29">
        <v>0.44842100000000001</v>
      </c>
      <c r="D708" s="29">
        <v>0.21473700000000001</v>
      </c>
      <c r="E708" s="29">
        <v>0.33684199999999997</v>
      </c>
      <c r="F708" s="29" t="s">
        <v>682</v>
      </c>
      <c r="G708" s="29">
        <v>2</v>
      </c>
      <c r="H708" s="29" t="s">
        <v>576</v>
      </c>
      <c r="I708" s="29">
        <v>-209018.0767907814</v>
      </c>
      <c r="J708" s="30"/>
    </row>
    <row r="709" spans="1:10" x14ac:dyDescent="0.2">
      <c r="A709" s="31" t="s">
        <v>679</v>
      </c>
      <c r="B709" s="32">
        <v>1800</v>
      </c>
      <c r="C709" s="32">
        <v>0.44842100000000001</v>
      </c>
      <c r="D709" s="32">
        <v>0.178421</v>
      </c>
      <c r="E709" s="32">
        <v>0.37315799999999999</v>
      </c>
      <c r="F709" s="32" t="s">
        <v>682</v>
      </c>
      <c r="G709" s="32">
        <v>2</v>
      </c>
      <c r="H709" s="32" t="s">
        <v>576</v>
      </c>
      <c r="I709" s="32">
        <v>-207125.1481268683</v>
      </c>
      <c r="J709" s="33"/>
    </row>
    <row r="710" spans="1:10" x14ac:dyDescent="0.2">
      <c r="A710" s="28" t="s">
        <v>679</v>
      </c>
      <c r="B710" s="29">
        <v>1800</v>
      </c>
      <c r="C710" s="29">
        <v>0.44842100000000001</v>
      </c>
      <c r="D710" s="29">
        <v>0.14210500000000001</v>
      </c>
      <c r="E710" s="29">
        <v>0.409474</v>
      </c>
      <c r="F710" s="29" t="s">
        <v>586</v>
      </c>
      <c r="G710" s="29">
        <v>1</v>
      </c>
      <c r="H710" s="29" t="s">
        <v>586</v>
      </c>
      <c r="I710" s="29">
        <v>-204157.1702923869</v>
      </c>
      <c r="J710" s="30"/>
    </row>
    <row r="711" spans="1:10" x14ac:dyDescent="0.2">
      <c r="A711" s="31" t="s">
        <v>679</v>
      </c>
      <c r="B711" s="32">
        <v>1800</v>
      </c>
      <c r="C711" s="32">
        <v>0.44842100000000001</v>
      </c>
      <c r="D711" s="32">
        <v>0.10578899999999999</v>
      </c>
      <c r="E711" s="32">
        <v>0.44578899999999999</v>
      </c>
      <c r="F711" s="32" t="s">
        <v>390</v>
      </c>
      <c r="G711" s="32">
        <v>2</v>
      </c>
      <c r="H711" s="32" t="s">
        <v>706</v>
      </c>
      <c r="I711" s="32">
        <v>-197838.80876058739</v>
      </c>
      <c r="J711" s="33"/>
    </row>
    <row r="712" spans="1:10" x14ac:dyDescent="0.2">
      <c r="A712" s="28" t="s">
        <v>679</v>
      </c>
      <c r="B712" s="29">
        <v>1800</v>
      </c>
      <c r="C712" s="29">
        <v>0.44842100000000001</v>
      </c>
      <c r="D712" s="29">
        <v>6.9473999999999994E-2</v>
      </c>
      <c r="E712" s="29">
        <v>0.48210500000000001</v>
      </c>
      <c r="F712" s="29" t="s">
        <v>390</v>
      </c>
      <c r="G712" s="29">
        <v>2</v>
      </c>
      <c r="H712" s="29" t="s">
        <v>706</v>
      </c>
      <c r="I712" s="29">
        <v>-191066.53488823099</v>
      </c>
      <c r="J712" s="30"/>
    </row>
    <row r="713" spans="1:10" x14ac:dyDescent="0.2">
      <c r="A713" s="31" t="s">
        <v>679</v>
      </c>
      <c r="B713" s="32">
        <v>1800</v>
      </c>
      <c r="C713" s="32">
        <v>0.44842100000000001</v>
      </c>
      <c r="D713" s="32">
        <v>3.3158E-2</v>
      </c>
      <c r="E713" s="32">
        <v>0.51842100000000002</v>
      </c>
      <c r="F713" s="32" t="s">
        <v>390</v>
      </c>
      <c r="G713" s="32">
        <v>2</v>
      </c>
      <c r="H713" s="32" t="s">
        <v>706</v>
      </c>
      <c r="I713" s="32">
        <v>-184074.49488060811</v>
      </c>
      <c r="J713" s="33"/>
    </row>
    <row r="714" spans="1:10" x14ac:dyDescent="0.2">
      <c r="A714" s="28" t="s">
        <v>679</v>
      </c>
      <c r="B714" s="29">
        <v>1800</v>
      </c>
      <c r="C714" s="29">
        <v>0.47421099999999999</v>
      </c>
      <c r="D714" s="29">
        <v>0.51578900000000005</v>
      </c>
      <c r="E714" s="29">
        <v>0.01</v>
      </c>
      <c r="F714" s="29" t="s">
        <v>680</v>
      </c>
      <c r="G714" s="29">
        <v>2</v>
      </c>
      <c r="H714" s="29" t="s">
        <v>555</v>
      </c>
      <c r="I714" s="29">
        <v>-130808.35230049559</v>
      </c>
      <c r="J714" s="30"/>
    </row>
    <row r="715" spans="1:10" x14ac:dyDescent="0.2">
      <c r="A715" s="31" t="s">
        <v>679</v>
      </c>
      <c r="B715" s="32">
        <v>1800</v>
      </c>
      <c r="C715" s="32">
        <v>0.47421099999999999</v>
      </c>
      <c r="D715" s="32">
        <v>0.47947400000000001</v>
      </c>
      <c r="E715" s="32">
        <v>4.6316000000000003E-2</v>
      </c>
      <c r="F715" s="32" t="s">
        <v>680</v>
      </c>
      <c r="G715" s="32">
        <v>2</v>
      </c>
      <c r="H715" s="32" t="s">
        <v>555</v>
      </c>
      <c r="I715" s="32">
        <v>-142472.27996299951</v>
      </c>
      <c r="J715" s="33"/>
    </row>
    <row r="716" spans="1:10" x14ac:dyDescent="0.2">
      <c r="A716" s="28" t="s">
        <v>679</v>
      </c>
      <c r="B716" s="29">
        <v>1800</v>
      </c>
      <c r="C716" s="29">
        <v>0.47421099999999999</v>
      </c>
      <c r="D716" s="29">
        <v>0.443158</v>
      </c>
      <c r="E716" s="29">
        <v>8.2631999999999997E-2</v>
      </c>
      <c r="F716" s="29" t="s">
        <v>680</v>
      </c>
      <c r="G716" s="29">
        <v>2</v>
      </c>
      <c r="H716" s="29" t="s">
        <v>555</v>
      </c>
      <c r="I716" s="29">
        <v>-154006.36419653971</v>
      </c>
      <c r="J716" s="30"/>
    </row>
    <row r="717" spans="1:10" x14ac:dyDescent="0.2">
      <c r="A717" s="31" t="s">
        <v>679</v>
      </c>
      <c r="B717" s="32">
        <v>1800</v>
      </c>
      <c r="C717" s="32">
        <v>0.47421099999999999</v>
      </c>
      <c r="D717" s="32">
        <v>0.40684199999999998</v>
      </c>
      <c r="E717" s="32">
        <v>0.118947</v>
      </c>
      <c r="F717" s="32" t="s">
        <v>680</v>
      </c>
      <c r="G717" s="32">
        <v>2</v>
      </c>
      <c r="H717" s="32" t="s">
        <v>555</v>
      </c>
      <c r="I717" s="32">
        <v>-165358.74822480901</v>
      </c>
      <c r="J717" s="33"/>
    </row>
    <row r="718" spans="1:10" x14ac:dyDescent="0.2">
      <c r="A718" s="28" t="s">
        <v>679</v>
      </c>
      <c r="B718" s="29">
        <v>1800</v>
      </c>
      <c r="C718" s="29">
        <v>0.47421099999999999</v>
      </c>
      <c r="D718" s="29">
        <v>0.37052600000000002</v>
      </c>
      <c r="E718" s="29">
        <v>0.15526300000000001</v>
      </c>
      <c r="F718" s="29" t="s">
        <v>680</v>
      </c>
      <c r="G718" s="29">
        <v>2</v>
      </c>
      <c r="H718" s="29" t="s">
        <v>555</v>
      </c>
      <c r="I718" s="29">
        <v>-176444.60599931149</v>
      </c>
      <c r="J718" s="30"/>
    </row>
    <row r="719" spans="1:10" x14ac:dyDescent="0.2">
      <c r="A719" s="31" t="s">
        <v>679</v>
      </c>
      <c r="B719" s="32">
        <v>1800</v>
      </c>
      <c r="C719" s="32">
        <v>0.47421099999999999</v>
      </c>
      <c r="D719" s="32">
        <v>0.33421099999999998</v>
      </c>
      <c r="E719" s="32">
        <v>0.191579</v>
      </c>
      <c r="F719" s="32" t="s">
        <v>680</v>
      </c>
      <c r="G719" s="32">
        <v>2</v>
      </c>
      <c r="H719" s="32" t="s">
        <v>555</v>
      </c>
      <c r="I719" s="32">
        <v>-187113.26416972099</v>
      </c>
      <c r="J719" s="33"/>
    </row>
    <row r="720" spans="1:10" x14ac:dyDescent="0.2">
      <c r="A720" s="28" t="s">
        <v>679</v>
      </c>
      <c r="B720" s="29">
        <v>1800</v>
      </c>
      <c r="C720" s="29">
        <v>0.47421099999999999</v>
      </c>
      <c r="D720" s="29">
        <v>0.29789500000000002</v>
      </c>
      <c r="E720" s="29">
        <v>0.22789499999999999</v>
      </c>
      <c r="F720" s="29" t="s">
        <v>680</v>
      </c>
      <c r="G720" s="29">
        <v>2</v>
      </c>
      <c r="H720" s="29" t="s">
        <v>555</v>
      </c>
      <c r="I720" s="29">
        <v>-197053.773135775</v>
      </c>
      <c r="J720" s="30"/>
    </row>
    <row r="721" spans="1:10" x14ac:dyDescent="0.2">
      <c r="A721" s="31" t="s">
        <v>679</v>
      </c>
      <c r="B721" s="32">
        <v>1800</v>
      </c>
      <c r="C721" s="32">
        <v>0.47421099999999999</v>
      </c>
      <c r="D721" s="32">
        <v>0.26157900000000001</v>
      </c>
      <c r="E721" s="32">
        <v>0.26421099999999997</v>
      </c>
      <c r="F721" s="32" t="s">
        <v>680</v>
      </c>
      <c r="G721" s="32">
        <v>2</v>
      </c>
      <c r="H721" s="32" t="s">
        <v>555</v>
      </c>
      <c r="I721" s="32">
        <v>-204992.25008057829</v>
      </c>
      <c r="J721" s="33"/>
    </row>
    <row r="722" spans="1:10" x14ac:dyDescent="0.2">
      <c r="A722" s="28" t="s">
        <v>679</v>
      </c>
      <c r="B722" s="29">
        <v>1800</v>
      </c>
      <c r="C722" s="29">
        <v>0.47421099999999999</v>
      </c>
      <c r="D722" s="29">
        <v>0.22526299999999999</v>
      </c>
      <c r="E722" s="29">
        <v>0.30052600000000002</v>
      </c>
      <c r="F722" s="29" t="s">
        <v>682</v>
      </c>
      <c r="G722" s="29">
        <v>2</v>
      </c>
      <c r="H722" s="29" t="s">
        <v>576</v>
      </c>
      <c r="I722" s="29">
        <v>-204966.41595645429</v>
      </c>
      <c r="J722" s="30"/>
    </row>
    <row r="723" spans="1:10" x14ac:dyDescent="0.2">
      <c r="A723" s="31" t="s">
        <v>679</v>
      </c>
      <c r="B723" s="32">
        <v>1800</v>
      </c>
      <c r="C723" s="32">
        <v>0.47421099999999999</v>
      </c>
      <c r="D723" s="32">
        <v>0.188947</v>
      </c>
      <c r="E723" s="32">
        <v>0.33684199999999997</v>
      </c>
      <c r="F723" s="32" t="s">
        <v>683</v>
      </c>
      <c r="G723" s="32">
        <v>2</v>
      </c>
      <c r="H723" s="32" t="s">
        <v>576</v>
      </c>
      <c r="I723" s="32">
        <v>-203724.59644488239</v>
      </c>
      <c r="J723" s="33"/>
    </row>
    <row r="724" spans="1:10" x14ac:dyDescent="0.2">
      <c r="A724" s="28" t="s">
        <v>679</v>
      </c>
      <c r="B724" s="29">
        <v>1800</v>
      </c>
      <c r="C724" s="29">
        <v>0.47421099999999999</v>
      </c>
      <c r="D724" s="29">
        <v>0.15263199999999999</v>
      </c>
      <c r="E724" s="29">
        <v>0.37315799999999999</v>
      </c>
      <c r="F724" s="29" t="s">
        <v>682</v>
      </c>
      <c r="G724" s="29">
        <v>2</v>
      </c>
      <c r="H724" s="29" t="s">
        <v>576</v>
      </c>
      <c r="I724" s="29">
        <v>-201457.56927418269</v>
      </c>
      <c r="J724" s="30"/>
    </row>
    <row r="725" spans="1:10" x14ac:dyDescent="0.2">
      <c r="A725" s="31" t="s">
        <v>679</v>
      </c>
      <c r="B725" s="32">
        <v>1800</v>
      </c>
      <c r="C725" s="32">
        <v>0.47421099999999999</v>
      </c>
      <c r="D725" s="32">
        <v>0.116316</v>
      </c>
      <c r="E725" s="32">
        <v>0.409474</v>
      </c>
      <c r="F725" s="32" t="s">
        <v>586</v>
      </c>
      <c r="G725" s="32">
        <v>1</v>
      </c>
      <c r="H725" s="32" t="s">
        <v>586</v>
      </c>
      <c r="I725" s="32">
        <v>-197751.12328427879</v>
      </c>
      <c r="J725" s="33"/>
    </row>
    <row r="726" spans="1:10" x14ac:dyDescent="0.2">
      <c r="A726" s="28" t="s">
        <v>679</v>
      </c>
      <c r="B726" s="29">
        <v>1800</v>
      </c>
      <c r="C726" s="29">
        <v>0.47421099999999999</v>
      </c>
      <c r="D726" s="29">
        <v>0.08</v>
      </c>
      <c r="E726" s="29">
        <v>0.44578899999999999</v>
      </c>
      <c r="F726" s="29" t="s">
        <v>390</v>
      </c>
      <c r="G726" s="29">
        <v>2</v>
      </c>
      <c r="H726" s="29" t="s">
        <v>706</v>
      </c>
      <c r="I726" s="29">
        <v>-191070.85911075459</v>
      </c>
      <c r="J726" s="30"/>
    </row>
    <row r="727" spans="1:10" x14ac:dyDescent="0.2">
      <c r="A727" s="31" t="s">
        <v>679</v>
      </c>
      <c r="B727" s="32">
        <v>1800</v>
      </c>
      <c r="C727" s="32">
        <v>0.47421099999999999</v>
      </c>
      <c r="D727" s="32">
        <v>4.3684000000000001E-2</v>
      </c>
      <c r="E727" s="32">
        <v>0.48210500000000001</v>
      </c>
      <c r="F727" s="32" t="s">
        <v>390</v>
      </c>
      <c r="G727" s="32">
        <v>2</v>
      </c>
      <c r="H727" s="32" t="s">
        <v>706</v>
      </c>
      <c r="I727" s="32">
        <v>-184135.5115758683</v>
      </c>
      <c r="J727" s="33"/>
    </row>
    <row r="728" spans="1:10" x14ac:dyDescent="0.2">
      <c r="A728" s="28" t="s">
        <v>679</v>
      </c>
      <c r="B728" s="29">
        <v>1800</v>
      </c>
      <c r="C728" s="29">
        <v>0.5</v>
      </c>
      <c r="D728" s="29">
        <v>0.49</v>
      </c>
      <c r="E728" s="29">
        <v>0.01</v>
      </c>
      <c r="F728" s="29" t="s">
        <v>680</v>
      </c>
      <c r="G728" s="29">
        <v>2</v>
      </c>
      <c r="H728" s="29" t="s">
        <v>555</v>
      </c>
      <c r="I728" s="29">
        <v>-130724.8814273134</v>
      </c>
      <c r="J728" s="30"/>
    </row>
    <row r="729" spans="1:10" x14ac:dyDescent="0.2">
      <c r="A729" s="31" t="s">
        <v>679</v>
      </c>
      <c r="B729" s="32">
        <v>1800</v>
      </c>
      <c r="C729" s="32">
        <v>0.5</v>
      </c>
      <c r="D729" s="32">
        <v>0.45368399999999998</v>
      </c>
      <c r="E729" s="32">
        <v>4.6316000000000003E-2</v>
      </c>
      <c r="F729" s="32" t="s">
        <v>680</v>
      </c>
      <c r="G729" s="32">
        <v>2</v>
      </c>
      <c r="H729" s="32" t="s">
        <v>555</v>
      </c>
      <c r="I729" s="32">
        <v>-142306.58719761399</v>
      </c>
      <c r="J729" s="33"/>
    </row>
    <row r="730" spans="1:10" x14ac:dyDescent="0.2">
      <c r="A730" s="28" t="s">
        <v>679</v>
      </c>
      <c r="B730" s="29">
        <v>1800</v>
      </c>
      <c r="C730" s="29">
        <v>0.5</v>
      </c>
      <c r="D730" s="29">
        <v>0.41736800000000002</v>
      </c>
      <c r="E730" s="29">
        <v>8.2631999999999997E-2</v>
      </c>
      <c r="F730" s="29" t="s">
        <v>680</v>
      </c>
      <c r="G730" s="29">
        <v>2</v>
      </c>
      <c r="H730" s="29" t="s">
        <v>555</v>
      </c>
      <c r="I730" s="29">
        <v>-153736.29757056091</v>
      </c>
      <c r="J730" s="30"/>
    </row>
    <row r="731" spans="1:10" x14ac:dyDescent="0.2">
      <c r="A731" s="31" t="s">
        <v>679</v>
      </c>
      <c r="B731" s="32">
        <v>1800</v>
      </c>
      <c r="C731" s="32">
        <v>0.5</v>
      </c>
      <c r="D731" s="32">
        <v>0.38105299999999998</v>
      </c>
      <c r="E731" s="32">
        <v>0.118947</v>
      </c>
      <c r="F731" s="32" t="s">
        <v>680</v>
      </c>
      <c r="G731" s="32">
        <v>2</v>
      </c>
      <c r="H731" s="32" t="s">
        <v>555</v>
      </c>
      <c r="I731" s="32">
        <v>-164951.5075891196</v>
      </c>
      <c r="J731" s="33"/>
    </row>
    <row r="732" spans="1:10" x14ac:dyDescent="0.2">
      <c r="A732" s="28" t="s">
        <v>679</v>
      </c>
      <c r="B732" s="29">
        <v>1800</v>
      </c>
      <c r="C732" s="29">
        <v>0.5</v>
      </c>
      <c r="D732" s="29">
        <v>0.34473700000000002</v>
      </c>
      <c r="E732" s="29">
        <v>0.15526300000000001</v>
      </c>
      <c r="F732" s="29" t="s">
        <v>680</v>
      </c>
      <c r="G732" s="29">
        <v>2</v>
      </c>
      <c r="H732" s="29" t="s">
        <v>555</v>
      </c>
      <c r="I732" s="29">
        <v>-175848.42482063919</v>
      </c>
      <c r="J732" s="30"/>
    </row>
    <row r="733" spans="1:10" x14ac:dyDescent="0.2">
      <c r="A733" s="31" t="s">
        <v>679</v>
      </c>
      <c r="B733" s="32">
        <v>1800</v>
      </c>
      <c r="C733" s="32">
        <v>0.5</v>
      </c>
      <c r="D733" s="32">
        <v>0.308421</v>
      </c>
      <c r="E733" s="32">
        <v>0.191579</v>
      </c>
      <c r="F733" s="32" t="s">
        <v>680</v>
      </c>
      <c r="G733" s="32">
        <v>2</v>
      </c>
      <c r="H733" s="32" t="s">
        <v>555</v>
      </c>
      <c r="I733" s="32">
        <v>-186237.04921152431</v>
      </c>
      <c r="J733" s="33"/>
    </row>
    <row r="734" spans="1:10" x14ac:dyDescent="0.2">
      <c r="A734" s="28" t="s">
        <v>679</v>
      </c>
      <c r="B734" s="29">
        <v>1800</v>
      </c>
      <c r="C734" s="29">
        <v>0.5</v>
      </c>
      <c r="D734" s="29">
        <v>0.27210499999999999</v>
      </c>
      <c r="E734" s="29">
        <v>0.22789499999999999</v>
      </c>
      <c r="F734" s="29" t="s">
        <v>680</v>
      </c>
      <c r="G734" s="29">
        <v>2</v>
      </c>
      <c r="H734" s="29" t="s">
        <v>555</v>
      </c>
      <c r="I734" s="29">
        <v>-195688.570741364</v>
      </c>
      <c r="J734" s="30"/>
    </row>
    <row r="735" spans="1:10" x14ac:dyDescent="0.2">
      <c r="A735" s="31" t="s">
        <v>679</v>
      </c>
      <c r="B735" s="32">
        <v>1800</v>
      </c>
      <c r="C735" s="32">
        <v>0.5</v>
      </c>
      <c r="D735" s="32">
        <v>0.235789</v>
      </c>
      <c r="E735" s="32">
        <v>0.26421099999999997</v>
      </c>
      <c r="F735" s="32" t="s">
        <v>711</v>
      </c>
      <c r="G735" s="32">
        <v>3</v>
      </c>
      <c r="H735" s="32" t="s">
        <v>555</v>
      </c>
      <c r="I735" s="32">
        <v>-200410.02527584211</v>
      </c>
      <c r="J735" s="33"/>
    </row>
    <row r="736" spans="1:10" x14ac:dyDescent="0.2">
      <c r="A736" s="28" t="s">
        <v>679</v>
      </c>
      <c r="B736" s="29">
        <v>1800</v>
      </c>
      <c r="C736" s="29">
        <v>0.5</v>
      </c>
      <c r="D736" s="29">
        <v>0.19947400000000001</v>
      </c>
      <c r="E736" s="29">
        <v>0.30052600000000002</v>
      </c>
      <c r="F736" s="29" t="s">
        <v>682</v>
      </c>
      <c r="G736" s="29">
        <v>2</v>
      </c>
      <c r="H736" s="29" t="s">
        <v>576</v>
      </c>
      <c r="I736" s="29">
        <v>-200005.13001427191</v>
      </c>
      <c r="J736" s="30"/>
    </row>
    <row r="737" spans="1:10" x14ac:dyDescent="0.2">
      <c r="A737" s="31" t="s">
        <v>679</v>
      </c>
      <c r="B737" s="32">
        <v>1800</v>
      </c>
      <c r="C737" s="32">
        <v>0.5</v>
      </c>
      <c r="D737" s="32">
        <v>0.163158</v>
      </c>
      <c r="E737" s="32">
        <v>0.33684199999999997</v>
      </c>
      <c r="F737" s="32" t="s">
        <v>682</v>
      </c>
      <c r="G737" s="32">
        <v>2</v>
      </c>
      <c r="H737" s="32" t="s">
        <v>576</v>
      </c>
      <c r="I737" s="32">
        <v>-198248.2043883226</v>
      </c>
      <c r="J737" s="33"/>
    </row>
    <row r="738" spans="1:10" x14ac:dyDescent="0.2">
      <c r="A738" s="28" t="s">
        <v>679</v>
      </c>
      <c r="B738" s="29">
        <v>1800</v>
      </c>
      <c r="C738" s="29">
        <v>0.5</v>
      </c>
      <c r="D738" s="29">
        <v>0.12684200000000001</v>
      </c>
      <c r="E738" s="29">
        <v>0.37315799999999999</v>
      </c>
      <c r="F738" s="29" t="s">
        <v>682</v>
      </c>
      <c r="G738" s="29">
        <v>2</v>
      </c>
      <c r="H738" s="29" t="s">
        <v>576</v>
      </c>
      <c r="I738" s="29">
        <v>-195647.3967544554</v>
      </c>
      <c r="J738" s="30"/>
    </row>
    <row r="739" spans="1:10" x14ac:dyDescent="0.2">
      <c r="A739" s="31" t="s">
        <v>679</v>
      </c>
      <c r="B739" s="32">
        <v>1800</v>
      </c>
      <c r="C739" s="32">
        <v>0.5</v>
      </c>
      <c r="D739" s="32">
        <v>9.0525999999999995E-2</v>
      </c>
      <c r="E739" s="32">
        <v>0.409474</v>
      </c>
      <c r="F739" s="32" t="s">
        <v>390</v>
      </c>
      <c r="G739" s="32">
        <v>2</v>
      </c>
      <c r="H739" s="32" t="s">
        <v>706</v>
      </c>
      <c r="I739" s="32">
        <v>-191070.00579372171</v>
      </c>
      <c r="J739" s="33"/>
    </row>
    <row r="740" spans="1:10" x14ac:dyDescent="0.2">
      <c r="A740" s="28" t="s">
        <v>679</v>
      </c>
      <c r="B740" s="29">
        <v>1800</v>
      </c>
      <c r="C740" s="29">
        <v>0.5</v>
      </c>
      <c r="D740" s="29">
        <v>5.4211000000000002E-2</v>
      </c>
      <c r="E740" s="29">
        <v>0.44578899999999999</v>
      </c>
      <c r="F740" s="29" t="s">
        <v>390</v>
      </c>
      <c r="G740" s="29">
        <v>2</v>
      </c>
      <c r="H740" s="29" t="s">
        <v>706</v>
      </c>
      <c r="I740" s="29">
        <v>-184178.54467652779</v>
      </c>
      <c r="J740" s="30"/>
    </row>
    <row r="741" spans="1:10" x14ac:dyDescent="0.2">
      <c r="A741" s="31" t="s">
        <v>679</v>
      </c>
      <c r="B741" s="32">
        <v>1800</v>
      </c>
      <c r="C741" s="32">
        <v>0.5</v>
      </c>
      <c r="D741" s="32">
        <v>1.7895000000000001E-2</v>
      </c>
      <c r="E741" s="32">
        <v>0.48210500000000001</v>
      </c>
      <c r="F741" s="32" t="s">
        <v>390</v>
      </c>
      <c r="G741" s="32">
        <v>2</v>
      </c>
      <c r="H741" s="32" t="s">
        <v>706</v>
      </c>
      <c r="I741" s="32">
        <v>-176979.21384211679</v>
      </c>
      <c r="J741" s="33"/>
    </row>
    <row r="742" spans="1:10" x14ac:dyDescent="0.2">
      <c r="A742" s="28" t="s">
        <v>681</v>
      </c>
      <c r="B742" s="29">
        <v>1800</v>
      </c>
      <c r="C742" s="29">
        <v>0.01</v>
      </c>
      <c r="D742" s="29">
        <v>0.98</v>
      </c>
      <c r="E742" s="29">
        <v>0.01</v>
      </c>
      <c r="F742" s="29" t="s">
        <v>682</v>
      </c>
      <c r="G742" s="29">
        <v>2</v>
      </c>
      <c r="H742" s="29" t="s">
        <v>576</v>
      </c>
      <c r="I742" s="29">
        <v>-110282.5321697398</v>
      </c>
      <c r="J742" s="30"/>
    </row>
    <row r="743" spans="1:10" x14ac:dyDescent="0.2">
      <c r="A743" s="31" t="s">
        <v>681</v>
      </c>
      <c r="B743" s="32">
        <v>1800</v>
      </c>
      <c r="C743" s="32">
        <v>0.01</v>
      </c>
      <c r="D743" s="32">
        <v>0.94368399999999997</v>
      </c>
      <c r="E743" s="32">
        <v>4.6316000000000003E-2</v>
      </c>
      <c r="F743" s="32" t="s">
        <v>682</v>
      </c>
      <c r="G743" s="32">
        <v>2</v>
      </c>
      <c r="H743" s="32" t="s">
        <v>576</v>
      </c>
      <c r="I743" s="32">
        <v>-119565.2484902006</v>
      </c>
      <c r="J743" s="33"/>
    </row>
    <row r="744" spans="1:10" x14ac:dyDescent="0.2">
      <c r="A744" s="28" t="s">
        <v>681</v>
      </c>
      <c r="B744" s="29">
        <v>1800</v>
      </c>
      <c r="C744" s="29">
        <v>0.01</v>
      </c>
      <c r="D744" s="29">
        <v>0.90736799999999995</v>
      </c>
      <c r="E744" s="29">
        <v>8.2631999999999997E-2</v>
      </c>
      <c r="F744" s="29" t="s">
        <v>682</v>
      </c>
      <c r="G744" s="29">
        <v>2</v>
      </c>
      <c r="H744" s="29" t="s">
        <v>576</v>
      </c>
      <c r="I744" s="29">
        <v>-128847.3774638122</v>
      </c>
      <c r="J744" s="30"/>
    </row>
    <row r="745" spans="1:10" x14ac:dyDescent="0.2">
      <c r="A745" s="31" t="s">
        <v>681</v>
      </c>
      <c r="B745" s="32">
        <v>1800</v>
      </c>
      <c r="C745" s="32">
        <v>0.01</v>
      </c>
      <c r="D745" s="32">
        <v>0.87105299999999997</v>
      </c>
      <c r="E745" s="32">
        <v>0.118947</v>
      </c>
      <c r="F745" s="32" t="s">
        <v>682</v>
      </c>
      <c r="G745" s="32">
        <v>2</v>
      </c>
      <c r="H745" s="32" t="s">
        <v>576</v>
      </c>
      <c r="I745" s="32">
        <v>-138128.8355261331</v>
      </c>
      <c r="J745" s="33"/>
    </row>
    <row r="746" spans="1:10" x14ac:dyDescent="0.2">
      <c r="A746" s="28" t="s">
        <v>681</v>
      </c>
      <c r="B746" s="29">
        <v>1800</v>
      </c>
      <c r="C746" s="29">
        <v>0.01</v>
      </c>
      <c r="D746" s="29">
        <v>0.83473699999999995</v>
      </c>
      <c r="E746" s="29">
        <v>0.15526300000000001</v>
      </c>
      <c r="F746" s="29" t="s">
        <v>682</v>
      </c>
      <c r="G746" s="29">
        <v>2</v>
      </c>
      <c r="H746" s="29" t="s">
        <v>576</v>
      </c>
      <c r="I746" s="29">
        <v>-147409.51949820551</v>
      </c>
      <c r="J746" s="30"/>
    </row>
    <row r="747" spans="1:10" x14ac:dyDescent="0.2">
      <c r="A747" s="31" t="s">
        <v>681</v>
      </c>
      <c r="B747" s="32">
        <v>1800</v>
      </c>
      <c r="C747" s="32">
        <v>0.01</v>
      </c>
      <c r="D747" s="32">
        <v>0.79842100000000005</v>
      </c>
      <c r="E747" s="32">
        <v>0.191579</v>
      </c>
      <c r="F747" s="32" t="s">
        <v>682</v>
      </c>
      <c r="G747" s="32">
        <v>2</v>
      </c>
      <c r="H747" s="32" t="s">
        <v>576</v>
      </c>
      <c r="I747" s="32">
        <v>-156689.29977093721</v>
      </c>
      <c r="J747" s="33"/>
    </row>
    <row r="748" spans="1:10" x14ac:dyDescent="0.2">
      <c r="A748" s="28" t="s">
        <v>681</v>
      </c>
      <c r="B748" s="29">
        <v>1800</v>
      </c>
      <c r="C748" s="29">
        <v>0.01</v>
      </c>
      <c r="D748" s="29">
        <v>0.76210500000000003</v>
      </c>
      <c r="E748" s="29">
        <v>0.22789499999999999</v>
      </c>
      <c r="F748" s="29" t="s">
        <v>682</v>
      </c>
      <c r="G748" s="29">
        <v>2</v>
      </c>
      <c r="H748" s="29" t="s">
        <v>576</v>
      </c>
      <c r="I748" s="29">
        <v>-165968.01016555159</v>
      </c>
      <c r="J748" s="30"/>
    </row>
    <row r="749" spans="1:10" x14ac:dyDescent="0.2">
      <c r="A749" s="31" t="s">
        <v>681</v>
      </c>
      <c r="B749" s="32">
        <v>1800</v>
      </c>
      <c r="C749" s="32">
        <v>0.01</v>
      </c>
      <c r="D749" s="32">
        <v>0.72578900000000002</v>
      </c>
      <c r="E749" s="32">
        <v>0.26421099999999997</v>
      </c>
      <c r="F749" s="32" t="s">
        <v>682</v>
      </c>
      <c r="G749" s="32">
        <v>2</v>
      </c>
      <c r="H749" s="32" t="s">
        <v>576</v>
      </c>
      <c r="I749" s="32">
        <v>-175245.4322556461</v>
      </c>
      <c r="J749" s="33"/>
    </row>
    <row r="750" spans="1:10" x14ac:dyDescent="0.2">
      <c r="A750" s="28" t="s">
        <v>681</v>
      </c>
      <c r="B750" s="29">
        <v>1800</v>
      </c>
      <c r="C750" s="29">
        <v>0.01</v>
      </c>
      <c r="D750" s="29">
        <v>0.68947400000000003</v>
      </c>
      <c r="E750" s="29">
        <v>0.30052600000000002</v>
      </c>
      <c r="F750" s="29" t="s">
        <v>682</v>
      </c>
      <c r="G750" s="29">
        <v>2</v>
      </c>
      <c r="H750" s="29" t="s">
        <v>576</v>
      </c>
      <c r="I750" s="29">
        <v>-184521.26994246719</v>
      </c>
      <c r="J750" s="30"/>
    </row>
    <row r="751" spans="1:10" x14ac:dyDescent="0.2">
      <c r="A751" s="31" t="s">
        <v>681</v>
      </c>
      <c r="B751" s="32">
        <v>1800</v>
      </c>
      <c r="C751" s="32">
        <v>0.01</v>
      </c>
      <c r="D751" s="32">
        <v>0.65315800000000002</v>
      </c>
      <c r="E751" s="32">
        <v>0.33684199999999997</v>
      </c>
      <c r="F751" s="32" t="s">
        <v>682</v>
      </c>
      <c r="G751" s="32">
        <v>2</v>
      </c>
      <c r="H751" s="32" t="s">
        <v>576</v>
      </c>
      <c r="I751" s="32">
        <v>-193795.1056481447</v>
      </c>
      <c r="J751" s="33"/>
    </row>
    <row r="752" spans="1:10" x14ac:dyDescent="0.2">
      <c r="A752" s="28" t="s">
        <v>681</v>
      </c>
      <c r="B752" s="29">
        <v>1800</v>
      </c>
      <c r="C752" s="29">
        <v>0.01</v>
      </c>
      <c r="D752" s="29">
        <v>0.616842</v>
      </c>
      <c r="E752" s="29">
        <v>0.37315799999999999</v>
      </c>
      <c r="F752" s="29" t="s">
        <v>682</v>
      </c>
      <c r="G752" s="29">
        <v>2</v>
      </c>
      <c r="H752" s="29" t="s">
        <v>576</v>
      </c>
      <c r="I752" s="29">
        <v>-203066.3185398913</v>
      </c>
      <c r="J752" s="30"/>
    </row>
    <row r="753" spans="1:10" x14ac:dyDescent="0.2">
      <c r="A753" s="31" t="s">
        <v>681</v>
      </c>
      <c r="B753" s="32">
        <v>1800</v>
      </c>
      <c r="C753" s="32">
        <v>0.01</v>
      </c>
      <c r="D753" s="32">
        <v>0.58052599999999999</v>
      </c>
      <c r="E753" s="32">
        <v>0.409474</v>
      </c>
      <c r="F753" s="32" t="s">
        <v>682</v>
      </c>
      <c r="G753" s="32">
        <v>2</v>
      </c>
      <c r="H753" s="32" t="s">
        <v>576</v>
      </c>
      <c r="I753" s="32">
        <v>-212333.91377842781</v>
      </c>
      <c r="J753" s="33"/>
    </row>
    <row r="754" spans="1:10" x14ac:dyDescent="0.2">
      <c r="A754" s="28" t="s">
        <v>681</v>
      </c>
      <c r="B754" s="29">
        <v>1800</v>
      </c>
      <c r="C754" s="29">
        <v>0.01</v>
      </c>
      <c r="D754" s="29">
        <v>0.544211</v>
      </c>
      <c r="E754" s="29">
        <v>0.44578899999999999</v>
      </c>
      <c r="F754" s="29" t="s">
        <v>682</v>
      </c>
      <c r="G754" s="29">
        <v>2</v>
      </c>
      <c r="H754" s="29" t="s">
        <v>576</v>
      </c>
      <c r="I754" s="29">
        <v>-221596.09943492021</v>
      </c>
      <c r="J754" s="30"/>
    </row>
    <row r="755" spans="1:10" x14ac:dyDescent="0.2">
      <c r="A755" s="31" t="s">
        <v>681</v>
      </c>
      <c r="B755" s="32">
        <v>1800</v>
      </c>
      <c r="C755" s="32">
        <v>0.01</v>
      </c>
      <c r="D755" s="32">
        <v>0.50789499999999999</v>
      </c>
      <c r="E755" s="32">
        <v>0.48210500000000001</v>
      </c>
      <c r="F755" s="32" t="s">
        <v>682</v>
      </c>
      <c r="G755" s="32">
        <v>2</v>
      </c>
      <c r="H755" s="32" t="s">
        <v>576</v>
      </c>
      <c r="I755" s="32">
        <v>-230848.8567441073</v>
      </c>
      <c r="J755" s="33"/>
    </row>
    <row r="756" spans="1:10" x14ac:dyDescent="0.2">
      <c r="A756" s="28" t="s">
        <v>681</v>
      </c>
      <c r="B756" s="29">
        <v>1800</v>
      </c>
      <c r="C756" s="29">
        <v>0.01</v>
      </c>
      <c r="D756" s="29">
        <v>0.47157900000000003</v>
      </c>
      <c r="E756" s="29">
        <v>0.51842100000000002</v>
      </c>
      <c r="F756" s="29" t="s">
        <v>586</v>
      </c>
      <c r="G756" s="29">
        <v>1</v>
      </c>
      <c r="H756" s="29" t="s">
        <v>586</v>
      </c>
      <c r="I756" s="29">
        <v>-239568.9838705585</v>
      </c>
      <c r="J756" s="30"/>
    </row>
    <row r="757" spans="1:10" x14ac:dyDescent="0.2">
      <c r="A757" s="31" t="s">
        <v>681</v>
      </c>
      <c r="B757" s="32">
        <v>1800</v>
      </c>
      <c r="C757" s="32">
        <v>0.01</v>
      </c>
      <c r="D757" s="32">
        <v>0.43526300000000001</v>
      </c>
      <c r="E757" s="32">
        <v>0.55473700000000004</v>
      </c>
      <c r="F757" s="32" t="s">
        <v>710</v>
      </c>
      <c r="G757" s="32">
        <v>2</v>
      </c>
      <c r="H757" s="32" t="s">
        <v>586</v>
      </c>
      <c r="I757" s="32">
        <v>-244169.87279675191</v>
      </c>
      <c r="J757" s="33"/>
    </row>
    <row r="758" spans="1:10" x14ac:dyDescent="0.2">
      <c r="A758" s="28" t="s">
        <v>681</v>
      </c>
      <c r="B758" s="29">
        <v>1800</v>
      </c>
      <c r="C758" s="29">
        <v>0.01</v>
      </c>
      <c r="D758" s="29">
        <v>0.398947</v>
      </c>
      <c r="E758" s="29">
        <v>0.59105300000000005</v>
      </c>
      <c r="F758" s="29" t="s">
        <v>626</v>
      </c>
      <c r="G758" s="29">
        <v>2</v>
      </c>
      <c r="H758" s="29" t="s">
        <v>706</v>
      </c>
      <c r="I758" s="29">
        <v>-243592.14974285569</v>
      </c>
      <c r="J758" s="30"/>
    </row>
    <row r="759" spans="1:10" x14ac:dyDescent="0.2">
      <c r="A759" s="31" t="s">
        <v>681</v>
      </c>
      <c r="B759" s="32">
        <v>1800</v>
      </c>
      <c r="C759" s="32">
        <v>0.01</v>
      </c>
      <c r="D759" s="32">
        <v>0.36263200000000001</v>
      </c>
      <c r="E759" s="32">
        <v>0.62736800000000004</v>
      </c>
      <c r="F759" s="32" t="s">
        <v>626</v>
      </c>
      <c r="G759" s="32">
        <v>2</v>
      </c>
      <c r="H759" s="32" t="s">
        <v>706</v>
      </c>
      <c r="I759" s="32">
        <v>-240721.77491595631</v>
      </c>
      <c r="J759" s="33"/>
    </row>
    <row r="760" spans="1:10" x14ac:dyDescent="0.2">
      <c r="A760" s="28" t="s">
        <v>681</v>
      </c>
      <c r="B760" s="29">
        <v>1800</v>
      </c>
      <c r="C760" s="29">
        <v>0.01</v>
      </c>
      <c r="D760" s="29">
        <v>0.32631599999999999</v>
      </c>
      <c r="E760" s="29">
        <v>0.66368400000000005</v>
      </c>
      <c r="F760" s="29" t="s">
        <v>626</v>
      </c>
      <c r="G760" s="29">
        <v>2</v>
      </c>
      <c r="H760" s="29" t="s">
        <v>706</v>
      </c>
      <c r="I760" s="29">
        <v>-237849.6953965149</v>
      </c>
      <c r="J760" s="30"/>
    </row>
    <row r="761" spans="1:10" x14ac:dyDescent="0.2">
      <c r="A761" s="31" t="s">
        <v>681</v>
      </c>
      <c r="B761" s="32">
        <v>1800</v>
      </c>
      <c r="C761" s="32">
        <v>0.01</v>
      </c>
      <c r="D761" s="32">
        <v>0.28999999999999998</v>
      </c>
      <c r="E761" s="32">
        <v>0.7</v>
      </c>
      <c r="F761" s="32" t="s">
        <v>626</v>
      </c>
      <c r="G761" s="32">
        <v>2</v>
      </c>
      <c r="H761" s="32" t="s">
        <v>706</v>
      </c>
      <c r="I761" s="32">
        <v>-234975.47914911661</v>
      </c>
      <c r="J761" s="33"/>
    </row>
    <row r="762" spans="1:10" x14ac:dyDescent="0.2">
      <c r="A762" s="28" t="s">
        <v>681</v>
      </c>
      <c r="B762" s="29">
        <v>1800</v>
      </c>
      <c r="C762" s="29">
        <v>3.5789000000000001E-2</v>
      </c>
      <c r="D762" s="29">
        <v>0.95421100000000003</v>
      </c>
      <c r="E762" s="29">
        <v>0.01</v>
      </c>
      <c r="F762" s="29" t="s">
        <v>682</v>
      </c>
      <c r="G762" s="29">
        <v>2</v>
      </c>
      <c r="H762" s="29" t="s">
        <v>576</v>
      </c>
      <c r="I762" s="29">
        <v>-110984.0530231732</v>
      </c>
      <c r="J762" s="30"/>
    </row>
    <row r="763" spans="1:10" x14ac:dyDescent="0.2">
      <c r="A763" s="31" t="s">
        <v>681</v>
      </c>
      <c r="B763" s="32">
        <v>1800</v>
      </c>
      <c r="C763" s="32">
        <v>3.5789000000000001E-2</v>
      </c>
      <c r="D763" s="32">
        <v>0.91789500000000002</v>
      </c>
      <c r="E763" s="32">
        <v>4.6316000000000003E-2</v>
      </c>
      <c r="F763" s="32" t="s">
        <v>682</v>
      </c>
      <c r="G763" s="32">
        <v>2</v>
      </c>
      <c r="H763" s="32" t="s">
        <v>576</v>
      </c>
      <c r="I763" s="32">
        <v>-120245.356276654</v>
      </c>
      <c r="J763" s="33"/>
    </row>
    <row r="764" spans="1:10" x14ac:dyDescent="0.2">
      <c r="A764" s="28" t="s">
        <v>681</v>
      </c>
      <c r="B764" s="29">
        <v>1800</v>
      </c>
      <c r="C764" s="29">
        <v>3.5789000000000001E-2</v>
      </c>
      <c r="D764" s="29">
        <v>0.881579</v>
      </c>
      <c r="E764" s="29">
        <v>8.2631999999999997E-2</v>
      </c>
      <c r="F764" s="29" t="s">
        <v>682</v>
      </c>
      <c r="G764" s="29">
        <v>2</v>
      </c>
      <c r="H764" s="29" t="s">
        <v>576</v>
      </c>
      <c r="I764" s="29">
        <v>-129504.7356218076</v>
      </c>
      <c r="J764" s="30"/>
    </row>
    <row r="765" spans="1:10" x14ac:dyDescent="0.2">
      <c r="A765" s="31" t="s">
        <v>681</v>
      </c>
      <c r="B765" s="32">
        <v>1800</v>
      </c>
      <c r="C765" s="32">
        <v>3.5789000000000001E-2</v>
      </c>
      <c r="D765" s="32">
        <v>0.84526299999999999</v>
      </c>
      <c r="E765" s="32">
        <v>0.118947</v>
      </c>
      <c r="F765" s="32" t="s">
        <v>682</v>
      </c>
      <c r="G765" s="32">
        <v>2</v>
      </c>
      <c r="H765" s="32" t="s">
        <v>576</v>
      </c>
      <c r="I765" s="32">
        <v>-138761.91869507689</v>
      </c>
      <c r="J765" s="33"/>
    </row>
    <row r="766" spans="1:10" x14ac:dyDescent="0.2">
      <c r="A766" s="28" t="s">
        <v>681</v>
      </c>
      <c r="B766" s="29">
        <v>1800</v>
      </c>
      <c r="C766" s="29">
        <v>3.5789000000000001E-2</v>
      </c>
      <c r="D766" s="29">
        <v>0.80894699999999997</v>
      </c>
      <c r="E766" s="29">
        <v>0.15526300000000001</v>
      </c>
      <c r="F766" s="29" t="s">
        <v>682</v>
      </c>
      <c r="G766" s="29">
        <v>2</v>
      </c>
      <c r="H766" s="29" t="s">
        <v>576</v>
      </c>
      <c r="I766" s="29">
        <v>-148016.56809198871</v>
      </c>
      <c r="J766" s="30"/>
    </row>
    <row r="767" spans="1:10" x14ac:dyDescent="0.2">
      <c r="A767" s="31" t="s">
        <v>681</v>
      </c>
      <c r="B767" s="32">
        <v>1800</v>
      </c>
      <c r="C767" s="32">
        <v>3.5789000000000001E-2</v>
      </c>
      <c r="D767" s="32">
        <v>0.77263199999999999</v>
      </c>
      <c r="E767" s="32">
        <v>0.191579</v>
      </c>
      <c r="F767" s="32" t="s">
        <v>682</v>
      </c>
      <c r="G767" s="32">
        <v>2</v>
      </c>
      <c r="H767" s="32" t="s">
        <v>576</v>
      </c>
      <c r="I767" s="32">
        <v>-157268.25795505021</v>
      </c>
      <c r="J767" s="33"/>
    </row>
    <row r="768" spans="1:10" x14ac:dyDescent="0.2">
      <c r="A768" s="28" t="s">
        <v>681</v>
      </c>
      <c r="B768" s="29">
        <v>1800</v>
      </c>
      <c r="C768" s="29">
        <v>3.5789000000000001E-2</v>
      </c>
      <c r="D768" s="29">
        <v>0.73631599999999997</v>
      </c>
      <c r="E768" s="29">
        <v>0.22789499999999999</v>
      </c>
      <c r="F768" s="29" t="s">
        <v>682</v>
      </c>
      <c r="G768" s="29">
        <v>2</v>
      </c>
      <c r="H768" s="29" t="s">
        <v>576</v>
      </c>
      <c r="I768" s="29">
        <v>-166516.43857077681</v>
      </c>
      <c r="J768" s="30"/>
    </row>
    <row r="769" spans="1:10" x14ac:dyDescent="0.2">
      <c r="A769" s="31" t="s">
        <v>681</v>
      </c>
      <c r="B769" s="32">
        <v>1800</v>
      </c>
      <c r="C769" s="32">
        <v>3.5789000000000001E-2</v>
      </c>
      <c r="D769" s="32">
        <v>0.7</v>
      </c>
      <c r="E769" s="32">
        <v>0.26421099999999997</v>
      </c>
      <c r="F769" s="32" t="s">
        <v>682</v>
      </c>
      <c r="G769" s="32">
        <v>2</v>
      </c>
      <c r="H769" s="32" t="s">
        <v>576</v>
      </c>
      <c r="I769" s="32">
        <v>-175760.3805081638</v>
      </c>
      <c r="J769" s="33"/>
    </row>
    <row r="770" spans="1:10" x14ac:dyDescent="0.2">
      <c r="A770" s="28" t="s">
        <v>681</v>
      </c>
      <c r="B770" s="29">
        <v>1800</v>
      </c>
      <c r="C770" s="29">
        <v>3.5789000000000001E-2</v>
      </c>
      <c r="D770" s="29">
        <v>0.66368400000000005</v>
      </c>
      <c r="E770" s="29">
        <v>0.30052600000000002</v>
      </c>
      <c r="F770" s="29" t="s">
        <v>682</v>
      </c>
      <c r="G770" s="29">
        <v>2</v>
      </c>
      <c r="H770" s="29" t="s">
        <v>576</v>
      </c>
      <c r="I770" s="29">
        <v>-184999.08171054459</v>
      </c>
      <c r="J770" s="30"/>
    </row>
    <row r="771" spans="1:10" x14ac:dyDescent="0.2">
      <c r="A771" s="31" t="s">
        <v>681</v>
      </c>
      <c r="B771" s="32">
        <v>1800</v>
      </c>
      <c r="C771" s="32">
        <v>3.5789000000000001E-2</v>
      </c>
      <c r="D771" s="32">
        <v>0.62736800000000004</v>
      </c>
      <c r="E771" s="32">
        <v>0.33684199999999997</v>
      </c>
      <c r="F771" s="32" t="s">
        <v>682</v>
      </c>
      <c r="G771" s="32">
        <v>2</v>
      </c>
      <c r="H771" s="32" t="s">
        <v>576</v>
      </c>
      <c r="I771" s="32">
        <v>-194231.1022883039</v>
      </c>
      <c r="J771" s="33"/>
    </row>
    <row r="772" spans="1:10" x14ac:dyDescent="0.2">
      <c r="A772" s="28" t="s">
        <v>681</v>
      </c>
      <c r="B772" s="29">
        <v>1800</v>
      </c>
      <c r="C772" s="29">
        <v>3.5789000000000001E-2</v>
      </c>
      <c r="D772" s="29">
        <v>0.59105300000000005</v>
      </c>
      <c r="E772" s="29">
        <v>0.37315799999999999</v>
      </c>
      <c r="F772" s="29" t="s">
        <v>683</v>
      </c>
      <c r="G772" s="29">
        <v>2</v>
      </c>
      <c r="H772" s="29" t="s">
        <v>576</v>
      </c>
      <c r="I772" s="29">
        <v>-203454.24386551871</v>
      </c>
      <c r="J772" s="30"/>
    </row>
    <row r="773" spans="1:10" x14ac:dyDescent="0.2">
      <c r="A773" s="31" t="s">
        <v>681</v>
      </c>
      <c r="B773" s="32">
        <v>1800</v>
      </c>
      <c r="C773" s="32">
        <v>3.5789000000000001E-2</v>
      </c>
      <c r="D773" s="32">
        <v>0.55473700000000004</v>
      </c>
      <c r="E773" s="32">
        <v>0.409474</v>
      </c>
      <c r="F773" s="32" t="s">
        <v>682</v>
      </c>
      <c r="G773" s="32">
        <v>2</v>
      </c>
      <c r="H773" s="32" t="s">
        <v>576</v>
      </c>
      <c r="I773" s="32">
        <v>-212664.8485050688</v>
      </c>
      <c r="J773" s="33"/>
    </row>
    <row r="774" spans="1:10" x14ac:dyDescent="0.2">
      <c r="A774" s="28" t="s">
        <v>681</v>
      </c>
      <c r="B774" s="29">
        <v>1800</v>
      </c>
      <c r="C774" s="29">
        <v>3.5789000000000001E-2</v>
      </c>
      <c r="D774" s="29">
        <v>0.51842100000000002</v>
      </c>
      <c r="E774" s="29">
        <v>0.44578899999999999</v>
      </c>
      <c r="F774" s="29" t="s">
        <v>683</v>
      </c>
      <c r="G774" s="29">
        <v>2</v>
      </c>
      <c r="H774" s="29" t="s">
        <v>576</v>
      </c>
      <c r="I774" s="29">
        <v>-221855.98297840549</v>
      </c>
      <c r="J774" s="30"/>
    </row>
    <row r="775" spans="1:10" x14ac:dyDescent="0.2">
      <c r="A775" s="31" t="s">
        <v>681</v>
      </c>
      <c r="B775" s="32">
        <v>1800</v>
      </c>
      <c r="C775" s="32">
        <v>3.5789000000000001E-2</v>
      </c>
      <c r="D775" s="32">
        <v>0.48210500000000001</v>
      </c>
      <c r="E775" s="32">
        <v>0.48210500000000001</v>
      </c>
      <c r="F775" s="32" t="s">
        <v>682</v>
      </c>
      <c r="G775" s="32">
        <v>2</v>
      </c>
      <c r="H775" s="32" t="s">
        <v>576</v>
      </c>
      <c r="I775" s="32">
        <v>-231010.65865945371</v>
      </c>
      <c r="J775" s="33"/>
    </row>
    <row r="776" spans="1:10" x14ac:dyDescent="0.2">
      <c r="A776" s="28" t="s">
        <v>681</v>
      </c>
      <c r="B776" s="29">
        <v>1800</v>
      </c>
      <c r="C776" s="29">
        <v>3.5789000000000001E-2</v>
      </c>
      <c r="D776" s="29">
        <v>0.44578899999999999</v>
      </c>
      <c r="E776" s="29">
        <v>0.51842100000000002</v>
      </c>
      <c r="F776" s="29" t="s">
        <v>586</v>
      </c>
      <c r="G776" s="29">
        <v>1</v>
      </c>
      <c r="H776" s="29" t="s">
        <v>586</v>
      </c>
      <c r="I776" s="29">
        <v>-238890.20498779809</v>
      </c>
      <c r="J776" s="30"/>
    </row>
    <row r="777" spans="1:10" x14ac:dyDescent="0.2">
      <c r="A777" s="31" t="s">
        <v>681</v>
      </c>
      <c r="B777" s="32">
        <v>1800</v>
      </c>
      <c r="C777" s="32">
        <v>3.5789000000000001E-2</v>
      </c>
      <c r="D777" s="32">
        <v>0.409474</v>
      </c>
      <c r="E777" s="32">
        <v>0.55473700000000004</v>
      </c>
      <c r="F777" s="32" t="s">
        <v>710</v>
      </c>
      <c r="G777" s="32">
        <v>2</v>
      </c>
      <c r="H777" s="32" t="s">
        <v>586</v>
      </c>
      <c r="I777" s="32">
        <v>-242238.15635678661</v>
      </c>
      <c r="J777" s="33"/>
    </row>
    <row r="778" spans="1:10" x14ac:dyDescent="0.2">
      <c r="A778" s="28" t="s">
        <v>681</v>
      </c>
      <c r="B778" s="29">
        <v>1800</v>
      </c>
      <c r="C778" s="29">
        <v>3.5789000000000001E-2</v>
      </c>
      <c r="D778" s="29">
        <v>0.37315799999999999</v>
      </c>
      <c r="E778" s="29">
        <v>0.59105300000000005</v>
      </c>
      <c r="F778" s="29" t="s">
        <v>616</v>
      </c>
      <c r="G778" s="29">
        <v>3</v>
      </c>
      <c r="H778" s="29" t="s">
        <v>706</v>
      </c>
      <c r="I778" s="29">
        <v>-240342.17870305799</v>
      </c>
      <c r="J778" s="30"/>
    </row>
    <row r="779" spans="1:10" x14ac:dyDescent="0.2">
      <c r="A779" s="31" t="s">
        <v>681</v>
      </c>
      <c r="B779" s="32">
        <v>1800</v>
      </c>
      <c r="C779" s="32">
        <v>3.5789000000000001E-2</v>
      </c>
      <c r="D779" s="32">
        <v>0.33684199999999997</v>
      </c>
      <c r="E779" s="32">
        <v>0.62736800000000004</v>
      </c>
      <c r="F779" s="32" t="s">
        <v>616</v>
      </c>
      <c r="G779" s="32">
        <v>3</v>
      </c>
      <c r="H779" s="32" t="s">
        <v>706</v>
      </c>
      <c r="I779" s="32">
        <v>-237425.71388536689</v>
      </c>
      <c r="J779" s="33"/>
    </row>
    <row r="780" spans="1:10" x14ac:dyDescent="0.2">
      <c r="A780" s="28" t="s">
        <v>681</v>
      </c>
      <c r="B780" s="29">
        <v>1800</v>
      </c>
      <c r="C780" s="29">
        <v>3.5789000000000001E-2</v>
      </c>
      <c r="D780" s="29">
        <v>0.30052600000000002</v>
      </c>
      <c r="E780" s="29">
        <v>0.66368400000000005</v>
      </c>
      <c r="F780" s="29" t="s">
        <v>616</v>
      </c>
      <c r="G780" s="29">
        <v>3</v>
      </c>
      <c r="H780" s="29" t="s">
        <v>706</v>
      </c>
      <c r="I780" s="29">
        <v>-234509.2490676755</v>
      </c>
      <c r="J780" s="30"/>
    </row>
    <row r="781" spans="1:10" x14ac:dyDescent="0.2">
      <c r="A781" s="31" t="s">
        <v>681</v>
      </c>
      <c r="B781" s="32">
        <v>1800</v>
      </c>
      <c r="C781" s="32">
        <v>3.5789000000000001E-2</v>
      </c>
      <c r="D781" s="32">
        <v>0.26421099999999997</v>
      </c>
      <c r="E781" s="32">
        <v>0.7</v>
      </c>
      <c r="F781" s="32" t="s">
        <v>616</v>
      </c>
      <c r="G781" s="32">
        <v>3</v>
      </c>
      <c r="H781" s="32" t="s">
        <v>706</v>
      </c>
      <c r="I781" s="32">
        <v>-231592.78424998451</v>
      </c>
      <c r="J781" s="33"/>
    </row>
    <row r="782" spans="1:10" x14ac:dyDescent="0.2">
      <c r="A782" s="28" t="s">
        <v>681</v>
      </c>
      <c r="B782" s="29">
        <v>1800</v>
      </c>
      <c r="C782" s="29">
        <v>6.1579000000000002E-2</v>
      </c>
      <c r="D782" s="29">
        <v>0.92842100000000005</v>
      </c>
      <c r="E782" s="29">
        <v>0.01</v>
      </c>
      <c r="F782" s="29" t="s">
        <v>682</v>
      </c>
      <c r="G782" s="29">
        <v>2</v>
      </c>
      <c r="H782" s="29" t="s">
        <v>576</v>
      </c>
      <c r="I782" s="29">
        <v>-111429.0927148114</v>
      </c>
      <c r="J782" s="30"/>
    </row>
    <row r="783" spans="1:10" x14ac:dyDescent="0.2">
      <c r="A783" s="31" t="s">
        <v>681</v>
      </c>
      <c r="B783" s="32">
        <v>1800</v>
      </c>
      <c r="C783" s="32">
        <v>6.1579000000000002E-2</v>
      </c>
      <c r="D783" s="32">
        <v>0.89210500000000004</v>
      </c>
      <c r="E783" s="32">
        <v>4.6316000000000003E-2</v>
      </c>
      <c r="F783" s="32" t="s">
        <v>682</v>
      </c>
      <c r="G783" s="32">
        <v>2</v>
      </c>
      <c r="H783" s="32" t="s">
        <v>576</v>
      </c>
      <c r="I783" s="32">
        <v>-120671.55953237449</v>
      </c>
      <c r="J783" s="33"/>
    </row>
    <row r="784" spans="1:10" x14ac:dyDescent="0.2">
      <c r="A784" s="28" t="s">
        <v>681</v>
      </c>
      <c r="B784" s="29">
        <v>1800</v>
      </c>
      <c r="C784" s="29">
        <v>6.1579000000000002E-2</v>
      </c>
      <c r="D784" s="29">
        <v>0.85578900000000002</v>
      </c>
      <c r="E784" s="29">
        <v>8.2631999999999997E-2</v>
      </c>
      <c r="F784" s="29" t="s">
        <v>682</v>
      </c>
      <c r="G784" s="29">
        <v>2</v>
      </c>
      <c r="H784" s="29" t="s">
        <v>576</v>
      </c>
      <c r="I784" s="29">
        <v>-129911.0611113476</v>
      </c>
      <c r="J784" s="30"/>
    </row>
    <row r="785" spans="1:10" x14ac:dyDescent="0.2">
      <c r="A785" s="31" t="s">
        <v>681</v>
      </c>
      <c r="B785" s="32">
        <v>1800</v>
      </c>
      <c r="C785" s="32">
        <v>6.1579000000000002E-2</v>
      </c>
      <c r="D785" s="32">
        <v>0.81947400000000004</v>
      </c>
      <c r="E785" s="32">
        <v>0.118947</v>
      </c>
      <c r="F785" s="32" t="s">
        <v>682</v>
      </c>
      <c r="G785" s="32">
        <v>2</v>
      </c>
      <c r="H785" s="32" t="s">
        <v>576</v>
      </c>
      <c r="I785" s="32">
        <v>-139147.19708796099</v>
      </c>
      <c r="J785" s="33"/>
    </row>
    <row r="786" spans="1:10" x14ac:dyDescent="0.2">
      <c r="A786" s="28" t="s">
        <v>681</v>
      </c>
      <c r="B786" s="29">
        <v>1800</v>
      </c>
      <c r="C786" s="29">
        <v>6.1579000000000002E-2</v>
      </c>
      <c r="D786" s="29">
        <v>0.78315800000000002</v>
      </c>
      <c r="E786" s="29">
        <v>0.15526300000000001</v>
      </c>
      <c r="F786" s="29" t="s">
        <v>682</v>
      </c>
      <c r="G786" s="29">
        <v>2</v>
      </c>
      <c r="H786" s="29" t="s">
        <v>576</v>
      </c>
      <c r="I786" s="29">
        <v>-148379.47671831679</v>
      </c>
      <c r="J786" s="30"/>
    </row>
    <row r="787" spans="1:10" x14ac:dyDescent="0.2">
      <c r="A787" s="31" t="s">
        <v>681</v>
      </c>
      <c r="B787" s="32">
        <v>1800</v>
      </c>
      <c r="C787" s="32">
        <v>6.1579000000000002E-2</v>
      </c>
      <c r="D787" s="32">
        <v>0.74684200000000001</v>
      </c>
      <c r="E787" s="32">
        <v>0.191579</v>
      </c>
      <c r="F787" s="32" t="s">
        <v>682</v>
      </c>
      <c r="G787" s="32">
        <v>2</v>
      </c>
      <c r="H787" s="32" t="s">
        <v>576</v>
      </c>
      <c r="I787" s="32">
        <v>-157607.28876023431</v>
      </c>
      <c r="J787" s="33"/>
    </row>
    <row r="788" spans="1:10" x14ac:dyDescent="0.2">
      <c r="A788" s="28" t="s">
        <v>681</v>
      </c>
      <c r="B788" s="29">
        <v>1800</v>
      </c>
      <c r="C788" s="29">
        <v>6.1579000000000002E-2</v>
      </c>
      <c r="D788" s="29">
        <v>0.71052599999999999</v>
      </c>
      <c r="E788" s="29">
        <v>0.22789499999999999</v>
      </c>
      <c r="F788" s="29" t="s">
        <v>682</v>
      </c>
      <c r="G788" s="29">
        <v>2</v>
      </c>
      <c r="H788" s="29" t="s">
        <v>576</v>
      </c>
      <c r="I788" s="29">
        <v>-166829.85757548481</v>
      </c>
      <c r="J788" s="30"/>
    </row>
    <row r="789" spans="1:10" x14ac:dyDescent="0.2">
      <c r="A789" s="31" t="s">
        <v>681</v>
      </c>
      <c r="B789" s="32">
        <v>1800</v>
      </c>
      <c r="C789" s="32">
        <v>6.1579000000000002E-2</v>
      </c>
      <c r="D789" s="32">
        <v>0.674211</v>
      </c>
      <c r="E789" s="32">
        <v>0.26421099999999997</v>
      </c>
      <c r="F789" s="32" t="s">
        <v>683</v>
      </c>
      <c r="G789" s="32">
        <v>2</v>
      </c>
      <c r="H789" s="32" t="s">
        <v>576</v>
      </c>
      <c r="I789" s="32">
        <v>-176046.17724101801</v>
      </c>
      <c r="J789" s="33"/>
    </row>
    <row r="790" spans="1:10" x14ac:dyDescent="0.2">
      <c r="A790" s="28" t="s">
        <v>681</v>
      </c>
      <c r="B790" s="29">
        <v>1800</v>
      </c>
      <c r="C790" s="29">
        <v>6.1579000000000002E-2</v>
      </c>
      <c r="D790" s="29">
        <v>0.63789499999999999</v>
      </c>
      <c r="E790" s="29">
        <v>0.30052600000000002</v>
      </c>
      <c r="F790" s="29" t="s">
        <v>683</v>
      </c>
      <c r="G790" s="29">
        <v>2</v>
      </c>
      <c r="H790" s="29" t="s">
        <v>576</v>
      </c>
      <c r="I790" s="29">
        <v>-185254.90939094691</v>
      </c>
      <c r="J790" s="30"/>
    </row>
    <row r="791" spans="1:10" x14ac:dyDescent="0.2">
      <c r="A791" s="31" t="s">
        <v>681</v>
      </c>
      <c r="B791" s="32">
        <v>1800</v>
      </c>
      <c r="C791" s="32">
        <v>6.1579000000000002E-2</v>
      </c>
      <c r="D791" s="32">
        <v>0.60157899999999997</v>
      </c>
      <c r="E791" s="32">
        <v>0.33684199999999997</v>
      </c>
      <c r="F791" s="32" t="s">
        <v>682</v>
      </c>
      <c r="G791" s="32">
        <v>2</v>
      </c>
      <c r="H791" s="32" t="s">
        <v>576</v>
      </c>
      <c r="I791" s="32">
        <v>-194454.21915973601</v>
      </c>
      <c r="J791" s="33"/>
    </row>
    <row r="792" spans="1:10" x14ac:dyDescent="0.2">
      <c r="A792" s="28" t="s">
        <v>681</v>
      </c>
      <c r="B792" s="29">
        <v>1800</v>
      </c>
      <c r="C792" s="29">
        <v>6.1579000000000002E-2</v>
      </c>
      <c r="D792" s="29">
        <v>0.56526299999999996</v>
      </c>
      <c r="E792" s="29">
        <v>0.37315799999999999</v>
      </c>
      <c r="F792" s="29" t="s">
        <v>682</v>
      </c>
      <c r="G792" s="29">
        <v>2</v>
      </c>
      <c r="H792" s="29" t="s">
        <v>576</v>
      </c>
      <c r="I792" s="29">
        <v>-203641.5009615685</v>
      </c>
      <c r="J792" s="30"/>
    </row>
    <row r="793" spans="1:10" x14ac:dyDescent="0.2">
      <c r="A793" s="31" t="s">
        <v>681</v>
      </c>
      <c r="B793" s="32">
        <v>1800</v>
      </c>
      <c r="C793" s="32">
        <v>6.1579000000000002E-2</v>
      </c>
      <c r="D793" s="32">
        <v>0.52894699999999994</v>
      </c>
      <c r="E793" s="32">
        <v>0.409474</v>
      </c>
      <c r="F793" s="32" t="s">
        <v>682</v>
      </c>
      <c r="G793" s="32">
        <v>2</v>
      </c>
      <c r="H793" s="32" t="s">
        <v>576</v>
      </c>
      <c r="I793" s="32">
        <v>-212812.8803766341</v>
      </c>
      <c r="J793" s="33"/>
    </row>
    <row r="794" spans="1:10" x14ac:dyDescent="0.2">
      <c r="A794" s="28" t="s">
        <v>681</v>
      </c>
      <c r="B794" s="29">
        <v>1800</v>
      </c>
      <c r="C794" s="29">
        <v>6.1579000000000002E-2</v>
      </c>
      <c r="D794" s="29">
        <v>0.49263200000000001</v>
      </c>
      <c r="E794" s="29">
        <v>0.44578899999999999</v>
      </c>
      <c r="F794" s="29" t="s">
        <v>682</v>
      </c>
      <c r="G794" s="29">
        <v>2</v>
      </c>
      <c r="H794" s="29" t="s">
        <v>576</v>
      </c>
      <c r="I794" s="29">
        <v>-221961.7838916092</v>
      </c>
      <c r="J794" s="30"/>
    </row>
    <row r="795" spans="1:10" x14ac:dyDescent="0.2">
      <c r="A795" s="31" t="s">
        <v>681</v>
      </c>
      <c r="B795" s="32">
        <v>1800</v>
      </c>
      <c r="C795" s="32">
        <v>6.1579000000000002E-2</v>
      </c>
      <c r="D795" s="32">
        <v>0.456316</v>
      </c>
      <c r="E795" s="32">
        <v>0.48210500000000001</v>
      </c>
      <c r="F795" s="32" t="s">
        <v>682</v>
      </c>
      <c r="G795" s="32">
        <v>2</v>
      </c>
      <c r="H795" s="32" t="s">
        <v>576</v>
      </c>
      <c r="I795" s="32">
        <v>-231004.62349010911</v>
      </c>
      <c r="J795" s="33"/>
    </row>
    <row r="796" spans="1:10" x14ac:dyDescent="0.2">
      <c r="A796" s="28" t="s">
        <v>681</v>
      </c>
      <c r="B796" s="29">
        <v>1800</v>
      </c>
      <c r="C796" s="29">
        <v>6.1579000000000002E-2</v>
      </c>
      <c r="D796" s="29">
        <v>0.42</v>
      </c>
      <c r="E796" s="29">
        <v>0.51842100000000002</v>
      </c>
      <c r="F796" s="29" t="s">
        <v>586</v>
      </c>
      <c r="G796" s="29">
        <v>1</v>
      </c>
      <c r="H796" s="29" t="s">
        <v>586</v>
      </c>
      <c r="I796" s="29">
        <v>-237613.02345393831</v>
      </c>
      <c r="J796" s="30"/>
    </row>
    <row r="797" spans="1:10" x14ac:dyDescent="0.2">
      <c r="A797" s="31" t="s">
        <v>681</v>
      </c>
      <c r="B797" s="32">
        <v>1800</v>
      </c>
      <c r="C797" s="32">
        <v>6.1579000000000002E-2</v>
      </c>
      <c r="D797" s="32">
        <v>0.38368400000000003</v>
      </c>
      <c r="E797" s="32">
        <v>0.55473700000000004</v>
      </c>
      <c r="F797" s="32" t="s">
        <v>586</v>
      </c>
      <c r="G797" s="32">
        <v>1</v>
      </c>
      <c r="H797" s="32" t="s">
        <v>586</v>
      </c>
      <c r="I797" s="32">
        <v>-239518.61994156209</v>
      </c>
      <c r="J797" s="33"/>
    </row>
    <row r="798" spans="1:10" x14ac:dyDescent="0.2">
      <c r="A798" s="28" t="s">
        <v>681</v>
      </c>
      <c r="B798" s="29">
        <v>1800</v>
      </c>
      <c r="C798" s="29">
        <v>6.1579000000000002E-2</v>
      </c>
      <c r="D798" s="29">
        <v>0.34736800000000001</v>
      </c>
      <c r="E798" s="29">
        <v>0.59105300000000005</v>
      </c>
      <c r="F798" s="29" t="s">
        <v>616</v>
      </c>
      <c r="G798" s="29">
        <v>3</v>
      </c>
      <c r="H798" s="29" t="s">
        <v>706</v>
      </c>
      <c r="I798" s="29">
        <v>-236821.38716847531</v>
      </c>
      <c r="J798" s="30"/>
    </row>
    <row r="799" spans="1:10" x14ac:dyDescent="0.2">
      <c r="A799" s="31" t="s">
        <v>681</v>
      </c>
      <c r="B799" s="32">
        <v>1800</v>
      </c>
      <c r="C799" s="32">
        <v>6.1579000000000002E-2</v>
      </c>
      <c r="D799" s="32">
        <v>0.31105300000000002</v>
      </c>
      <c r="E799" s="32">
        <v>0.62736800000000004</v>
      </c>
      <c r="F799" s="32" t="s">
        <v>390</v>
      </c>
      <c r="G799" s="32">
        <v>2</v>
      </c>
      <c r="H799" s="32" t="s">
        <v>706</v>
      </c>
      <c r="I799" s="32">
        <v>-233904.84625657581</v>
      </c>
      <c r="J799" s="33"/>
    </row>
    <row r="800" spans="1:10" x14ac:dyDescent="0.2">
      <c r="A800" s="28" t="s">
        <v>681</v>
      </c>
      <c r="B800" s="29">
        <v>1800</v>
      </c>
      <c r="C800" s="29">
        <v>6.1579000000000002E-2</v>
      </c>
      <c r="D800" s="29">
        <v>0.27473700000000001</v>
      </c>
      <c r="E800" s="29">
        <v>0.66368400000000005</v>
      </c>
      <c r="F800" s="29" t="s">
        <v>390</v>
      </c>
      <c r="G800" s="29">
        <v>2</v>
      </c>
      <c r="H800" s="29" t="s">
        <v>706</v>
      </c>
      <c r="I800" s="29">
        <v>-230982.04269041159</v>
      </c>
      <c r="J800" s="30"/>
    </row>
    <row r="801" spans="1:10" x14ac:dyDescent="0.2">
      <c r="A801" s="31" t="s">
        <v>681</v>
      </c>
      <c r="B801" s="32">
        <v>1800</v>
      </c>
      <c r="C801" s="32">
        <v>6.1579000000000002E-2</v>
      </c>
      <c r="D801" s="32">
        <v>0.23842099999999999</v>
      </c>
      <c r="E801" s="32">
        <v>0.7</v>
      </c>
      <c r="F801" s="32" t="s">
        <v>390</v>
      </c>
      <c r="G801" s="32">
        <v>2</v>
      </c>
      <c r="H801" s="32" t="s">
        <v>706</v>
      </c>
      <c r="I801" s="32">
        <v>-228047.30220331909</v>
      </c>
      <c r="J801" s="33"/>
    </row>
    <row r="802" spans="1:10" x14ac:dyDescent="0.2">
      <c r="A802" s="28" t="s">
        <v>681</v>
      </c>
      <c r="B802" s="29">
        <v>1800</v>
      </c>
      <c r="C802" s="29">
        <v>8.7368000000000001E-2</v>
      </c>
      <c r="D802" s="29">
        <v>0.90263199999999999</v>
      </c>
      <c r="E802" s="29">
        <v>0.01</v>
      </c>
      <c r="F802" s="29" t="s">
        <v>682</v>
      </c>
      <c r="G802" s="29">
        <v>2</v>
      </c>
      <c r="H802" s="29" t="s">
        <v>576</v>
      </c>
      <c r="I802" s="29">
        <v>-111756.8651851732</v>
      </c>
      <c r="J802" s="30"/>
    </row>
    <row r="803" spans="1:10" x14ac:dyDescent="0.2">
      <c r="A803" s="31" t="s">
        <v>681</v>
      </c>
      <c r="B803" s="32">
        <v>1800</v>
      </c>
      <c r="C803" s="32">
        <v>8.7368000000000001E-2</v>
      </c>
      <c r="D803" s="32">
        <v>0.86631599999999997</v>
      </c>
      <c r="E803" s="32">
        <v>4.6316000000000003E-2</v>
      </c>
      <c r="F803" s="32" t="s">
        <v>682</v>
      </c>
      <c r="G803" s="32">
        <v>2</v>
      </c>
      <c r="H803" s="32" t="s">
        <v>576</v>
      </c>
      <c r="I803" s="32">
        <v>-120982.91555278641</v>
      </c>
      <c r="J803" s="33"/>
    </row>
    <row r="804" spans="1:10" x14ac:dyDescent="0.2">
      <c r="A804" s="28" t="s">
        <v>681</v>
      </c>
      <c r="B804" s="29">
        <v>1800</v>
      </c>
      <c r="C804" s="29">
        <v>8.7368000000000001E-2</v>
      </c>
      <c r="D804" s="29">
        <v>0.83</v>
      </c>
      <c r="E804" s="29">
        <v>8.2631999999999997E-2</v>
      </c>
      <c r="F804" s="29" t="s">
        <v>682</v>
      </c>
      <c r="G804" s="29">
        <v>2</v>
      </c>
      <c r="H804" s="29" t="s">
        <v>576</v>
      </c>
      <c r="I804" s="29">
        <v>-130205.252112633</v>
      </c>
      <c r="J804" s="30"/>
    </row>
    <row r="805" spans="1:10" x14ac:dyDescent="0.2">
      <c r="A805" s="31" t="s">
        <v>681</v>
      </c>
      <c r="B805" s="32">
        <v>1800</v>
      </c>
      <c r="C805" s="32">
        <v>8.7368000000000001E-2</v>
      </c>
      <c r="D805" s="32">
        <v>0.79368399999999995</v>
      </c>
      <c r="E805" s="32">
        <v>0.118947</v>
      </c>
      <c r="F805" s="32" t="s">
        <v>682</v>
      </c>
      <c r="G805" s="32">
        <v>2</v>
      </c>
      <c r="H805" s="32" t="s">
        <v>576</v>
      </c>
      <c r="I805" s="32">
        <v>-139423.41050623509</v>
      </c>
      <c r="J805" s="33"/>
    </row>
    <row r="806" spans="1:10" x14ac:dyDescent="0.2">
      <c r="A806" s="28" t="s">
        <v>681</v>
      </c>
      <c r="B806" s="29">
        <v>1800</v>
      </c>
      <c r="C806" s="29">
        <v>8.7368000000000001E-2</v>
      </c>
      <c r="D806" s="29">
        <v>0.75736800000000004</v>
      </c>
      <c r="E806" s="29">
        <v>0.15526300000000001</v>
      </c>
      <c r="F806" s="29" t="s">
        <v>682</v>
      </c>
      <c r="G806" s="29">
        <v>2</v>
      </c>
      <c r="H806" s="29" t="s">
        <v>576</v>
      </c>
      <c r="I806" s="29">
        <v>-148636.83216769589</v>
      </c>
      <c r="J806" s="30"/>
    </row>
    <row r="807" spans="1:10" x14ac:dyDescent="0.2">
      <c r="A807" s="31" t="s">
        <v>681</v>
      </c>
      <c r="B807" s="32">
        <v>1800</v>
      </c>
      <c r="C807" s="32">
        <v>8.7368000000000001E-2</v>
      </c>
      <c r="D807" s="32">
        <v>0.72105300000000006</v>
      </c>
      <c r="E807" s="32">
        <v>0.191579</v>
      </c>
      <c r="F807" s="32" t="s">
        <v>682</v>
      </c>
      <c r="G807" s="32">
        <v>2</v>
      </c>
      <c r="H807" s="32" t="s">
        <v>576</v>
      </c>
      <c r="I807" s="32">
        <v>-157844.83747402931</v>
      </c>
      <c r="J807" s="33"/>
    </row>
    <row r="808" spans="1:10" x14ac:dyDescent="0.2">
      <c r="A808" s="28" t="s">
        <v>681</v>
      </c>
      <c r="B808" s="29">
        <v>1800</v>
      </c>
      <c r="C808" s="29">
        <v>8.7368000000000001E-2</v>
      </c>
      <c r="D808" s="29">
        <v>0.68473700000000004</v>
      </c>
      <c r="E808" s="29">
        <v>0.22789499999999999</v>
      </c>
      <c r="F808" s="29" t="s">
        <v>683</v>
      </c>
      <c r="G808" s="29">
        <v>2</v>
      </c>
      <c r="H808" s="29" t="s">
        <v>576</v>
      </c>
      <c r="I808" s="29">
        <v>-167046.58915544651</v>
      </c>
      <c r="J808" s="30"/>
    </row>
    <row r="809" spans="1:10" x14ac:dyDescent="0.2">
      <c r="A809" s="31" t="s">
        <v>681</v>
      </c>
      <c r="B809" s="32">
        <v>1800</v>
      </c>
      <c r="C809" s="32">
        <v>8.7368000000000001E-2</v>
      </c>
      <c r="D809" s="32">
        <v>0.64842100000000003</v>
      </c>
      <c r="E809" s="32">
        <v>0.26421099999999997</v>
      </c>
      <c r="F809" s="32" t="s">
        <v>682</v>
      </c>
      <c r="G809" s="32">
        <v>2</v>
      </c>
      <c r="H809" s="32" t="s">
        <v>576</v>
      </c>
      <c r="I809" s="32">
        <v>-176241.041760997</v>
      </c>
      <c r="J809" s="33"/>
    </row>
    <row r="810" spans="1:10" x14ac:dyDescent="0.2">
      <c r="A810" s="28" t="s">
        <v>681</v>
      </c>
      <c r="B810" s="29">
        <v>1800</v>
      </c>
      <c r="C810" s="29">
        <v>8.7368000000000001E-2</v>
      </c>
      <c r="D810" s="29">
        <v>0.61210500000000001</v>
      </c>
      <c r="E810" s="29">
        <v>0.30052600000000002</v>
      </c>
      <c r="F810" s="29" t="s">
        <v>682</v>
      </c>
      <c r="G810" s="29">
        <v>2</v>
      </c>
      <c r="H810" s="29" t="s">
        <v>576</v>
      </c>
      <c r="I810" s="29">
        <v>-185426.87038692861</v>
      </c>
      <c r="J810" s="30"/>
    </row>
    <row r="811" spans="1:10" x14ac:dyDescent="0.2">
      <c r="A811" s="31" t="s">
        <v>681</v>
      </c>
      <c r="B811" s="32">
        <v>1800</v>
      </c>
      <c r="C811" s="32">
        <v>8.7368000000000001E-2</v>
      </c>
      <c r="D811" s="32">
        <v>0.575789</v>
      </c>
      <c r="E811" s="32">
        <v>0.33684199999999997</v>
      </c>
      <c r="F811" s="32" t="s">
        <v>683</v>
      </c>
      <c r="G811" s="32">
        <v>2</v>
      </c>
      <c r="H811" s="32" t="s">
        <v>576</v>
      </c>
      <c r="I811" s="32">
        <v>-194602.36381683909</v>
      </c>
      <c r="J811" s="33"/>
    </row>
    <row r="812" spans="1:10" x14ac:dyDescent="0.2">
      <c r="A812" s="28" t="s">
        <v>681</v>
      </c>
      <c r="B812" s="29">
        <v>1800</v>
      </c>
      <c r="C812" s="29">
        <v>8.7368000000000001E-2</v>
      </c>
      <c r="D812" s="29">
        <v>0.53947400000000001</v>
      </c>
      <c r="E812" s="29">
        <v>0.37315799999999999</v>
      </c>
      <c r="F812" s="29" t="s">
        <v>682</v>
      </c>
      <c r="G812" s="29">
        <v>2</v>
      </c>
      <c r="H812" s="29" t="s">
        <v>576</v>
      </c>
      <c r="I812" s="29">
        <v>-203765.22486921129</v>
      </c>
      <c r="J812" s="30"/>
    </row>
    <row r="813" spans="1:10" x14ac:dyDescent="0.2">
      <c r="A813" s="31" t="s">
        <v>681</v>
      </c>
      <c r="B813" s="32">
        <v>1800</v>
      </c>
      <c r="C813" s="32">
        <v>8.7368000000000001E-2</v>
      </c>
      <c r="D813" s="32">
        <v>0.50315799999999999</v>
      </c>
      <c r="E813" s="32">
        <v>0.409474</v>
      </c>
      <c r="F813" s="32" t="s">
        <v>682</v>
      </c>
      <c r="G813" s="32">
        <v>2</v>
      </c>
      <c r="H813" s="32" t="s">
        <v>576</v>
      </c>
      <c r="I813" s="32">
        <v>-212911.9296246391</v>
      </c>
      <c r="J813" s="33"/>
    </row>
    <row r="814" spans="1:10" x14ac:dyDescent="0.2">
      <c r="A814" s="28" t="s">
        <v>681</v>
      </c>
      <c r="B814" s="29">
        <v>1800</v>
      </c>
      <c r="C814" s="29">
        <v>8.7368000000000001E-2</v>
      </c>
      <c r="D814" s="29">
        <v>0.46684199999999998</v>
      </c>
      <c r="E814" s="29">
        <v>0.44578899999999999</v>
      </c>
      <c r="F814" s="29" t="s">
        <v>683</v>
      </c>
      <c r="G814" s="29">
        <v>2</v>
      </c>
      <c r="H814" s="29" t="s">
        <v>576</v>
      </c>
      <c r="I814" s="29">
        <v>-222033.6852855717</v>
      </c>
      <c r="J814" s="30"/>
    </row>
    <row r="815" spans="1:10" x14ac:dyDescent="0.2">
      <c r="A815" s="31" t="s">
        <v>681</v>
      </c>
      <c r="B815" s="32">
        <v>1800</v>
      </c>
      <c r="C815" s="32">
        <v>8.7368000000000001E-2</v>
      </c>
      <c r="D815" s="32">
        <v>0.43052600000000002</v>
      </c>
      <c r="E815" s="32">
        <v>0.48210500000000001</v>
      </c>
      <c r="F815" s="32" t="s">
        <v>682</v>
      </c>
      <c r="G815" s="32">
        <v>2</v>
      </c>
      <c r="H815" s="32" t="s">
        <v>576</v>
      </c>
      <c r="I815" s="32">
        <v>-230533.55031697309</v>
      </c>
      <c r="J815" s="33"/>
    </row>
    <row r="816" spans="1:10" x14ac:dyDescent="0.2">
      <c r="A816" s="28" t="s">
        <v>681</v>
      </c>
      <c r="B816" s="29">
        <v>1800</v>
      </c>
      <c r="C816" s="29">
        <v>8.7368000000000001E-2</v>
      </c>
      <c r="D816" s="29">
        <v>0.39421099999999998</v>
      </c>
      <c r="E816" s="29">
        <v>0.51842100000000002</v>
      </c>
      <c r="F816" s="29" t="s">
        <v>586</v>
      </c>
      <c r="G816" s="29">
        <v>1</v>
      </c>
      <c r="H816" s="29" t="s">
        <v>586</v>
      </c>
      <c r="I816" s="29">
        <v>-235853.31632279279</v>
      </c>
      <c r="J816" s="30"/>
    </row>
    <row r="817" spans="1:10" x14ac:dyDescent="0.2">
      <c r="A817" s="31" t="s">
        <v>681</v>
      </c>
      <c r="B817" s="32">
        <v>1800</v>
      </c>
      <c r="C817" s="32">
        <v>8.7368000000000001E-2</v>
      </c>
      <c r="D817" s="32">
        <v>0.35789500000000002</v>
      </c>
      <c r="E817" s="32">
        <v>0.55473700000000004</v>
      </c>
      <c r="F817" s="32" t="s">
        <v>586</v>
      </c>
      <c r="G817" s="32">
        <v>1</v>
      </c>
      <c r="H817" s="32" t="s">
        <v>586</v>
      </c>
      <c r="I817" s="32">
        <v>-236194.128428575</v>
      </c>
      <c r="J817" s="33"/>
    </row>
    <row r="818" spans="1:10" x14ac:dyDescent="0.2">
      <c r="A818" s="28" t="s">
        <v>681</v>
      </c>
      <c r="B818" s="29">
        <v>1800</v>
      </c>
      <c r="C818" s="29">
        <v>8.7368000000000001E-2</v>
      </c>
      <c r="D818" s="29">
        <v>0.321579</v>
      </c>
      <c r="E818" s="29">
        <v>0.59105300000000005</v>
      </c>
      <c r="F818" s="29" t="s">
        <v>390</v>
      </c>
      <c r="G818" s="29">
        <v>2</v>
      </c>
      <c r="H818" s="29" t="s">
        <v>706</v>
      </c>
      <c r="I818" s="29">
        <v>-233252.78723097331</v>
      </c>
      <c r="J818" s="30"/>
    </row>
    <row r="819" spans="1:10" x14ac:dyDescent="0.2">
      <c r="A819" s="31" t="s">
        <v>681</v>
      </c>
      <c r="B819" s="32">
        <v>1800</v>
      </c>
      <c r="C819" s="32">
        <v>8.7368000000000001E-2</v>
      </c>
      <c r="D819" s="32">
        <v>0.28526299999999999</v>
      </c>
      <c r="E819" s="32">
        <v>0.62736800000000004</v>
      </c>
      <c r="F819" s="32" t="s">
        <v>390</v>
      </c>
      <c r="G819" s="32">
        <v>2</v>
      </c>
      <c r="H819" s="32" t="s">
        <v>706</v>
      </c>
      <c r="I819" s="32">
        <v>-230299.79890746009</v>
      </c>
      <c r="J819" s="33"/>
    </row>
    <row r="820" spans="1:10" x14ac:dyDescent="0.2">
      <c r="A820" s="28" t="s">
        <v>681</v>
      </c>
      <c r="B820" s="29">
        <v>1800</v>
      </c>
      <c r="C820" s="29">
        <v>8.7368000000000001E-2</v>
      </c>
      <c r="D820" s="29">
        <v>0.248947</v>
      </c>
      <c r="E820" s="29">
        <v>0.66368400000000005</v>
      </c>
      <c r="F820" s="29" t="s">
        <v>390</v>
      </c>
      <c r="G820" s="29">
        <v>2</v>
      </c>
      <c r="H820" s="29" t="s">
        <v>706</v>
      </c>
      <c r="I820" s="29">
        <v>-227332.60254794639</v>
      </c>
      <c r="J820" s="30"/>
    </row>
    <row r="821" spans="1:10" x14ac:dyDescent="0.2">
      <c r="A821" s="31" t="s">
        <v>681</v>
      </c>
      <c r="B821" s="32">
        <v>1800</v>
      </c>
      <c r="C821" s="32">
        <v>8.7368000000000001E-2</v>
      </c>
      <c r="D821" s="32">
        <v>0.21263199999999999</v>
      </c>
      <c r="E821" s="32">
        <v>0.7</v>
      </c>
      <c r="F821" s="32" t="s">
        <v>390</v>
      </c>
      <c r="G821" s="32">
        <v>2</v>
      </c>
      <c r="H821" s="32" t="s">
        <v>706</v>
      </c>
      <c r="I821" s="32">
        <v>-224347.63038312571</v>
      </c>
      <c r="J821" s="33"/>
    </row>
    <row r="822" spans="1:10" x14ac:dyDescent="0.2">
      <c r="A822" s="28" t="s">
        <v>681</v>
      </c>
      <c r="B822" s="29">
        <v>1800</v>
      </c>
      <c r="C822" s="29">
        <v>0.11315799999999999</v>
      </c>
      <c r="D822" s="29">
        <v>0.87684200000000001</v>
      </c>
      <c r="E822" s="29">
        <v>0.01</v>
      </c>
      <c r="F822" s="29" t="s">
        <v>682</v>
      </c>
      <c r="G822" s="29">
        <v>2</v>
      </c>
      <c r="H822" s="29" t="s">
        <v>576</v>
      </c>
      <c r="I822" s="29">
        <v>-112015.2834171506</v>
      </c>
      <c r="J822" s="30"/>
    </row>
    <row r="823" spans="1:10" x14ac:dyDescent="0.2">
      <c r="A823" s="31" t="s">
        <v>681</v>
      </c>
      <c r="B823" s="32">
        <v>1800</v>
      </c>
      <c r="C823" s="32">
        <v>0.11315799999999999</v>
      </c>
      <c r="D823" s="32">
        <v>0.840526</v>
      </c>
      <c r="E823" s="32">
        <v>4.6316000000000003E-2</v>
      </c>
      <c r="F823" s="32" t="s">
        <v>682</v>
      </c>
      <c r="G823" s="32">
        <v>2</v>
      </c>
      <c r="H823" s="32" t="s">
        <v>576</v>
      </c>
      <c r="I823" s="32">
        <v>-121227.1105839154</v>
      </c>
      <c r="J823" s="33"/>
    </row>
    <row r="824" spans="1:10" x14ac:dyDescent="0.2">
      <c r="A824" s="28" t="s">
        <v>681</v>
      </c>
      <c r="B824" s="29">
        <v>1800</v>
      </c>
      <c r="C824" s="29">
        <v>0.11315799999999999</v>
      </c>
      <c r="D824" s="29">
        <v>0.80421100000000001</v>
      </c>
      <c r="E824" s="29">
        <v>8.2631999999999997E-2</v>
      </c>
      <c r="F824" s="29" t="s">
        <v>682</v>
      </c>
      <c r="G824" s="29">
        <v>2</v>
      </c>
      <c r="H824" s="29" t="s">
        <v>576</v>
      </c>
      <c r="I824" s="29">
        <v>-130434.7309188346</v>
      </c>
      <c r="J824" s="30"/>
    </row>
    <row r="825" spans="1:10" x14ac:dyDescent="0.2">
      <c r="A825" s="31" t="s">
        <v>681</v>
      </c>
      <c r="B825" s="32">
        <v>1800</v>
      </c>
      <c r="C825" s="32">
        <v>0.11315799999999999</v>
      </c>
      <c r="D825" s="32">
        <v>0.76789499999999999</v>
      </c>
      <c r="E825" s="32">
        <v>0.118947</v>
      </c>
      <c r="F825" s="32" t="s">
        <v>682</v>
      </c>
      <c r="G825" s="32">
        <v>2</v>
      </c>
      <c r="H825" s="32" t="s">
        <v>576</v>
      </c>
      <c r="I825" s="32">
        <v>-139637.66684869039</v>
      </c>
      <c r="J825" s="33"/>
    </row>
    <row r="826" spans="1:10" x14ac:dyDescent="0.2">
      <c r="A826" s="28" t="s">
        <v>681</v>
      </c>
      <c r="B826" s="29">
        <v>1800</v>
      </c>
      <c r="C826" s="29">
        <v>0.11315799999999999</v>
      </c>
      <c r="D826" s="29">
        <v>0.73157899999999998</v>
      </c>
      <c r="E826" s="29">
        <v>0.15526300000000001</v>
      </c>
      <c r="F826" s="29" t="s">
        <v>682</v>
      </c>
      <c r="G826" s="29">
        <v>2</v>
      </c>
      <c r="H826" s="29" t="s">
        <v>576</v>
      </c>
      <c r="I826" s="29">
        <v>-148835.35653423989</v>
      </c>
      <c r="J826" s="30"/>
    </row>
    <row r="827" spans="1:10" x14ac:dyDescent="0.2">
      <c r="A827" s="31" t="s">
        <v>681</v>
      </c>
      <c r="B827" s="32">
        <v>1800</v>
      </c>
      <c r="C827" s="32">
        <v>0.11315799999999999</v>
      </c>
      <c r="D827" s="32">
        <v>0.69526299999999996</v>
      </c>
      <c r="E827" s="32">
        <v>0.191579</v>
      </c>
      <c r="F827" s="32" t="s">
        <v>682</v>
      </c>
      <c r="G827" s="32">
        <v>2</v>
      </c>
      <c r="H827" s="32" t="s">
        <v>576</v>
      </c>
      <c r="I827" s="32">
        <v>-158027.13412343961</v>
      </c>
      <c r="J827" s="33"/>
    </row>
    <row r="828" spans="1:10" x14ac:dyDescent="0.2">
      <c r="A828" s="28" t="s">
        <v>681</v>
      </c>
      <c r="B828" s="29">
        <v>1800</v>
      </c>
      <c r="C828" s="29">
        <v>0.11315799999999999</v>
      </c>
      <c r="D828" s="29">
        <v>0.65894699999999995</v>
      </c>
      <c r="E828" s="29">
        <v>0.22789499999999999</v>
      </c>
      <c r="F828" s="29" t="s">
        <v>682</v>
      </c>
      <c r="G828" s="29">
        <v>2</v>
      </c>
      <c r="H828" s="29" t="s">
        <v>576</v>
      </c>
      <c r="I828" s="29">
        <v>-167212.20403307839</v>
      </c>
      <c r="J828" s="30"/>
    </row>
    <row r="829" spans="1:10" x14ac:dyDescent="0.2">
      <c r="A829" s="31" t="s">
        <v>681</v>
      </c>
      <c r="B829" s="32">
        <v>1800</v>
      </c>
      <c r="C829" s="32">
        <v>0.11315799999999999</v>
      </c>
      <c r="D829" s="32">
        <v>0.62263199999999996</v>
      </c>
      <c r="E829" s="32">
        <v>0.26421099999999997</v>
      </c>
      <c r="F829" s="32" t="s">
        <v>682</v>
      </c>
      <c r="G829" s="32">
        <v>2</v>
      </c>
      <c r="H829" s="32" t="s">
        <v>576</v>
      </c>
      <c r="I829" s="32">
        <v>-176389.60550736569</v>
      </c>
      <c r="J829" s="33"/>
    </row>
    <row r="830" spans="1:10" x14ac:dyDescent="0.2">
      <c r="A830" s="28" t="s">
        <v>681</v>
      </c>
      <c r="B830" s="29">
        <v>1800</v>
      </c>
      <c r="C830" s="29">
        <v>0.11315799999999999</v>
      </c>
      <c r="D830" s="29">
        <v>0.58631599999999995</v>
      </c>
      <c r="E830" s="29">
        <v>0.30052600000000002</v>
      </c>
      <c r="F830" s="29" t="s">
        <v>683</v>
      </c>
      <c r="G830" s="29">
        <v>2</v>
      </c>
      <c r="H830" s="29" t="s">
        <v>576</v>
      </c>
      <c r="I830" s="29">
        <v>-185558.15600374111</v>
      </c>
      <c r="J830" s="30"/>
    </row>
    <row r="831" spans="1:10" x14ac:dyDescent="0.2">
      <c r="A831" s="31" t="s">
        <v>681</v>
      </c>
      <c r="B831" s="32">
        <v>1800</v>
      </c>
      <c r="C831" s="32">
        <v>0.11315799999999999</v>
      </c>
      <c r="D831" s="32">
        <v>0.55000000000000004</v>
      </c>
      <c r="E831" s="32">
        <v>0.33684199999999997</v>
      </c>
      <c r="F831" s="32" t="s">
        <v>682</v>
      </c>
      <c r="G831" s="32">
        <v>2</v>
      </c>
      <c r="H831" s="32" t="s">
        <v>576</v>
      </c>
      <c r="I831" s="32">
        <v>-194716.32990823241</v>
      </c>
      <c r="J831" s="33"/>
    </row>
    <row r="832" spans="1:10" x14ac:dyDescent="0.2">
      <c r="A832" s="28" t="s">
        <v>681</v>
      </c>
      <c r="B832" s="29">
        <v>1800</v>
      </c>
      <c r="C832" s="29">
        <v>0.11315799999999999</v>
      </c>
      <c r="D832" s="29">
        <v>0.51368400000000003</v>
      </c>
      <c r="E832" s="29">
        <v>0.37315799999999999</v>
      </c>
      <c r="F832" s="29" t="s">
        <v>683</v>
      </c>
      <c r="G832" s="29">
        <v>2</v>
      </c>
      <c r="H832" s="29" t="s">
        <v>576</v>
      </c>
      <c r="I832" s="29">
        <v>-203861.8878879812</v>
      </c>
      <c r="J832" s="30"/>
    </row>
    <row r="833" spans="1:10" x14ac:dyDescent="0.2">
      <c r="A833" s="31" t="s">
        <v>681</v>
      </c>
      <c r="B833" s="32">
        <v>1800</v>
      </c>
      <c r="C833" s="32">
        <v>0.11315799999999999</v>
      </c>
      <c r="D833" s="32">
        <v>0.47736800000000001</v>
      </c>
      <c r="E833" s="32">
        <v>0.409474</v>
      </c>
      <c r="F833" s="32" t="s">
        <v>682</v>
      </c>
      <c r="G833" s="32">
        <v>2</v>
      </c>
      <c r="H833" s="32" t="s">
        <v>576</v>
      </c>
      <c r="I833" s="32">
        <v>-212990.40281883639</v>
      </c>
      <c r="J833" s="33"/>
    </row>
    <row r="834" spans="1:10" x14ac:dyDescent="0.2">
      <c r="A834" s="28" t="s">
        <v>681</v>
      </c>
      <c r="B834" s="29">
        <v>1800</v>
      </c>
      <c r="C834" s="29">
        <v>0.11315799999999999</v>
      </c>
      <c r="D834" s="29">
        <v>0.44105299999999997</v>
      </c>
      <c r="E834" s="29">
        <v>0.44578899999999999</v>
      </c>
      <c r="F834" s="29" t="s">
        <v>682</v>
      </c>
      <c r="G834" s="29">
        <v>2</v>
      </c>
      <c r="H834" s="29" t="s">
        <v>576</v>
      </c>
      <c r="I834" s="29">
        <v>-222067.46362361949</v>
      </c>
      <c r="J834" s="30"/>
    </row>
    <row r="835" spans="1:10" x14ac:dyDescent="0.2">
      <c r="A835" s="31" t="s">
        <v>681</v>
      </c>
      <c r="B835" s="32">
        <v>1800</v>
      </c>
      <c r="C835" s="32">
        <v>0.11315799999999999</v>
      </c>
      <c r="D835" s="32">
        <v>0.40473700000000001</v>
      </c>
      <c r="E835" s="32">
        <v>0.48210500000000001</v>
      </c>
      <c r="F835" s="32" t="s">
        <v>682</v>
      </c>
      <c r="G835" s="32">
        <v>2</v>
      </c>
      <c r="H835" s="32" t="s">
        <v>576</v>
      </c>
      <c r="I835" s="32">
        <v>-229525.14929477309</v>
      </c>
      <c r="J835" s="33"/>
    </row>
    <row r="836" spans="1:10" x14ac:dyDescent="0.2">
      <c r="A836" s="28" t="s">
        <v>681</v>
      </c>
      <c r="B836" s="29">
        <v>1800</v>
      </c>
      <c r="C836" s="29">
        <v>0.11315799999999999</v>
      </c>
      <c r="D836" s="29">
        <v>0.368421</v>
      </c>
      <c r="E836" s="29">
        <v>0.51842100000000002</v>
      </c>
      <c r="F836" s="29" t="s">
        <v>586</v>
      </c>
      <c r="G836" s="29">
        <v>1</v>
      </c>
      <c r="H836" s="29" t="s">
        <v>586</v>
      </c>
      <c r="I836" s="29">
        <v>-233623.88924520169</v>
      </c>
      <c r="J836" s="30"/>
    </row>
    <row r="837" spans="1:10" x14ac:dyDescent="0.2">
      <c r="A837" s="31" t="s">
        <v>681</v>
      </c>
      <c r="B837" s="32">
        <v>1800</v>
      </c>
      <c r="C837" s="32">
        <v>0.11315799999999999</v>
      </c>
      <c r="D837" s="32">
        <v>0.33210499999999998</v>
      </c>
      <c r="E837" s="32">
        <v>0.55473700000000004</v>
      </c>
      <c r="F837" s="32" t="s">
        <v>390</v>
      </c>
      <c r="G837" s="32">
        <v>2</v>
      </c>
      <c r="H837" s="32" t="s">
        <v>706</v>
      </c>
      <c r="I837" s="32">
        <v>-232536.5270267998</v>
      </c>
      <c r="J837" s="33"/>
    </row>
    <row r="838" spans="1:10" x14ac:dyDescent="0.2">
      <c r="A838" s="28" t="s">
        <v>681</v>
      </c>
      <c r="B838" s="29">
        <v>1800</v>
      </c>
      <c r="C838" s="29">
        <v>0.11315799999999999</v>
      </c>
      <c r="D838" s="29">
        <v>0.29578900000000002</v>
      </c>
      <c r="E838" s="29">
        <v>0.59105300000000005</v>
      </c>
      <c r="F838" s="29" t="s">
        <v>390</v>
      </c>
      <c r="G838" s="29">
        <v>2</v>
      </c>
      <c r="H838" s="29" t="s">
        <v>706</v>
      </c>
      <c r="I838" s="29">
        <v>-229557.7737899677</v>
      </c>
      <c r="J838" s="30"/>
    </row>
    <row r="839" spans="1:10" x14ac:dyDescent="0.2">
      <c r="A839" s="31" t="s">
        <v>681</v>
      </c>
      <c r="B839" s="32">
        <v>1800</v>
      </c>
      <c r="C839" s="32">
        <v>0.11315799999999999</v>
      </c>
      <c r="D839" s="32">
        <v>0.25947399999999998</v>
      </c>
      <c r="E839" s="32">
        <v>0.62736800000000004</v>
      </c>
      <c r="F839" s="32" t="s">
        <v>390</v>
      </c>
      <c r="G839" s="32">
        <v>2</v>
      </c>
      <c r="H839" s="32" t="s">
        <v>706</v>
      </c>
      <c r="I839" s="32">
        <v>-226563.28424399349</v>
      </c>
      <c r="J839" s="33"/>
    </row>
    <row r="840" spans="1:10" x14ac:dyDescent="0.2">
      <c r="A840" s="28" t="s">
        <v>681</v>
      </c>
      <c r="B840" s="29">
        <v>1800</v>
      </c>
      <c r="C840" s="29">
        <v>0.11315799999999999</v>
      </c>
      <c r="D840" s="29">
        <v>0.223158</v>
      </c>
      <c r="E840" s="29">
        <v>0.66368400000000005</v>
      </c>
      <c r="F840" s="29" t="s">
        <v>390</v>
      </c>
      <c r="G840" s="29">
        <v>2</v>
      </c>
      <c r="H840" s="29" t="s">
        <v>706</v>
      </c>
      <c r="I840" s="29">
        <v>-223549.39102354791</v>
      </c>
      <c r="J840" s="30"/>
    </row>
    <row r="841" spans="1:10" x14ac:dyDescent="0.2">
      <c r="A841" s="31" t="s">
        <v>681</v>
      </c>
      <c r="B841" s="32">
        <v>1800</v>
      </c>
      <c r="C841" s="32">
        <v>0.11315799999999999</v>
      </c>
      <c r="D841" s="32">
        <v>0.18684200000000001</v>
      </c>
      <c r="E841" s="32">
        <v>0.7</v>
      </c>
      <c r="F841" s="32" t="s">
        <v>390</v>
      </c>
      <c r="G841" s="32">
        <v>2</v>
      </c>
      <c r="H841" s="32" t="s">
        <v>706</v>
      </c>
      <c r="I841" s="32">
        <v>-220510.89144308571</v>
      </c>
      <c r="J841" s="33"/>
    </row>
    <row r="842" spans="1:10" x14ac:dyDescent="0.2">
      <c r="A842" s="28" t="s">
        <v>681</v>
      </c>
      <c r="B842" s="29">
        <v>1800</v>
      </c>
      <c r="C842" s="29">
        <v>0.13894699999999999</v>
      </c>
      <c r="D842" s="29">
        <v>0.85105299999999995</v>
      </c>
      <c r="E842" s="29">
        <v>0.01</v>
      </c>
      <c r="F842" s="29" t="s">
        <v>682</v>
      </c>
      <c r="G842" s="29">
        <v>2</v>
      </c>
      <c r="H842" s="29" t="s">
        <v>576</v>
      </c>
      <c r="I842" s="29">
        <v>-112228.2465614738</v>
      </c>
      <c r="J842" s="30"/>
    </row>
    <row r="843" spans="1:10" x14ac:dyDescent="0.2">
      <c r="A843" s="31" t="s">
        <v>681</v>
      </c>
      <c r="B843" s="32">
        <v>1800</v>
      </c>
      <c r="C843" s="32">
        <v>0.13894699999999999</v>
      </c>
      <c r="D843" s="32">
        <v>0.81473700000000004</v>
      </c>
      <c r="E843" s="32">
        <v>4.6316000000000003E-2</v>
      </c>
      <c r="F843" s="32" t="s">
        <v>682</v>
      </c>
      <c r="G843" s="32">
        <v>2</v>
      </c>
      <c r="H843" s="32" t="s">
        <v>576</v>
      </c>
      <c r="I843" s="32">
        <v>-121427.78663087251</v>
      </c>
      <c r="J843" s="33"/>
    </row>
    <row r="844" spans="1:10" x14ac:dyDescent="0.2">
      <c r="A844" s="28" t="s">
        <v>681</v>
      </c>
      <c r="B844" s="29">
        <v>1800</v>
      </c>
      <c r="C844" s="29">
        <v>0.13894699999999999</v>
      </c>
      <c r="D844" s="29">
        <v>0.77842100000000003</v>
      </c>
      <c r="E844" s="29">
        <v>8.2631999999999997E-2</v>
      </c>
      <c r="F844" s="29" t="s">
        <v>682</v>
      </c>
      <c r="G844" s="29">
        <v>2</v>
      </c>
      <c r="H844" s="29" t="s">
        <v>576</v>
      </c>
      <c r="I844" s="29">
        <v>-130622.8304170136</v>
      </c>
      <c r="J844" s="30"/>
    </row>
    <row r="845" spans="1:10" x14ac:dyDescent="0.2">
      <c r="A845" s="31" t="s">
        <v>681</v>
      </c>
      <c r="B845" s="32">
        <v>1800</v>
      </c>
      <c r="C845" s="32">
        <v>0.13894699999999999</v>
      </c>
      <c r="D845" s="32">
        <v>0.74210500000000001</v>
      </c>
      <c r="E845" s="32">
        <v>0.118947</v>
      </c>
      <c r="F845" s="32" t="s">
        <v>682</v>
      </c>
      <c r="G845" s="32">
        <v>2</v>
      </c>
      <c r="H845" s="32" t="s">
        <v>576</v>
      </c>
      <c r="I845" s="32">
        <v>-139812.91907936311</v>
      </c>
      <c r="J845" s="33"/>
    </row>
    <row r="846" spans="1:10" x14ac:dyDescent="0.2">
      <c r="A846" s="28" t="s">
        <v>681</v>
      </c>
      <c r="B846" s="29">
        <v>1800</v>
      </c>
      <c r="C846" s="29">
        <v>0.13894699999999999</v>
      </c>
      <c r="D846" s="29">
        <v>0.705789</v>
      </c>
      <c r="E846" s="29">
        <v>0.15526300000000001</v>
      </c>
      <c r="F846" s="29" t="s">
        <v>682</v>
      </c>
      <c r="G846" s="29">
        <v>2</v>
      </c>
      <c r="H846" s="29" t="s">
        <v>576</v>
      </c>
      <c r="I846" s="29">
        <v>-148997.52355076189</v>
      </c>
      <c r="J846" s="30"/>
    </row>
    <row r="847" spans="1:10" x14ac:dyDescent="0.2">
      <c r="A847" s="31" t="s">
        <v>681</v>
      </c>
      <c r="B847" s="32">
        <v>1800</v>
      </c>
      <c r="C847" s="32">
        <v>0.13894699999999999</v>
      </c>
      <c r="D847" s="32">
        <v>0.66947400000000001</v>
      </c>
      <c r="E847" s="32">
        <v>0.191579</v>
      </c>
      <c r="F847" s="32" t="s">
        <v>682</v>
      </c>
      <c r="G847" s="32">
        <v>2</v>
      </c>
      <c r="H847" s="32" t="s">
        <v>576</v>
      </c>
      <c r="I847" s="32">
        <v>-158176.02952003639</v>
      </c>
      <c r="J847" s="33"/>
    </row>
    <row r="848" spans="1:10" x14ac:dyDescent="0.2">
      <c r="A848" s="28" t="s">
        <v>681</v>
      </c>
      <c r="B848" s="29">
        <v>1800</v>
      </c>
      <c r="C848" s="29">
        <v>0.13894699999999999</v>
      </c>
      <c r="D848" s="29">
        <v>0.633158</v>
      </c>
      <c r="E848" s="29">
        <v>0.22789499999999999</v>
      </c>
      <c r="F848" s="29" t="s">
        <v>682</v>
      </c>
      <c r="G848" s="29">
        <v>2</v>
      </c>
      <c r="H848" s="29" t="s">
        <v>576</v>
      </c>
      <c r="I848" s="29">
        <v>-167347.71541156099</v>
      </c>
      <c r="J848" s="30"/>
    </row>
    <row r="849" spans="1:10" x14ac:dyDescent="0.2">
      <c r="A849" s="31" t="s">
        <v>681</v>
      </c>
      <c r="B849" s="32">
        <v>1800</v>
      </c>
      <c r="C849" s="32">
        <v>0.13894699999999999</v>
      </c>
      <c r="D849" s="32">
        <v>0.59684199999999998</v>
      </c>
      <c r="E849" s="32">
        <v>0.26421099999999997</v>
      </c>
      <c r="F849" s="32" t="s">
        <v>683</v>
      </c>
      <c r="G849" s="32">
        <v>2</v>
      </c>
      <c r="H849" s="32" t="s">
        <v>576</v>
      </c>
      <c r="I849" s="32">
        <v>-176511.71346090679</v>
      </c>
      <c r="J849" s="33"/>
    </row>
    <row r="850" spans="1:10" x14ac:dyDescent="0.2">
      <c r="A850" s="28" t="s">
        <v>681</v>
      </c>
      <c r="B850" s="29">
        <v>1800</v>
      </c>
      <c r="C850" s="29">
        <v>0.13894699999999999</v>
      </c>
      <c r="D850" s="29">
        <v>0.56052599999999997</v>
      </c>
      <c r="E850" s="29">
        <v>0.30052600000000002</v>
      </c>
      <c r="F850" s="29" t="s">
        <v>682</v>
      </c>
      <c r="G850" s="29">
        <v>2</v>
      </c>
      <c r="H850" s="29" t="s">
        <v>576</v>
      </c>
      <c r="I850" s="29">
        <v>-185666.92311985549</v>
      </c>
      <c r="J850" s="30"/>
    </row>
    <row r="851" spans="1:10" x14ac:dyDescent="0.2">
      <c r="A851" s="31" t="s">
        <v>681</v>
      </c>
      <c r="B851" s="32">
        <v>1800</v>
      </c>
      <c r="C851" s="32">
        <v>0.13894699999999999</v>
      </c>
      <c r="D851" s="32">
        <v>0.52421099999999998</v>
      </c>
      <c r="E851" s="32">
        <v>0.33684199999999997</v>
      </c>
      <c r="F851" s="32" t="s">
        <v>683</v>
      </c>
      <c r="G851" s="32">
        <v>2</v>
      </c>
      <c r="H851" s="32" t="s">
        <v>576</v>
      </c>
      <c r="I851" s="32">
        <v>-194811.77748829941</v>
      </c>
      <c r="J851" s="33"/>
    </row>
    <row r="852" spans="1:10" x14ac:dyDescent="0.2">
      <c r="A852" s="28" t="s">
        <v>681</v>
      </c>
      <c r="B852" s="29">
        <v>1800</v>
      </c>
      <c r="C852" s="29">
        <v>0.13894699999999999</v>
      </c>
      <c r="D852" s="29">
        <v>0.48789500000000002</v>
      </c>
      <c r="E852" s="29">
        <v>0.37315799999999999</v>
      </c>
      <c r="F852" s="29" t="s">
        <v>683</v>
      </c>
      <c r="G852" s="29">
        <v>2</v>
      </c>
      <c r="H852" s="29" t="s">
        <v>576</v>
      </c>
      <c r="I852" s="29">
        <v>-203943.5301046572</v>
      </c>
      <c r="J852" s="30"/>
    </row>
    <row r="853" spans="1:10" x14ac:dyDescent="0.2">
      <c r="A853" s="31" t="s">
        <v>681</v>
      </c>
      <c r="B853" s="32">
        <v>1800</v>
      </c>
      <c r="C853" s="32">
        <v>0.13894699999999999</v>
      </c>
      <c r="D853" s="32">
        <v>0.45157900000000001</v>
      </c>
      <c r="E853" s="32">
        <v>0.409474</v>
      </c>
      <c r="F853" s="32" t="s">
        <v>683</v>
      </c>
      <c r="G853" s="32">
        <v>2</v>
      </c>
      <c r="H853" s="32" t="s">
        <v>576</v>
      </c>
      <c r="I853" s="32">
        <v>-213054.74241546719</v>
      </c>
      <c r="J853" s="33"/>
    </row>
    <row r="854" spans="1:10" x14ac:dyDescent="0.2">
      <c r="A854" s="28" t="s">
        <v>681</v>
      </c>
      <c r="B854" s="29">
        <v>1800</v>
      </c>
      <c r="C854" s="29">
        <v>0.13894699999999999</v>
      </c>
      <c r="D854" s="29">
        <v>0.41526299999999999</v>
      </c>
      <c r="E854" s="29">
        <v>0.44578899999999999</v>
      </c>
      <c r="F854" s="29" t="s">
        <v>682</v>
      </c>
      <c r="G854" s="29">
        <v>2</v>
      </c>
      <c r="H854" s="29" t="s">
        <v>576</v>
      </c>
      <c r="I854" s="29">
        <v>-221887.88050534041</v>
      </c>
      <c r="J854" s="30"/>
    </row>
    <row r="855" spans="1:10" x14ac:dyDescent="0.2">
      <c r="A855" s="31" t="s">
        <v>681</v>
      </c>
      <c r="B855" s="32">
        <v>1800</v>
      </c>
      <c r="C855" s="32">
        <v>0.13894699999999999</v>
      </c>
      <c r="D855" s="32">
        <v>0.37894699999999998</v>
      </c>
      <c r="E855" s="32">
        <v>0.48210500000000001</v>
      </c>
      <c r="F855" s="32" t="s">
        <v>682</v>
      </c>
      <c r="G855" s="32">
        <v>2</v>
      </c>
      <c r="H855" s="32" t="s">
        <v>576</v>
      </c>
      <c r="I855" s="32">
        <v>-228041.01039691499</v>
      </c>
      <c r="J855" s="33"/>
    </row>
    <row r="856" spans="1:10" x14ac:dyDescent="0.2">
      <c r="A856" s="28" t="s">
        <v>681</v>
      </c>
      <c r="B856" s="29">
        <v>1800</v>
      </c>
      <c r="C856" s="29">
        <v>0.13894699999999999</v>
      </c>
      <c r="D856" s="29">
        <v>0.34263199999999999</v>
      </c>
      <c r="E856" s="29">
        <v>0.51842100000000002</v>
      </c>
      <c r="F856" s="29" t="s">
        <v>586</v>
      </c>
      <c r="G856" s="29">
        <v>1</v>
      </c>
      <c r="H856" s="29" t="s">
        <v>586</v>
      </c>
      <c r="I856" s="29">
        <v>-230911.89052830989</v>
      </c>
      <c r="J856" s="30"/>
    </row>
    <row r="857" spans="1:10" x14ac:dyDescent="0.2">
      <c r="A857" s="31" t="s">
        <v>681</v>
      </c>
      <c r="B857" s="32">
        <v>1800</v>
      </c>
      <c r="C857" s="32">
        <v>0.13894699999999999</v>
      </c>
      <c r="D857" s="32">
        <v>0.30631599999999998</v>
      </c>
      <c r="E857" s="32">
        <v>0.55473700000000004</v>
      </c>
      <c r="F857" s="32" t="s">
        <v>390</v>
      </c>
      <c r="G857" s="32">
        <v>2</v>
      </c>
      <c r="H857" s="32" t="s">
        <v>706</v>
      </c>
      <c r="I857" s="32">
        <v>-228776.62875487999</v>
      </c>
      <c r="J857" s="33"/>
    </row>
    <row r="858" spans="1:10" x14ac:dyDescent="0.2">
      <c r="A858" s="28" t="s">
        <v>681</v>
      </c>
      <c r="B858" s="29">
        <v>1800</v>
      </c>
      <c r="C858" s="29">
        <v>0.13894699999999999</v>
      </c>
      <c r="D858" s="29">
        <v>0.27</v>
      </c>
      <c r="E858" s="29">
        <v>0.59105300000000005</v>
      </c>
      <c r="F858" s="29" t="s">
        <v>390</v>
      </c>
      <c r="G858" s="29">
        <v>2</v>
      </c>
      <c r="H858" s="29" t="s">
        <v>706</v>
      </c>
      <c r="I858" s="29">
        <v>-225758.7529564178</v>
      </c>
      <c r="J858" s="30"/>
    </row>
    <row r="859" spans="1:10" x14ac:dyDescent="0.2">
      <c r="A859" s="31" t="s">
        <v>681</v>
      </c>
      <c r="B859" s="32">
        <v>1800</v>
      </c>
      <c r="C859" s="32">
        <v>0.13894699999999999</v>
      </c>
      <c r="D859" s="32">
        <v>0.233684</v>
      </c>
      <c r="E859" s="32">
        <v>0.62736800000000004</v>
      </c>
      <c r="F859" s="32" t="s">
        <v>390</v>
      </c>
      <c r="G859" s="32">
        <v>2</v>
      </c>
      <c r="H859" s="32" t="s">
        <v>706</v>
      </c>
      <c r="I859" s="32">
        <v>-222720.42893136409</v>
      </c>
      <c r="J859" s="33"/>
    </row>
    <row r="860" spans="1:10" x14ac:dyDescent="0.2">
      <c r="A860" s="28" t="s">
        <v>681</v>
      </c>
      <c r="B860" s="29">
        <v>1800</v>
      </c>
      <c r="C860" s="29">
        <v>0.13894699999999999</v>
      </c>
      <c r="D860" s="29">
        <v>0.19736799999999999</v>
      </c>
      <c r="E860" s="29">
        <v>0.66368400000000005</v>
      </c>
      <c r="F860" s="29" t="s">
        <v>390</v>
      </c>
      <c r="G860" s="29">
        <v>2</v>
      </c>
      <c r="H860" s="29" t="s">
        <v>706</v>
      </c>
      <c r="I860" s="29">
        <v>-219656.54257990021</v>
      </c>
      <c r="J860" s="30"/>
    </row>
    <row r="861" spans="1:10" x14ac:dyDescent="0.2">
      <c r="A861" s="31" t="s">
        <v>681</v>
      </c>
      <c r="B861" s="32">
        <v>1800</v>
      </c>
      <c r="C861" s="32">
        <v>0.13894699999999999</v>
      </c>
      <c r="D861" s="32">
        <v>0.161053</v>
      </c>
      <c r="E861" s="32">
        <v>0.7</v>
      </c>
      <c r="F861" s="32" t="s">
        <v>390</v>
      </c>
      <c r="G861" s="32">
        <v>2</v>
      </c>
      <c r="H861" s="32" t="s">
        <v>706</v>
      </c>
      <c r="I861" s="32">
        <v>-216559.58625568089</v>
      </c>
      <c r="J861" s="33"/>
    </row>
    <row r="862" spans="1:10" x14ac:dyDescent="0.2">
      <c r="A862" s="28" t="s">
        <v>681</v>
      </c>
      <c r="B862" s="29">
        <v>1800</v>
      </c>
      <c r="C862" s="29">
        <v>0.16473699999999999</v>
      </c>
      <c r="D862" s="29">
        <v>0.82526299999999997</v>
      </c>
      <c r="E862" s="29">
        <v>0.01</v>
      </c>
      <c r="F862" s="29" t="s">
        <v>682</v>
      </c>
      <c r="G862" s="29">
        <v>2</v>
      </c>
      <c r="H862" s="29" t="s">
        <v>576</v>
      </c>
      <c r="I862" s="29">
        <v>-112409.61942170571</v>
      </c>
      <c r="J862" s="30"/>
    </row>
    <row r="863" spans="1:10" x14ac:dyDescent="0.2">
      <c r="A863" s="31" t="s">
        <v>681</v>
      </c>
      <c r="B863" s="32">
        <v>1800</v>
      </c>
      <c r="C863" s="32">
        <v>0.16473699999999999</v>
      </c>
      <c r="D863" s="32">
        <v>0.78894699999999995</v>
      </c>
      <c r="E863" s="32">
        <v>4.6316000000000003E-2</v>
      </c>
      <c r="F863" s="32" t="s">
        <v>682</v>
      </c>
      <c r="G863" s="32">
        <v>2</v>
      </c>
      <c r="H863" s="32" t="s">
        <v>576</v>
      </c>
      <c r="I863" s="32">
        <v>-121598.5460941745</v>
      </c>
      <c r="J863" s="33"/>
    </row>
    <row r="864" spans="1:10" x14ac:dyDescent="0.2">
      <c r="A864" s="28" t="s">
        <v>681</v>
      </c>
      <c r="B864" s="29">
        <v>1800</v>
      </c>
      <c r="C864" s="29">
        <v>0.16473699999999999</v>
      </c>
      <c r="D864" s="29">
        <v>0.75263199999999997</v>
      </c>
      <c r="E864" s="29">
        <v>8.2631999999999997E-2</v>
      </c>
      <c r="F864" s="29" t="s">
        <v>682</v>
      </c>
      <c r="G864" s="29">
        <v>2</v>
      </c>
      <c r="H864" s="29" t="s">
        <v>576</v>
      </c>
      <c r="I864" s="29">
        <v>-130782.8360514927</v>
      </c>
      <c r="J864" s="30"/>
    </row>
    <row r="865" spans="1:10" x14ac:dyDescent="0.2">
      <c r="A865" s="31" t="s">
        <v>681</v>
      </c>
      <c r="B865" s="32">
        <v>1800</v>
      </c>
      <c r="C865" s="32">
        <v>0.16473699999999999</v>
      </c>
      <c r="D865" s="32">
        <v>0.71631599999999995</v>
      </c>
      <c r="E865" s="32">
        <v>0.118947</v>
      </c>
      <c r="F865" s="32" t="s">
        <v>682</v>
      </c>
      <c r="G865" s="32">
        <v>2</v>
      </c>
      <c r="H865" s="32" t="s">
        <v>576</v>
      </c>
      <c r="I865" s="32">
        <v>-139962.06293552421</v>
      </c>
      <c r="J865" s="33"/>
    </row>
    <row r="866" spans="1:10" x14ac:dyDescent="0.2">
      <c r="A866" s="28" t="s">
        <v>681</v>
      </c>
      <c r="B866" s="29">
        <v>1800</v>
      </c>
      <c r="C866" s="29">
        <v>0.16473699999999999</v>
      </c>
      <c r="D866" s="29">
        <v>0.68</v>
      </c>
      <c r="E866" s="29">
        <v>0.15526300000000001</v>
      </c>
      <c r="F866" s="29" t="s">
        <v>682</v>
      </c>
      <c r="G866" s="29">
        <v>2</v>
      </c>
      <c r="H866" s="29" t="s">
        <v>576</v>
      </c>
      <c r="I866" s="29">
        <v>-149135.74047641351</v>
      </c>
      <c r="J866" s="30"/>
    </row>
    <row r="867" spans="1:10" x14ac:dyDescent="0.2">
      <c r="A867" s="31" t="s">
        <v>681</v>
      </c>
      <c r="B867" s="32">
        <v>1800</v>
      </c>
      <c r="C867" s="32">
        <v>0.16473699999999999</v>
      </c>
      <c r="D867" s="32">
        <v>0.64368400000000003</v>
      </c>
      <c r="E867" s="32">
        <v>0.191579</v>
      </c>
      <c r="F867" s="32" t="s">
        <v>682</v>
      </c>
      <c r="G867" s="32">
        <v>2</v>
      </c>
      <c r="H867" s="32" t="s">
        <v>576</v>
      </c>
      <c r="I867" s="32">
        <v>-158303.30619789401</v>
      </c>
      <c r="J867" s="33"/>
    </row>
    <row r="868" spans="1:10" x14ac:dyDescent="0.2">
      <c r="A868" s="28" t="s">
        <v>681</v>
      </c>
      <c r="B868" s="29">
        <v>1800</v>
      </c>
      <c r="C868" s="29">
        <v>0.16473699999999999</v>
      </c>
      <c r="D868" s="29">
        <v>0.60736800000000002</v>
      </c>
      <c r="E868" s="29">
        <v>0.22789499999999999</v>
      </c>
      <c r="F868" s="29" t="s">
        <v>682</v>
      </c>
      <c r="G868" s="29">
        <v>2</v>
      </c>
      <c r="H868" s="29" t="s">
        <v>576</v>
      </c>
      <c r="I868" s="29">
        <v>-167464.09124848689</v>
      </c>
      <c r="J868" s="30"/>
    </row>
    <row r="869" spans="1:10" x14ac:dyDescent="0.2">
      <c r="A869" s="31" t="s">
        <v>681</v>
      </c>
      <c r="B869" s="32">
        <v>1800</v>
      </c>
      <c r="C869" s="32">
        <v>0.16473699999999999</v>
      </c>
      <c r="D869" s="32">
        <v>0.57105300000000003</v>
      </c>
      <c r="E869" s="32">
        <v>0.26421099999999997</v>
      </c>
      <c r="F869" s="32" t="s">
        <v>682</v>
      </c>
      <c r="G869" s="32">
        <v>2</v>
      </c>
      <c r="H869" s="32" t="s">
        <v>576</v>
      </c>
      <c r="I869" s="32">
        <v>-176617.25569420159</v>
      </c>
      <c r="J869" s="33"/>
    </row>
    <row r="870" spans="1:10" x14ac:dyDescent="0.2">
      <c r="A870" s="28" t="s">
        <v>681</v>
      </c>
      <c r="B870" s="29">
        <v>1800</v>
      </c>
      <c r="C870" s="29">
        <v>0.16473699999999999</v>
      </c>
      <c r="D870" s="29">
        <v>0.53473700000000002</v>
      </c>
      <c r="E870" s="29">
        <v>0.30052600000000002</v>
      </c>
      <c r="F870" s="29" t="s">
        <v>683</v>
      </c>
      <c r="G870" s="29">
        <v>2</v>
      </c>
      <c r="H870" s="29" t="s">
        <v>576</v>
      </c>
      <c r="I870" s="29">
        <v>-185761.6342999044</v>
      </c>
      <c r="J870" s="30"/>
    </row>
    <row r="871" spans="1:10" x14ac:dyDescent="0.2">
      <c r="A871" s="31" t="s">
        <v>681</v>
      </c>
      <c r="B871" s="32">
        <v>1800</v>
      </c>
      <c r="C871" s="32">
        <v>0.16473699999999999</v>
      </c>
      <c r="D871" s="32">
        <v>0.498421</v>
      </c>
      <c r="E871" s="32">
        <v>0.33684199999999997</v>
      </c>
      <c r="F871" s="32" t="s">
        <v>682</v>
      </c>
      <c r="G871" s="32">
        <v>2</v>
      </c>
      <c r="H871" s="32" t="s">
        <v>576</v>
      </c>
      <c r="I871" s="32">
        <v>-194895.34323830149</v>
      </c>
      <c r="J871" s="33"/>
    </row>
    <row r="872" spans="1:10" x14ac:dyDescent="0.2">
      <c r="A872" s="28" t="s">
        <v>681</v>
      </c>
      <c r="B872" s="29">
        <v>1800</v>
      </c>
      <c r="C872" s="29">
        <v>0.16473699999999999</v>
      </c>
      <c r="D872" s="29">
        <v>0.46210499999999999</v>
      </c>
      <c r="E872" s="29">
        <v>0.37315799999999999</v>
      </c>
      <c r="F872" s="29" t="s">
        <v>682</v>
      </c>
      <c r="G872" s="29">
        <v>2</v>
      </c>
      <c r="H872" s="29" t="s">
        <v>576</v>
      </c>
      <c r="I872" s="29">
        <v>-204014.54772758091</v>
      </c>
      <c r="J872" s="30"/>
    </row>
    <row r="873" spans="1:10" x14ac:dyDescent="0.2">
      <c r="A873" s="31" t="s">
        <v>681</v>
      </c>
      <c r="B873" s="32">
        <v>1800</v>
      </c>
      <c r="C873" s="32">
        <v>0.16473699999999999</v>
      </c>
      <c r="D873" s="32">
        <v>0.42578899999999997</v>
      </c>
      <c r="E873" s="32">
        <v>0.409474</v>
      </c>
      <c r="F873" s="32" t="s">
        <v>682</v>
      </c>
      <c r="G873" s="32">
        <v>2</v>
      </c>
      <c r="H873" s="32" t="s">
        <v>576</v>
      </c>
      <c r="I873" s="32">
        <v>-213095.74587940509</v>
      </c>
      <c r="J873" s="33"/>
    </row>
    <row r="874" spans="1:10" x14ac:dyDescent="0.2">
      <c r="A874" s="28" t="s">
        <v>681</v>
      </c>
      <c r="B874" s="29">
        <v>1800</v>
      </c>
      <c r="C874" s="29">
        <v>0.16473699999999999</v>
      </c>
      <c r="D874" s="29">
        <v>0.38947399999999999</v>
      </c>
      <c r="E874" s="29">
        <v>0.44578899999999999</v>
      </c>
      <c r="F874" s="29" t="s">
        <v>682</v>
      </c>
      <c r="G874" s="29">
        <v>2</v>
      </c>
      <c r="H874" s="29" t="s">
        <v>576</v>
      </c>
      <c r="I874" s="29">
        <v>-221211.8912813557</v>
      </c>
      <c r="J874" s="30"/>
    </row>
    <row r="875" spans="1:10" x14ac:dyDescent="0.2">
      <c r="A875" s="31" t="s">
        <v>681</v>
      </c>
      <c r="B875" s="32">
        <v>1800</v>
      </c>
      <c r="C875" s="32">
        <v>0.16473699999999999</v>
      </c>
      <c r="D875" s="32">
        <v>0.35315800000000003</v>
      </c>
      <c r="E875" s="32">
        <v>0.48210500000000001</v>
      </c>
      <c r="F875" s="32" t="s">
        <v>682</v>
      </c>
      <c r="G875" s="32">
        <v>2</v>
      </c>
      <c r="H875" s="32" t="s">
        <v>576</v>
      </c>
      <c r="I875" s="32">
        <v>-226137.5750984333</v>
      </c>
      <c r="J875" s="33"/>
    </row>
    <row r="876" spans="1:10" x14ac:dyDescent="0.2">
      <c r="A876" s="28" t="s">
        <v>681</v>
      </c>
      <c r="B876" s="29">
        <v>1800</v>
      </c>
      <c r="C876" s="29">
        <v>0.16473699999999999</v>
      </c>
      <c r="D876" s="29">
        <v>0.31684200000000001</v>
      </c>
      <c r="E876" s="29">
        <v>0.51842100000000002</v>
      </c>
      <c r="F876" s="29" t="s">
        <v>586</v>
      </c>
      <c r="G876" s="29">
        <v>1</v>
      </c>
      <c r="H876" s="29" t="s">
        <v>586</v>
      </c>
      <c r="I876" s="29">
        <v>-227715.77199064309</v>
      </c>
      <c r="J876" s="30"/>
    </row>
    <row r="877" spans="1:10" x14ac:dyDescent="0.2">
      <c r="A877" s="31" t="s">
        <v>681</v>
      </c>
      <c r="B877" s="32">
        <v>1800</v>
      </c>
      <c r="C877" s="32">
        <v>0.16473699999999999</v>
      </c>
      <c r="D877" s="32">
        <v>0.280526</v>
      </c>
      <c r="E877" s="32">
        <v>0.55473700000000004</v>
      </c>
      <c r="F877" s="32" t="s">
        <v>390</v>
      </c>
      <c r="G877" s="32">
        <v>2</v>
      </c>
      <c r="H877" s="32" t="s">
        <v>706</v>
      </c>
      <c r="I877" s="32">
        <v>-224929.7271295854</v>
      </c>
      <c r="J877" s="33"/>
    </row>
    <row r="878" spans="1:10" x14ac:dyDescent="0.2">
      <c r="A878" s="28" t="s">
        <v>681</v>
      </c>
      <c r="B878" s="29">
        <v>1800</v>
      </c>
      <c r="C878" s="29">
        <v>0.16473699999999999</v>
      </c>
      <c r="D878" s="29">
        <v>0.24421100000000001</v>
      </c>
      <c r="E878" s="29">
        <v>0.59105300000000005</v>
      </c>
      <c r="F878" s="29" t="s">
        <v>390</v>
      </c>
      <c r="G878" s="29">
        <v>2</v>
      </c>
      <c r="H878" s="29" t="s">
        <v>706</v>
      </c>
      <c r="I878" s="29">
        <v>-221870.40239823359</v>
      </c>
      <c r="J878" s="30"/>
    </row>
    <row r="879" spans="1:10" x14ac:dyDescent="0.2">
      <c r="A879" s="31" t="s">
        <v>681</v>
      </c>
      <c r="B879" s="32">
        <v>1800</v>
      </c>
      <c r="C879" s="32">
        <v>0.16473699999999999</v>
      </c>
      <c r="D879" s="32">
        <v>0.207895</v>
      </c>
      <c r="E879" s="32">
        <v>0.62736800000000004</v>
      </c>
      <c r="F879" s="32" t="s">
        <v>390</v>
      </c>
      <c r="G879" s="32">
        <v>2</v>
      </c>
      <c r="H879" s="32" t="s">
        <v>706</v>
      </c>
      <c r="I879" s="32">
        <v>-218785.00568769261</v>
      </c>
      <c r="J879" s="33"/>
    </row>
    <row r="880" spans="1:10" x14ac:dyDescent="0.2">
      <c r="A880" s="28" t="s">
        <v>681</v>
      </c>
      <c r="B880" s="29">
        <v>1800</v>
      </c>
      <c r="C880" s="29">
        <v>0.16473699999999999</v>
      </c>
      <c r="D880" s="29">
        <v>0.17157900000000001</v>
      </c>
      <c r="E880" s="29">
        <v>0.66368400000000005</v>
      </c>
      <c r="F880" s="29" t="s">
        <v>390</v>
      </c>
      <c r="G880" s="29">
        <v>2</v>
      </c>
      <c r="H880" s="29" t="s">
        <v>706</v>
      </c>
      <c r="I880" s="29">
        <v>-215666.3873136091</v>
      </c>
      <c r="J880" s="30"/>
    </row>
    <row r="881" spans="1:10" x14ac:dyDescent="0.2">
      <c r="A881" s="31" t="s">
        <v>681</v>
      </c>
      <c r="B881" s="32">
        <v>1800</v>
      </c>
      <c r="C881" s="32">
        <v>0.16473699999999999</v>
      </c>
      <c r="D881" s="32">
        <v>0.13526299999999999</v>
      </c>
      <c r="E881" s="32">
        <v>0.7</v>
      </c>
      <c r="F881" s="32" t="s">
        <v>390</v>
      </c>
      <c r="G881" s="32">
        <v>2</v>
      </c>
      <c r="H881" s="32" t="s">
        <v>706</v>
      </c>
      <c r="I881" s="32">
        <v>-212503.55670869639</v>
      </c>
      <c r="J881" s="33"/>
    </row>
    <row r="882" spans="1:10" x14ac:dyDescent="0.2">
      <c r="A882" s="28" t="s">
        <v>681</v>
      </c>
      <c r="B882" s="29">
        <v>1800</v>
      </c>
      <c r="C882" s="29">
        <v>0.190526</v>
      </c>
      <c r="D882" s="29">
        <v>0.79947400000000002</v>
      </c>
      <c r="E882" s="29">
        <v>0.01</v>
      </c>
      <c r="F882" s="29" t="s">
        <v>682</v>
      </c>
      <c r="G882" s="29">
        <v>2</v>
      </c>
      <c r="H882" s="29" t="s">
        <v>576</v>
      </c>
      <c r="I882" s="29">
        <v>-112568.1445591744</v>
      </c>
      <c r="J882" s="30"/>
    </row>
    <row r="883" spans="1:10" x14ac:dyDescent="0.2">
      <c r="A883" s="31" t="s">
        <v>681</v>
      </c>
      <c r="B883" s="32">
        <v>1800</v>
      </c>
      <c r="C883" s="32">
        <v>0.190526</v>
      </c>
      <c r="D883" s="32">
        <v>0.763158</v>
      </c>
      <c r="E883" s="32">
        <v>4.6316000000000003E-2</v>
      </c>
      <c r="F883" s="32" t="s">
        <v>682</v>
      </c>
      <c r="G883" s="32">
        <v>2</v>
      </c>
      <c r="H883" s="32" t="s">
        <v>576</v>
      </c>
      <c r="I883" s="32">
        <v>-121747.8792269387</v>
      </c>
      <c r="J883" s="33"/>
    </row>
    <row r="884" spans="1:10" x14ac:dyDescent="0.2">
      <c r="A884" s="28" t="s">
        <v>681</v>
      </c>
      <c r="B884" s="29">
        <v>1800</v>
      </c>
      <c r="C884" s="29">
        <v>0.190526</v>
      </c>
      <c r="D884" s="29">
        <v>0.72684199999999999</v>
      </c>
      <c r="E884" s="29">
        <v>8.2631999999999997E-2</v>
      </c>
      <c r="F884" s="29" t="s">
        <v>682</v>
      </c>
      <c r="G884" s="29">
        <v>2</v>
      </c>
      <c r="H884" s="29" t="s">
        <v>576</v>
      </c>
      <c r="I884" s="29">
        <v>-130922.9353729788</v>
      </c>
      <c r="J884" s="30"/>
    </row>
    <row r="885" spans="1:10" x14ac:dyDescent="0.2">
      <c r="A885" s="31" t="s">
        <v>681</v>
      </c>
      <c r="B885" s="32">
        <v>1800</v>
      </c>
      <c r="C885" s="32">
        <v>0.190526</v>
      </c>
      <c r="D885" s="32">
        <v>0.69052599999999997</v>
      </c>
      <c r="E885" s="32">
        <v>0.118947</v>
      </c>
      <c r="F885" s="32" t="s">
        <v>682</v>
      </c>
      <c r="G885" s="32">
        <v>2</v>
      </c>
      <c r="H885" s="32" t="s">
        <v>576</v>
      </c>
      <c r="I885" s="32">
        <v>-140092.91821333981</v>
      </c>
      <c r="J885" s="33"/>
    </row>
    <row r="886" spans="1:10" x14ac:dyDescent="0.2">
      <c r="A886" s="28" t="s">
        <v>681</v>
      </c>
      <c r="B886" s="29">
        <v>1800</v>
      </c>
      <c r="C886" s="29">
        <v>0.190526</v>
      </c>
      <c r="D886" s="29">
        <v>0.65421099999999999</v>
      </c>
      <c r="E886" s="29">
        <v>0.15526300000000001</v>
      </c>
      <c r="F886" s="29" t="s">
        <v>682</v>
      </c>
      <c r="G886" s="29">
        <v>2</v>
      </c>
      <c r="H886" s="29" t="s">
        <v>576</v>
      </c>
      <c r="I886" s="29">
        <v>-149257.3749154988</v>
      </c>
      <c r="J886" s="30"/>
    </row>
    <row r="887" spans="1:10" x14ac:dyDescent="0.2">
      <c r="A887" s="31" t="s">
        <v>681</v>
      </c>
      <c r="B887" s="32">
        <v>1800</v>
      </c>
      <c r="C887" s="32">
        <v>0.190526</v>
      </c>
      <c r="D887" s="32">
        <v>0.61789499999999997</v>
      </c>
      <c r="E887" s="32">
        <v>0.191579</v>
      </c>
      <c r="F887" s="32" t="s">
        <v>682</v>
      </c>
      <c r="G887" s="32">
        <v>2</v>
      </c>
      <c r="H887" s="32" t="s">
        <v>576</v>
      </c>
      <c r="I887" s="32">
        <v>-158415.7702574071</v>
      </c>
      <c r="J887" s="33"/>
    </row>
    <row r="888" spans="1:10" x14ac:dyDescent="0.2">
      <c r="A888" s="28" t="s">
        <v>681</v>
      </c>
      <c r="B888" s="29">
        <v>1800</v>
      </c>
      <c r="C888" s="29">
        <v>0.190526</v>
      </c>
      <c r="D888" s="29">
        <v>0.58157899999999996</v>
      </c>
      <c r="E888" s="29">
        <v>0.22789499999999999</v>
      </c>
      <c r="F888" s="29" t="s">
        <v>682</v>
      </c>
      <c r="G888" s="29">
        <v>2</v>
      </c>
      <c r="H888" s="29" t="s">
        <v>576</v>
      </c>
      <c r="I888" s="29">
        <v>-167567.4374966904</v>
      </c>
      <c r="J888" s="30"/>
    </row>
    <row r="889" spans="1:10" x14ac:dyDescent="0.2">
      <c r="A889" s="31" t="s">
        <v>681</v>
      </c>
      <c r="B889" s="32">
        <v>1800</v>
      </c>
      <c r="C889" s="32">
        <v>0.190526</v>
      </c>
      <c r="D889" s="32">
        <v>0.54526300000000005</v>
      </c>
      <c r="E889" s="32">
        <v>0.26421099999999997</v>
      </c>
      <c r="F889" s="32" t="s">
        <v>683</v>
      </c>
      <c r="G889" s="32">
        <v>2</v>
      </c>
      <c r="H889" s="32" t="s">
        <v>576</v>
      </c>
      <c r="I889" s="32">
        <v>-176711.47290335741</v>
      </c>
      <c r="J889" s="33"/>
    </row>
    <row r="890" spans="1:10" x14ac:dyDescent="0.2">
      <c r="A890" s="28" t="s">
        <v>681</v>
      </c>
      <c r="B890" s="29">
        <v>1800</v>
      </c>
      <c r="C890" s="29">
        <v>0.190526</v>
      </c>
      <c r="D890" s="29">
        <v>0.50894700000000004</v>
      </c>
      <c r="E890" s="29">
        <v>0.30052600000000002</v>
      </c>
      <c r="F890" s="29" t="s">
        <v>682</v>
      </c>
      <c r="G890" s="29">
        <v>2</v>
      </c>
      <c r="H890" s="29" t="s">
        <v>576</v>
      </c>
      <c r="I890" s="29">
        <v>-185846.49976758441</v>
      </c>
      <c r="J890" s="30"/>
    </row>
    <row r="891" spans="1:10" x14ac:dyDescent="0.2">
      <c r="A891" s="31" t="s">
        <v>681</v>
      </c>
      <c r="B891" s="32">
        <v>1800</v>
      </c>
      <c r="C891" s="32">
        <v>0.190526</v>
      </c>
      <c r="D891" s="32">
        <v>0.472632</v>
      </c>
      <c r="E891" s="32">
        <v>0.33684199999999997</v>
      </c>
      <c r="F891" s="32" t="s">
        <v>683</v>
      </c>
      <c r="G891" s="32">
        <v>2</v>
      </c>
      <c r="H891" s="32" t="s">
        <v>576</v>
      </c>
      <c r="I891" s="32">
        <v>-194970.07612003601</v>
      </c>
      <c r="J891" s="33"/>
    </row>
    <row r="892" spans="1:10" x14ac:dyDescent="0.2">
      <c r="A892" s="28" t="s">
        <v>681</v>
      </c>
      <c r="B892" s="29">
        <v>1800</v>
      </c>
      <c r="C892" s="29">
        <v>0.190526</v>
      </c>
      <c r="D892" s="29">
        <v>0.43631599999999998</v>
      </c>
      <c r="E892" s="29">
        <v>0.37315799999999999</v>
      </c>
      <c r="F892" s="29" t="s">
        <v>683</v>
      </c>
      <c r="G892" s="29">
        <v>2</v>
      </c>
      <c r="H892" s="29" t="s">
        <v>576</v>
      </c>
      <c r="I892" s="29">
        <v>-204075.37865867349</v>
      </c>
      <c r="J892" s="30"/>
    </row>
    <row r="893" spans="1:10" x14ac:dyDescent="0.2">
      <c r="A893" s="31" t="s">
        <v>681</v>
      </c>
      <c r="B893" s="32">
        <v>1800</v>
      </c>
      <c r="C893" s="32">
        <v>0.190526</v>
      </c>
      <c r="D893" s="32">
        <v>0.4</v>
      </c>
      <c r="E893" s="32">
        <v>0.409474</v>
      </c>
      <c r="F893" s="32" t="s">
        <v>682</v>
      </c>
      <c r="G893" s="32">
        <v>2</v>
      </c>
      <c r="H893" s="32" t="s">
        <v>576</v>
      </c>
      <c r="I893" s="32">
        <v>-213046.971015166</v>
      </c>
      <c r="J893" s="33"/>
    </row>
    <row r="894" spans="1:10" x14ac:dyDescent="0.2">
      <c r="A894" s="28" t="s">
        <v>681</v>
      </c>
      <c r="B894" s="29">
        <v>1800</v>
      </c>
      <c r="C894" s="29">
        <v>0.190526</v>
      </c>
      <c r="D894" s="29">
        <v>0.36368400000000001</v>
      </c>
      <c r="E894" s="29">
        <v>0.44578899999999999</v>
      </c>
      <c r="F894" s="29" t="s">
        <v>682</v>
      </c>
      <c r="G894" s="29">
        <v>2</v>
      </c>
      <c r="H894" s="29" t="s">
        <v>576</v>
      </c>
      <c r="I894" s="29">
        <v>-220002.4721686886</v>
      </c>
      <c r="J894" s="30"/>
    </row>
    <row r="895" spans="1:10" x14ac:dyDescent="0.2">
      <c r="A895" s="31" t="s">
        <v>681</v>
      </c>
      <c r="B895" s="32">
        <v>1800</v>
      </c>
      <c r="C895" s="32">
        <v>0.190526</v>
      </c>
      <c r="D895" s="32">
        <v>0.32736799999999999</v>
      </c>
      <c r="E895" s="32">
        <v>0.48210500000000001</v>
      </c>
      <c r="F895" s="32" t="s">
        <v>682</v>
      </c>
      <c r="G895" s="32">
        <v>2</v>
      </c>
      <c r="H895" s="32" t="s">
        <v>576</v>
      </c>
      <c r="I895" s="32">
        <v>-223883.7532746394</v>
      </c>
      <c r="J895" s="33"/>
    </row>
    <row r="896" spans="1:10" x14ac:dyDescent="0.2">
      <c r="A896" s="28" t="s">
        <v>681</v>
      </c>
      <c r="B896" s="29">
        <v>1800</v>
      </c>
      <c r="C896" s="29">
        <v>0.190526</v>
      </c>
      <c r="D896" s="29">
        <v>0.29105300000000001</v>
      </c>
      <c r="E896" s="29">
        <v>0.51842100000000002</v>
      </c>
      <c r="F896" s="29" t="s">
        <v>586</v>
      </c>
      <c r="G896" s="29">
        <v>1</v>
      </c>
      <c r="H896" s="29" t="s">
        <v>586</v>
      </c>
      <c r="I896" s="29">
        <v>-224073.182275122</v>
      </c>
      <c r="J896" s="30"/>
    </row>
    <row r="897" spans="1:10" x14ac:dyDescent="0.2">
      <c r="A897" s="31" t="s">
        <v>681</v>
      </c>
      <c r="B897" s="32">
        <v>1800</v>
      </c>
      <c r="C897" s="32">
        <v>0.190526</v>
      </c>
      <c r="D897" s="32">
        <v>0.25473699999999999</v>
      </c>
      <c r="E897" s="32">
        <v>0.55473700000000004</v>
      </c>
      <c r="F897" s="32" t="s">
        <v>390</v>
      </c>
      <c r="G897" s="32">
        <v>2</v>
      </c>
      <c r="H897" s="32" t="s">
        <v>706</v>
      </c>
      <c r="I897" s="32">
        <v>-221005.1342668953</v>
      </c>
      <c r="J897" s="33"/>
    </row>
    <row r="898" spans="1:10" x14ac:dyDescent="0.2">
      <c r="A898" s="28" t="s">
        <v>681</v>
      </c>
      <c r="B898" s="29">
        <v>1800</v>
      </c>
      <c r="C898" s="29">
        <v>0.190526</v>
      </c>
      <c r="D898" s="29">
        <v>0.218421</v>
      </c>
      <c r="E898" s="29">
        <v>0.59105300000000005</v>
      </c>
      <c r="F898" s="29" t="s">
        <v>390</v>
      </c>
      <c r="G898" s="29">
        <v>2</v>
      </c>
      <c r="H898" s="29" t="s">
        <v>706</v>
      </c>
      <c r="I898" s="29">
        <v>-217901.21817039451</v>
      </c>
      <c r="J898" s="30"/>
    </row>
    <row r="899" spans="1:10" x14ac:dyDescent="0.2">
      <c r="A899" s="31" t="s">
        <v>681</v>
      </c>
      <c r="B899" s="32">
        <v>1800</v>
      </c>
      <c r="C899" s="32">
        <v>0.190526</v>
      </c>
      <c r="D899" s="32">
        <v>0.18210499999999999</v>
      </c>
      <c r="E899" s="32">
        <v>0.62736800000000004</v>
      </c>
      <c r="F899" s="32" t="s">
        <v>390</v>
      </c>
      <c r="G899" s="32">
        <v>2</v>
      </c>
      <c r="H899" s="32" t="s">
        <v>706</v>
      </c>
      <c r="I899" s="32">
        <v>-214764.24117848271</v>
      </c>
      <c r="J899" s="33"/>
    </row>
    <row r="900" spans="1:10" x14ac:dyDescent="0.2">
      <c r="A900" s="28" t="s">
        <v>681</v>
      </c>
      <c r="B900" s="29">
        <v>1800</v>
      </c>
      <c r="C900" s="29">
        <v>0.190526</v>
      </c>
      <c r="D900" s="29">
        <v>0.145789</v>
      </c>
      <c r="E900" s="29">
        <v>0.66368400000000005</v>
      </c>
      <c r="F900" s="29" t="s">
        <v>390</v>
      </c>
      <c r="G900" s="29">
        <v>2</v>
      </c>
      <c r="H900" s="29" t="s">
        <v>706</v>
      </c>
      <c r="I900" s="29">
        <v>-211584.02903509859</v>
      </c>
      <c r="J900" s="30"/>
    </row>
    <row r="901" spans="1:10" x14ac:dyDescent="0.2">
      <c r="A901" s="31" t="s">
        <v>681</v>
      </c>
      <c r="B901" s="32">
        <v>1800</v>
      </c>
      <c r="C901" s="32">
        <v>0.190526</v>
      </c>
      <c r="D901" s="32">
        <v>0.109474</v>
      </c>
      <c r="E901" s="32">
        <v>0.7</v>
      </c>
      <c r="F901" s="32" t="s">
        <v>390</v>
      </c>
      <c r="G901" s="32">
        <v>2</v>
      </c>
      <c r="H901" s="32" t="s">
        <v>706</v>
      </c>
      <c r="I901" s="32">
        <v>-208343.96456619719</v>
      </c>
      <c r="J901" s="33"/>
    </row>
    <row r="902" spans="1:10" x14ac:dyDescent="0.2">
      <c r="A902" s="28" t="s">
        <v>681</v>
      </c>
      <c r="B902" s="29">
        <v>1800</v>
      </c>
      <c r="C902" s="29">
        <v>0.21631600000000001</v>
      </c>
      <c r="D902" s="29">
        <v>0.77368400000000004</v>
      </c>
      <c r="E902" s="29">
        <v>0.01</v>
      </c>
      <c r="F902" s="29" t="s">
        <v>682</v>
      </c>
      <c r="G902" s="29">
        <v>2</v>
      </c>
      <c r="H902" s="29" t="s">
        <v>576</v>
      </c>
      <c r="I902" s="29">
        <v>-112709.629787028</v>
      </c>
      <c r="J902" s="30"/>
    </row>
    <row r="903" spans="1:10" x14ac:dyDescent="0.2">
      <c r="A903" s="31" t="s">
        <v>681</v>
      </c>
      <c r="B903" s="32">
        <v>1800</v>
      </c>
      <c r="C903" s="32">
        <v>0.21631600000000001</v>
      </c>
      <c r="D903" s="32">
        <v>0.73736800000000002</v>
      </c>
      <c r="E903" s="32">
        <v>4.6316000000000003E-2</v>
      </c>
      <c r="F903" s="32" t="s">
        <v>682</v>
      </c>
      <c r="G903" s="32">
        <v>2</v>
      </c>
      <c r="H903" s="32" t="s">
        <v>576</v>
      </c>
      <c r="I903" s="32">
        <v>-121881.360465248</v>
      </c>
      <c r="J903" s="33"/>
    </row>
    <row r="904" spans="1:10" x14ac:dyDescent="0.2">
      <c r="A904" s="28" t="s">
        <v>681</v>
      </c>
      <c r="B904" s="29">
        <v>1800</v>
      </c>
      <c r="C904" s="29">
        <v>0.21631600000000001</v>
      </c>
      <c r="D904" s="29">
        <v>0.70105300000000004</v>
      </c>
      <c r="E904" s="29">
        <v>8.2631999999999997E-2</v>
      </c>
      <c r="F904" s="29" t="s">
        <v>682</v>
      </c>
      <c r="G904" s="29">
        <v>2</v>
      </c>
      <c r="H904" s="29" t="s">
        <v>576</v>
      </c>
      <c r="I904" s="29">
        <v>-131048.42647771091</v>
      </c>
      <c r="J904" s="30"/>
    </row>
    <row r="905" spans="1:10" x14ac:dyDescent="0.2">
      <c r="A905" s="31" t="s">
        <v>681</v>
      </c>
      <c r="B905" s="32">
        <v>1800</v>
      </c>
      <c r="C905" s="32">
        <v>0.21631600000000001</v>
      </c>
      <c r="D905" s="32">
        <v>0.66473700000000002</v>
      </c>
      <c r="E905" s="32">
        <v>0.118947</v>
      </c>
      <c r="F905" s="32" t="s">
        <v>682</v>
      </c>
      <c r="G905" s="32">
        <v>2</v>
      </c>
      <c r="H905" s="32" t="s">
        <v>576</v>
      </c>
      <c r="I905" s="32">
        <v>-140210.453520173</v>
      </c>
      <c r="J905" s="33"/>
    </row>
    <row r="906" spans="1:10" x14ac:dyDescent="0.2">
      <c r="A906" s="28" t="s">
        <v>681</v>
      </c>
      <c r="B906" s="29">
        <v>1800</v>
      </c>
      <c r="C906" s="29">
        <v>0.21631600000000001</v>
      </c>
      <c r="D906" s="29">
        <v>0.62842100000000001</v>
      </c>
      <c r="E906" s="29">
        <v>0.15526300000000001</v>
      </c>
      <c r="F906" s="29" t="s">
        <v>682</v>
      </c>
      <c r="G906" s="29">
        <v>2</v>
      </c>
      <c r="H906" s="29" t="s">
        <v>576</v>
      </c>
      <c r="I906" s="29">
        <v>-149367.00097662269</v>
      </c>
      <c r="J906" s="30"/>
    </row>
    <row r="907" spans="1:10" x14ac:dyDescent="0.2">
      <c r="A907" s="31" t="s">
        <v>681</v>
      </c>
      <c r="B907" s="32">
        <v>1800</v>
      </c>
      <c r="C907" s="32">
        <v>0.21631600000000001</v>
      </c>
      <c r="D907" s="32">
        <v>0.59210499999999999</v>
      </c>
      <c r="E907" s="32">
        <v>0.191579</v>
      </c>
      <c r="F907" s="32" t="s">
        <v>682</v>
      </c>
      <c r="G907" s="32">
        <v>2</v>
      </c>
      <c r="H907" s="32" t="s">
        <v>576</v>
      </c>
      <c r="I907" s="32">
        <v>-158517.52422501289</v>
      </c>
      <c r="J907" s="33"/>
    </row>
    <row r="908" spans="1:10" x14ac:dyDescent="0.2">
      <c r="A908" s="28" t="s">
        <v>681</v>
      </c>
      <c r="B908" s="29">
        <v>1800</v>
      </c>
      <c r="C908" s="29">
        <v>0.21631600000000001</v>
      </c>
      <c r="D908" s="29">
        <v>0.55578899999999998</v>
      </c>
      <c r="E908" s="29">
        <v>0.22789499999999999</v>
      </c>
      <c r="F908" s="29" t="s">
        <v>682</v>
      </c>
      <c r="G908" s="29">
        <v>2</v>
      </c>
      <c r="H908" s="29" t="s">
        <v>576</v>
      </c>
      <c r="I908" s="29">
        <v>-167661.3003476829</v>
      </c>
      <c r="J908" s="30"/>
    </row>
    <row r="909" spans="1:10" x14ac:dyDescent="0.2">
      <c r="A909" s="31" t="s">
        <v>681</v>
      </c>
      <c r="B909" s="32">
        <v>1800</v>
      </c>
      <c r="C909" s="32">
        <v>0.21631600000000001</v>
      </c>
      <c r="D909" s="32">
        <v>0.51947399999999999</v>
      </c>
      <c r="E909" s="32">
        <v>0.26421099999999997</v>
      </c>
      <c r="F909" s="32" t="s">
        <v>682</v>
      </c>
      <c r="G909" s="32">
        <v>2</v>
      </c>
      <c r="H909" s="32" t="s">
        <v>576</v>
      </c>
      <c r="I909" s="32">
        <v>-176797.27757678379</v>
      </c>
      <c r="J909" s="33"/>
    </row>
    <row r="910" spans="1:10" x14ac:dyDescent="0.2">
      <c r="A910" s="28" t="s">
        <v>681</v>
      </c>
      <c r="B910" s="29">
        <v>1800</v>
      </c>
      <c r="C910" s="29">
        <v>0.21631600000000001</v>
      </c>
      <c r="D910" s="29">
        <v>0.48315799999999998</v>
      </c>
      <c r="E910" s="29">
        <v>0.30052600000000002</v>
      </c>
      <c r="F910" s="29" t="s">
        <v>683</v>
      </c>
      <c r="G910" s="29">
        <v>2</v>
      </c>
      <c r="H910" s="29" t="s">
        <v>576</v>
      </c>
      <c r="I910" s="29">
        <v>-185923.74645824969</v>
      </c>
      <c r="J910" s="30"/>
    </row>
    <row r="911" spans="1:10" x14ac:dyDescent="0.2">
      <c r="A911" s="31" t="s">
        <v>681</v>
      </c>
      <c r="B911" s="32">
        <v>1800</v>
      </c>
      <c r="C911" s="32">
        <v>0.21631600000000001</v>
      </c>
      <c r="D911" s="32">
        <v>0.44684200000000002</v>
      </c>
      <c r="E911" s="32">
        <v>0.33684199999999997</v>
      </c>
      <c r="F911" s="32" t="s">
        <v>682</v>
      </c>
      <c r="G911" s="32">
        <v>2</v>
      </c>
      <c r="H911" s="32" t="s">
        <v>576</v>
      </c>
      <c r="I911" s="32">
        <v>-195037.20373255221</v>
      </c>
      <c r="J911" s="33"/>
    </row>
    <row r="912" spans="1:10" x14ac:dyDescent="0.2">
      <c r="A912" s="28" t="s">
        <v>681</v>
      </c>
      <c r="B912" s="29">
        <v>1800</v>
      </c>
      <c r="C912" s="29">
        <v>0.21631600000000001</v>
      </c>
      <c r="D912" s="29">
        <v>0.410526</v>
      </c>
      <c r="E912" s="29">
        <v>0.37315799999999999</v>
      </c>
      <c r="F912" s="29" t="s">
        <v>683</v>
      </c>
      <c r="G912" s="29">
        <v>2</v>
      </c>
      <c r="H912" s="29" t="s">
        <v>576</v>
      </c>
      <c r="I912" s="29">
        <v>-204118.8137966998</v>
      </c>
      <c r="J912" s="30"/>
    </row>
    <row r="913" spans="1:10" x14ac:dyDescent="0.2">
      <c r="A913" s="31" t="s">
        <v>681</v>
      </c>
      <c r="B913" s="32">
        <v>1800</v>
      </c>
      <c r="C913" s="32">
        <v>0.21631600000000001</v>
      </c>
      <c r="D913" s="32">
        <v>0.37421100000000002</v>
      </c>
      <c r="E913" s="32">
        <v>0.409474</v>
      </c>
      <c r="F913" s="32" t="s">
        <v>683</v>
      </c>
      <c r="G913" s="32">
        <v>2</v>
      </c>
      <c r="H913" s="32" t="s">
        <v>576</v>
      </c>
      <c r="I913" s="32">
        <v>-212693.8708084712</v>
      </c>
      <c r="J913" s="33"/>
    </row>
    <row r="914" spans="1:10" x14ac:dyDescent="0.2">
      <c r="A914" s="28" t="s">
        <v>681</v>
      </c>
      <c r="B914" s="29">
        <v>1800</v>
      </c>
      <c r="C914" s="29">
        <v>0.21631600000000001</v>
      </c>
      <c r="D914" s="29">
        <v>0.337895</v>
      </c>
      <c r="E914" s="29">
        <v>0.44578899999999999</v>
      </c>
      <c r="F914" s="29" t="s">
        <v>682</v>
      </c>
      <c r="G914" s="29">
        <v>2</v>
      </c>
      <c r="H914" s="29" t="s">
        <v>576</v>
      </c>
      <c r="I914" s="29">
        <v>-218311.13614253569</v>
      </c>
      <c r="J914" s="30"/>
    </row>
    <row r="915" spans="1:10" x14ac:dyDescent="0.2">
      <c r="A915" s="31" t="s">
        <v>681</v>
      </c>
      <c r="B915" s="32">
        <v>1800</v>
      </c>
      <c r="C915" s="32">
        <v>0.21631600000000001</v>
      </c>
      <c r="D915" s="32">
        <v>0.30157899999999999</v>
      </c>
      <c r="E915" s="32">
        <v>0.48210500000000001</v>
      </c>
      <c r="F915" s="32" t="s">
        <v>586</v>
      </c>
      <c r="G915" s="32">
        <v>1</v>
      </c>
      <c r="H915" s="32" t="s">
        <v>586</v>
      </c>
      <c r="I915" s="32">
        <v>-221319.617775758</v>
      </c>
      <c r="J915" s="33"/>
    </row>
    <row r="916" spans="1:10" x14ac:dyDescent="0.2">
      <c r="A916" s="28" t="s">
        <v>681</v>
      </c>
      <c r="B916" s="29">
        <v>1800</v>
      </c>
      <c r="C916" s="29">
        <v>0.21631600000000001</v>
      </c>
      <c r="D916" s="29">
        <v>0.26526300000000003</v>
      </c>
      <c r="E916" s="29">
        <v>0.51842100000000002</v>
      </c>
      <c r="F916" s="29" t="s">
        <v>390</v>
      </c>
      <c r="G916" s="29">
        <v>2</v>
      </c>
      <c r="H916" s="29" t="s">
        <v>706</v>
      </c>
      <c r="I916" s="29">
        <v>-220128.39680999919</v>
      </c>
      <c r="J916" s="30"/>
    </row>
    <row r="917" spans="1:10" x14ac:dyDescent="0.2">
      <c r="A917" s="31" t="s">
        <v>681</v>
      </c>
      <c r="B917" s="32">
        <v>1800</v>
      </c>
      <c r="C917" s="32">
        <v>0.21631600000000001</v>
      </c>
      <c r="D917" s="32">
        <v>0.22894700000000001</v>
      </c>
      <c r="E917" s="32">
        <v>0.55473700000000004</v>
      </c>
      <c r="F917" s="32" t="s">
        <v>390</v>
      </c>
      <c r="G917" s="32">
        <v>2</v>
      </c>
      <c r="H917" s="32" t="s">
        <v>706</v>
      </c>
      <c r="I917" s="32">
        <v>-217008.3307433326</v>
      </c>
      <c r="J917" s="33"/>
    </row>
    <row r="918" spans="1:10" x14ac:dyDescent="0.2">
      <c r="A918" s="28" t="s">
        <v>681</v>
      </c>
      <c r="B918" s="29">
        <v>1800</v>
      </c>
      <c r="C918" s="29">
        <v>0.21631600000000001</v>
      </c>
      <c r="D918" s="29">
        <v>0.192632</v>
      </c>
      <c r="E918" s="29">
        <v>0.59105300000000005</v>
      </c>
      <c r="F918" s="29" t="s">
        <v>390</v>
      </c>
      <c r="G918" s="29">
        <v>2</v>
      </c>
      <c r="H918" s="29" t="s">
        <v>706</v>
      </c>
      <c r="I918" s="29">
        <v>-213855.5618184318</v>
      </c>
      <c r="J918" s="30"/>
    </row>
    <row r="919" spans="1:10" x14ac:dyDescent="0.2">
      <c r="A919" s="31" t="s">
        <v>681</v>
      </c>
      <c r="B919" s="32">
        <v>1800</v>
      </c>
      <c r="C919" s="32">
        <v>0.21631600000000001</v>
      </c>
      <c r="D919" s="32">
        <v>0.15631600000000001</v>
      </c>
      <c r="E919" s="32">
        <v>0.62736800000000004</v>
      </c>
      <c r="F919" s="32" t="s">
        <v>390</v>
      </c>
      <c r="G919" s="32">
        <v>2</v>
      </c>
      <c r="H919" s="32" t="s">
        <v>706</v>
      </c>
      <c r="I919" s="32">
        <v>-210660.67446918809</v>
      </c>
      <c r="J919" s="33"/>
    </row>
    <row r="920" spans="1:10" x14ac:dyDescent="0.2">
      <c r="A920" s="28" t="s">
        <v>681</v>
      </c>
      <c r="B920" s="29">
        <v>1800</v>
      </c>
      <c r="C920" s="29">
        <v>0.21631600000000001</v>
      </c>
      <c r="D920" s="29">
        <v>0.12</v>
      </c>
      <c r="E920" s="29">
        <v>0.66368400000000005</v>
      </c>
      <c r="F920" s="29" t="s">
        <v>390</v>
      </c>
      <c r="G920" s="29">
        <v>2</v>
      </c>
      <c r="H920" s="29" t="s">
        <v>706</v>
      </c>
      <c r="I920" s="29">
        <v>-207408.74664866191</v>
      </c>
      <c r="J920" s="30"/>
    </row>
    <row r="921" spans="1:10" x14ac:dyDescent="0.2">
      <c r="A921" s="31" t="s">
        <v>681</v>
      </c>
      <c r="B921" s="32">
        <v>1800</v>
      </c>
      <c r="C921" s="32">
        <v>0.21631600000000001</v>
      </c>
      <c r="D921" s="32">
        <v>8.3683999999999995E-2</v>
      </c>
      <c r="E921" s="32">
        <v>0.7</v>
      </c>
      <c r="F921" s="32" t="s">
        <v>390</v>
      </c>
      <c r="G921" s="32">
        <v>2</v>
      </c>
      <c r="H921" s="32" t="s">
        <v>706</v>
      </c>
      <c r="I921" s="32">
        <v>-204073.3598885411</v>
      </c>
      <c r="J921" s="33"/>
    </row>
    <row r="922" spans="1:10" x14ac:dyDescent="0.2">
      <c r="A922" s="28" t="s">
        <v>681</v>
      </c>
      <c r="B922" s="29">
        <v>1800</v>
      </c>
      <c r="C922" s="29">
        <v>0.24210499999999999</v>
      </c>
      <c r="D922" s="29">
        <v>0.74789499999999998</v>
      </c>
      <c r="E922" s="29">
        <v>0.01</v>
      </c>
      <c r="F922" s="29" t="s">
        <v>682</v>
      </c>
      <c r="G922" s="29">
        <v>2</v>
      </c>
      <c r="H922" s="29" t="s">
        <v>576</v>
      </c>
      <c r="I922" s="29">
        <v>-112838.07140783381</v>
      </c>
      <c r="J922" s="30"/>
    </row>
    <row r="923" spans="1:10" x14ac:dyDescent="0.2">
      <c r="A923" s="31" t="s">
        <v>681</v>
      </c>
      <c r="B923" s="32">
        <v>1800</v>
      </c>
      <c r="C923" s="32">
        <v>0.24210499999999999</v>
      </c>
      <c r="D923" s="32">
        <v>0.71157899999999996</v>
      </c>
      <c r="E923" s="32">
        <v>4.6316000000000003E-2</v>
      </c>
      <c r="F923" s="32" t="s">
        <v>682</v>
      </c>
      <c r="G923" s="32">
        <v>2</v>
      </c>
      <c r="H923" s="32" t="s">
        <v>576</v>
      </c>
      <c r="I923" s="32">
        <v>-122002.7762478568</v>
      </c>
      <c r="J923" s="33"/>
    </row>
    <row r="924" spans="1:10" x14ac:dyDescent="0.2">
      <c r="A924" s="28" t="s">
        <v>681</v>
      </c>
      <c r="B924" s="29">
        <v>1800</v>
      </c>
      <c r="C924" s="29">
        <v>0.24210499999999999</v>
      </c>
      <c r="D924" s="29">
        <v>0.67526299999999995</v>
      </c>
      <c r="E924" s="29">
        <v>8.2631999999999997E-2</v>
      </c>
      <c r="F924" s="29" t="s">
        <v>682</v>
      </c>
      <c r="G924" s="29">
        <v>2</v>
      </c>
      <c r="H924" s="29" t="s">
        <v>576</v>
      </c>
      <c r="I924" s="29">
        <v>-131162.85161319911</v>
      </c>
      <c r="J924" s="30"/>
    </row>
    <row r="925" spans="1:10" x14ac:dyDescent="0.2">
      <c r="A925" s="31" t="s">
        <v>681</v>
      </c>
      <c r="B925" s="32">
        <v>1800</v>
      </c>
      <c r="C925" s="32">
        <v>0.24210499999999999</v>
      </c>
      <c r="D925" s="32">
        <v>0.63894700000000004</v>
      </c>
      <c r="E925" s="32">
        <v>0.118947</v>
      </c>
      <c r="F925" s="32" t="s">
        <v>682</v>
      </c>
      <c r="G925" s="32">
        <v>2</v>
      </c>
      <c r="H925" s="32" t="s">
        <v>576</v>
      </c>
      <c r="I925" s="32">
        <v>-140317.92678489731</v>
      </c>
      <c r="J925" s="33"/>
    </row>
    <row r="926" spans="1:10" x14ac:dyDescent="0.2">
      <c r="A926" s="28" t="s">
        <v>681</v>
      </c>
      <c r="B926" s="29">
        <v>1800</v>
      </c>
      <c r="C926" s="29">
        <v>0.24210499999999999</v>
      </c>
      <c r="D926" s="29">
        <v>0.60263199999999995</v>
      </c>
      <c r="E926" s="29">
        <v>0.15526300000000001</v>
      </c>
      <c r="F926" s="29" t="s">
        <v>682</v>
      </c>
      <c r="G926" s="29">
        <v>2</v>
      </c>
      <c r="H926" s="29" t="s">
        <v>576</v>
      </c>
      <c r="I926" s="29">
        <v>-149467.5471389342</v>
      </c>
      <c r="J926" s="30"/>
    </row>
    <row r="927" spans="1:10" x14ac:dyDescent="0.2">
      <c r="A927" s="31" t="s">
        <v>681</v>
      </c>
      <c r="B927" s="32">
        <v>1800</v>
      </c>
      <c r="C927" s="32">
        <v>0.24210499999999999</v>
      </c>
      <c r="D927" s="32">
        <v>0.56631600000000004</v>
      </c>
      <c r="E927" s="32">
        <v>0.191579</v>
      </c>
      <c r="F927" s="32" t="s">
        <v>682</v>
      </c>
      <c r="G927" s="32">
        <v>2</v>
      </c>
      <c r="H927" s="32" t="s">
        <v>576</v>
      </c>
      <c r="I927" s="32">
        <v>-158611.12045833969</v>
      </c>
      <c r="J927" s="33"/>
    </row>
    <row r="928" spans="1:10" x14ac:dyDescent="0.2">
      <c r="A928" s="28" t="s">
        <v>681</v>
      </c>
      <c r="B928" s="29">
        <v>1800</v>
      </c>
      <c r="C928" s="29">
        <v>0.24210499999999999</v>
      </c>
      <c r="D928" s="29">
        <v>0.53</v>
      </c>
      <c r="E928" s="29">
        <v>0.22789499999999999</v>
      </c>
      <c r="F928" s="29" t="s">
        <v>682</v>
      </c>
      <c r="G928" s="29">
        <v>2</v>
      </c>
      <c r="H928" s="29" t="s">
        <v>576</v>
      </c>
      <c r="I928" s="29">
        <v>-167747.8162399226</v>
      </c>
      <c r="J928" s="30"/>
    </row>
    <row r="929" spans="1:10" x14ac:dyDescent="0.2">
      <c r="A929" s="31" t="s">
        <v>681</v>
      </c>
      <c r="B929" s="32">
        <v>1800</v>
      </c>
      <c r="C929" s="32">
        <v>0.24210499999999999</v>
      </c>
      <c r="D929" s="32">
        <v>0.49368400000000001</v>
      </c>
      <c r="E929" s="32">
        <v>0.26421099999999997</v>
      </c>
      <c r="F929" s="32" t="s">
        <v>682</v>
      </c>
      <c r="G929" s="32">
        <v>2</v>
      </c>
      <c r="H929" s="32" t="s">
        <v>576</v>
      </c>
      <c r="I929" s="32">
        <v>-176876.36636777231</v>
      </c>
      <c r="J929" s="33"/>
    </row>
    <row r="930" spans="1:10" x14ac:dyDescent="0.2">
      <c r="A930" s="28" t="s">
        <v>681</v>
      </c>
      <c r="B930" s="29">
        <v>1800</v>
      </c>
      <c r="C930" s="29">
        <v>0.24210499999999999</v>
      </c>
      <c r="D930" s="29">
        <v>0.457368</v>
      </c>
      <c r="E930" s="29">
        <v>0.30052600000000002</v>
      </c>
      <c r="F930" s="29" t="s">
        <v>682</v>
      </c>
      <c r="G930" s="29">
        <v>2</v>
      </c>
      <c r="H930" s="29" t="s">
        <v>576</v>
      </c>
      <c r="I930" s="29">
        <v>-185994.53957726751</v>
      </c>
      <c r="J930" s="30"/>
    </row>
    <row r="931" spans="1:10" x14ac:dyDescent="0.2">
      <c r="A931" s="31" t="s">
        <v>681</v>
      </c>
      <c r="B931" s="32">
        <v>1800</v>
      </c>
      <c r="C931" s="32">
        <v>0.24210499999999999</v>
      </c>
      <c r="D931" s="32">
        <v>0.42105300000000001</v>
      </c>
      <c r="E931" s="32">
        <v>0.33684199999999997</v>
      </c>
      <c r="F931" s="32" t="s">
        <v>682</v>
      </c>
      <c r="G931" s="32">
        <v>2</v>
      </c>
      <c r="H931" s="32" t="s">
        <v>576</v>
      </c>
      <c r="I931" s="32">
        <v>-195095.84778386491</v>
      </c>
      <c r="J931" s="33"/>
    </row>
    <row r="932" spans="1:10" x14ac:dyDescent="0.2">
      <c r="A932" s="28" t="s">
        <v>681</v>
      </c>
      <c r="B932" s="29">
        <v>1800</v>
      </c>
      <c r="C932" s="29">
        <v>0.24210499999999999</v>
      </c>
      <c r="D932" s="29">
        <v>0.384737</v>
      </c>
      <c r="E932" s="29">
        <v>0.37315799999999999</v>
      </c>
      <c r="F932" s="29" t="s">
        <v>682</v>
      </c>
      <c r="G932" s="29">
        <v>2</v>
      </c>
      <c r="H932" s="29" t="s">
        <v>576</v>
      </c>
      <c r="I932" s="29">
        <v>-204114.1851718071</v>
      </c>
      <c r="J932" s="30"/>
    </row>
    <row r="933" spans="1:10" x14ac:dyDescent="0.2">
      <c r="A933" s="31" t="s">
        <v>681</v>
      </c>
      <c r="B933" s="32">
        <v>1800</v>
      </c>
      <c r="C933" s="32">
        <v>0.24210499999999999</v>
      </c>
      <c r="D933" s="32">
        <v>0.34842099999999998</v>
      </c>
      <c r="E933" s="32">
        <v>0.409474</v>
      </c>
      <c r="F933" s="32" t="s">
        <v>682</v>
      </c>
      <c r="G933" s="32">
        <v>2</v>
      </c>
      <c r="H933" s="32" t="s">
        <v>576</v>
      </c>
      <c r="I933" s="32">
        <v>-211812.51126748481</v>
      </c>
      <c r="J933" s="33"/>
    </row>
    <row r="934" spans="1:10" x14ac:dyDescent="0.2">
      <c r="A934" s="28" t="s">
        <v>681</v>
      </c>
      <c r="B934" s="29">
        <v>1800</v>
      </c>
      <c r="C934" s="29">
        <v>0.24210499999999999</v>
      </c>
      <c r="D934" s="29">
        <v>0.31210500000000002</v>
      </c>
      <c r="E934" s="29">
        <v>0.44578899999999999</v>
      </c>
      <c r="F934" s="29" t="s">
        <v>682</v>
      </c>
      <c r="G934" s="29">
        <v>2</v>
      </c>
      <c r="H934" s="29" t="s">
        <v>576</v>
      </c>
      <c r="I934" s="29">
        <v>-216208.08932903109</v>
      </c>
      <c r="J934" s="30"/>
    </row>
    <row r="935" spans="1:10" x14ac:dyDescent="0.2">
      <c r="A935" s="31" t="s">
        <v>681</v>
      </c>
      <c r="B935" s="32">
        <v>1800</v>
      </c>
      <c r="C935" s="32">
        <v>0.24210499999999999</v>
      </c>
      <c r="D935" s="32">
        <v>0.27578900000000001</v>
      </c>
      <c r="E935" s="32">
        <v>0.48210500000000001</v>
      </c>
      <c r="F935" s="32" t="s">
        <v>586</v>
      </c>
      <c r="G935" s="32">
        <v>1</v>
      </c>
      <c r="H935" s="32" t="s">
        <v>586</v>
      </c>
      <c r="I935" s="32">
        <v>-218331.25905840131</v>
      </c>
      <c r="J935" s="33"/>
    </row>
    <row r="936" spans="1:10" x14ac:dyDescent="0.2">
      <c r="A936" s="28" t="s">
        <v>681</v>
      </c>
      <c r="B936" s="29">
        <v>1800</v>
      </c>
      <c r="C936" s="29">
        <v>0.24210499999999999</v>
      </c>
      <c r="D936" s="29">
        <v>0.23947399999999999</v>
      </c>
      <c r="E936" s="29">
        <v>0.51842100000000002</v>
      </c>
      <c r="F936" s="29" t="s">
        <v>390</v>
      </c>
      <c r="G936" s="29">
        <v>2</v>
      </c>
      <c r="H936" s="29" t="s">
        <v>706</v>
      </c>
      <c r="I936" s="29">
        <v>-216108.46702123751</v>
      </c>
      <c r="J936" s="30"/>
    </row>
    <row r="937" spans="1:10" x14ac:dyDescent="0.2">
      <c r="A937" s="31" t="s">
        <v>681</v>
      </c>
      <c r="B937" s="32">
        <v>1800</v>
      </c>
      <c r="C937" s="32">
        <v>0.24210499999999999</v>
      </c>
      <c r="D937" s="32">
        <v>0.20315800000000001</v>
      </c>
      <c r="E937" s="32">
        <v>0.55473700000000004</v>
      </c>
      <c r="F937" s="32" t="s">
        <v>390</v>
      </c>
      <c r="G937" s="32">
        <v>2</v>
      </c>
      <c r="H937" s="32" t="s">
        <v>706</v>
      </c>
      <c r="I937" s="32">
        <v>-212941.9482151733</v>
      </c>
      <c r="J937" s="33"/>
    </row>
    <row r="938" spans="1:10" x14ac:dyDescent="0.2">
      <c r="A938" s="28" t="s">
        <v>681</v>
      </c>
      <c r="B938" s="29">
        <v>1800</v>
      </c>
      <c r="C938" s="29">
        <v>0.24210499999999999</v>
      </c>
      <c r="D938" s="29">
        <v>0.16684199999999999</v>
      </c>
      <c r="E938" s="29">
        <v>0.59105300000000005</v>
      </c>
      <c r="F938" s="29" t="s">
        <v>390</v>
      </c>
      <c r="G938" s="29">
        <v>2</v>
      </c>
      <c r="H938" s="29" t="s">
        <v>706</v>
      </c>
      <c r="I938" s="29">
        <v>-209734.49006294351</v>
      </c>
      <c r="J938" s="30"/>
    </row>
    <row r="939" spans="1:10" x14ac:dyDescent="0.2">
      <c r="A939" s="31" t="s">
        <v>681</v>
      </c>
      <c r="B939" s="32">
        <v>1800</v>
      </c>
      <c r="C939" s="32">
        <v>0.24210499999999999</v>
      </c>
      <c r="D939" s="32">
        <v>0.130526</v>
      </c>
      <c r="E939" s="32">
        <v>0.62736800000000004</v>
      </c>
      <c r="F939" s="32" t="s">
        <v>390</v>
      </c>
      <c r="G939" s="32">
        <v>2</v>
      </c>
      <c r="H939" s="32" t="s">
        <v>706</v>
      </c>
      <c r="I939" s="32">
        <v>-206472.63567654809</v>
      </c>
      <c r="J939" s="33"/>
    </row>
    <row r="940" spans="1:10" x14ac:dyDescent="0.2">
      <c r="A940" s="28" t="s">
        <v>681</v>
      </c>
      <c r="B940" s="29">
        <v>1800</v>
      </c>
      <c r="C940" s="29">
        <v>0.24210499999999999</v>
      </c>
      <c r="D940" s="29">
        <v>9.4211000000000003E-2</v>
      </c>
      <c r="E940" s="29">
        <v>0.66368400000000005</v>
      </c>
      <c r="F940" s="29" t="s">
        <v>390</v>
      </c>
      <c r="G940" s="29">
        <v>2</v>
      </c>
      <c r="H940" s="29" t="s">
        <v>706</v>
      </c>
      <c r="I940" s="29">
        <v>-203133.51947646859</v>
      </c>
      <c r="J940" s="30"/>
    </row>
    <row r="941" spans="1:10" x14ac:dyDescent="0.2">
      <c r="A941" s="31" t="s">
        <v>681</v>
      </c>
      <c r="B941" s="32">
        <v>1800</v>
      </c>
      <c r="C941" s="32">
        <v>0.24210499999999999</v>
      </c>
      <c r="D941" s="32">
        <v>5.7895000000000002E-2</v>
      </c>
      <c r="E941" s="32">
        <v>0.7</v>
      </c>
      <c r="F941" s="32" t="s">
        <v>390</v>
      </c>
      <c r="G941" s="32">
        <v>2</v>
      </c>
      <c r="H941" s="32" t="s">
        <v>706</v>
      </c>
      <c r="I941" s="32">
        <v>-199671.77367520251</v>
      </c>
      <c r="J941" s="33"/>
    </row>
    <row r="942" spans="1:10" x14ac:dyDescent="0.2">
      <c r="A942" s="28" t="s">
        <v>681</v>
      </c>
      <c r="B942" s="29">
        <v>1800</v>
      </c>
      <c r="C942" s="29">
        <v>0.26789499999999999</v>
      </c>
      <c r="D942" s="29">
        <v>0.722105</v>
      </c>
      <c r="E942" s="29">
        <v>0.01</v>
      </c>
      <c r="F942" s="29" t="s">
        <v>682</v>
      </c>
      <c r="G942" s="29">
        <v>2</v>
      </c>
      <c r="H942" s="29" t="s">
        <v>576</v>
      </c>
      <c r="I942" s="29">
        <v>-112956.2889973851</v>
      </c>
      <c r="J942" s="30"/>
    </row>
    <row r="943" spans="1:10" x14ac:dyDescent="0.2">
      <c r="A943" s="31" t="s">
        <v>681</v>
      </c>
      <c r="B943" s="32">
        <v>1800</v>
      </c>
      <c r="C943" s="32">
        <v>0.26789499999999999</v>
      </c>
      <c r="D943" s="32">
        <v>0.68578899999999998</v>
      </c>
      <c r="E943" s="32">
        <v>4.6316000000000003E-2</v>
      </c>
      <c r="F943" s="32" t="s">
        <v>682</v>
      </c>
      <c r="G943" s="32">
        <v>2</v>
      </c>
      <c r="H943" s="32" t="s">
        <v>576</v>
      </c>
      <c r="I943" s="32">
        <v>-122114.7616622401</v>
      </c>
      <c r="J943" s="33"/>
    </row>
    <row r="944" spans="1:10" x14ac:dyDescent="0.2">
      <c r="A944" s="28" t="s">
        <v>681</v>
      </c>
      <c r="B944" s="29">
        <v>1800</v>
      </c>
      <c r="C944" s="29">
        <v>0.26789499999999999</v>
      </c>
      <c r="D944" s="29">
        <v>0.649474</v>
      </c>
      <c r="E944" s="29">
        <v>8.2631999999999997E-2</v>
      </c>
      <c r="F944" s="29" t="s">
        <v>682</v>
      </c>
      <c r="G944" s="29">
        <v>2</v>
      </c>
      <c r="H944" s="29" t="s">
        <v>576</v>
      </c>
      <c r="I944" s="29">
        <v>-131268.63571780149</v>
      </c>
      <c r="J944" s="30"/>
    </row>
    <row r="945" spans="1:10" x14ac:dyDescent="0.2">
      <c r="A945" s="31" t="s">
        <v>681</v>
      </c>
      <c r="B945" s="32">
        <v>1800</v>
      </c>
      <c r="C945" s="32">
        <v>0.26789499999999999</v>
      </c>
      <c r="D945" s="32">
        <v>0.61315799999999998</v>
      </c>
      <c r="E945" s="32">
        <v>0.118947</v>
      </c>
      <c r="F945" s="32" t="s">
        <v>682</v>
      </c>
      <c r="G945" s="32">
        <v>2</v>
      </c>
      <c r="H945" s="32" t="s">
        <v>576</v>
      </c>
      <c r="I945" s="32">
        <v>-140417.5251424656</v>
      </c>
      <c r="J945" s="33"/>
    </row>
    <row r="946" spans="1:10" x14ac:dyDescent="0.2">
      <c r="A946" s="28" t="s">
        <v>681</v>
      </c>
      <c r="B946" s="29">
        <v>1800</v>
      </c>
      <c r="C946" s="29">
        <v>0.26789499999999999</v>
      </c>
      <c r="D946" s="29">
        <v>0.57684199999999997</v>
      </c>
      <c r="E946" s="29">
        <v>0.15526300000000001</v>
      </c>
      <c r="F946" s="29" t="s">
        <v>682</v>
      </c>
      <c r="G946" s="29">
        <v>2</v>
      </c>
      <c r="H946" s="29" t="s">
        <v>576</v>
      </c>
      <c r="I946" s="29">
        <v>-149560.93549122431</v>
      </c>
      <c r="J946" s="30"/>
    </row>
    <row r="947" spans="1:10" x14ac:dyDescent="0.2">
      <c r="A947" s="31" t="s">
        <v>681</v>
      </c>
      <c r="B947" s="32">
        <v>1800</v>
      </c>
      <c r="C947" s="32">
        <v>0.26789499999999999</v>
      </c>
      <c r="D947" s="32">
        <v>0.54052599999999995</v>
      </c>
      <c r="E947" s="32">
        <v>0.191579</v>
      </c>
      <c r="F947" s="32" t="s">
        <v>683</v>
      </c>
      <c r="G947" s="32">
        <v>2</v>
      </c>
      <c r="H947" s="32" t="s">
        <v>576</v>
      </c>
      <c r="I947" s="32">
        <v>-158698.19395540041</v>
      </c>
      <c r="J947" s="33"/>
    </row>
    <row r="948" spans="1:10" x14ac:dyDescent="0.2">
      <c r="A948" s="28" t="s">
        <v>681</v>
      </c>
      <c r="B948" s="29">
        <v>1800</v>
      </c>
      <c r="C948" s="29">
        <v>0.26789499999999999</v>
      </c>
      <c r="D948" s="29">
        <v>0.50421099999999996</v>
      </c>
      <c r="E948" s="29">
        <v>0.22789499999999999</v>
      </c>
      <c r="F948" s="29" t="s">
        <v>682</v>
      </c>
      <c r="G948" s="29">
        <v>2</v>
      </c>
      <c r="H948" s="29" t="s">
        <v>576</v>
      </c>
      <c r="I948" s="29">
        <v>-167828.32085946639</v>
      </c>
      <c r="J948" s="30"/>
    </row>
    <row r="949" spans="1:10" x14ac:dyDescent="0.2">
      <c r="A949" s="31" t="s">
        <v>681</v>
      </c>
      <c r="B949" s="32">
        <v>1800</v>
      </c>
      <c r="C949" s="32">
        <v>0.26789499999999999</v>
      </c>
      <c r="D949" s="32">
        <v>0.46789500000000001</v>
      </c>
      <c r="E949" s="32">
        <v>0.26421099999999997</v>
      </c>
      <c r="F949" s="32" t="s">
        <v>683</v>
      </c>
      <c r="G949" s="32">
        <v>2</v>
      </c>
      <c r="H949" s="32" t="s">
        <v>576</v>
      </c>
      <c r="I949" s="32">
        <v>-176949.74315211561</v>
      </c>
      <c r="J949" s="33"/>
    </row>
    <row r="950" spans="1:10" x14ac:dyDescent="0.2">
      <c r="A950" s="28" t="s">
        <v>681</v>
      </c>
      <c r="B950" s="29">
        <v>1800</v>
      </c>
      <c r="C950" s="29">
        <v>0.26789499999999999</v>
      </c>
      <c r="D950" s="29">
        <v>0.43157899999999999</v>
      </c>
      <c r="E950" s="29">
        <v>0.30052600000000002</v>
      </c>
      <c r="F950" s="29" t="s">
        <v>682</v>
      </c>
      <c r="G950" s="29">
        <v>2</v>
      </c>
      <c r="H950" s="29" t="s">
        <v>576</v>
      </c>
      <c r="I950" s="29">
        <v>-186059.12108182479</v>
      </c>
      <c r="J950" s="30"/>
    </row>
    <row r="951" spans="1:10" x14ac:dyDescent="0.2">
      <c r="A951" s="31" t="s">
        <v>681</v>
      </c>
      <c r="B951" s="32">
        <v>1800</v>
      </c>
      <c r="C951" s="32">
        <v>0.26789499999999999</v>
      </c>
      <c r="D951" s="32">
        <v>0.39526299999999998</v>
      </c>
      <c r="E951" s="32">
        <v>0.33684199999999997</v>
      </c>
      <c r="F951" s="32" t="s">
        <v>683</v>
      </c>
      <c r="G951" s="32">
        <v>2</v>
      </c>
      <c r="H951" s="32" t="s">
        <v>576</v>
      </c>
      <c r="I951" s="32">
        <v>-195140.45233607251</v>
      </c>
      <c r="J951" s="33"/>
    </row>
    <row r="952" spans="1:10" x14ac:dyDescent="0.2">
      <c r="A952" s="28" t="s">
        <v>681</v>
      </c>
      <c r="B952" s="29">
        <v>1800</v>
      </c>
      <c r="C952" s="29">
        <v>0.26789499999999999</v>
      </c>
      <c r="D952" s="29">
        <v>0.35894700000000002</v>
      </c>
      <c r="E952" s="29">
        <v>0.37315799999999999</v>
      </c>
      <c r="F952" s="29" t="s">
        <v>683</v>
      </c>
      <c r="G952" s="29">
        <v>2</v>
      </c>
      <c r="H952" s="29" t="s">
        <v>576</v>
      </c>
      <c r="I952" s="29">
        <v>-203960.68588333571</v>
      </c>
      <c r="J952" s="30"/>
    </row>
    <row r="953" spans="1:10" x14ac:dyDescent="0.2">
      <c r="A953" s="31" t="s">
        <v>681</v>
      </c>
      <c r="B953" s="32">
        <v>1800</v>
      </c>
      <c r="C953" s="32">
        <v>0.26789499999999999</v>
      </c>
      <c r="D953" s="32">
        <v>0.32263199999999997</v>
      </c>
      <c r="E953" s="32">
        <v>0.409474</v>
      </c>
      <c r="F953" s="32" t="s">
        <v>682</v>
      </c>
      <c r="G953" s="32">
        <v>2</v>
      </c>
      <c r="H953" s="32" t="s">
        <v>576</v>
      </c>
      <c r="I953" s="32">
        <v>-210385.121635555</v>
      </c>
      <c r="J953" s="33"/>
    </row>
    <row r="954" spans="1:10" x14ac:dyDescent="0.2">
      <c r="A954" s="28" t="s">
        <v>681</v>
      </c>
      <c r="B954" s="29">
        <v>1800</v>
      </c>
      <c r="C954" s="29">
        <v>0.26789499999999999</v>
      </c>
      <c r="D954" s="29">
        <v>0.28631600000000001</v>
      </c>
      <c r="E954" s="29">
        <v>0.44578899999999999</v>
      </c>
      <c r="F954" s="29" t="s">
        <v>682</v>
      </c>
      <c r="G954" s="29">
        <v>2</v>
      </c>
      <c r="H954" s="29" t="s">
        <v>576</v>
      </c>
      <c r="I954" s="29">
        <v>-213776.43487705439</v>
      </c>
      <c r="J954" s="30"/>
    </row>
    <row r="955" spans="1:10" x14ac:dyDescent="0.2">
      <c r="A955" s="31" t="s">
        <v>681</v>
      </c>
      <c r="B955" s="32">
        <v>1800</v>
      </c>
      <c r="C955" s="32">
        <v>0.26789499999999999</v>
      </c>
      <c r="D955" s="32">
        <v>0.25</v>
      </c>
      <c r="E955" s="32">
        <v>0.48210500000000001</v>
      </c>
      <c r="F955" s="32" t="s">
        <v>586</v>
      </c>
      <c r="G955" s="32">
        <v>1</v>
      </c>
      <c r="H955" s="32" t="s">
        <v>586</v>
      </c>
      <c r="I955" s="32">
        <v>-214905.16459199</v>
      </c>
      <c r="J955" s="33"/>
    </row>
    <row r="956" spans="1:10" x14ac:dyDescent="0.2">
      <c r="A956" s="28" t="s">
        <v>681</v>
      </c>
      <c r="B956" s="29">
        <v>1800</v>
      </c>
      <c r="C956" s="29">
        <v>0.26789499999999999</v>
      </c>
      <c r="D956" s="29">
        <v>0.21368400000000001</v>
      </c>
      <c r="E956" s="29">
        <v>0.51842100000000002</v>
      </c>
      <c r="F956" s="29" t="s">
        <v>390</v>
      </c>
      <c r="G956" s="29">
        <v>2</v>
      </c>
      <c r="H956" s="29" t="s">
        <v>706</v>
      </c>
      <c r="I956" s="29">
        <v>-212024.50707838449</v>
      </c>
      <c r="J956" s="30"/>
    </row>
    <row r="957" spans="1:10" x14ac:dyDescent="0.2">
      <c r="A957" s="31" t="s">
        <v>681</v>
      </c>
      <c r="B957" s="32">
        <v>1800</v>
      </c>
      <c r="C957" s="32">
        <v>0.26789499999999999</v>
      </c>
      <c r="D957" s="32">
        <v>0.177368</v>
      </c>
      <c r="E957" s="32">
        <v>0.55473700000000004</v>
      </c>
      <c r="F957" s="32" t="s">
        <v>390</v>
      </c>
      <c r="G957" s="32">
        <v>2</v>
      </c>
      <c r="H957" s="32" t="s">
        <v>706</v>
      </c>
      <c r="I957" s="32">
        <v>-208806.150610059</v>
      </c>
      <c r="J957" s="33"/>
    </row>
    <row r="958" spans="1:10" x14ac:dyDescent="0.2">
      <c r="A958" s="28" t="s">
        <v>681</v>
      </c>
      <c r="B958" s="29">
        <v>1800</v>
      </c>
      <c r="C958" s="29">
        <v>0.26789499999999999</v>
      </c>
      <c r="D958" s="29">
        <v>0.14105300000000001</v>
      </c>
      <c r="E958" s="29">
        <v>0.59105300000000005</v>
      </c>
      <c r="F958" s="29" t="s">
        <v>390</v>
      </c>
      <c r="G958" s="29">
        <v>2</v>
      </c>
      <c r="H958" s="29" t="s">
        <v>706</v>
      </c>
      <c r="I958" s="29">
        <v>-205535.86338776749</v>
      </c>
      <c r="J958" s="30"/>
    </row>
    <row r="959" spans="1:10" x14ac:dyDescent="0.2">
      <c r="A959" s="31" t="s">
        <v>681</v>
      </c>
      <c r="B959" s="32">
        <v>1800</v>
      </c>
      <c r="C959" s="32">
        <v>0.26789499999999999</v>
      </c>
      <c r="D959" s="32">
        <v>0.104737</v>
      </c>
      <c r="E959" s="32">
        <v>0.62736800000000004</v>
      </c>
      <c r="F959" s="32" t="s">
        <v>390</v>
      </c>
      <c r="G959" s="32">
        <v>2</v>
      </c>
      <c r="H959" s="32" t="s">
        <v>706</v>
      </c>
      <c r="I959" s="32">
        <v>-202193.65742472341</v>
      </c>
      <c r="J959" s="33"/>
    </row>
    <row r="960" spans="1:10" x14ac:dyDescent="0.2">
      <c r="A960" s="28" t="s">
        <v>681</v>
      </c>
      <c r="B960" s="29">
        <v>1800</v>
      </c>
      <c r="C960" s="29">
        <v>0.26789499999999999</v>
      </c>
      <c r="D960" s="29">
        <v>6.8420999999999996E-2</v>
      </c>
      <c r="E960" s="29">
        <v>0.66368400000000005</v>
      </c>
      <c r="F960" s="29" t="s">
        <v>390</v>
      </c>
      <c r="G960" s="29">
        <v>2</v>
      </c>
      <c r="H960" s="29" t="s">
        <v>706</v>
      </c>
      <c r="I960" s="29">
        <v>-198742.16414538721</v>
      </c>
      <c r="J960" s="30"/>
    </row>
    <row r="961" spans="1:10" x14ac:dyDescent="0.2">
      <c r="A961" s="31" t="s">
        <v>681</v>
      </c>
      <c r="B961" s="32">
        <v>1800</v>
      </c>
      <c r="C961" s="32">
        <v>0.26789499999999999</v>
      </c>
      <c r="D961" s="32">
        <v>3.2105000000000002E-2</v>
      </c>
      <c r="E961" s="32">
        <v>0.7</v>
      </c>
      <c r="F961" s="32" t="s">
        <v>390</v>
      </c>
      <c r="G961" s="32">
        <v>2</v>
      </c>
      <c r="H961" s="32" t="s">
        <v>706</v>
      </c>
      <c r="I961" s="32">
        <v>-195092.07502862369</v>
      </c>
      <c r="J961" s="33"/>
    </row>
    <row r="962" spans="1:10" x14ac:dyDescent="0.2">
      <c r="A962" s="28" t="s">
        <v>681</v>
      </c>
      <c r="B962" s="29">
        <v>1800</v>
      </c>
      <c r="C962" s="29">
        <v>0.293684</v>
      </c>
      <c r="D962" s="29">
        <v>0.69631600000000005</v>
      </c>
      <c r="E962" s="29">
        <v>0.01</v>
      </c>
      <c r="F962" s="29" t="s">
        <v>682</v>
      </c>
      <c r="G962" s="29">
        <v>2</v>
      </c>
      <c r="H962" s="29" t="s">
        <v>576</v>
      </c>
      <c r="I962" s="29">
        <v>-113066.3096546006</v>
      </c>
      <c r="J962" s="30"/>
    </row>
    <row r="963" spans="1:10" x14ac:dyDescent="0.2">
      <c r="A963" s="31" t="s">
        <v>681</v>
      </c>
      <c r="B963" s="32">
        <v>1800</v>
      </c>
      <c r="C963" s="32">
        <v>0.293684</v>
      </c>
      <c r="D963" s="32">
        <v>0.66</v>
      </c>
      <c r="E963" s="32">
        <v>4.6316000000000003E-2</v>
      </c>
      <c r="F963" s="32" t="s">
        <v>682</v>
      </c>
      <c r="G963" s="32">
        <v>2</v>
      </c>
      <c r="H963" s="32" t="s">
        <v>576</v>
      </c>
      <c r="I963" s="32">
        <v>-122219.1848455677</v>
      </c>
      <c r="J963" s="33"/>
    </row>
    <row r="964" spans="1:10" x14ac:dyDescent="0.2">
      <c r="A964" s="28" t="s">
        <v>681</v>
      </c>
      <c r="B964" s="29">
        <v>1800</v>
      </c>
      <c r="C964" s="29">
        <v>0.293684</v>
      </c>
      <c r="D964" s="29">
        <v>0.62368400000000002</v>
      </c>
      <c r="E964" s="29">
        <v>8.2631999999999997E-2</v>
      </c>
      <c r="F964" s="29" t="s">
        <v>682</v>
      </c>
      <c r="G964" s="29">
        <v>2</v>
      </c>
      <c r="H964" s="29" t="s">
        <v>576</v>
      </c>
      <c r="I964" s="29">
        <v>-131367.47034133441</v>
      </c>
      <c r="J964" s="30"/>
    </row>
    <row r="965" spans="1:10" x14ac:dyDescent="0.2">
      <c r="A965" s="31" t="s">
        <v>681</v>
      </c>
      <c r="B965" s="32">
        <v>1800</v>
      </c>
      <c r="C965" s="32">
        <v>0.293684</v>
      </c>
      <c r="D965" s="32">
        <v>0.587368</v>
      </c>
      <c r="E965" s="32">
        <v>0.118947</v>
      </c>
      <c r="F965" s="32" t="s">
        <v>682</v>
      </c>
      <c r="G965" s="32">
        <v>2</v>
      </c>
      <c r="H965" s="32" t="s">
        <v>576</v>
      </c>
      <c r="I965" s="32">
        <v>-140510.74686288461</v>
      </c>
      <c r="J965" s="33"/>
    </row>
    <row r="966" spans="1:10" x14ac:dyDescent="0.2">
      <c r="A966" s="28" t="s">
        <v>681</v>
      </c>
      <c r="B966" s="29">
        <v>1800</v>
      </c>
      <c r="C966" s="29">
        <v>0.293684</v>
      </c>
      <c r="D966" s="29">
        <v>0.55105300000000002</v>
      </c>
      <c r="E966" s="29">
        <v>0.15526300000000001</v>
      </c>
      <c r="F966" s="29" t="s">
        <v>682</v>
      </c>
      <c r="G966" s="29">
        <v>2</v>
      </c>
      <c r="H966" s="29" t="s">
        <v>576</v>
      </c>
      <c r="I966" s="29">
        <v>-149648.45806252959</v>
      </c>
      <c r="J966" s="30"/>
    </row>
    <row r="967" spans="1:10" x14ac:dyDescent="0.2">
      <c r="A967" s="31" t="s">
        <v>681</v>
      </c>
      <c r="B967" s="32">
        <v>1800</v>
      </c>
      <c r="C967" s="32">
        <v>0.293684</v>
      </c>
      <c r="D967" s="32">
        <v>0.514737</v>
      </c>
      <c r="E967" s="32">
        <v>0.191579</v>
      </c>
      <c r="F967" s="32" t="s">
        <v>682</v>
      </c>
      <c r="G967" s="32">
        <v>2</v>
      </c>
      <c r="H967" s="32" t="s">
        <v>576</v>
      </c>
      <c r="I967" s="32">
        <v>-158779.8237216236</v>
      </c>
      <c r="J967" s="33"/>
    </row>
    <row r="968" spans="1:10" x14ac:dyDescent="0.2">
      <c r="A968" s="28" t="s">
        <v>681</v>
      </c>
      <c r="B968" s="29">
        <v>1800</v>
      </c>
      <c r="C968" s="29">
        <v>0.293684</v>
      </c>
      <c r="D968" s="29">
        <v>0.47842099999999999</v>
      </c>
      <c r="E968" s="29">
        <v>0.22789499999999999</v>
      </c>
      <c r="F968" s="29" t="s">
        <v>683</v>
      </c>
      <c r="G968" s="29">
        <v>2</v>
      </c>
      <c r="H968" s="29" t="s">
        <v>576</v>
      </c>
      <c r="I968" s="29">
        <v>-167903.6669907688</v>
      </c>
      <c r="J968" s="30"/>
    </row>
    <row r="969" spans="1:10" x14ac:dyDescent="0.2">
      <c r="A969" s="31" t="s">
        <v>681</v>
      </c>
      <c r="B969" s="32">
        <v>1800</v>
      </c>
      <c r="C969" s="32">
        <v>0.293684</v>
      </c>
      <c r="D969" s="32">
        <v>0.44210500000000003</v>
      </c>
      <c r="E969" s="32">
        <v>0.26421099999999997</v>
      </c>
      <c r="F969" s="32" t="s">
        <v>682</v>
      </c>
      <c r="G969" s="32">
        <v>2</v>
      </c>
      <c r="H969" s="32" t="s">
        <v>576</v>
      </c>
      <c r="I969" s="32">
        <v>-177017.88364731509</v>
      </c>
      <c r="J969" s="33"/>
    </row>
    <row r="970" spans="1:10" x14ac:dyDescent="0.2">
      <c r="A970" s="28" t="s">
        <v>681</v>
      </c>
      <c r="B970" s="29">
        <v>1800</v>
      </c>
      <c r="C970" s="29">
        <v>0.293684</v>
      </c>
      <c r="D970" s="29">
        <v>0.40578900000000001</v>
      </c>
      <c r="E970" s="29">
        <v>0.30052600000000002</v>
      </c>
      <c r="F970" s="29" t="s">
        <v>682</v>
      </c>
      <c r="G970" s="29">
        <v>2</v>
      </c>
      <c r="H970" s="29" t="s">
        <v>576</v>
      </c>
      <c r="I970" s="29">
        <v>-186116.23311044471</v>
      </c>
      <c r="J970" s="30"/>
    </row>
    <row r="971" spans="1:10" x14ac:dyDescent="0.2">
      <c r="A971" s="31" t="s">
        <v>681</v>
      </c>
      <c r="B971" s="32">
        <v>1800</v>
      </c>
      <c r="C971" s="32">
        <v>0.293684</v>
      </c>
      <c r="D971" s="32">
        <v>0.36947400000000002</v>
      </c>
      <c r="E971" s="32">
        <v>0.33684199999999997</v>
      </c>
      <c r="F971" s="32" t="s">
        <v>682</v>
      </c>
      <c r="G971" s="32">
        <v>2</v>
      </c>
      <c r="H971" s="32" t="s">
        <v>576</v>
      </c>
      <c r="I971" s="32">
        <v>-195153.72596560381</v>
      </c>
      <c r="J971" s="33"/>
    </row>
    <row r="972" spans="1:10" x14ac:dyDescent="0.2">
      <c r="A972" s="28" t="s">
        <v>681</v>
      </c>
      <c r="B972" s="29">
        <v>1800</v>
      </c>
      <c r="C972" s="29">
        <v>0.293684</v>
      </c>
      <c r="D972" s="29">
        <v>0.33315800000000001</v>
      </c>
      <c r="E972" s="29">
        <v>0.37315799999999999</v>
      </c>
      <c r="F972" s="29" t="s">
        <v>682</v>
      </c>
      <c r="G972" s="29">
        <v>2</v>
      </c>
      <c r="H972" s="29" t="s">
        <v>576</v>
      </c>
      <c r="I972" s="29">
        <v>-203426.53683407159</v>
      </c>
      <c r="J972" s="30"/>
    </row>
    <row r="973" spans="1:10" x14ac:dyDescent="0.2">
      <c r="A973" s="31" t="s">
        <v>681</v>
      </c>
      <c r="B973" s="32">
        <v>1800</v>
      </c>
      <c r="C973" s="32">
        <v>0.293684</v>
      </c>
      <c r="D973" s="32">
        <v>0.29684199999999999</v>
      </c>
      <c r="E973" s="32">
        <v>0.409474</v>
      </c>
      <c r="F973" s="32" t="s">
        <v>682</v>
      </c>
      <c r="G973" s="32">
        <v>2</v>
      </c>
      <c r="H973" s="32" t="s">
        <v>576</v>
      </c>
      <c r="I973" s="32">
        <v>-208473.46821903691</v>
      </c>
      <c r="J973" s="33"/>
    </row>
    <row r="974" spans="1:10" x14ac:dyDescent="0.2">
      <c r="A974" s="28" t="s">
        <v>681</v>
      </c>
      <c r="B974" s="29">
        <v>1800</v>
      </c>
      <c r="C974" s="29">
        <v>0.293684</v>
      </c>
      <c r="D974" s="29">
        <v>0.26052599999999998</v>
      </c>
      <c r="E974" s="29">
        <v>0.44578899999999999</v>
      </c>
      <c r="F974" s="29" t="s">
        <v>682</v>
      </c>
      <c r="G974" s="29">
        <v>2</v>
      </c>
      <c r="H974" s="29" t="s">
        <v>576</v>
      </c>
      <c r="I974" s="29">
        <v>-211088.4281168314</v>
      </c>
      <c r="J974" s="30"/>
    </row>
    <row r="975" spans="1:10" x14ac:dyDescent="0.2">
      <c r="A975" s="31" t="s">
        <v>681</v>
      </c>
      <c r="B975" s="32">
        <v>1800</v>
      </c>
      <c r="C975" s="32">
        <v>0.293684</v>
      </c>
      <c r="D975" s="32">
        <v>0.22421099999999999</v>
      </c>
      <c r="E975" s="32">
        <v>0.48210500000000001</v>
      </c>
      <c r="F975" s="32" t="s">
        <v>586</v>
      </c>
      <c r="G975" s="32">
        <v>1</v>
      </c>
      <c r="H975" s="32" t="s">
        <v>586</v>
      </c>
      <c r="I975" s="32">
        <v>-211078.16945446341</v>
      </c>
      <c r="J975" s="33"/>
    </row>
    <row r="976" spans="1:10" x14ac:dyDescent="0.2">
      <c r="A976" s="28" t="s">
        <v>681</v>
      </c>
      <c r="B976" s="29">
        <v>1800</v>
      </c>
      <c r="C976" s="29">
        <v>0.293684</v>
      </c>
      <c r="D976" s="29">
        <v>0.18789500000000001</v>
      </c>
      <c r="E976" s="29">
        <v>0.51842100000000002</v>
      </c>
      <c r="F976" s="29" t="s">
        <v>390</v>
      </c>
      <c r="G976" s="29">
        <v>2</v>
      </c>
      <c r="H976" s="29" t="s">
        <v>706</v>
      </c>
      <c r="I976" s="29">
        <v>-207876.13021029381</v>
      </c>
      <c r="J976" s="30"/>
    </row>
    <row r="977" spans="1:10" x14ac:dyDescent="0.2">
      <c r="A977" s="31" t="s">
        <v>681</v>
      </c>
      <c r="B977" s="32">
        <v>1800</v>
      </c>
      <c r="C977" s="32">
        <v>0.293684</v>
      </c>
      <c r="D977" s="32">
        <v>0.15157899999999999</v>
      </c>
      <c r="E977" s="32">
        <v>0.55473700000000004</v>
      </c>
      <c r="F977" s="32" t="s">
        <v>390</v>
      </c>
      <c r="G977" s="32">
        <v>2</v>
      </c>
      <c r="H977" s="32" t="s">
        <v>706</v>
      </c>
      <c r="I977" s="32">
        <v>-204598.58752306411</v>
      </c>
      <c r="J977" s="33"/>
    </row>
    <row r="978" spans="1:10" x14ac:dyDescent="0.2">
      <c r="A978" s="28" t="s">
        <v>681</v>
      </c>
      <c r="B978" s="29">
        <v>1800</v>
      </c>
      <c r="C978" s="29">
        <v>0.293684</v>
      </c>
      <c r="D978" s="29">
        <v>0.115263</v>
      </c>
      <c r="E978" s="29">
        <v>0.59105300000000005</v>
      </c>
      <c r="F978" s="29" t="s">
        <v>390</v>
      </c>
      <c r="G978" s="29">
        <v>2</v>
      </c>
      <c r="H978" s="29" t="s">
        <v>706</v>
      </c>
      <c r="I978" s="29">
        <v>-201253.77953654851</v>
      </c>
      <c r="J978" s="30"/>
    </row>
    <row r="979" spans="1:10" x14ac:dyDescent="0.2">
      <c r="A979" s="31" t="s">
        <v>681</v>
      </c>
      <c r="B979" s="32">
        <v>1800</v>
      </c>
      <c r="C979" s="32">
        <v>0.293684</v>
      </c>
      <c r="D979" s="32">
        <v>7.8947000000000003E-2</v>
      </c>
      <c r="E979" s="32">
        <v>0.62736800000000004</v>
      </c>
      <c r="F979" s="32" t="s">
        <v>390</v>
      </c>
      <c r="G979" s="32">
        <v>2</v>
      </c>
      <c r="H979" s="32" t="s">
        <v>706</v>
      </c>
      <c r="I979" s="32">
        <v>-197810.3469259066</v>
      </c>
      <c r="J979" s="33"/>
    </row>
    <row r="980" spans="1:10" x14ac:dyDescent="0.2">
      <c r="A980" s="28" t="s">
        <v>681</v>
      </c>
      <c r="B980" s="29">
        <v>1800</v>
      </c>
      <c r="C980" s="29">
        <v>0.293684</v>
      </c>
      <c r="D980" s="29">
        <v>4.2632000000000003E-2</v>
      </c>
      <c r="E980" s="29">
        <v>0.66368400000000005</v>
      </c>
      <c r="F980" s="29" t="s">
        <v>390</v>
      </c>
      <c r="G980" s="29">
        <v>2</v>
      </c>
      <c r="H980" s="29" t="s">
        <v>706</v>
      </c>
      <c r="I980" s="29">
        <v>-194200.37927074099</v>
      </c>
      <c r="J980" s="30"/>
    </row>
    <row r="981" spans="1:10" x14ac:dyDescent="0.2">
      <c r="A981" s="31" t="s">
        <v>681</v>
      </c>
      <c r="B981" s="32">
        <v>1800</v>
      </c>
      <c r="C981" s="32">
        <v>0.31947399999999998</v>
      </c>
      <c r="D981" s="32">
        <v>0.67052599999999996</v>
      </c>
      <c r="E981" s="32">
        <v>0.01</v>
      </c>
      <c r="F981" s="32" t="s">
        <v>682</v>
      </c>
      <c r="G981" s="32">
        <v>2</v>
      </c>
      <c r="H981" s="32" t="s">
        <v>576</v>
      </c>
      <c r="I981" s="32">
        <v>-113169.61280097011</v>
      </c>
      <c r="J981" s="33"/>
    </row>
    <row r="982" spans="1:10" x14ac:dyDescent="0.2">
      <c r="A982" s="28" t="s">
        <v>681</v>
      </c>
      <c r="B982" s="29">
        <v>1800</v>
      </c>
      <c r="C982" s="29">
        <v>0.31947399999999998</v>
      </c>
      <c r="D982" s="29">
        <v>0.63421099999999997</v>
      </c>
      <c r="E982" s="29">
        <v>4.6316000000000003E-2</v>
      </c>
      <c r="F982" s="29" t="s">
        <v>682</v>
      </c>
      <c r="G982" s="29">
        <v>2</v>
      </c>
      <c r="H982" s="29" t="s">
        <v>576</v>
      </c>
      <c r="I982" s="29">
        <v>-122317.3908477389</v>
      </c>
      <c r="J982" s="30"/>
    </row>
    <row r="983" spans="1:10" x14ac:dyDescent="0.2">
      <c r="A983" s="31" t="s">
        <v>681</v>
      </c>
      <c r="B983" s="32">
        <v>1800</v>
      </c>
      <c r="C983" s="32">
        <v>0.31947399999999998</v>
      </c>
      <c r="D983" s="32">
        <v>0.59789499999999995</v>
      </c>
      <c r="E983" s="32">
        <v>8.2631999999999997E-2</v>
      </c>
      <c r="F983" s="32" t="s">
        <v>682</v>
      </c>
      <c r="G983" s="32">
        <v>2</v>
      </c>
      <c r="H983" s="32" t="s">
        <v>576</v>
      </c>
      <c r="I983" s="32">
        <v>-131460.55550772819</v>
      </c>
      <c r="J983" s="33"/>
    </row>
    <row r="984" spans="1:10" x14ac:dyDescent="0.2">
      <c r="A984" s="28" t="s">
        <v>681</v>
      </c>
      <c r="B984" s="29">
        <v>1800</v>
      </c>
      <c r="C984" s="29">
        <v>0.31947399999999998</v>
      </c>
      <c r="D984" s="29">
        <v>0.56157900000000005</v>
      </c>
      <c r="E984" s="29">
        <v>0.118947</v>
      </c>
      <c r="F984" s="29" t="s">
        <v>682</v>
      </c>
      <c r="G984" s="29">
        <v>2</v>
      </c>
      <c r="H984" s="29" t="s">
        <v>576</v>
      </c>
      <c r="I984" s="29">
        <v>-140598.63894109731</v>
      </c>
      <c r="J984" s="30"/>
    </row>
    <row r="985" spans="1:10" x14ac:dyDescent="0.2">
      <c r="A985" s="31" t="s">
        <v>681</v>
      </c>
      <c r="B985" s="32">
        <v>1800</v>
      </c>
      <c r="C985" s="32">
        <v>0.31947399999999998</v>
      </c>
      <c r="D985" s="32">
        <v>0.52526300000000004</v>
      </c>
      <c r="E985" s="32">
        <v>0.15526300000000001</v>
      </c>
      <c r="F985" s="32" t="s">
        <v>682</v>
      </c>
      <c r="G985" s="32">
        <v>2</v>
      </c>
      <c r="H985" s="32" t="s">
        <v>576</v>
      </c>
      <c r="I985" s="32">
        <v>-149731.00480915641</v>
      </c>
      <c r="J985" s="33"/>
    </row>
    <row r="986" spans="1:10" x14ac:dyDescent="0.2">
      <c r="A986" s="28" t="s">
        <v>681</v>
      </c>
      <c r="B986" s="29">
        <v>1800</v>
      </c>
      <c r="C986" s="29">
        <v>0.31947399999999998</v>
      </c>
      <c r="D986" s="29">
        <v>0.48894700000000002</v>
      </c>
      <c r="E986" s="29">
        <v>0.191579</v>
      </c>
      <c r="F986" s="29" t="s">
        <v>682</v>
      </c>
      <c r="G986" s="29">
        <v>2</v>
      </c>
      <c r="H986" s="29" t="s">
        <v>576</v>
      </c>
      <c r="I986" s="29">
        <v>-158856.7367492411</v>
      </c>
      <c r="J986" s="30"/>
    </row>
    <row r="987" spans="1:10" x14ac:dyDescent="0.2">
      <c r="A987" s="31" t="s">
        <v>681</v>
      </c>
      <c r="B987" s="32">
        <v>1800</v>
      </c>
      <c r="C987" s="32">
        <v>0.31947399999999998</v>
      </c>
      <c r="D987" s="32">
        <v>0.45263199999999998</v>
      </c>
      <c r="E987" s="32">
        <v>0.22789499999999999</v>
      </c>
      <c r="F987" s="32" t="s">
        <v>682</v>
      </c>
      <c r="G987" s="32">
        <v>2</v>
      </c>
      <c r="H987" s="32" t="s">
        <v>576</v>
      </c>
      <c r="I987" s="32">
        <v>-167974.35759331551</v>
      </c>
      <c r="J987" s="33"/>
    </row>
    <row r="988" spans="1:10" x14ac:dyDescent="0.2">
      <c r="A988" s="28" t="s">
        <v>681</v>
      </c>
      <c r="B988" s="29">
        <v>1800</v>
      </c>
      <c r="C988" s="29">
        <v>0.31947399999999998</v>
      </c>
      <c r="D988" s="29">
        <v>0.41631600000000002</v>
      </c>
      <c r="E988" s="29">
        <v>0.26421099999999997</v>
      </c>
      <c r="F988" s="29" t="s">
        <v>682</v>
      </c>
      <c r="G988" s="29">
        <v>2</v>
      </c>
      <c r="H988" s="29" t="s">
        <v>576</v>
      </c>
      <c r="I988" s="29">
        <v>-177080.60234024539</v>
      </c>
      <c r="J988" s="30"/>
    </row>
    <row r="989" spans="1:10" x14ac:dyDescent="0.2">
      <c r="A989" s="31" t="s">
        <v>681</v>
      </c>
      <c r="B989" s="32">
        <v>1800</v>
      </c>
      <c r="C989" s="32">
        <v>0.31947399999999998</v>
      </c>
      <c r="D989" s="32">
        <v>0.38</v>
      </c>
      <c r="E989" s="32">
        <v>0.30052600000000002</v>
      </c>
      <c r="F989" s="32" t="s">
        <v>683</v>
      </c>
      <c r="G989" s="32">
        <v>2</v>
      </c>
      <c r="H989" s="32" t="s">
        <v>576</v>
      </c>
      <c r="I989" s="32">
        <v>-186161.51584688309</v>
      </c>
      <c r="J989" s="33"/>
    </row>
    <row r="990" spans="1:10" x14ac:dyDescent="0.2">
      <c r="A990" s="28" t="s">
        <v>681</v>
      </c>
      <c r="B990" s="29">
        <v>1800</v>
      </c>
      <c r="C990" s="29">
        <v>0.31947399999999998</v>
      </c>
      <c r="D990" s="29">
        <v>0.34368399999999999</v>
      </c>
      <c r="E990" s="29">
        <v>0.33684199999999997</v>
      </c>
      <c r="F990" s="29" t="s">
        <v>682</v>
      </c>
      <c r="G990" s="29">
        <v>2</v>
      </c>
      <c r="H990" s="29" t="s">
        <v>576</v>
      </c>
      <c r="I990" s="29">
        <v>-195087.7183201049</v>
      </c>
      <c r="J990" s="30"/>
    </row>
    <row r="991" spans="1:10" x14ac:dyDescent="0.2">
      <c r="A991" s="31" t="s">
        <v>681</v>
      </c>
      <c r="B991" s="32">
        <v>1800</v>
      </c>
      <c r="C991" s="32">
        <v>0.31947399999999998</v>
      </c>
      <c r="D991" s="32">
        <v>0.30736799999999997</v>
      </c>
      <c r="E991" s="32">
        <v>0.37315799999999999</v>
      </c>
      <c r="F991" s="32" t="s">
        <v>682</v>
      </c>
      <c r="G991" s="32">
        <v>2</v>
      </c>
      <c r="H991" s="32" t="s">
        <v>576</v>
      </c>
      <c r="I991" s="32">
        <v>-202323.66081615831</v>
      </c>
      <c r="J991" s="33"/>
    </row>
    <row r="992" spans="1:10" x14ac:dyDescent="0.2">
      <c r="A992" s="28" t="s">
        <v>681</v>
      </c>
      <c r="B992" s="29">
        <v>1800</v>
      </c>
      <c r="C992" s="29">
        <v>0.31947399999999998</v>
      </c>
      <c r="D992" s="29">
        <v>0.27105299999999999</v>
      </c>
      <c r="E992" s="29">
        <v>0.409474</v>
      </c>
      <c r="F992" s="29" t="s">
        <v>682</v>
      </c>
      <c r="G992" s="29">
        <v>2</v>
      </c>
      <c r="H992" s="29" t="s">
        <v>576</v>
      </c>
      <c r="I992" s="29">
        <v>-206169.44832415399</v>
      </c>
      <c r="J992" s="30"/>
    </row>
    <row r="993" spans="1:10" x14ac:dyDescent="0.2">
      <c r="A993" s="31" t="s">
        <v>681</v>
      </c>
      <c r="B993" s="32">
        <v>1800</v>
      </c>
      <c r="C993" s="32">
        <v>0.31947399999999998</v>
      </c>
      <c r="D993" s="32">
        <v>0.234737</v>
      </c>
      <c r="E993" s="32">
        <v>0.44578899999999999</v>
      </c>
      <c r="F993" s="32" t="s">
        <v>682</v>
      </c>
      <c r="G993" s="32">
        <v>2</v>
      </c>
      <c r="H993" s="32" t="s">
        <v>576</v>
      </c>
      <c r="I993" s="32">
        <v>-208195.23734599911</v>
      </c>
      <c r="J993" s="33"/>
    </row>
    <row r="994" spans="1:10" x14ac:dyDescent="0.2">
      <c r="A994" s="28" t="s">
        <v>681</v>
      </c>
      <c r="B994" s="29">
        <v>1800</v>
      </c>
      <c r="C994" s="29">
        <v>0.31947399999999998</v>
      </c>
      <c r="D994" s="29">
        <v>0.19842099999999999</v>
      </c>
      <c r="E994" s="29">
        <v>0.48210500000000001</v>
      </c>
      <c r="F994" s="29" t="s">
        <v>390</v>
      </c>
      <c r="G994" s="29">
        <v>2</v>
      </c>
      <c r="H994" s="29" t="s">
        <v>706</v>
      </c>
      <c r="I994" s="29">
        <v>-206944.7722828105</v>
      </c>
      <c r="J994" s="30"/>
    </row>
    <row r="995" spans="1:10" x14ac:dyDescent="0.2">
      <c r="A995" s="31" t="s">
        <v>681</v>
      </c>
      <c r="B995" s="32">
        <v>1800</v>
      </c>
      <c r="C995" s="32">
        <v>0.31947399999999998</v>
      </c>
      <c r="D995" s="32">
        <v>0.162105</v>
      </c>
      <c r="E995" s="32">
        <v>0.51842100000000002</v>
      </c>
      <c r="F995" s="32" t="s">
        <v>390</v>
      </c>
      <c r="G995" s="32">
        <v>2</v>
      </c>
      <c r="H995" s="32" t="s">
        <v>706</v>
      </c>
      <c r="I995" s="32">
        <v>-203660.91924147919</v>
      </c>
      <c r="J995" s="33"/>
    </row>
    <row r="996" spans="1:10" x14ac:dyDescent="0.2">
      <c r="A996" s="28" t="s">
        <v>681</v>
      </c>
      <c r="B996" s="29">
        <v>1800</v>
      </c>
      <c r="C996" s="29">
        <v>0.31947399999999998</v>
      </c>
      <c r="D996" s="29">
        <v>0.12578900000000001</v>
      </c>
      <c r="E996" s="29">
        <v>0.55473700000000004</v>
      </c>
      <c r="F996" s="29" t="s">
        <v>390</v>
      </c>
      <c r="G996" s="29">
        <v>2</v>
      </c>
      <c r="H996" s="29" t="s">
        <v>706</v>
      </c>
      <c r="I996" s="29">
        <v>-200313.88971028221</v>
      </c>
      <c r="J996" s="30"/>
    </row>
    <row r="997" spans="1:10" x14ac:dyDescent="0.2">
      <c r="A997" s="31" t="s">
        <v>681</v>
      </c>
      <c r="B997" s="32">
        <v>1800</v>
      </c>
      <c r="C997" s="32">
        <v>0.31947399999999998</v>
      </c>
      <c r="D997" s="32">
        <v>8.9473999999999998E-2</v>
      </c>
      <c r="E997" s="32">
        <v>0.59105300000000005</v>
      </c>
      <c r="F997" s="32" t="s">
        <v>390</v>
      </c>
      <c r="G997" s="32">
        <v>2</v>
      </c>
      <c r="H997" s="32" t="s">
        <v>706</v>
      </c>
      <c r="I997" s="32">
        <v>-196876.96535837671</v>
      </c>
      <c r="J997" s="33"/>
    </row>
    <row r="998" spans="1:10" x14ac:dyDescent="0.2">
      <c r="A998" s="28" t="s">
        <v>681</v>
      </c>
      <c r="B998" s="29">
        <v>1800</v>
      </c>
      <c r="C998" s="29">
        <v>0.31947399999999998</v>
      </c>
      <c r="D998" s="29">
        <v>5.3157999999999997E-2</v>
      </c>
      <c r="E998" s="29">
        <v>0.62736800000000004</v>
      </c>
      <c r="F998" s="29" t="s">
        <v>390</v>
      </c>
      <c r="G998" s="29">
        <v>2</v>
      </c>
      <c r="H998" s="29" t="s">
        <v>706</v>
      </c>
      <c r="I998" s="29">
        <v>-193296.55262058729</v>
      </c>
      <c r="J998" s="30"/>
    </row>
    <row r="999" spans="1:10" x14ac:dyDescent="0.2">
      <c r="A999" s="31" t="s">
        <v>681</v>
      </c>
      <c r="B999" s="32">
        <v>1800</v>
      </c>
      <c r="C999" s="32">
        <v>0.31947399999999998</v>
      </c>
      <c r="D999" s="32">
        <v>1.6841999999999999E-2</v>
      </c>
      <c r="E999" s="32">
        <v>0.66368400000000005</v>
      </c>
      <c r="F999" s="32" t="s">
        <v>390</v>
      </c>
      <c r="G999" s="32">
        <v>2</v>
      </c>
      <c r="H999" s="32" t="s">
        <v>706</v>
      </c>
      <c r="I999" s="32">
        <v>-189418.06811548871</v>
      </c>
      <c r="J999" s="33"/>
    </row>
    <row r="1000" spans="1:10" x14ac:dyDescent="0.2">
      <c r="A1000" s="28" t="s">
        <v>681</v>
      </c>
      <c r="B1000" s="29">
        <v>1800</v>
      </c>
      <c r="C1000" s="29">
        <v>0.34526299999999999</v>
      </c>
      <c r="D1000" s="29">
        <v>0.644737</v>
      </c>
      <c r="E1000" s="29">
        <v>0.01</v>
      </c>
      <c r="F1000" s="29" t="s">
        <v>682</v>
      </c>
      <c r="G1000" s="29">
        <v>2</v>
      </c>
      <c r="H1000" s="29" t="s">
        <v>576</v>
      </c>
      <c r="I1000" s="29">
        <v>-113267.2923020688</v>
      </c>
      <c r="J1000" s="30"/>
    </row>
    <row r="1001" spans="1:10" x14ac:dyDescent="0.2">
      <c r="A1001" s="31" t="s">
        <v>681</v>
      </c>
      <c r="B1001" s="32">
        <v>1800</v>
      </c>
      <c r="C1001" s="32">
        <v>0.34526299999999999</v>
      </c>
      <c r="D1001" s="32">
        <v>0.60842099999999999</v>
      </c>
      <c r="E1001" s="32">
        <v>4.6316000000000003E-2</v>
      </c>
      <c r="F1001" s="32" t="s">
        <v>682</v>
      </c>
      <c r="G1001" s="32">
        <v>2</v>
      </c>
      <c r="H1001" s="32" t="s">
        <v>576</v>
      </c>
      <c r="I1001" s="32">
        <v>-122410.3620670836</v>
      </c>
      <c r="J1001" s="33"/>
    </row>
    <row r="1002" spans="1:10" x14ac:dyDescent="0.2">
      <c r="A1002" s="28" t="s">
        <v>681</v>
      </c>
      <c r="B1002" s="29">
        <v>1800</v>
      </c>
      <c r="C1002" s="29">
        <v>0.34526299999999999</v>
      </c>
      <c r="D1002" s="29">
        <v>0.57210499999999997</v>
      </c>
      <c r="E1002" s="29">
        <v>8.2631999999999997E-2</v>
      </c>
      <c r="F1002" s="29" t="s">
        <v>682</v>
      </c>
      <c r="G1002" s="29">
        <v>2</v>
      </c>
      <c r="H1002" s="29" t="s">
        <v>576</v>
      </c>
      <c r="I1002" s="29">
        <v>-131548.75700019801</v>
      </c>
      <c r="J1002" s="30"/>
    </row>
    <row r="1003" spans="1:10" x14ac:dyDescent="0.2">
      <c r="A1003" s="31" t="s">
        <v>681</v>
      </c>
      <c r="B1003" s="32">
        <v>1800</v>
      </c>
      <c r="C1003" s="32">
        <v>0.34526299999999999</v>
      </c>
      <c r="D1003" s="32">
        <v>0.53578899999999996</v>
      </c>
      <c r="E1003" s="32">
        <v>0.118947</v>
      </c>
      <c r="F1003" s="32" t="s">
        <v>682</v>
      </c>
      <c r="G1003" s="32">
        <v>2</v>
      </c>
      <c r="H1003" s="32" t="s">
        <v>576</v>
      </c>
      <c r="I1003" s="32">
        <v>-140681.9480509116</v>
      </c>
      <c r="J1003" s="33"/>
    </row>
    <row r="1004" spans="1:10" x14ac:dyDescent="0.2">
      <c r="A1004" s="28" t="s">
        <v>681</v>
      </c>
      <c r="B1004" s="29">
        <v>1800</v>
      </c>
      <c r="C1004" s="29">
        <v>0.34526299999999999</v>
      </c>
      <c r="D1004" s="29">
        <v>0.49947399999999997</v>
      </c>
      <c r="E1004" s="29">
        <v>0.15526300000000001</v>
      </c>
      <c r="F1004" s="29" t="s">
        <v>682</v>
      </c>
      <c r="G1004" s="29">
        <v>2</v>
      </c>
      <c r="H1004" s="29" t="s">
        <v>576</v>
      </c>
      <c r="I1004" s="29">
        <v>-149809.20042189109</v>
      </c>
      <c r="J1004" s="30"/>
    </row>
    <row r="1005" spans="1:10" x14ac:dyDescent="0.2">
      <c r="A1005" s="31" t="s">
        <v>681</v>
      </c>
      <c r="B1005" s="32">
        <v>1800</v>
      </c>
      <c r="C1005" s="32">
        <v>0.34526299999999999</v>
      </c>
      <c r="D1005" s="32">
        <v>0.46315800000000001</v>
      </c>
      <c r="E1005" s="32">
        <v>0.191579</v>
      </c>
      <c r="F1005" s="32" t="s">
        <v>682</v>
      </c>
      <c r="G1005" s="32">
        <v>2</v>
      </c>
      <c r="H1005" s="32" t="s">
        <v>576</v>
      </c>
      <c r="I1005" s="32">
        <v>-158929.40829695691</v>
      </c>
      <c r="J1005" s="33"/>
    </row>
    <row r="1006" spans="1:10" x14ac:dyDescent="0.2">
      <c r="A1006" s="28" t="s">
        <v>681</v>
      </c>
      <c r="B1006" s="29">
        <v>1800</v>
      </c>
      <c r="C1006" s="29">
        <v>0.34526299999999999</v>
      </c>
      <c r="D1006" s="29">
        <v>0.426842</v>
      </c>
      <c r="E1006" s="29">
        <v>0.22789499999999999</v>
      </c>
      <c r="F1006" s="29" t="s">
        <v>682</v>
      </c>
      <c r="G1006" s="29">
        <v>2</v>
      </c>
      <c r="H1006" s="29" t="s">
        <v>576</v>
      </c>
      <c r="I1006" s="29">
        <v>-168040.53197447999</v>
      </c>
      <c r="J1006" s="30"/>
    </row>
    <row r="1007" spans="1:10" x14ac:dyDescent="0.2">
      <c r="A1007" s="31" t="s">
        <v>681</v>
      </c>
      <c r="B1007" s="32">
        <v>1800</v>
      </c>
      <c r="C1007" s="32">
        <v>0.34526299999999999</v>
      </c>
      <c r="D1007" s="32">
        <v>0.39052599999999998</v>
      </c>
      <c r="E1007" s="32">
        <v>0.26421099999999997</v>
      </c>
      <c r="F1007" s="32" t="s">
        <v>682</v>
      </c>
      <c r="G1007" s="32">
        <v>2</v>
      </c>
      <c r="H1007" s="32" t="s">
        <v>576</v>
      </c>
      <c r="I1007" s="32">
        <v>-177136.57036556909</v>
      </c>
      <c r="J1007" s="33"/>
    </row>
    <row r="1008" spans="1:10" x14ac:dyDescent="0.2">
      <c r="A1008" s="28" t="s">
        <v>681</v>
      </c>
      <c r="B1008" s="29">
        <v>1800</v>
      </c>
      <c r="C1008" s="29">
        <v>0.34526299999999999</v>
      </c>
      <c r="D1008" s="29">
        <v>0.354211</v>
      </c>
      <c r="E1008" s="29">
        <v>0.30052600000000002</v>
      </c>
      <c r="F1008" s="29" t="s">
        <v>682</v>
      </c>
      <c r="G1008" s="29">
        <v>2</v>
      </c>
      <c r="H1008" s="29" t="s">
        <v>576</v>
      </c>
      <c r="I1008" s="29">
        <v>-186183.89476694609</v>
      </c>
      <c r="J1008" s="30"/>
    </row>
    <row r="1009" spans="1:10" x14ac:dyDescent="0.2">
      <c r="A1009" s="31" t="s">
        <v>681</v>
      </c>
      <c r="B1009" s="32">
        <v>1800</v>
      </c>
      <c r="C1009" s="32">
        <v>0.34526299999999999</v>
      </c>
      <c r="D1009" s="32">
        <v>0.31789499999999998</v>
      </c>
      <c r="E1009" s="32">
        <v>0.33684199999999997</v>
      </c>
      <c r="F1009" s="32" t="s">
        <v>683</v>
      </c>
      <c r="G1009" s="32">
        <v>2</v>
      </c>
      <c r="H1009" s="32" t="s">
        <v>576</v>
      </c>
      <c r="I1009" s="32">
        <v>-194813.10306738681</v>
      </c>
      <c r="J1009" s="33"/>
    </row>
    <row r="1010" spans="1:10" x14ac:dyDescent="0.2">
      <c r="A1010" s="28" t="s">
        <v>681</v>
      </c>
      <c r="B1010" s="29">
        <v>1800</v>
      </c>
      <c r="C1010" s="29">
        <v>0.34526299999999999</v>
      </c>
      <c r="D1010" s="29">
        <v>0.28157900000000002</v>
      </c>
      <c r="E1010" s="29">
        <v>0.37315799999999999</v>
      </c>
      <c r="F1010" s="29" t="s">
        <v>682</v>
      </c>
      <c r="G1010" s="29">
        <v>2</v>
      </c>
      <c r="H1010" s="29" t="s">
        <v>576</v>
      </c>
      <c r="I1010" s="29">
        <v>-200657.86097498171</v>
      </c>
      <c r="J1010" s="30"/>
    </row>
    <row r="1011" spans="1:10" x14ac:dyDescent="0.2">
      <c r="A1011" s="31" t="s">
        <v>681</v>
      </c>
      <c r="B1011" s="32">
        <v>1800</v>
      </c>
      <c r="C1011" s="32">
        <v>0.34526299999999999</v>
      </c>
      <c r="D1011" s="32">
        <v>0.24526300000000001</v>
      </c>
      <c r="E1011" s="32">
        <v>0.409474</v>
      </c>
      <c r="F1011" s="32" t="s">
        <v>682</v>
      </c>
      <c r="G1011" s="32">
        <v>2</v>
      </c>
      <c r="H1011" s="32" t="s">
        <v>576</v>
      </c>
      <c r="I1011" s="32">
        <v>-203564.31724381031</v>
      </c>
      <c r="J1011" s="33"/>
    </row>
    <row r="1012" spans="1:10" x14ac:dyDescent="0.2">
      <c r="A1012" s="28" t="s">
        <v>681</v>
      </c>
      <c r="B1012" s="29">
        <v>1800</v>
      </c>
      <c r="C1012" s="29">
        <v>0.34526299999999999</v>
      </c>
      <c r="D1012" s="29">
        <v>0.20894699999999999</v>
      </c>
      <c r="E1012" s="29">
        <v>0.44578899999999999</v>
      </c>
      <c r="F1012" s="29" t="s">
        <v>586</v>
      </c>
      <c r="G1012" s="29">
        <v>1</v>
      </c>
      <c r="H1012" s="29" t="s">
        <v>586</v>
      </c>
      <c r="I1012" s="29">
        <v>-205034.73191879259</v>
      </c>
      <c r="J1012" s="30"/>
    </row>
    <row r="1013" spans="1:10" x14ac:dyDescent="0.2">
      <c r="A1013" s="31" t="s">
        <v>681</v>
      </c>
      <c r="B1013" s="32">
        <v>1800</v>
      </c>
      <c r="C1013" s="32">
        <v>0.34526299999999999</v>
      </c>
      <c r="D1013" s="32">
        <v>0.17263200000000001</v>
      </c>
      <c r="E1013" s="32">
        <v>0.48210500000000001</v>
      </c>
      <c r="F1013" s="32" t="s">
        <v>390</v>
      </c>
      <c r="G1013" s="32">
        <v>2</v>
      </c>
      <c r="H1013" s="32" t="s">
        <v>706</v>
      </c>
      <c r="I1013" s="32">
        <v>-202722.9391654442</v>
      </c>
      <c r="J1013" s="33"/>
    </row>
    <row r="1014" spans="1:10" x14ac:dyDescent="0.2">
      <c r="A1014" s="28" t="s">
        <v>681</v>
      </c>
      <c r="B1014" s="29">
        <v>1800</v>
      </c>
      <c r="C1014" s="29">
        <v>0.34526299999999999</v>
      </c>
      <c r="D1014" s="29">
        <v>0.13631599999999999</v>
      </c>
      <c r="E1014" s="29">
        <v>0.51842100000000002</v>
      </c>
      <c r="F1014" s="29" t="s">
        <v>390</v>
      </c>
      <c r="G1014" s="29">
        <v>2</v>
      </c>
      <c r="H1014" s="29" t="s">
        <v>706</v>
      </c>
      <c r="I1014" s="29">
        <v>-199373.99066172351</v>
      </c>
      <c r="J1014" s="30"/>
    </row>
    <row r="1015" spans="1:10" x14ac:dyDescent="0.2">
      <c r="A1015" s="31" t="s">
        <v>681</v>
      </c>
      <c r="B1015" s="32">
        <v>1800</v>
      </c>
      <c r="C1015" s="32">
        <v>0.34526299999999999</v>
      </c>
      <c r="D1015" s="32">
        <v>0.1</v>
      </c>
      <c r="E1015" s="32">
        <v>0.55473700000000004</v>
      </c>
      <c r="F1015" s="32" t="s">
        <v>390</v>
      </c>
      <c r="G1015" s="32">
        <v>2</v>
      </c>
      <c r="H1015" s="32" t="s">
        <v>706</v>
      </c>
      <c r="I1015" s="32">
        <v>-195942.43359919731</v>
      </c>
      <c r="J1015" s="33"/>
    </row>
    <row r="1016" spans="1:10" x14ac:dyDescent="0.2">
      <c r="A1016" s="28" t="s">
        <v>681</v>
      </c>
      <c r="B1016" s="29">
        <v>1800</v>
      </c>
      <c r="C1016" s="29">
        <v>0.34526299999999999</v>
      </c>
      <c r="D1016" s="29">
        <v>6.3684000000000004E-2</v>
      </c>
      <c r="E1016" s="29">
        <v>0.59105300000000005</v>
      </c>
      <c r="F1016" s="29" t="s">
        <v>390</v>
      </c>
      <c r="G1016" s="29">
        <v>2</v>
      </c>
      <c r="H1016" s="29" t="s">
        <v>706</v>
      </c>
      <c r="I1016" s="29">
        <v>-192384.7941755091</v>
      </c>
      <c r="J1016" s="30"/>
    </row>
    <row r="1017" spans="1:10" x14ac:dyDescent="0.2">
      <c r="A1017" s="31" t="s">
        <v>681</v>
      </c>
      <c r="B1017" s="32">
        <v>1800</v>
      </c>
      <c r="C1017" s="32">
        <v>0.34526299999999999</v>
      </c>
      <c r="D1017" s="32">
        <v>2.7368E-2</v>
      </c>
      <c r="E1017" s="32">
        <v>0.62736800000000004</v>
      </c>
      <c r="F1017" s="32" t="s">
        <v>390</v>
      </c>
      <c r="G1017" s="32">
        <v>2</v>
      </c>
      <c r="H1017" s="32" t="s">
        <v>706</v>
      </c>
      <c r="I1017" s="32">
        <v>-188593.57553354211</v>
      </c>
      <c r="J1017" s="33"/>
    </row>
    <row r="1018" spans="1:10" x14ac:dyDescent="0.2">
      <c r="A1018" s="28" t="s">
        <v>681</v>
      </c>
      <c r="B1018" s="29">
        <v>1800</v>
      </c>
      <c r="C1018" s="29">
        <v>0.37105300000000002</v>
      </c>
      <c r="D1018" s="29">
        <v>0.61894700000000002</v>
      </c>
      <c r="E1018" s="29">
        <v>0.01</v>
      </c>
      <c r="F1018" s="29" t="s">
        <v>682</v>
      </c>
      <c r="G1018" s="29">
        <v>2</v>
      </c>
      <c r="H1018" s="29" t="s">
        <v>576</v>
      </c>
      <c r="I1018" s="29">
        <v>-113360.1669957651</v>
      </c>
      <c r="J1018" s="30"/>
    </row>
    <row r="1019" spans="1:10" x14ac:dyDescent="0.2">
      <c r="A1019" s="31" t="s">
        <v>681</v>
      </c>
      <c r="B1019" s="32">
        <v>1800</v>
      </c>
      <c r="C1019" s="32">
        <v>0.37105300000000002</v>
      </c>
      <c r="D1019" s="32">
        <v>0.58263200000000004</v>
      </c>
      <c r="E1019" s="32">
        <v>4.6316000000000003E-2</v>
      </c>
      <c r="F1019" s="32" t="s">
        <v>682</v>
      </c>
      <c r="G1019" s="32">
        <v>2</v>
      </c>
      <c r="H1019" s="32" t="s">
        <v>576</v>
      </c>
      <c r="I1019" s="32">
        <v>-122498.8264669174</v>
      </c>
      <c r="J1019" s="33"/>
    </row>
    <row r="1020" spans="1:10" x14ac:dyDescent="0.2">
      <c r="A1020" s="28" t="s">
        <v>681</v>
      </c>
      <c r="B1020" s="29">
        <v>1800</v>
      </c>
      <c r="C1020" s="29">
        <v>0.37105300000000002</v>
      </c>
      <c r="D1020" s="29">
        <v>0.54631600000000002</v>
      </c>
      <c r="E1020" s="29">
        <v>8.2631999999999997E-2</v>
      </c>
      <c r="F1020" s="29" t="s">
        <v>682</v>
      </c>
      <c r="G1020" s="29">
        <v>2</v>
      </c>
      <c r="H1020" s="29" t="s">
        <v>576</v>
      </c>
      <c r="I1020" s="29">
        <v>-131632.71028924151</v>
      </c>
      <c r="J1020" s="30"/>
    </row>
    <row r="1021" spans="1:10" x14ac:dyDescent="0.2">
      <c r="A1021" s="31" t="s">
        <v>681</v>
      </c>
      <c r="B1021" s="32">
        <v>1800</v>
      </c>
      <c r="C1021" s="32">
        <v>0.37105300000000002</v>
      </c>
      <c r="D1021" s="32">
        <v>0.51</v>
      </c>
      <c r="E1021" s="32">
        <v>0.118947</v>
      </c>
      <c r="F1021" s="32" t="s">
        <v>682</v>
      </c>
      <c r="G1021" s="32">
        <v>2</v>
      </c>
      <c r="H1021" s="32" t="s">
        <v>576</v>
      </c>
      <c r="I1021" s="32">
        <v>-140761.2156890828</v>
      </c>
      <c r="J1021" s="33"/>
    </row>
    <row r="1022" spans="1:10" x14ac:dyDescent="0.2">
      <c r="A1022" s="28" t="s">
        <v>681</v>
      </c>
      <c r="B1022" s="29">
        <v>1800</v>
      </c>
      <c r="C1022" s="29">
        <v>0.37105300000000002</v>
      </c>
      <c r="D1022" s="29">
        <v>0.47368399999999999</v>
      </c>
      <c r="E1022" s="29">
        <v>0.15526300000000001</v>
      </c>
      <c r="F1022" s="29" t="s">
        <v>682</v>
      </c>
      <c r="G1022" s="29">
        <v>2</v>
      </c>
      <c r="H1022" s="29" t="s">
        <v>576</v>
      </c>
      <c r="I1022" s="29">
        <v>-149883.4790663833</v>
      </c>
      <c r="J1022" s="30"/>
    </row>
    <row r="1023" spans="1:10" x14ac:dyDescent="0.2">
      <c r="A1023" s="31" t="s">
        <v>681</v>
      </c>
      <c r="B1023" s="32">
        <v>1800</v>
      </c>
      <c r="C1023" s="32">
        <v>0.37105300000000002</v>
      </c>
      <c r="D1023" s="32">
        <v>0.43736799999999998</v>
      </c>
      <c r="E1023" s="32">
        <v>0.191579</v>
      </c>
      <c r="F1023" s="32" t="s">
        <v>682</v>
      </c>
      <c r="G1023" s="32">
        <v>2</v>
      </c>
      <c r="H1023" s="32" t="s">
        <v>576</v>
      </c>
      <c r="I1023" s="32">
        <v>-158998.081208722</v>
      </c>
      <c r="J1023" s="33"/>
    </row>
    <row r="1024" spans="1:10" x14ac:dyDescent="0.2">
      <c r="A1024" s="28" t="s">
        <v>681</v>
      </c>
      <c r="B1024" s="29">
        <v>1800</v>
      </c>
      <c r="C1024" s="29">
        <v>0.37105300000000002</v>
      </c>
      <c r="D1024" s="29">
        <v>0.40105299999999999</v>
      </c>
      <c r="E1024" s="29">
        <v>0.22789499999999999</v>
      </c>
      <c r="F1024" s="29" t="s">
        <v>683</v>
      </c>
      <c r="G1024" s="29">
        <v>2</v>
      </c>
      <c r="H1024" s="29" t="s">
        <v>576</v>
      </c>
      <c r="I1024" s="29">
        <v>-168101.8000400358</v>
      </c>
      <c r="J1024" s="30"/>
    </row>
    <row r="1025" spans="1:10" x14ac:dyDescent="0.2">
      <c r="A1025" s="31" t="s">
        <v>681</v>
      </c>
      <c r="B1025" s="32">
        <v>1800</v>
      </c>
      <c r="C1025" s="32">
        <v>0.37105300000000002</v>
      </c>
      <c r="D1025" s="32">
        <v>0.36473699999999998</v>
      </c>
      <c r="E1025" s="32">
        <v>0.26421099999999997</v>
      </c>
      <c r="F1025" s="32" t="s">
        <v>683</v>
      </c>
      <c r="G1025" s="32">
        <v>2</v>
      </c>
      <c r="H1025" s="32" t="s">
        <v>576</v>
      </c>
      <c r="I1025" s="32">
        <v>-177182.29325883501</v>
      </c>
      <c r="J1025" s="33"/>
    </row>
    <row r="1026" spans="1:10" x14ac:dyDescent="0.2">
      <c r="A1026" s="28" t="s">
        <v>681</v>
      </c>
      <c r="B1026" s="29">
        <v>1800</v>
      </c>
      <c r="C1026" s="29">
        <v>0.37105300000000002</v>
      </c>
      <c r="D1026" s="29">
        <v>0.32842100000000002</v>
      </c>
      <c r="E1026" s="29">
        <v>0.30052600000000002</v>
      </c>
      <c r="F1026" s="29" t="s">
        <v>683</v>
      </c>
      <c r="G1026" s="29">
        <v>2</v>
      </c>
      <c r="H1026" s="29" t="s">
        <v>576</v>
      </c>
      <c r="I1026" s="29">
        <v>-186157.07207325971</v>
      </c>
      <c r="J1026" s="30"/>
    </row>
    <row r="1027" spans="1:10" x14ac:dyDescent="0.2">
      <c r="A1027" s="31" t="s">
        <v>681</v>
      </c>
      <c r="B1027" s="32">
        <v>1800</v>
      </c>
      <c r="C1027" s="32">
        <v>0.37105300000000002</v>
      </c>
      <c r="D1027" s="32">
        <v>0.292105</v>
      </c>
      <c r="E1027" s="32">
        <v>0.33684199999999997</v>
      </c>
      <c r="F1027" s="32" t="s">
        <v>682</v>
      </c>
      <c r="G1027" s="32">
        <v>2</v>
      </c>
      <c r="H1027" s="32" t="s">
        <v>576</v>
      </c>
      <c r="I1027" s="32">
        <v>-194078.6192247369</v>
      </c>
      <c r="J1027" s="33"/>
    </row>
    <row r="1028" spans="1:10" x14ac:dyDescent="0.2">
      <c r="A1028" s="28" t="s">
        <v>681</v>
      </c>
      <c r="B1028" s="29">
        <v>1800</v>
      </c>
      <c r="C1028" s="29">
        <v>0.37105300000000002</v>
      </c>
      <c r="D1028" s="29">
        <v>0.25578899999999999</v>
      </c>
      <c r="E1028" s="29">
        <v>0.37315799999999999</v>
      </c>
      <c r="F1028" s="29" t="s">
        <v>682</v>
      </c>
      <c r="G1028" s="29">
        <v>2</v>
      </c>
      <c r="H1028" s="29" t="s">
        <v>576</v>
      </c>
      <c r="I1028" s="29">
        <v>-198518.25070961149</v>
      </c>
      <c r="J1028" s="30"/>
    </row>
    <row r="1029" spans="1:10" x14ac:dyDescent="0.2">
      <c r="A1029" s="31" t="s">
        <v>681</v>
      </c>
      <c r="B1029" s="32">
        <v>1800</v>
      </c>
      <c r="C1029" s="32">
        <v>0.37105300000000002</v>
      </c>
      <c r="D1029" s="32">
        <v>0.219474</v>
      </c>
      <c r="E1029" s="32">
        <v>0.409474</v>
      </c>
      <c r="F1029" s="32" t="s">
        <v>682</v>
      </c>
      <c r="G1029" s="32">
        <v>2</v>
      </c>
      <c r="H1029" s="32" t="s">
        <v>576</v>
      </c>
      <c r="I1029" s="32">
        <v>-200725.0079337199</v>
      </c>
      <c r="J1029" s="33"/>
    </row>
    <row r="1030" spans="1:10" x14ac:dyDescent="0.2">
      <c r="A1030" s="28" t="s">
        <v>681</v>
      </c>
      <c r="B1030" s="29">
        <v>1800</v>
      </c>
      <c r="C1030" s="29">
        <v>0.37105300000000002</v>
      </c>
      <c r="D1030" s="29">
        <v>0.18315799999999999</v>
      </c>
      <c r="E1030" s="29">
        <v>0.44578899999999999</v>
      </c>
      <c r="F1030" s="29" t="s">
        <v>586</v>
      </c>
      <c r="G1030" s="29">
        <v>1</v>
      </c>
      <c r="H1030" s="29" t="s">
        <v>586</v>
      </c>
      <c r="I1030" s="29">
        <v>-201442.27905065761</v>
      </c>
      <c r="J1030" s="30"/>
    </row>
    <row r="1031" spans="1:10" x14ac:dyDescent="0.2">
      <c r="A1031" s="31" t="s">
        <v>681</v>
      </c>
      <c r="B1031" s="32">
        <v>1800</v>
      </c>
      <c r="C1031" s="32">
        <v>0.37105300000000002</v>
      </c>
      <c r="D1031" s="32">
        <v>0.146842</v>
      </c>
      <c r="E1031" s="32">
        <v>0.48210500000000001</v>
      </c>
      <c r="F1031" s="32" t="s">
        <v>390</v>
      </c>
      <c r="G1031" s="32">
        <v>2</v>
      </c>
      <c r="H1031" s="32" t="s">
        <v>706</v>
      </c>
      <c r="I1031" s="32">
        <v>-198434.08434094</v>
      </c>
      <c r="J1031" s="33"/>
    </row>
    <row r="1032" spans="1:10" x14ac:dyDescent="0.2">
      <c r="A1032" s="28" t="s">
        <v>681</v>
      </c>
      <c r="B1032" s="29">
        <v>1800</v>
      </c>
      <c r="C1032" s="29">
        <v>0.37105300000000002</v>
      </c>
      <c r="D1032" s="29">
        <v>0.110526</v>
      </c>
      <c r="E1032" s="29">
        <v>0.51842100000000002</v>
      </c>
      <c r="F1032" s="29" t="s">
        <v>390</v>
      </c>
      <c r="G1032" s="29">
        <v>2</v>
      </c>
      <c r="H1032" s="29" t="s">
        <v>706</v>
      </c>
      <c r="I1032" s="29">
        <v>-195007.03079523679</v>
      </c>
      <c r="J1032" s="30"/>
    </row>
    <row r="1033" spans="1:10" x14ac:dyDescent="0.2">
      <c r="A1033" s="31" t="s">
        <v>681</v>
      </c>
      <c r="B1033" s="32">
        <v>1800</v>
      </c>
      <c r="C1033" s="32">
        <v>0.37105300000000002</v>
      </c>
      <c r="D1033" s="32">
        <v>7.4210999999999999E-2</v>
      </c>
      <c r="E1033" s="32">
        <v>0.55473700000000004</v>
      </c>
      <c r="F1033" s="32" t="s">
        <v>390</v>
      </c>
      <c r="G1033" s="32">
        <v>2</v>
      </c>
      <c r="H1033" s="32" t="s">
        <v>706</v>
      </c>
      <c r="I1033" s="32">
        <v>-191467.52030762649</v>
      </c>
      <c r="J1033" s="33"/>
    </row>
    <row r="1034" spans="1:10" x14ac:dyDescent="0.2">
      <c r="A1034" s="28" t="s">
        <v>681</v>
      </c>
      <c r="B1034" s="29">
        <v>1800</v>
      </c>
      <c r="C1034" s="29">
        <v>0.37105300000000002</v>
      </c>
      <c r="D1034" s="29">
        <v>3.7894999999999998E-2</v>
      </c>
      <c r="E1034" s="29">
        <v>0.59105300000000005</v>
      </c>
      <c r="F1034" s="29" t="s">
        <v>390</v>
      </c>
      <c r="G1034" s="29">
        <v>2</v>
      </c>
      <c r="H1034" s="29" t="s">
        <v>706</v>
      </c>
      <c r="I1034" s="29">
        <v>-187735.6595321479</v>
      </c>
      <c r="J1034" s="30"/>
    </row>
    <row r="1035" spans="1:10" x14ac:dyDescent="0.2">
      <c r="A1035" s="31" t="s">
        <v>681</v>
      </c>
      <c r="B1035" s="32">
        <v>1800</v>
      </c>
      <c r="C1035" s="32">
        <v>0.39684199999999997</v>
      </c>
      <c r="D1035" s="32">
        <v>0.59315799999999996</v>
      </c>
      <c r="E1035" s="32">
        <v>0.01</v>
      </c>
      <c r="F1035" s="32" t="s">
        <v>682</v>
      </c>
      <c r="G1035" s="32">
        <v>2</v>
      </c>
      <c r="H1035" s="32" t="s">
        <v>576</v>
      </c>
      <c r="I1035" s="32">
        <v>-113448.85756637649</v>
      </c>
      <c r="J1035" s="33"/>
    </row>
    <row r="1036" spans="1:10" x14ac:dyDescent="0.2">
      <c r="A1036" s="28" t="s">
        <v>681</v>
      </c>
      <c r="B1036" s="29">
        <v>1800</v>
      </c>
      <c r="C1036" s="29">
        <v>0.39684199999999997</v>
      </c>
      <c r="D1036" s="29">
        <v>0.55684199999999995</v>
      </c>
      <c r="E1036" s="29">
        <v>4.6316000000000003E-2</v>
      </c>
      <c r="F1036" s="29" t="s">
        <v>682</v>
      </c>
      <c r="G1036" s="29">
        <v>2</v>
      </c>
      <c r="H1036" s="29" t="s">
        <v>576</v>
      </c>
      <c r="I1036" s="29">
        <v>-122583.3314706965</v>
      </c>
      <c r="J1036" s="30"/>
    </row>
    <row r="1037" spans="1:10" x14ac:dyDescent="0.2">
      <c r="A1037" s="31" t="s">
        <v>681</v>
      </c>
      <c r="B1037" s="32">
        <v>1800</v>
      </c>
      <c r="C1037" s="32">
        <v>0.39684199999999997</v>
      </c>
      <c r="D1037" s="32">
        <v>0.52052600000000004</v>
      </c>
      <c r="E1037" s="32">
        <v>8.2631999999999997E-2</v>
      </c>
      <c r="F1037" s="32" t="s">
        <v>682</v>
      </c>
      <c r="G1037" s="32">
        <v>2</v>
      </c>
      <c r="H1037" s="32" t="s">
        <v>576</v>
      </c>
      <c r="I1037" s="32">
        <v>-131712.88873603841</v>
      </c>
      <c r="J1037" s="33"/>
    </row>
    <row r="1038" spans="1:10" x14ac:dyDescent="0.2">
      <c r="A1038" s="28" t="s">
        <v>681</v>
      </c>
      <c r="B1038" s="29">
        <v>1800</v>
      </c>
      <c r="C1038" s="29">
        <v>0.39684199999999997</v>
      </c>
      <c r="D1038" s="29">
        <v>0.484211</v>
      </c>
      <c r="E1038" s="29">
        <v>0.118947</v>
      </c>
      <c r="F1038" s="29" t="s">
        <v>682</v>
      </c>
      <c r="G1038" s="29">
        <v>2</v>
      </c>
      <c r="H1038" s="29" t="s">
        <v>576</v>
      </c>
      <c r="I1038" s="29">
        <v>-140836.83423886329</v>
      </c>
      <c r="J1038" s="30"/>
    </row>
    <row r="1039" spans="1:10" x14ac:dyDescent="0.2">
      <c r="A1039" s="31" t="s">
        <v>681</v>
      </c>
      <c r="B1039" s="32">
        <v>1800</v>
      </c>
      <c r="C1039" s="32">
        <v>0.39684199999999997</v>
      </c>
      <c r="D1039" s="32">
        <v>0.44789499999999999</v>
      </c>
      <c r="E1039" s="32">
        <v>0.15526300000000001</v>
      </c>
      <c r="F1039" s="32" t="s">
        <v>682</v>
      </c>
      <c r="G1039" s="32">
        <v>2</v>
      </c>
      <c r="H1039" s="32" t="s">
        <v>576</v>
      </c>
      <c r="I1039" s="32">
        <v>-149954.11091268109</v>
      </c>
      <c r="J1039" s="33"/>
    </row>
    <row r="1040" spans="1:10" x14ac:dyDescent="0.2">
      <c r="A1040" s="28" t="s">
        <v>681</v>
      </c>
      <c r="B1040" s="29">
        <v>1800</v>
      </c>
      <c r="C1040" s="29">
        <v>0.39684199999999997</v>
      </c>
      <c r="D1040" s="29">
        <v>0.41157899999999997</v>
      </c>
      <c r="E1040" s="29">
        <v>0.191579</v>
      </c>
      <c r="F1040" s="29" t="s">
        <v>682</v>
      </c>
      <c r="G1040" s="29">
        <v>2</v>
      </c>
      <c r="H1040" s="29" t="s">
        <v>576</v>
      </c>
      <c r="I1040" s="29">
        <v>-159062.70779997739</v>
      </c>
      <c r="J1040" s="30"/>
    </row>
    <row r="1041" spans="1:10" x14ac:dyDescent="0.2">
      <c r="A1041" s="31" t="s">
        <v>681</v>
      </c>
      <c r="B1041" s="32">
        <v>1800</v>
      </c>
      <c r="C1041" s="32">
        <v>0.39684199999999997</v>
      </c>
      <c r="D1041" s="32">
        <v>0.37526300000000001</v>
      </c>
      <c r="E1041" s="32">
        <v>0.22789499999999999</v>
      </c>
      <c r="F1041" s="32" t="s">
        <v>682</v>
      </c>
      <c r="G1041" s="32">
        <v>2</v>
      </c>
      <c r="H1041" s="32" t="s">
        <v>576</v>
      </c>
      <c r="I1041" s="32">
        <v>-168156.87746891539</v>
      </c>
      <c r="J1041" s="33"/>
    </row>
    <row r="1042" spans="1:10" x14ac:dyDescent="0.2">
      <c r="A1042" s="28" t="s">
        <v>681</v>
      </c>
      <c r="B1042" s="29">
        <v>1800</v>
      </c>
      <c r="C1042" s="29">
        <v>0.39684199999999997</v>
      </c>
      <c r="D1042" s="29">
        <v>0.338947</v>
      </c>
      <c r="E1042" s="29">
        <v>0.26421099999999997</v>
      </c>
      <c r="F1042" s="29" t="s">
        <v>682</v>
      </c>
      <c r="G1042" s="29">
        <v>2</v>
      </c>
      <c r="H1042" s="29" t="s">
        <v>576</v>
      </c>
      <c r="I1042" s="29">
        <v>-177210.06790357249</v>
      </c>
      <c r="J1042" s="30"/>
    </row>
    <row r="1043" spans="1:10" x14ac:dyDescent="0.2">
      <c r="A1043" s="31" t="s">
        <v>681</v>
      </c>
      <c r="B1043" s="32">
        <v>1800</v>
      </c>
      <c r="C1043" s="32">
        <v>0.39684199999999997</v>
      </c>
      <c r="D1043" s="32">
        <v>0.30263200000000001</v>
      </c>
      <c r="E1043" s="32">
        <v>0.30052600000000002</v>
      </c>
      <c r="F1043" s="32" t="s">
        <v>683</v>
      </c>
      <c r="G1043" s="32">
        <v>2</v>
      </c>
      <c r="H1043" s="32" t="s">
        <v>576</v>
      </c>
      <c r="I1043" s="32">
        <v>-186016.85760553501</v>
      </c>
      <c r="J1043" s="33"/>
    </row>
    <row r="1044" spans="1:10" x14ac:dyDescent="0.2">
      <c r="A1044" s="28" t="s">
        <v>681</v>
      </c>
      <c r="B1044" s="29">
        <v>1800</v>
      </c>
      <c r="C1044" s="29">
        <v>0.39684199999999997</v>
      </c>
      <c r="D1044" s="29">
        <v>0.266316</v>
      </c>
      <c r="E1044" s="29">
        <v>0.33684199999999997</v>
      </c>
      <c r="F1044" s="29" t="s">
        <v>682</v>
      </c>
      <c r="G1044" s="29">
        <v>2</v>
      </c>
      <c r="H1044" s="29" t="s">
        <v>576</v>
      </c>
      <c r="I1044" s="29">
        <v>-192727.9788161059</v>
      </c>
      <c r="J1044" s="30"/>
    </row>
    <row r="1045" spans="1:10" x14ac:dyDescent="0.2">
      <c r="A1045" s="31" t="s">
        <v>681</v>
      </c>
      <c r="B1045" s="32">
        <v>1800</v>
      </c>
      <c r="C1045" s="32">
        <v>0.39684199999999997</v>
      </c>
      <c r="D1045" s="32">
        <v>0.23</v>
      </c>
      <c r="E1045" s="32">
        <v>0.37315799999999999</v>
      </c>
      <c r="F1045" s="32" t="s">
        <v>682</v>
      </c>
      <c r="G1045" s="32">
        <v>2</v>
      </c>
      <c r="H1045" s="32" t="s">
        <v>576</v>
      </c>
      <c r="I1045" s="32">
        <v>-196016.9540668666</v>
      </c>
      <c r="J1045" s="33"/>
    </row>
    <row r="1046" spans="1:10" x14ac:dyDescent="0.2">
      <c r="A1046" s="28" t="s">
        <v>681</v>
      </c>
      <c r="B1046" s="29">
        <v>1800</v>
      </c>
      <c r="C1046" s="29">
        <v>0.39684199999999997</v>
      </c>
      <c r="D1046" s="29">
        <v>0.193684</v>
      </c>
      <c r="E1046" s="29">
        <v>0.409474</v>
      </c>
      <c r="F1046" s="29" t="s">
        <v>682</v>
      </c>
      <c r="G1046" s="29">
        <v>2</v>
      </c>
      <c r="H1046" s="29" t="s">
        <v>576</v>
      </c>
      <c r="I1046" s="29">
        <v>-197694.3943930149</v>
      </c>
      <c r="J1046" s="30"/>
    </row>
    <row r="1047" spans="1:10" x14ac:dyDescent="0.2">
      <c r="A1047" s="31" t="s">
        <v>681</v>
      </c>
      <c r="B1047" s="32">
        <v>1800</v>
      </c>
      <c r="C1047" s="32">
        <v>0.39684199999999997</v>
      </c>
      <c r="D1047" s="32">
        <v>0.15736800000000001</v>
      </c>
      <c r="E1047" s="32">
        <v>0.44578899999999999</v>
      </c>
      <c r="F1047" s="32" t="s">
        <v>586</v>
      </c>
      <c r="G1047" s="32">
        <v>1</v>
      </c>
      <c r="H1047" s="32" t="s">
        <v>586</v>
      </c>
      <c r="I1047" s="32">
        <v>-197451.65836456569</v>
      </c>
      <c r="J1047" s="33"/>
    </row>
    <row r="1048" spans="1:10" x14ac:dyDescent="0.2">
      <c r="A1048" s="28" t="s">
        <v>681</v>
      </c>
      <c r="B1048" s="29">
        <v>1800</v>
      </c>
      <c r="C1048" s="29">
        <v>0.39684199999999997</v>
      </c>
      <c r="D1048" s="29">
        <v>0.12105299999999999</v>
      </c>
      <c r="E1048" s="29">
        <v>0.48210500000000001</v>
      </c>
      <c r="F1048" s="29" t="s">
        <v>390</v>
      </c>
      <c r="G1048" s="29">
        <v>2</v>
      </c>
      <c r="H1048" s="29" t="s">
        <v>706</v>
      </c>
      <c r="I1048" s="29">
        <v>-194070.9521681465</v>
      </c>
      <c r="J1048" s="30"/>
    </row>
    <row r="1049" spans="1:10" x14ac:dyDescent="0.2">
      <c r="A1049" s="31" t="s">
        <v>681</v>
      </c>
      <c r="B1049" s="32">
        <v>1800</v>
      </c>
      <c r="C1049" s="32">
        <v>0.39684199999999997</v>
      </c>
      <c r="D1049" s="32">
        <v>8.4737000000000007E-2</v>
      </c>
      <c r="E1049" s="32">
        <v>0.51842100000000002</v>
      </c>
      <c r="F1049" s="32" t="s">
        <v>390</v>
      </c>
      <c r="G1049" s="32">
        <v>2</v>
      </c>
      <c r="H1049" s="32" t="s">
        <v>706</v>
      </c>
      <c r="I1049" s="32">
        <v>-190546.23723859779</v>
      </c>
      <c r="J1049" s="33"/>
    </row>
    <row r="1050" spans="1:10" x14ac:dyDescent="0.2">
      <c r="A1050" s="28" t="s">
        <v>681</v>
      </c>
      <c r="B1050" s="29">
        <v>1800</v>
      </c>
      <c r="C1050" s="29">
        <v>0.39684199999999997</v>
      </c>
      <c r="D1050" s="29">
        <v>4.8420999999999999E-2</v>
      </c>
      <c r="E1050" s="29">
        <v>0.55473700000000004</v>
      </c>
      <c r="F1050" s="29" t="s">
        <v>390</v>
      </c>
      <c r="G1050" s="29">
        <v>2</v>
      </c>
      <c r="H1050" s="29" t="s">
        <v>706</v>
      </c>
      <c r="I1050" s="29">
        <v>-186858.0219688972</v>
      </c>
      <c r="J1050" s="30"/>
    </row>
    <row r="1051" spans="1:10" x14ac:dyDescent="0.2">
      <c r="A1051" s="31" t="s">
        <v>681</v>
      </c>
      <c r="B1051" s="32">
        <v>1800</v>
      </c>
      <c r="C1051" s="32">
        <v>0.39684199999999997</v>
      </c>
      <c r="D1051" s="32">
        <v>1.2104999999999999E-2</v>
      </c>
      <c r="E1051" s="32">
        <v>0.59105300000000005</v>
      </c>
      <c r="F1051" s="32" t="s">
        <v>390</v>
      </c>
      <c r="G1051" s="32">
        <v>2</v>
      </c>
      <c r="H1051" s="32" t="s">
        <v>706</v>
      </c>
      <c r="I1051" s="32">
        <v>-182812.51196647709</v>
      </c>
      <c r="J1051" s="33"/>
    </row>
    <row r="1052" spans="1:10" x14ac:dyDescent="0.2">
      <c r="A1052" s="28" t="s">
        <v>681</v>
      </c>
      <c r="B1052" s="29">
        <v>1800</v>
      </c>
      <c r="C1052" s="29">
        <v>0.42263200000000001</v>
      </c>
      <c r="D1052" s="29">
        <v>0.56736799999999998</v>
      </c>
      <c r="E1052" s="29">
        <v>0.01</v>
      </c>
      <c r="F1052" s="29" t="s">
        <v>682</v>
      </c>
      <c r="G1052" s="29">
        <v>2</v>
      </c>
      <c r="H1052" s="29" t="s">
        <v>576</v>
      </c>
      <c r="I1052" s="29">
        <v>-113533.8405270947</v>
      </c>
      <c r="J1052" s="30"/>
    </row>
    <row r="1053" spans="1:10" x14ac:dyDescent="0.2">
      <c r="A1053" s="31" t="s">
        <v>681</v>
      </c>
      <c r="B1053" s="32">
        <v>1800</v>
      </c>
      <c r="C1053" s="32">
        <v>0.42263200000000001</v>
      </c>
      <c r="D1053" s="32">
        <v>0.531053</v>
      </c>
      <c r="E1053" s="32">
        <v>4.6316000000000003E-2</v>
      </c>
      <c r="F1053" s="32" t="s">
        <v>682</v>
      </c>
      <c r="G1053" s="32">
        <v>2</v>
      </c>
      <c r="H1053" s="32" t="s">
        <v>576</v>
      </c>
      <c r="I1053" s="32">
        <v>-122664.2941231014</v>
      </c>
      <c r="J1053" s="33"/>
    </row>
    <row r="1054" spans="1:10" x14ac:dyDescent="0.2">
      <c r="A1054" s="28" t="s">
        <v>681</v>
      </c>
      <c r="B1054" s="29">
        <v>1800</v>
      </c>
      <c r="C1054" s="29">
        <v>0.42263200000000001</v>
      </c>
      <c r="D1054" s="29">
        <v>0.49473699999999998</v>
      </c>
      <c r="E1054" s="29">
        <v>8.2631999999999997E-2</v>
      </c>
      <c r="F1054" s="29" t="s">
        <v>682</v>
      </c>
      <c r="G1054" s="29">
        <v>2</v>
      </c>
      <c r="H1054" s="29" t="s">
        <v>576</v>
      </c>
      <c r="I1054" s="29">
        <v>-131789.64615533079</v>
      </c>
      <c r="J1054" s="30"/>
    </row>
    <row r="1055" spans="1:10" x14ac:dyDescent="0.2">
      <c r="A1055" s="31" t="s">
        <v>681</v>
      </c>
      <c r="B1055" s="32">
        <v>1800</v>
      </c>
      <c r="C1055" s="32">
        <v>0.42263200000000001</v>
      </c>
      <c r="D1055" s="32">
        <v>0.45842100000000002</v>
      </c>
      <c r="E1055" s="32">
        <v>0.118947</v>
      </c>
      <c r="F1055" s="32" t="s">
        <v>682</v>
      </c>
      <c r="G1055" s="32">
        <v>2</v>
      </c>
      <c r="H1055" s="32" t="s">
        <v>576</v>
      </c>
      <c r="I1055" s="32">
        <v>-140909.0726243759</v>
      </c>
      <c r="J1055" s="33"/>
    </row>
    <row r="1056" spans="1:10" x14ac:dyDescent="0.2">
      <c r="A1056" s="28" t="s">
        <v>681</v>
      </c>
      <c r="B1056" s="29">
        <v>1800</v>
      </c>
      <c r="C1056" s="29">
        <v>0.42263200000000001</v>
      </c>
      <c r="D1056" s="29">
        <v>0.42210500000000001</v>
      </c>
      <c r="E1056" s="29">
        <v>0.15526300000000001</v>
      </c>
      <c r="F1056" s="29" t="s">
        <v>682</v>
      </c>
      <c r="G1056" s="29">
        <v>2</v>
      </c>
      <c r="H1056" s="29" t="s">
        <v>576</v>
      </c>
      <c r="I1056" s="29">
        <v>-150021.1847462898</v>
      </c>
      <c r="J1056" s="30"/>
    </row>
    <row r="1057" spans="1:10" x14ac:dyDescent="0.2">
      <c r="A1057" s="31" t="s">
        <v>681</v>
      </c>
      <c r="B1057" s="32">
        <v>1800</v>
      </c>
      <c r="C1057" s="32">
        <v>0.42263200000000001</v>
      </c>
      <c r="D1057" s="32">
        <v>0.38578899999999999</v>
      </c>
      <c r="E1057" s="32">
        <v>0.191579</v>
      </c>
      <c r="F1057" s="32" t="s">
        <v>682</v>
      </c>
      <c r="G1057" s="32">
        <v>2</v>
      </c>
      <c r="H1057" s="32" t="s">
        <v>576</v>
      </c>
      <c r="I1057" s="32">
        <v>-159122.80146671919</v>
      </c>
      <c r="J1057" s="33"/>
    </row>
    <row r="1058" spans="1:10" x14ac:dyDescent="0.2">
      <c r="A1058" s="28" t="s">
        <v>681</v>
      </c>
      <c r="B1058" s="29">
        <v>1800</v>
      </c>
      <c r="C1058" s="29">
        <v>0.42263200000000001</v>
      </c>
      <c r="D1058" s="29">
        <v>0.34947400000000001</v>
      </c>
      <c r="E1058" s="29">
        <v>0.22789499999999999</v>
      </c>
      <c r="F1058" s="29" t="s">
        <v>682</v>
      </c>
      <c r="G1058" s="29">
        <v>2</v>
      </c>
      <c r="H1058" s="29" t="s">
        <v>576</v>
      </c>
      <c r="I1058" s="29">
        <v>-168202.90817118919</v>
      </c>
      <c r="J1058" s="30"/>
    </row>
    <row r="1059" spans="1:10" x14ac:dyDescent="0.2">
      <c r="A1059" s="31" t="s">
        <v>681</v>
      </c>
      <c r="B1059" s="32">
        <v>1800</v>
      </c>
      <c r="C1059" s="32">
        <v>0.42263200000000001</v>
      </c>
      <c r="D1059" s="32">
        <v>0.31315799999999999</v>
      </c>
      <c r="E1059" s="32">
        <v>0.26421099999999997</v>
      </c>
      <c r="F1059" s="32" t="s">
        <v>682</v>
      </c>
      <c r="G1059" s="32">
        <v>2</v>
      </c>
      <c r="H1059" s="32" t="s">
        <v>576</v>
      </c>
      <c r="I1059" s="32">
        <v>-177203.66426268179</v>
      </c>
      <c r="J1059" s="33"/>
    </row>
    <row r="1060" spans="1:10" x14ac:dyDescent="0.2">
      <c r="A1060" s="28" t="s">
        <v>681</v>
      </c>
      <c r="B1060" s="29">
        <v>1800</v>
      </c>
      <c r="C1060" s="29">
        <v>0.42263200000000001</v>
      </c>
      <c r="D1060" s="29">
        <v>0.27684199999999998</v>
      </c>
      <c r="E1060" s="29">
        <v>0.30052600000000002</v>
      </c>
      <c r="F1060" s="29" t="s">
        <v>683</v>
      </c>
      <c r="G1060" s="29">
        <v>2</v>
      </c>
      <c r="H1060" s="29" t="s">
        <v>576</v>
      </c>
      <c r="I1060" s="29">
        <v>-185600.89246766621</v>
      </c>
      <c r="J1060" s="30"/>
    </row>
    <row r="1061" spans="1:10" x14ac:dyDescent="0.2">
      <c r="A1061" s="31" t="s">
        <v>681</v>
      </c>
      <c r="B1061" s="32">
        <v>1800</v>
      </c>
      <c r="C1061" s="32">
        <v>0.42263200000000001</v>
      </c>
      <c r="D1061" s="32">
        <v>0.24052599999999999</v>
      </c>
      <c r="E1061" s="32">
        <v>0.33684199999999997</v>
      </c>
      <c r="F1061" s="32" t="s">
        <v>682</v>
      </c>
      <c r="G1061" s="32">
        <v>2</v>
      </c>
      <c r="H1061" s="32" t="s">
        <v>576</v>
      </c>
      <c r="I1061" s="32">
        <v>-190805.6642749428</v>
      </c>
      <c r="J1061" s="33"/>
    </row>
    <row r="1062" spans="1:10" x14ac:dyDescent="0.2">
      <c r="A1062" s="28" t="s">
        <v>681</v>
      </c>
      <c r="B1062" s="29">
        <v>1800</v>
      </c>
      <c r="C1062" s="29">
        <v>0.42263200000000001</v>
      </c>
      <c r="D1062" s="29">
        <v>0.204211</v>
      </c>
      <c r="E1062" s="29">
        <v>0.37315799999999999</v>
      </c>
      <c r="F1062" s="29" t="s">
        <v>682</v>
      </c>
      <c r="G1062" s="29">
        <v>2</v>
      </c>
      <c r="H1062" s="29" t="s">
        <v>576</v>
      </c>
      <c r="I1062" s="29">
        <v>-193243.11681377111</v>
      </c>
      <c r="J1062" s="30"/>
    </row>
    <row r="1063" spans="1:10" x14ac:dyDescent="0.2">
      <c r="A1063" s="31" t="s">
        <v>681</v>
      </c>
      <c r="B1063" s="32">
        <v>1800</v>
      </c>
      <c r="C1063" s="32">
        <v>0.42263200000000001</v>
      </c>
      <c r="D1063" s="32">
        <v>0.16789499999999999</v>
      </c>
      <c r="E1063" s="32">
        <v>0.409474</v>
      </c>
      <c r="F1063" s="32" t="s">
        <v>682</v>
      </c>
      <c r="G1063" s="32">
        <v>2</v>
      </c>
      <c r="H1063" s="32" t="s">
        <v>576</v>
      </c>
      <c r="I1063" s="32">
        <v>-194498.5907081055</v>
      </c>
      <c r="J1063" s="33"/>
    </row>
    <row r="1064" spans="1:10" x14ac:dyDescent="0.2">
      <c r="A1064" s="28" t="s">
        <v>681</v>
      </c>
      <c r="B1064" s="29">
        <v>1800</v>
      </c>
      <c r="C1064" s="29">
        <v>0.42263200000000001</v>
      </c>
      <c r="D1064" s="29">
        <v>0.131579</v>
      </c>
      <c r="E1064" s="29">
        <v>0.44578899999999999</v>
      </c>
      <c r="F1064" s="29" t="s">
        <v>390</v>
      </c>
      <c r="G1064" s="29">
        <v>2</v>
      </c>
      <c r="H1064" s="29" t="s">
        <v>706</v>
      </c>
      <c r="I1064" s="29">
        <v>-193134.3384571099</v>
      </c>
      <c r="J1064" s="30"/>
    </row>
    <row r="1065" spans="1:10" x14ac:dyDescent="0.2">
      <c r="A1065" s="31" t="s">
        <v>681</v>
      </c>
      <c r="B1065" s="32">
        <v>1800</v>
      </c>
      <c r="C1065" s="32">
        <v>0.42263200000000001</v>
      </c>
      <c r="D1065" s="32">
        <v>9.5263E-2</v>
      </c>
      <c r="E1065" s="32">
        <v>0.48210500000000001</v>
      </c>
      <c r="F1065" s="32" t="s">
        <v>390</v>
      </c>
      <c r="G1065" s="32">
        <v>2</v>
      </c>
      <c r="H1065" s="32" t="s">
        <v>706</v>
      </c>
      <c r="I1065" s="32">
        <v>-189621.93946095521</v>
      </c>
      <c r="J1065" s="33"/>
    </row>
    <row r="1066" spans="1:10" x14ac:dyDescent="0.2">
      <c r="A1066" s="28" t="s">
        <v>681</v>
      </c>
      <c r="B1066" s="29">
        <v>1800</v>
      </c>
      <c r="C1066" s="29">
        <v>0.42263200000000001</v>
      </c>
      <c r="D1066" s="29">
        <v>5.8946999999999999E-2</v>
      </c>
      <c r="E1066" s="29">
        <v>0.51842100000000002</v>
      </c>
      <c r="F1066" s="29" t="s">
        <v>390</v>
      </c>
      <c r="G1066" s="29">
        <v>2</v>
      </c>
      <c r="H1066" s="29" t="s">
        <v>706</v>
      </c>
      <c r="I1066" s="29">
        <v>-185967.4115357261</v>
      </c>
      <c r="J1066" s="30"/>
    </row>
    <row r="1067" spans="1:10" x14ac:dyDescent="0.2">
      <c r="A1067" s="31" t="s">
        <v>681</v>
      </c>
      <c r="B1067" s="32">
        <v>1800</v>
      </c>
      <c r="C1067" s="32">
        <v>0.42263200000000001</v>
      </c>
      <c r="D1067" s="32">
        <v>2.2631999999999999E-2</v>
      </c>
      <c r="E1067" s="32">
        <v>0.55473700000000004</v>
      </c>
      <c r="F1067" s="32" t="s">
        <v>390</v>
      </c>
      <c r="G1067" s="32">
        <v>2</v>
      </c>
      <c r="H1067" s="32" t="s">
        <v>706</v>
      </c>
      <c r="I1067" s="32">
        <v>-182041.81659787521</v>
      </c>
      <c r="J1067" s="33"/>
    </row>
    <row r="1068" spans="1:10" x14ac:dyDescent="0.2">
      <c r="A1068" s="28" t="s">
        <v>681</v>
      </c>
      <c r="B1068" s="29">
        <v>1800</v>
      </c>
      <c r="C1068" s="29">
        <v>0.44842100000000001</v>
      </c>
      <c r="D1068" s="29">
        <v>0.54157900000000003</v>
      </c>
      <c r="E1068" s="29">
        <v>0.01</v>
      </c>
      <c r="F1068" s="29" t="s">
        <v>682</v>
      </c>
      <c r="G1068" s="29">
        <v>2</v>
      </c>
      <c r="H1068" s="29" t="s">
        <v>576</v>
      </c>
      <c r="I1068" s="29">
        <v>-113615.4859316021</v>
      </c>
      <c r="J1068" s="30"/>
    </row>
    <row r="1069" spans="1:10" x14ac:dyDescent="0.2">
      <c r="A1069" s="31" t="s">
        <v>681</v>
      </c>
      <c r="B1069" s="32">
        <v>1800</v>
      </c>
      <c r="C1069" s="32">
        <v>0.44842100000000001</v>
      </c>
      <c r="D1069" s="32">
        <v>0.50526300000000002</v>
      </c>
      <c r="E1069" s="32">
        <v>4.6316000000000003E-2</v>
      </c>
      <c r="F1069" s="32" t="s">
        <v>682</v>
      </c>
      <c r="G1069" s="32">
        <v>2</v>
      </c>
      <c r="H1069" s="32" t="s">
        <v>576</v>
      </c>
      <c r="I1069" s="32">
        <v>-122742.0338443474</v>
      </c>
      <c r="J1069" s="33"/>
    </row>
    <row r="1070" spans="1:10" x14ac:dyDescent="0.2">
      <c r="A1070" s="28" t="s">
        <v>681</v>
      </c>
      <c r="B1070" s="29">
        <v>1800</v>
      </c>
      <c r="C1070" s="29">
        <v>0.44842100000000001</v>
      </c>
      <c r="D1070" s="29">
        <v>0.468947</v>
      </c>
      <c r="E1070" s="29">
        <v>8.2631999999999997E-2</v>
      </c>
      <c r="F1070" s="29" t="s">
        <v>682</v>
      </c>
      <c r="G1070" s="29">
        <v>2</v>
      </c>
      <c r="H1070" s="29" t="s">
        <v>576</v>
      </c>
      <c r="I1070" s="29">
        <v>-131863.2393206596</v>
      </c>
      <c r="J1070" s="30"/>
    </row>
    <row r="1071" spans="1:10" x14ac:dyDescent="0.2">
      <c r="A1071" s="31" t="s">
        <v>681</v>
      </c>
      <c r="B1071" s="32">
        <v>1800</v>
      </c>
      <c r="C1071" s="32">
        <v>0.44842100000000001</v>
      </c>
      <c r="D1071" s="32">
        <v>0.43263200000000002</v>
      </c>
      <c r="E1071" s="32">
        <v>0.118947</v>
      </c>
      <c r="F1071" s="32" t="s">
        <v>682</v>
      </c>
      <c r="G1071" s="32">
        <v>2</v>
      </c>
      <c r="H1071" s="32" t="s">
        <v>576</v>
      </c>
      <c r="I1071" s="32">
        <v>-140978.07508778639</v>
      </c>
      <c r="J1071" s="33"/>
    </row>
    <row r="1072" spans="1:10" x14ac:dyDescent="0.2">
      <c r="A1072" s="28" t="s">
        <v>681</v>
      </c>
      <c r="B1072" s="29">
        <v>1800</v>
      </c>
      <c r="C1072" s="29">
        <v>0.44842100000000001</v>
      </c>
      <c r="D1072" s="29">
        <v>0.396316</v>
      </c>
      <c r="E1072" s="29">
        <v>0.15526300000000001</v>
      </c>
      <c r="F1072" s="29" t="s">
        <v>682</v>
      </c>
      <c r="G1072" s="29">
        <v>2</v>
      </c>
      <c r="H1072" s="29" t="s">
        <v>576</v>
      </c>
      <c r="I1072" s="29">
        <v>-150084.54342575691</v>
      </c>
      <c r="J1072" s="30"/>
    </row>
    <row r="1073" spans="1:10" x14ac:dyDescent="0.2">
      <c r="A1073" s="31" t="s">
        <v>681</v>
      </c>
      <c r="B1073" s="32">
        <v>1800</v>
      </c>
      <c r="C1073" s="32">
        <v>0.44842100000000001</v>
      </c>
      <c r="D1073" s="32">
        <v>0.36</v>
      </c>
      <c r="E1073" s="32">
        <v>0.191579</v>
      </c>
      <c r="F1073" s="32" t="s">
        <v>682</v>
      </c>
      <c r="G1073" s="32">
        <v>2</v>
      </c>
      <c r="H1073" s="32" t="s">
        <v>576</v>
      </c>
      <c r="I1073" s="32">
        <v>-159177.16440972869</v>
      </c>
      <c r="J1073" s="33"/>
    </row>
    <row r="1074" spans="1:10" x14ac:dyDescent="0.2">
      <c r="A1074" s="28" t="s">
        <v>681</v>
      </c>
      <c r="B1074" s="29">
        <v>1800</v>
      </c>
      <c r="C1074" s="29">
        <v>0.44842100000000001</v>
      </c>
      <c r="D1074" s="29">
        <v>0.32368400000000003</v>
      </c>
      <c r="E1074" s="29">
        <v>0.22789499999999999</v>
      </c>
      <c r="F1074" s="29" t="s">
        <v>683</v>
      </c>
      <c r="G1074" s="29">
        <v>2</v>
      </c>
      <c r="H1074" s="29" t="s">
        <v>576</v>
      </c>
      <c r="I1074" s="29">
        <v>-168234.22019320531</v>
      </c>
      <c r="J1074" s="30"/>
    </row>
    <row r="1075" spans="1:10" x14ac:dyDescent="0.2">
      <c r="A1075" s="31" t="s">
        <v>681</v>
      </c>
      <c r="B1075" s="32">
        <v>1800</v>
      </c>
      <c r="C1075" s="32">
        <v>0.44842100000000001</v>
      </c>
      <c r="D1075" s="32">
        <v>0.28736800000000001</v>
      </c>
      <c r="E1075" s="32">
        <v>0.26421099999999997</v>
      </c>
      <c r="F1075" s="32" t="s">
        <v>683</v>
      </c>
      <c r="G1075" s="32">
        <v>2</v>
      </c>
      <c r="H1075" s="32" t="s">
        <v>576</v>
      </c>
      <c r="I1075" s="32">
        <v>-177128.01659386791</v>
      </c>
      <c r="J1075" s="33"/>
    </row>
    <row r="1076" spans="1:10" x14ac:dyDescent="0.2">
      <c r="A1076" s="28" t="s">
        <v>681</v>
      </c>
      <c r="B1076" s="29">
        <v>1800</v>
      </c>
      <c r="C1076" s="29">
        <v>0.44842100000000001</v>
      </c>
      <c r="D1076" s="29">
        <v>0.25105300000000003</v>
      </c>
      <c r="E1076" s="29">
        <v>0.30052600000000002</v>
      </c>
      <c r="F1076" s="29" t="s">
        <v>682</v>
      </c>
      <c r="G1076" s="29">
        <v>2</v>
      </c>
      <c r="H1076" s="29" t="s">
        <v>576</v>
      </c>
      <c r="I1076" s="29">
        <v>-184634.31156490679</v>
      </c>
      <c r="J1076" s="30"/>
    </row>
    <row r="1077" spans="1:10" x14ac:dyDescent="0.2">
      <c r="A1077" s="31" t="s">
        <v>681</v>
      </c>
      <c r="B1077" s="32">
        <v>1800</v>
      </c>
      <c r="C1077" s="32">
        <v>0.44842100000000001</v>
      </c>
      <c r="D1077" s="32">
        <v>0.21473700000000001</v>
      </c>
      <c r="E1077" s="32">
        <v>0.33684199999999997</v>
      </c>
      <c r="F1077" s="32" t="s">
        <v>682</v>
      </c>
      <c r="G1077" s="32">
        <v>2</v>
      </c>
      <c r="H1077" s="32" t="s">
        <v>576</v>
      </c>
      <c r="I1077" s="32">
        <v>-188438.46274701439</v>
      </c>
      <c r="J1077" s="33"/>
    </row>
    <row r="1078" spans="1:10" x14ac:dyDescent="0.2">
      <c r="A1078" s="28" t="s">
        <v>681</v>
      </c>
      <c r="B1078" s="29">
        <v>1800</v>
      </c>
      <c r="C1078" s="29">
        <v>0.44842100000000001</v>
      </c>
      <c r="D1078" s="29">
        <v>0.178421</v>
      </c>
      <c r="E1078" s="29">
        <v>0.37315799999999999</v>
      </c>
      <c r="F1078" s="29" t="s">
        <v>683</v>
      </c>
      <c r="G1078" s="29">
        <v>2</v>
      </c>
      <c r="H1078" s="29" t="s">
        <v>576</v>
      </c>
      <c r="I1078" s="29">
        <v>-190253.49283812931</v>
      </c>
      <c r="J1078" s="30"/>
    </row>
    <row r="1079" spans="1:10" x14ac:dyDescent="0.2">
      <c r="A1079" s="31" t="s">
        <v>681</v>
      </c>
      <c r="B1079" s="32">
        <v>1800</v>
      </c>
      <c r="C1079" s="32">
        <v>0.44842100000000001</v>
      </c>
      <c r="D1079" s="32">
        <v>0.14210500000000001</v>
      </c>
      <c r="E1079" s="32">
        <v>0.409474</v>
      </c>
      <c r="F1079" s="32" t="s">
        <v>586</v>
      </c>
      <c r="G1079" s="32">
        <v>1</v>
      </c>
      <c r="H1079" s="32" t="s">
        <v>586</v>
      </c>
      <c r="I1079" s="32">
        <v>-191137.37416878849</v>
      </c>
      <c r="J1079" s="33"/>
    </row>
    <row r="1080" spans="1:10" x14ac:dyDescent="0.2">
      <c r="A1080" s="28" t="s">
        <v>681</v>
      </c>
      <c r="B1080" s="29">
        <v>1800</v>
      </c>
      <c r="C1080" s="29">
        <v>0.44842100000000001</v>
      </c>
      <c r="D1080" s="29">
        <v>0.10578899999999999</v>
      </c>
      <c r="E1080" s="29">
        <v>0.44578899999999999</v>
      </c>
      <c r="F1080" s="29" t="s">
        <v>390</v>
      </c>
      <c r="G1080" s="29">
        <v>2</v>
      </c>
      <c r="H1080" s="29" t="s">
        <v>706</v>
      </c>
      <c r="I1080" s="29">
        <v>-188695.3130291024</v>
      </c>
      <c r="J1080" s="30"/>
    </row>
    <row r="1081" spans="1:10" x14ac:dyDescent="0.2">
      <c r="A1081" s="31" t="s">
        <v>681</v>
      </c>
      <c r="B1081" s="32">
        <v>1800</v>
      </c>
      <c r="C1081" s="32">
        <v>0.44842100000000001</v>
      </c>
      <c r="D1081" s="32">
        <v>6.9473999999999994E-2</v>
      </c>
      <c r="E1081" s="32">
        <v>0.48210500000000001</v>
      </c>
      <c r="F1081" s="32" t="s">
        <v>390</v>
      </c>
      <c r="G1081" s="32">
        <v>2</v>
      </c>
      <c r="H1081" s="32" t="s">
        <v>706</v>
      </c>
      <c r="I1081" s="32">
        <v>-185067.6828199013</v>
      </c>
      <c r="J1081" s="33"/>
    </row>
    <row r="1082" spans="1:10" x14ac:dyDescent="0.2">
      <c r="A1082" s="28" t="s">
        <v>681</v>
      </c>
      <c r="B1082" s="29">
        <v>1800</v>
      </c>
      <c r="C1082" s="29">
        <v>0.44842100000000001</v>
      </c>
      <c r="D1082" s="29">
        <v>3.3158E-2</v>
      </c>
      <c r="E1082" s="29">
        <v>0.51842100000000002</v>
      </c>
      <c r="F1082" s="29" t="s">
        <v>390</v>
      </c>
      <c r="G1082" s="29">
        <v>2</v>
      </c>
      <c r="H1082" s="29" t="s">
        <v>706</v>
      </c>
      <c r="I1082" s="29">
        <v>-181221.0210678647</v>
      </c>
      <c r="J1082" s="30"/>
    </row>
    <row r="1083" spans="1:10" x14ac:dyDescent="0.2">
      <c r="A1083" s="31" t="s">
        <v>681</v>
      </c>
      <c r="B1083" s="32">
        <v>1800</v>
      </c>
      <c r="C1083" s="32">
        <v>0.47421099999999999</v>
      </c>
      <c r="D1083" s="32">
        <v>0.51578900000000005</v>
      </c>
      <c r="E1083" s="32">
        <v>0.01</v>
      </c>
      <c r="F1083" s="32" t="s">
        <v>682</v>
      </c>
      <c r="G1083" s="32">
        <v>2</v>
      </c>
      <c r="H1083" s="32" t="s">
        <v>576</v>
      </c>
      <c r="I1083" s="32">
        <v>-113694.082922898</v>
      </c>
      <c r="J1083" s="33"/>
    </row>
    <row r="1084" spans="1:10" x14ac:dyDescent="0.2">
      <c r="A1084" s="28" t="s">
        <v>681</v>
      </c>
      <c r="B1084" s="29">
        <v>1800</v>
      </c>
      <c r="C1084" s="29">
        <v>0.47421099999999999</v>
      </c>
      <c r="D1084" s="29">
        <v>0.47947400000000001</v>
      </c>
      <c r="E1084" s="29">
        <v>4.6316000000000003E-2</v>
      </c>
      <c r="F1084" s="29" t="s">
        <v>682</v>
      </c>
      <c r="G1084" s="29">
        <v>2</v>
      </c>
      <c r="H1084" s="29" t="s">
        <v>576</v>
      </c>
      <c r="I1084" s="29">
        <v>-122816.7914706192</v>
      </c>
      <c r="J1084" s="30"/>
    </row>
    <row r="1085" spans="1:10" x14ac:dyDescent="0.2">
      <c r="A1085" s="31" t="s">
        <v>681</v>
      </c>
      <c r="B1085" s="32">
        <v>1800</v>
      </c>
      <c r="C1085" s="32">
        <v>0.47421099999999999</v>
      </c>
      <c r="D1085" s="32">
        <v>0.443158</v>
      </c>
      <c r="E1085" s="32">
        <v>8.2631999999999997E-2</v>
      </c>
      <c r="F1085" s="32" t="s">
        <v>682</v>
      </c>
      <c r="G1085" s="32">
        <v>2</v>
      </c>
      <c r="H1085" s="32" t="s">
        <v>576</v>
      </c>
      <c r="I1085" s="32">
        <v>-131933.8330659522</v>
      </c>
      <c r="J1085" s="33"/>
    </row>
    <row r="1086" spans="1:10" x14ac:dyDescent="0.2">
      <c r="A1086" s="28" t="s">
        <v>681</v>
      </c>
      <c r="B1086" s="29">
        <v>1800</v>
      </c>
      <c r="C1086" s="29">
        <v>0.47421099999999999</v>
      </c>
      <c r="D1086" s="29">
        <v>0.40684199999999998</v>
      </c>
      <c r="E1086" s="29">
        <v>0.118947</v>
      </c>
      <c r="F1086" s="29" t="s">
        <v>682</v>
      </c>
      <c r="G1086" s="29">
        <v>2</v>
      </c>
      <c r="H1086" s="29" t="s">
        <v>576</v>
      </c>
      <c r="I1086" s="29">
        <v>-141043.8327420626</v>
      </c>
      <c r="J1086" s="30"/>
    </row>
    <row r="1087" spans="1:10" x14ac:dyDescent="0.2">
      <c r="A1087" s="31" t="s">
        <v>681</v>
      </c>
      <c r="B1087" s="32">
        <v>1800</v>
      </c>
      <c r="C1087" s="32">
        <v>0.47421099999999999</v>
      </c>
      <c r="D1087" s="32">
        <v>0.37052600000000002</v>
      </c>
      <c r="E1087" s="32">
        <v>0.15526300000000001</v>
      </c>
      <c r="F1087" s="32" t="s">
        <v>682</v>
      </c>
      <c r="G1087" s="32">
        <v>2</v>
      </c>
      <c r="H1087" s="32" t="s">
        <v>576</v>
      </c>
      <c r="I1087" s="32">
        <v>-150143.66083344561</v>
      </c>
      <c r="J1087" s="33"/>
    </row>
    <row r="1088" spans="1:10" x14ac:dyDescent="0.2">
      <c r="A1088" s="28" t="s">
        <v>681</v>
      </c>
      <c r="B1088" s="29">
        <v>1800</v>
      </c>
      <c r="C1088" s="29">
        <v>0.47421099999999999</v>
      </c>
      <c r="D1088" s="29">
        <v>0.33421099999999998</v>
      </c>
      <c r="E1088" s="29">
        <v>0.191579</v>
      </c>
      <c r="F1088" s="29" t="s">
        <v>682</v>
      </c>
      <c r="G1088" s="29">
        <v>2</v>
      </c>
      <c r="H1088" s="29" t="s">
        <v>576</v>
      </c>
      <c r="I1088" s="29">
        <v>-159223.42207601291</v>
      </c>
      <c r="J1088" s="30"/>
    </row>
    <row r="1089" spans="1:10" x14ac:dyDescent="0.2">
      <c r="A1089" s="31" t="s">
        <v>681</v>
      </c>
      <c r="B1089" s="32">
        <v>1800</v>
      </c>
      <c r="C1089" s="32">
        <v>0.47421099999999999</v>
      </c>
      <c r="D1089" s="32">
        <v>0.29789500000000002</v>
      </c>
      <c r="E1089" s="32">
        <v>0.22789499999999999</v>
      </c>
      <c r="F1089" s="32" t="s">
        <v>682</v>
      </c>
      <c r="G1089" s="32">
        <v>2</v>
      </c>
      <c r="H1089" s="32" t="s">
        <v>576</v>
      </c>
      <c r="I1089" s="32">
        <v>-168239.91265541379</v>
      </c>
      <c r="J1089" s="33"/>
    </row>
    <row r="1090" spans="1:10" x14ac:dyDescent="0.2">
      <c r="A1090" s="28" t="s">
        <v>681</v>
      </c>
      <c r="B1090" s="29">
        <v>1800</v>
      </c>
      <c r="C1090" s="29">
        <v>0.47421099999999999</v>
      </c>
      <c r="D1090" s="29">
        <v>0.26157900000000001</v>
      </c>
      <c r="E1090" s="29">
        <v>0.26421099999999997</v>
      </c>
      <c r="F1090" s="29" t="s">
        <v>683</v>
      </c>
      <c r="G1090" s="29">
        <v>2</v>
      </c>
      <c r="H1090" s="29" t="s">
        <v>576</v>
      </c>
      <c r="I1090" s="29">
        <v>-176900.21738077601</v>
      </c>
      <c r="J1090" s="30"/>
    </row>
    <row r="1091" spans="1:10" x14ac:dyDescent="0.2">
      <c r="A1091" s="31" t="s">
        <v>681</v>
      </c>
      <c r="B1091" s="32">
        <v>1800</v>
      </c>
      <c r="C1091" s="32">
        <v>0.47421099999999999</v>
      </c>
      <c r="D1091" s="32">
        <v>0.22526299999999999</v>
      </c>
      <c r="E1091" s="32">
        <v>0.30052600000000002</v>
      </c>
      <c r="F1091" s="32" t="s">
        <v>682</v>
      </c>
      <c r="G1091" s="32">
        <v>2</v>
      </c>
      <c r="H1091" s="32" t="s">
        <v>576</v>
      </c>
      <c r="I1091" s="32">
        <v>-183004.2579833318</v>
      </c>
      <c r="J1091" s="33"/>
    </row>
    <row r="1092" spans="1:10" x14ac:dyDescent="0.2">
      <c r="A1092" s="28" t="s">
        <v>681</v>
      </c>
      <c r="B1092" s="29">
        <v>1800</v>
      </c>
      <c r="C1092" s="29">
        <v>0.47421099999999999</v>
      </c>
      <c r="D1092" s="29">
        <v>0.188947</v>
      </c>
      <c r="E1092" s="29">
        <v>0.33684199999999997</v>
      </c>
      <c r="F1092" s="29" t="s">
        <v>682</v>
      </c>
      <c r="G1092" s="29">
        <v>2</v>
      </c>
      <c r="H1092" s="29" t="s">
        <v>576</v>
      </c>
      <c r="I1092" s="29">
        <v>-185746.05769207311</v>
      </c>
      <c r="J1092" s="30"/>
    </row>
    <row r="1093" spans="1:10" x14ac:dyDescent="0.2">
      <c r="A1093" s="31" t="s">
        <v>681</v>
      </c>
      <c r="B1093" s="32">
        <v>1800</v>
      </c>
      <c r="C1093" s="32">
        <v>0.47421099999999999</v>
      </c>
      <c r="D1093" s="32">
        <v>0.15263199999999999</v>
      </c>
      <c r="E1093" s="32">
        <v>0.37315799999999999</v>
      </c>
      <c r="F1093" s="32" t="s">
        <v>682</v>
      </c>
      <c r="G1093" s="32">
        <v>2</v>
      </c>
      <c r="H1093" s="32" t="s">
        <v>576</v>
      </c>
      <c r="I1093" s="32">
        <v>-187081.53651176981</v>
      </c>
      <c r="J1093" s="33"/>
    </row>
    <row r="1094" spans="1:10" x14ac:dyDescent="0.2">
      <c r="A1094" s="28" t="s">
        <v>681</v>
      </c>
      <c r="B1094" s="29">
        <v>1800</v>
      </c>
      <c r="C1094" s="29">
        <v>0.47421099999999999</v>
      </c>
      <c r="D1094" s="29">
        <v>0.116316</v>
      </c>
      <c r="E1094" s="29">
        <v>0.409474</v>
      </c>
      <c r="F1094" s="29" t="s">
        <v>586</v>
      </c>
      <c r="G1094" s="29">
        <v>1</v>
      </c>
      <c r="H1094" s="29" t="s">
        <v>586</v>
      </c>
      <c r="I1094" s="29">
        <v>-187384.3117943824</v>
      </c>
      <c r="J1094" s="30"/>
    </row>
    <row r="1095" spans="1:10" x14ac:dyDescent="0.2">
      <c r="A1095" s="31" t="s">
        <v>681</v>
      </c>
      <c r="B1095" s="32">
        <v>1800</v>
      </c>
      <c r="C1095" s="32">
        <v>0.47421099999999999</v>
      </c>
      <c r="D1095" s="32">
        <v>0.08</v>
      </c>
      <c r="E1095" s="32">
        <v>0.44578899999999999</v>
      </c>
      <c r="F1095" s="32" t="s">
        <v>390</v>
      </c>
      <c r="G1095" s="32">
        <v>2</v>
      </c>
      <c r="H1095" s="32" t="s">
        <v>706</v>
      </c>
      <c r="I1095" s="32">
        <v>-184161.24557466171</v>
      </c>
      <c r="J1095" s="33"/>
    </row>
    <row r="1096" spans="1:10" x14ac:dyDescent="0.2">
      <c r="A1096" s="28" t="s">
        <v>681</v>
      </c>
      <c r="B1096" s="29">
        <v>1800</v>
      </c>
      <c r="C1096" s="29">
        <v>0.47421099999999999</v>
      </c>
      <c r="D1096" s="29">
        <v>4.3684000000000001E-2</v>
      </c>
      <c r="E1096" s="29">
        <v>0.48210500000000001</v>
      </c>
      <c r="F1096" s="29" t="s">
        <v>390</v>
      </c>
      <c r="G1096" s="29">
        <v>2</v>
      </c>
      <c r="H1096" s="29" t="s">
        <v>706</v>
      </c>
      <c r="I1096" s="29">
        <v>-180371.89329219991</v>
      </c>
      <c r="J1096" s="30"/>
    </row>
    <row r="1097" spans="1:10" x14ac:dyDescent="0.2">
      <c r="A1097" s="31" t="s">
        <v>681</v>
      </c>
      <c r="B1097" s="32">
        <v>1800</v>
      </c>
      <c r="C1097" s="32">
        <v>0.5</v>
      </c>
      <c r="D1097" s="32">
        <v>0.49</v>
      </c>
      <c r="E1097" s="32">
        <v>0.01</v>
      </c>
      <c r="F1097" s="32" t="s">
        <v>682</v>
      </c>
      <c r="G1097" s="32">
        <v>2</v>
      </c>
      <c r="H1097" s="32" t="s">
        <v>576</v>
      </c>
      <c r="I1097" s="32">
        <v>-113769.8556234799</v>
      </c>
      <c r="J1097" s="33"/>
    </row>
    <row r="1098" spans="1:10" x14ac:dyDescent="0.2">
      <c r="A1098" s="28" t="s">
        <v>681</v>
      </c>
      <c r="B1098" s="29">
        <v>1800</v>
      </c>
      <c r="C1098" s="29">
        <v>0.5</v>
      </c>
      <c r="D1098" s="29">
        <v>0.45368399999999998</v>
      </c>
      <c r="E1098" s="29">
        <v>4.6316000000000003E-2</v>
      </c>
      <c r="F1098" s="29" t="s">
        <v>682</v>
      </c>
      <c r="G1098" s="29">
        <v>2</v>
      </c>
      <c r="H1098" s="29" t="s">
        <v>576</v>
      </c>
      <c r="I1098" s="29">
        <v>-122888.7365240888</v>
      </c>
      <c r="J1098" s="30"/>
    </row>
    <row r="1099" spans="1:10" x14ac:dyDescent="0.2">
      <c r="A1099" s="31" t="s">
        <v>681</v>
      </c>
      <c r="B1099" s="32">
        <v>1800</v>
      </c>
      <c r="C1099" s="32">
        <v>0.5</v>
      </c>
      <c r="D1099" s="32">
        <v>0.41736800000000002</v>
      </c>
      <c r="E1099" s="32">
        <v>8.2631999999999997E-2</v>
      </c>
      <c r="F1099" s="32" t="s">
        <v>682</v>
      </c>
      <c r="G1099" s="32">
        <v>2</v>
      </c>
      <c r="H1099" s="32" t="s">
        <v>576</v>
      </c>
      <c r="I1099" s="32">
        <v>-132001.48847081061</v>
      </c>
      <c r="J1099" s="33"/>
    </row>
    <row r="1100" spans="1:10" x14ac:dyDescent="0.2">
      <c r="A1100" s="28" t="s">
        <v>681</v>
      </c>
      <c r="B1100" s="29">
        <v>1800</v>
      </c>
      <c r="C1100" s="29">
        <v>0.5</v>
      </c>
      <c r="D1100" s="29">
        <v>0.38105299999999998</v>
      </c>
      <c r="E1100" s="29">
        <v>0.118947</v>
      </c>
      <c r="F1100" s="29" t="s">
        <v>682</v>
      </c>
      <c r="G1100" s="29">
        <v>2</v>
      </c>
      <c r="H1100" s="29" t="s">
        <v>576</v>
      </c>
      <c r="I1100" s="29">
        <v>-141106.1238166106</v>
      </c>
      <c r="J1100" s="30"/>
    </row>
    <row r="1101" spans="1:10" x14ac:dyDescent="0.2">
      <c r="A1101" s="31" t="s">
        <v>681</v>
      </c>
      <c r="B1101" s="32">
        <v>1800</v>
      </c>
      <c r="C1101" s="32">
        <v>0.5</v>
      </c>
      <c r="D1101" s="32">
        <v>0.34473700000000002</v>
      </c>
      <c r="E1101" s="32">
        <v>0.15526300000000001</v>
      </c>
      <c r="F1101" s="32" t="s">
        <v>682</v>
      </c>
      <c r="G1101" s="32">
        <v>2</v>
      </c>
      <c r="H1101" s="32" t="s">
        <v>576</v>
      </c>
      <c r="I1101" s="32">
        <v>-150197.43720034501</v>
      </c>
      <c r="J1101" s="33"/>
    </row>
    <row r="1102" spans="1:10" x14ac:dyDescent="0.2">
      <c r="A1102" s="28" t="s">
        <v>681</v>
      </c>
      <c r="B1102" s="29">
        <v>1800</v>
      </c>
      <c r="C1102" s="29">
        <v>0.5</v>
      </c>
      <c r="D1102" s="29">
        <v>0.308421</v>
      </c>
      <c r="E1102" s="29">
        <v>0.191579</v>
      </c>
      <c r="F1102" s="29" t="s">
        <v>682</v>
      </c>
      <c r="G1102" s="29">
        <v>2</v>
      </c>
      <c r="H1102" s="29" t="s">
        <v>576</v>
      </c>
      <c r="I1102" s="29">
        <v>-159257.2212919975</v>
      </c>
      <c r="J1102" s="30"/>
    </row>
    <row r="1103" spans="1:10" x14ac:dyDescent="0.2">
      <c r="A1103" s="31" t="s">
        <v>681</v>
      </c>
      <c r="B1103" s="32">
        <v>1800</v>
      </c>
      <c r="C1103" s="32">
        <v>0.5</v>
      </c>
      <c r="D1103" s="32">
        <v>0.27210499999999999</v>
      </c>
      <c r="E1103" s="32">
        <v>0.22789499999999999</v>
      </c>
      <c r="F1103" s="32" t="s">
        <v>683</v>
      </c>
      <c r="G1103" s="32">
        <v>2</v>
      </c>
      <c r="H1103" s="32" t="s">
        <v>576</v>
      </c>
      <c r="I1103" s="32">
        <v>-168198.66632742339</v>
      </c>
      <c r="J1103" s="33"/>
    </row>
    <row r="1104" spans="1:10" x14ac:dyDescent="0.2">
      <c r="A1104" s="28" t="s">
        <v>681</v>
      </c>
      <c r="B1104" s="29">
        <v>1800</v>
      </c>
      <c r="C1104" s="29">
        <v>0.5</v>
      </c>
      <c r="D1104" s="29">
        <v>0.235789</v>
      </c>
      <c r="E1104" s="29">
        <v>0.26421099999999997</v>
      </c>
      <c r="F1104" s="29" t="s">
        <v>682</v>
      </c>
      <c r="G1104" s="29">
        <v>2</v>
      </c>
      <c r="H1104" s="29" t="s">
        <v>576</v>
      </c>
      <c r="I1104" s="29">
        <v>-176312.89140704219</v>
      </c>
      <c r="J1104" s="30"/>
    </row>
    <row r="1105" spans="1:10" x14ac:dyDescent="0.2">
      <c r="A1105" s="31" t="s">
        <v>681</v>
      </c>
      <c r="B1105" s="32">
        <v>1800</v>
      </c>
      <c r="C1105" s="32">
        <v>0.5</v>
      </c>
      <c r="D1105" s="32">
        <v>0.19947400000000001</v>
      </c>
      <c r="E1105" s="32">
        <v>0.30052600000000002</v>
      </c>
      <c r="F1105" s="32" t="s">
        <v>682</v>
      </c>
      <c r="G1105" s="32">
        <v>2</v>
      </c>
      <c r="H1105" s="32" t="s">
        <v>576</v>
      </c>
      <c r="I1105" s="32">
        <v>-180816.75954709569</v>
      </c>
      <c r="J1105" s="33"/>
    </row>
    <row r="1106" spans="1:10" x14ac:dyDescent="0.2">
      <c r="A1106" s="28" t="s">
        <v>681</v>
      </c>
      <c r="B1106" s="29">
        <v>1800</v>
      </c>
      <c r="C1106" s="29">
        <v>0.5</v>
      </c>
      <c r="D1106" s="29">
        <v>0.163158</v>
      </c>
      <c r="E1106" s="29">
        <v>0.33684199999999997</v>
      </c>
      <c r="F1106" s="29" t="s">
        <v>683</v>
      </c>
      <c r="G1106" s="29">
        <v>2</v>
      </c>
      <c r="H1106" s="29" t="s">
        <v>576</v>
      </c>
      <c r="I1106" s="29">
        <v>-182806.00264500899</v>
      </c>
      <c r="J1106" s="30"/>
    </row>
    <row r="1107" spans="1:10" x14ac:dyDescent="0.2">
      <c r="A1107" s="31" t="s">
        <v>681</v>
      </c>
      <c r="B1107" s="32">
        <v>1800</v>
      </c>
      <c r="C1107" s="32">
        <v>0.5</v>
      </c>
      <c r="D1107" s="32">
        <v>0.12684200000000001</v>
      </c>
      <c r="E1107" s="32">
        <v>0.37315799999999999</v>
      </c>
      <c r="F1107" s="32" t="s">
        <v>682</v>
      </c>
      <c r="G1107" s="32">
        <v>2</v>
      </c>
      <c r="H1107" s="32" t="s">
        <v>576</v>
      </c>
      <c r="I1107" s="32">
        <v>-183745.71340310591</v>
      </c>
      <c r="J1107" s="33"/>
    </row>
    <row r="1108" spans="1:10" x14ac:dyDescent="0.2">
      <c r="A1108" s="28" t="s">
        <v>681</v>
      </c>
      <c r="B1108" s="29">
        <v>1800</v>
      </c>
      <c r="C1108" s="29">
        <v>0.5</v>
      </c>
      <c r="D1108" s="29">
        <v>9.0525999999999995E-2</v>
      </c>
      <c r="E1108" s="29">
        <v>0.409474</v>
      </c>
      <c r="F1108" s="29" t="s">
        <v>586</v>
      </c>
      <c r="G1108" s="29">
        <v>1</v>
      </c>
      <c r="H1108" s="29" t="s">
        <v>586</v>
      </c>
      <c r="I1108" s="29">
        <v>-183194.61799335681</v>
      </c>
      <c r="J1108" s="30"/>
    </row>
    <row r="1109" spans="1:10" x14ac:dyDescent="0.2">
      <c r="A1109" s="31" t="s">
        <v>681</v>
      </c>
      <c r="B1109" s="32">
        <v>1800</v>
      </c>
      <c r="C1109" s="32">
        <v>0.5</v>
      </c>
      <c r="D1109" s="32">
        <v>5.4211000000000002E-2</v>
      </c>
      <c r="E1109" s="32">
        <v>0.44578899999999999</v>
      </c>
      <c r="F1109" s="32" t="s">
        <v>390</v>
      </c>
      <c r="G1109" s="32">
        <v>2</v>
      </c>
      <c r="H1109" s="32" t="s">
        <v>706</v>
      </c>
      <c r="I1109" s="32">
        <v>-179504.35023656569</v>
      </c>
      <c r="J1109" s="33"/>
    </row>
    <row r="1110" spans="1:10" x14ac:dyDescent="0.2">
      <c r="A1110" s="34" t="s">
        <v>681</v>
      </c>
      <c r="B1110" s="35">
        <v>1800</v>
      </c>
      <c r="C1110" s="35">
        <v>0.5</v>
      </c>
      <c r="D1110" s="35">
        <v>1.7895000000000001E-2</v>
      </c>
      <c r="E1110" s="35">
        <v>0.48210500000000001</v>
      </c>
      <c r="F1110" s="35" t="s">
        <v>390</v>
      </c>
      <c r="G1110" s="35">
        <v>2</v>
      </c>
      <c r="H1110" s="35" t="s">
        <v>706</v>
      </c>
      <c r="I1110" s="35">
        <v>-175445.00712406429</v>
      </c>
      <c r="J1110" s="36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Screening_Summary</vt:lpstr>
      <vt:lpstr>CuFe2O4_DeepDive</vt:lpstr>
      <vt:lpstr>Activity_and_Slag</vt:lpstr>
      <vt:lpstr>Normalization</vt:lpstr>
      <vt:lpstr>Screening_Table</vt:lpstr>
      <vt:lpstr>Ternary_Verdicts</vt:lpstr>
      <vt:lpstr>Activity_Corrected</vt:lpstr>
      <vt:lpstr>OX_Gibbs</vt:lpstr>
      <vt:lpstr>Ternary_Rxns</vt:lpstr>
      <vt:lpstr>dG_Top6</vt:lpstr>
      <vt:lpstr>CuFe2O4_Raw</vt:lpstr>
      <vt:lpstr>Cu_Activity</vt:lpstr>
      <vt:lpstr>Slag_Effects</vt:lpstr>
      <vt:lpstr>Phase_Map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DiMascio, Anthony D.</cp:lastModifiedBy>
  <dcterms:created xsi:type="dcterms:W3CDTF">2026-03-14T18:38:04Z</dcterms:created>
  <dcterms:modified xsi:type="dcterms:W3CDTF">2026-03-14T18:50:04Z</dcterms:modified>
</cp:coreProperties>
</file>