
<file path=[Content_Types].xml><?xml version="1.0" encoding="utf-8"?>
<Types xmlns="http://schemas.openxmlformats.org/package/2006/content-types">
  <Default Extension="png" ContentType="image/png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9.xml" ContentType="application/vnd.ms-office.chartstyle+xml"/>
  <Override PartName="/xl/charts/style8.xml" ContentType="application/vnd.ms-office.chart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olors9.xml" ContentType="application/vnd.ms-office.chartcolorstyle+xml"/>
  <Override PartName="/xl/charts/style2.xml" ContentType="application/vnd.ms-office.chartstyle+xml"/>
  <Override PartName="/xl/charts/colors8.xml" ContentType="application/vnd.ms-office.chartcolorstyle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harts/chart8.xml" ContentType="application/vnd.openxmlformats-officedocument.drawingml.chart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20" yWindow="-120" windowWidth="25440" windowHeight="15840"/>
  </bookViews>
  <sheets>
    <sheet name="Филиппов №842" sheetId="6" r:id="rId1"/>
    <sheet name="Филиппов №841" sheetId="5" r:id="rId2"/>
    <sheet name="Филиппов №847" sheetId="1" r:id="rId3"/>
    <sheet name="Филиппов №914" sheetId="4" r:id="rId4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1" i="6"/>
  <c r="F41" s="1"/>
  <c r="H41" s="1"/>
  <c r="B35"/>
  <c r="F6"/>
  <c r="F5"/>
  <c r="H5" s="1"/>
  <c r="E5"/>
  <c r="G5" s="1"/>
  <c r="J6"/>
  <c r="H6"/>
  <c r="B6"/>
  <c r="E6" s="1"/>
  <c r="G6" s="1"/>
  <c r="N5"/>
  <c r="P5" s="1"/>
  <c r="M5"/>
  <c r="O5" s="1"/>
  <c r="L50" i="4"/>
  <c r="L51"/>
  <c r="L52"/>
  <c r="L53"/>
  <c r="L54"/>
  <c r="L55"/>
  <c r="L49"/>
  <c r="K49"/>
  <c r="K50"/>
  <c r="K51"/>
  <c r="K52"/>
  <c r="K53"/>
  <c r="K54"/>
  <c r="K55"/>
  <c r="K48"/>
  <c r="D89"/>
  <c r="D90"/>
  <c r="D91"/>
  <c r="D92"/>
  <c r="D93"/>
  <c r="D94"/>
  <c r="D95"/>
  <c r="D96"/>
  <c r="D97"/>
  <c r="D98"/>
  <c r="D99"/>
  <c r="D100"/>
  <c r="D101"/>
  <c r="D102"/>
  <c r="D103"/>
  <c r="D104"/>
  <c r="D105"/>
  <c r="D88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B42" i="6" l="1"/>
  <c r="E41"/>
  <c r="G41" s="1"/>
  <c r="B7"/>
  <c r="J7"/>
  <c r="N6"/>
  <c r="P6" s="1"/>
  <c r="M6"/>
  <c r="O6" s="1"/>
  <c r="B8"/>
  <c r="P21" i="5"/>
  <c r="P25"/>
  <c r="P29"/>
  <c r="P30"/>
  <c r="N30"/>
  <c r="N6"/>
  <c r="P6" s="1"/>
  <c r="N7"/>
  <c r="N8"/>
  <c r="N9"/>
  <c r="N10"/>
  <c r="N11"/>
  <c r="N12"/>
  <c r="N13"/>
  <c r="N14"/>
  <c r="N15"/>
  <c r="N16"/>
  <c r="N17"/>
  <c r="N18"/>
  <c r="N19"/>
  <c r="N20"/>
  <c r="N21"/>
  <c r="N22"/>
  <c r="P22" s="1"/>
  <c r="N23"/>
  <c r="P23" s="1"/>
  <c r="N24"/>
  <c r="P24" s="1"/>
  <c r="N25"/>
  <c r="N26"/>
  <c r="P26" s="1"/>
  <c r="N27"/>
  <c r="P27" s="1"/>
  <c r="N28"/>
  <c r="P28" s="1"/>
  <c r="N29"/>
  <c r="N5"/>
  <c r="P5" s="1"/>
  <c r="M6"/>
  <c r="O6" s="1"/>
  <c r="M7"/>
  <c r="O7" s="1"/>
  <c r="M8"/>
  <c r="O8" s="1"/>
  <c r="M9"/>
  <c r="O9" s="1"/>
  <c r="M10"/>
  <c r="O10" s="1"/>
  <c r="M11"/>
  <c r="O11" s="1"/>
  <c r="M12"/>
  <c r="O12" s="1"/>
  <c r="M13"/>
  <c r="O13" s="1"/>
  <c r="M14"/>
  <c r="O14" s="1"/>
  <c r="M15"/>
  <c r="O15" s="1"/>
  <c r="M16"/>
  <c r="O16" s="1"/>
  <c r="M17"/>
  <c r="O17" s="1"/>
  <c r="M18"/>
  <c r="O18" s="1"/>
  <c r="M19"/>
  <c r="O19" s="1"/>
  <c r="M20"/>
  <c r="O20" s="1"/>
  <c r="M21"/>
  <c r="O21" s="1"/>
  <c r="M22"/>
  <c r="O22" s="1"/>
  <c r="M23"/>
  <c r="O23" s="1"/>
  <c r="M24"/>
  <c r="O24" s="1"/>
  <c r="M25"/>
  <c r="O25" s="1"/>
  <c r="M26"/>
  <c r="O26" s="1"/>
  <c r="M27"/>
  <c r="O27" s="1"/>
  <c r="M28"/>
  <c r="O28" s="1"/>
  <c r="M29"/>
  <c r="O29" s="1"/>
  <c r="M30"/>
  <c r="O30" s="1"/>
  <c r="M5"/>
  <c r="J29"/>
  <c r="J30"/>
  <c r="J27"/>
  <c r="J28"/>
  <c r="J7"/>
  <c r="J8" s="1"/>
  <c r="J9" s="1"/>
  <c r="J10" s="1"/>
  <c r="J11" s="1"/>
  <c r="J12" s="1"/>
  <c r="J13" s="1"/>
  <c r="J14" s="1"/>
  <c r="J15" s="1"/>
  <c r="J16" s="1"/>
  <c r="J17" s="1"/>
  <c r="J18" s="1"/>
  <c r="J19" s="1"/>
  <c r="J20" s="1"/>
  <c r="J21" s="1"/>
  <c r="J22" s="1"/>
  <c r="J23" s="1"/>
  <c r="J24" s="1"/>
  <c r="J25" s="1"/>
  <c r="J26" s="1"/>
  <c r="J6"/>
  <c r="B6"/>
  <c r="E6" s="1"/>
  <c r="G6" s="1"/>
  <c r="F5"/>
  <c r="H5" s="1"/>
  <c r="E5"/>
  <c r="G5" s="1"/>
  <c r="O5"/>
  <c r="M6" i="4"/>
  <c r="O6" s="1"/>
  <c r="U33" s="1"/>
  <c r="N6"/>
  <c r="P6" s="1"/>
  <c r="U71" s="1"/>
  <c r="M7"/>
  <c r="N7"/>
  <c r="O7"/>
  <c r="P7"/>
  <c r="M8"/>
  <c r="O8" s="1"/>
  <c r="N8"/>
  <c r="P8" s="1"/>
  <c r="M9"/>
  <c r="N9"/>
  <c r="O9"/>
  <c r="P9"/>
  <c r="M10"/>
  <c r="O10" s="1"/>
  <c r="N10"/>
  <c r="P10" s="1"/>
  <c r="M11"/>
  <c r="N11"/>
  <c r="O11"/>
  <c r="P11"/>
  <c r="M12"/>
  <c r="O12" s="1"/>
  <c r="N12"/>
  <c r="P12" s="1"/>
  <c r="M13"/>
  <c r="O13" s="1"/>
  <c r="N13"/>
  <c r="P13" s="1"/>
  <c r="M14"/>
  <c r="O14" s="1"/>
  <c r="N14"/>
  <c r="P14" s="1"/>
  <c r="M15"/>
  <c r="N15"/>
  <c r="O15"/>
  <c r="P15"/>
  <c r="M16"/>
  <c r="O16" s="1"/>
  <c r="N16"/>
  <c r="P16" s="1"/>
  <c r="M17"/>
  <c r="N17"/>
  <c r="O17"/>
  <c r="P17"/>
  <c r="M18"/>
  <c r="O18" s="1"/>
  <c r="N18"/>
  <c r="P18" s="1"/>
  <c r="M19"/>
  <c r="O19" s="1"/>
  <c r="N19"/>
  <c r="P19" s="1"/>
  <c r="M20"/>
  <c r="O20" s="1"/>
  <c r="N20"/>
  <c r="P20" s="1"/>
  <c r="M21"/>
  <c r="O21" s="1"/>
  <c r="N21"/>
  <c r="P21" s="1"/>
  <c r="M22"/>
  <c r="O22" s="1"/>
  <c r="N22"/>
  <c r="P22" s="1"/>
  <c r="M23"/>
  <c r="N23"/>
  <c r="O23"/>
  <c r="P23"/>
  <c r="M24"/>
  <c r="O24" s="1"/>
  <c r="N24"/>
  <c r="P24" s="1"/>
  <c r="M25"/>
  <c r="N25"/>
  <c r="O25"/>
  <c r="P25"/>
  <c r="M26"/>
  <c r="O26" s="1"/>
  <c r="N26"/>
  <c r="P26" s="1"/>
  <c r="M27"/>
  <c r="O27" s="1"/>
  <c r="N27"/>
  <c r="P27" s="1"/>
  <c r="M28"/>
  <c r="O28" s="1"/>
  <c r="N28"/>
  <c r="P28" s="1"/>
  <c r="M29"/>
  <c r="O29" s="1"/>
  <c r="N29"/>
  <c r="P29" s="1"/>
  <c r="M30"/>
  <c r="O30" s="1"/>
  <c r="N30"/>
  <c r="P30" s="1"/>
  <c r="M31"/>
  <c r="N31"/>
  <c r="O31"/>
  <c r="P31"/>
  <c r="M32"/>
  <c r="O32" s="1"/>
  <c r="N32"/>
  <c r="P32" s="1"/>
  <c r="M33"/>
  <c r="N33"/>
  <c r="P33" s="1"/>
  <c r="O33"/>
  <c r="M34"/>
  <c r="O34" s="1"/>
  <c r="N34"/>
  <c r="P34" s="1"/>
  <c r="M35"/>
  <c r="N35"/>
  <c r="P35" s="1"/>
  <c r="M36"/>
  <c r="N36"/>
  <c r="M37"/>
  <c r="N37"/>
  <c r="M38"/>
  <c r="N38"/>
  <c r="M39"/>
  <c r="N39"/>
  <c r="M40"/>
  <c r="N40"/>
  <c r="M41"/>
  <c r="N41"/>
  <c r="M42"/>
  <c r="N42"/>
  <c r="M43"/>
  <c r="N43"/>
  <c r="M44"/>
  <c r="N44"/>
  <c r="M45"/>
  <c r="N45"/>
  <c r="M46"/>
  <c r="N46"/>
  <c r="M47"/>
  <c r="N47"/>
  <c r="M48"/>
  <c r="N48"/>
  <c r="M49"/>
  <c r="N49"/>
  <c r="M50"/>
  <c r="N50"/>
  <c r="M51"/>
  <c r="N51"/>
  <c r="M52"/>
  <c r="N52"/>
  <c r="M53"/>
  <c r="N53"/>
  <c r="M54"/>
  <c r="N54"/>
  <c r="M55"/>
  <c r="N55"/>
  <c r="N5"/>
  <c r="P5" s="1"/>
  <c r="M5"/>
  <c r="O5" s="1"/>
  <c r="E66"/>
  <c r="G66" s="1"/>
  <c r="F66"/>
  <c r="H66" s="1"/>
  <c r="E67"/>
  <c r="G67" s="1"/>
  <c r="F67"/>
  <c r="H67" s="1"/>
  <c r="E68"/>
  <c r="G68" s="1"/>
  <c r="F68"/>
  <c r="H68" s="1"/>
  <c r="E69"/>
  <c r="G69" s="1"/>
  <c r="F69"/>
  <c r="H69" s="1"/>
  <c r="E70"/>
  <c r="G70" s="1"/>
  <c r="F70"/>
  <c r="H70" s="1"/>
  <c r="E71"/>
  <c r="G71" s="1"/>
  <c r="F71"/>
  <c r="H71"/>
  <c r="E72"/>
  <c r="G72" s="1"/>
  <c r="F72"/>
  <c r="H72" s="1"/>
  <c r="E73"/>
  <c r="G73" s="1"/>
  <c r="F73"/>
  <c r="H73" s="1"/>
  <c r="E74"/>
  <c r="G74" s="1"/>
  <c r="F74"/>
  <c r="H74" s="1"/>
  <c r="E75"/>
  <c r="G75" s="1"/>
  <c r="F75"/>
  <c r="H75" s="1"/>
  <c r="E76"/>
  <c r="G76" s="1"/>
  <c r="F76"/>
  <c r="H76" s="1"/>
  <c r="E77"/>
  <c r="G77" s="1"/>
  <c r="F77"/>
  <c r="H77" s="1"/>
  <c r="E78"/>
  <c r="G78" s="1"/>
  <c r="F78"/>
  <c r="H78" s="1"/>
  <c r="E79"/>
  <c r="G79" s="1"/>
  <c r="F79"/>
  <c r="H79" s="1"/>
  <c r="E80"/>
  <c r="G80" s="1"/>
  <c r="F80"/>
  <c r="H80" s="1"/>
  <c r="E81"/>
  <c r="G81" s="1"/>
  <c r="F81"/>
  <c r="H81" s="1"/>
  <c r="E82"/>
  <c r="G82" s="1"/>
  <c r="F82"/>
  <c r="H82" s="1"/>
  <c r="E83"/>
  <c r="G83" s="1"/>
  <c r="F83"/>
  <c r="H83" s="1"/>
  <c r="E84"/>
  <c r="G84" s="1"/>
  <c r="F84"/>
  <c r="H84" s="1"/>
  <c r="E85"/>
  <c r="G85" s="1"/>
  <c r="F85"/>
  <c r="H85"/>
  <c r="E86"/>
  <c r="G86" s="1"/>
  <c r="F86"/>
  <c r="H86" s="1"/>
  <c r="E87"/>
  <c r="F87"/>
  <c r="H87" s="1"/>
  <c r="E88"/>
  <c r="G88" s="1"/>
  <c r="F88"/>
  <c r="H88" s="1"/>
  <c r="E89"/>
  <c r="G89" s="1"/>
  <c r="F89"/>
  <c r="H89" s="1"/>
  <c r="E90"/>
  <c r="F90"/>
  <c r="H90" s="1"/>
  <c r="E91"/>
  <c r="F91"/>
  <c r="E92"/>
  <c r="F92"/>
  <c r="E93"/>
  <c r="F93"/>
  <c r="E94"/>
  <c r="F94"/>
  <c r="E95"/>
  <c r="F95"/>
  <c r="E96"/>
  <c r="F96"/>
  <c r="E97"/>
  <c r="F97"/>
  <c r="E98"/>
  <c r="F98"/>
  <c r="E99"/>
  <c r="F99"/>
  <c r="E100"/>
  <c r="F100"/>
  <c r="E101"/>
  <c r="F101"/>
  <c r="E102"/>
  <c r="F102"/>
  <c r="E103"/>
  <c r="F103"/>
  <c r="E104"/>
  <c r="F104"/>
  <c r="E105"/>
  <c r="F105"/>
  <c r="E65"/>
  <c r="G65" s="1"/>
  <c r="F65"/>
  <c r="H65" s="1"/>
  <c r="E46"/>
  <c r="G46" s="1"/>
  <c r="F46"/>
  <c r="H46" s="1"/>
  <c r="E47"/>
  <c r="G47" s="1"/>
  <c r="F47"/>
  <c r="H47" s="1"/>
  <c r="E48"/>
  <c r="G48" s="1"/>
  <c r="F48"/>
  <c r="H48" s="1"/>
  <c r="E49"/>
  <c r="G49" s="1"/>
  <c r="F49"/>
  <c r="H49" s="1"/>
  <c r="E50"/>
  <c r="G50" s="1"/>
  <c r="F50"/>
  <c r="H50" s="1"/>
  <c r="E51"/>
  <c r="G51" s="1"/>
  <c r="F51"/>
  <c r="H51" s="1"/>
  <c r="E52"/>
  <c r="G52" s="1"/>
  <c r="F52"/>
  <c r="H52" s="1"/>
  <c r="E53"/>
  <c r="G53" s="1"/>
  <c r="F53"/>
  <c r="H53" s="1"/>
  <c r="E54"/>
  <c r="G54" s="1"/>
  <c r="F54"/>
  <c r="H54" s="1"/>
  <c r="E55"/>
  <c r="G55" s="1"/>
  <c r="F55"/>
  <c r="H55" s="1"/>
  <c r="E56"/>
  <c r="G56" s="1"/>
  <c r="F56"/>
  <c r="H56" s="1"/>
  <c r="E57"/>
  <c r="G57" s="1"/>
  <c r="F57"/>
  <c r="H57" s="1"/>
  <c r="E58"/>
  <c r="G58" s="1"/>
  <c r="F58"/>
  <c r="H58" s="1"/>
  <c r="E59"/>
  <c r="G59" s="1"/>
  <c r="F59"/>
  <c r="H59" s="1"/>
  <c r="E60"/>
  <c r="G60" s="1"/>
  <c r="F60"/>
  <c r="H60"/>
  <c r="E61"/>
  <c r="G61" s="1"/>
  <c r="F61"/>
  <c r="H61" s="1"/>
  <c r="E62"/>
  <c r="G62" s="1"/>
  <c r="F62"/>
  <c r="H62" s="1"/>
  <c r="E63"/>
  <c r="G63" s="1"/>
  <c r="F63"/>
  <c r="H63" s="1"/>
  <c r="E64"/>
  <c r="G64" s="1"/>
  <c r="F64"/>
  <c r="H64" s="1"/>
  <c r="E6"/>
  <c r="G6" s="1"/>
  <c r="F6"/>
  <c r="H6" s="1"/>
  <c r="S72" s="1"/>
  <c r="E7"/>
  <c r="G7" s="1"/>
  <c r="F7"/>
  <c r="H7" s="1"/>
  <c r="E8"/>
  <c r="F8"/>
  <c r="H8" s="1"/>
  <c r="G8"/>
  <c r="E9"/>
  <c r="G9" s="1"/>
  <c r="F9"/>
  <c r="H9" s="1"/>
  <c r="E10"/>
  <c r="G10" s="1"/>
  <c r="F10"/>
  <c r="H10" s="1"/>
  <c r="E11"/>
  <c r="G11" s="1"/>
  <c r="F11"/>
  <c r="H11" s="1"/>
  <c r="E12"/>
  <c r="G12" s="1"/>
  <c r="F12"/>
  <c r="H12" s="1"/>
  <c r="E13"/>
  <c r="G13" s="1"/>
  <c r="F13"/>
  <c r="H13" s="1"/>
  <c r="E14"/>
  <c r="G14" s="1"/>
  <c r="F14"/>
  <c r="H14" s="1"/>
  <c r="E15"/>
  <c r="G15" s="1"/>
  <c r="F15"/>
  <c r="H15" s="1"/>
  <c r="E16"/>
  <c r="G16" s="1"/>
  <c r="F16"/>
  <c r="H16" s="1"/>
  <c r="E17"/>
  <c r="G17" s="1"/>
  <c r="F17"/>
  <c r="H17" s="1"/>
  <c r="E18"/>
  <c r="G18" s="1"/>
  <c r="F18"/>
  <c r="H18" s="1"/>
  <c r="E19"/>
  <c r="G19" s="1"/>
  <c r="F19"/>
  <c r="H19" s="1"/>
  <c r="E20"/>
  <c r="G20" s="1"/>
  <c r="F20"/>
  <c r="H20" s="1"/>
  <c r="E21"/>
  <c r="G21" s="1"/>
  <c r="F21"/>
  <c r="H21" s="1"/>
  <c r="E22"/>
  <c r="G22" s="1"/>
  <c r="F22"/>
  <c r="H22" s="1"/>
  <c r="E23"/>
  <c r="G23" s="1"/>
  <c r="F23"/>
  <c r="H23" s="1"/>
  <c r="E24"/>
  <c r="G24" s="1"/>
  <c r="F24"/>
  <c r="H24" s="1"/>
  <c r="E25"/>
  <c r="G25" s="1"/>
  <c r="F25"/>
  <c r="H25" s="1"/>
  <c r="E26"/>
  <c r="G26" s="1"/>
  <c r="F26"/>
  <c r="H26"/>
  <c r="E27"/>
  <c r="G27" s="1"/>
  <c r="F27"/>
  <c r="H27" s="1"/>
  <c r="E28"/>
  <c r="G28" s="1"/>
  <c r="F28"/>
  <c r="H28" s="1"/>
  <c r="E29"/>
  <c r="G29" s="1"/>
  <c r="F29"/>
  <c r="H29" s="1"/>
  <c r="E30"/>
  <c r="G30" s="1"/>
  <c r="F30"/>
  <c r="H30" s="1"/>
  <c r="E31"/>
  <c r="G31" s="1"/>
  <c r="F31"/>
  <c r="H31" s="1"/>
  <c r="E32"/>
  <c r="G32" s="1"/>
  <c r="F32"/>
  <c r="H32" s="1"/>
  <c r="E33"/>
  <c r="G33" s="1"/>
  <c r="F33"/>
  <c r="H33" s="1"/>
  <c r="E34"/>
  <c r="G34" s="1"/>
  <c r="F34"/>
  <c r="H34" s="1"/>
  <c r="E35"/>
  <c r="G35" s="1"/>
  <c r="F35"/>
  <c r="H35" s="1"/>
  <c r="E36"/>
  <c r="G36" s="1"/>
  <c r="F36"/>
  <c r="H36" s="1"/>
  <c r="E37"/>
  <c r="G37" s="1"/>
  <c r="F37"/>
  <c r="H37" s="1"/>
  <c r="E38"/>
  <c r="G38" s="1"/>
  <c r="F38"/>
  <c r="H38" s="1"/>
  <c r="E39"/>
  <c r="G39" s="1"/>
  <c r="F39"/>
  <c r="H39" s="1"/>
  <c r="E40"/>
  <c r="G40" s="1"/>
  <c r="F40"/>
  <c r="H40" s="1"/>
  <c r="E41"/>
  <c r="G41" s="1"/>
  <c r="F41"/>
  <c r="H41" s="1"/>
  <c r="E42"/>
  <c r="G42" s="1"/>
  <c r="F42"/>
  <c r="H42" s="1"/>
  <c r="E43"/>
  <c r="G43" s="1"/>
  <c r="F43"/>
  <c r="H43" s="1"/>
  <c r="E44"/>
  <c r="G44" s="1"/>
  <c r="F44"/>
  <c r="H44" s="1"/>
  <c r="E45"/>
  <c r="G45" s="1"/>
  <c r="F45"/>
  <c r="H45" s="1"/>
  <c r="F5"/>
  <c r="H5" s="1"/>
  <c r="E5"/>
  <c r="G5" s="1"/>
  <c r="C87"/>
  <c r="E42" i="6" l="1"/>
  <c r="G42" s="1"/>
  <c r="B43"/>
  <c r="F42"/>
  <c r="H42" s="1"/>
  <c r="F7"/>
  <c r="H7" s="1"/>
  <c r="E7"/>
  <c r="G7" s="1"/>
  <c r="E8"/>
  <c r="F8"/>
  <c r="B9"/>
  <c r="H8"/>
  <c r="G8"/>
  <c r="M7"/>
  <c r="O7" s="1"/>
  <c r="J8"/>
  <c r="N7"/>
  <c r="P7" s="1"/>
  <c r="Y71" i="4"/>
  <c r="Y33"/>
  <c r="S71"/>
  <c r="W72"/>
  <c r="W71"/>
  <c r="G87"/>
  <c r="W33" s="1"/>
  <c r="AC33" s="1"/>
  <c r="S34"/>
  <c r="AA34" s="1"/>
  <c r="W34"/>
  <c r="AC34" s="1"/>
  <c r="P7" i="5"/>
  <c r="F6"/>
  <c r="H6" s="1"/>
  <c r="B7"/>
  <c r="P8"/>
  <c r="G100" i="4"/>
  <c r="G94"/>
  <c r="P53"/>
  <c r="P39"/>
  <c r="H104"/>
  <c r="H98"/>
  <c r="H94"/>
  <c r="O42"/>
  <c r="G105"/>
  <c r="G103"/>
  <c r="G101"/>
  <c r="G99"/>
  <c r="G97"/>
  <c r="G95"/>
  <c r="G93"/>
  <c r="G91"/>
  <c r="P54"/>
  <c r="P52"/>
  <c r="P50"/>
  <c r="P48"/>
  <c r="P46"/>
  <c r="P44"/>
  <c r="P42"/>
  <c r="P40"/>
  <c r="P38"/>
  <c r="P36"/>
  <c r="G104"/>
  <c r="G98"/>
  <c r="G92"/>
  <c r="P51"/>
  <c r="P37"/>
  <c r="H100"/>
  <c r="O50"/>
  <c r="H105"/>
  <c r="H103"/>
  <c r="H101"/>
  <c r="H99"/>
  <c r="H97"/>
  <c r="H95"/>
  <c r="H93"/>
  <c r="H91"/>
  <c r="O55"/>
  <c r="O53"/>
  <c r="O51"/>
  <c r="O49"/>
  <c r="O47"/>
  <c r="O45"/>
  <c r="O43"/>
  <c r="O41"/>
  <c r="O39"/>
  <c r="O37"/>
  <c r="G102"/>
  <c r="G96"/>
  <c r="P55"/>
  <c r="P49"/>
  <c r="P45"/>
  <c r="P43"/>
  <c r="P41"/>
  <c r="O35"/>
  <c r="P47"/>
  <c r="H102"/>
  <c r="H96"/>
  <c r="H92"/>
  <c r="G90"/>
  <c r="O54"/>
  <c r="O52"/>
  <c r="O48"/>
  <c r="O46"/>
  <c r="O44"/>
  <c r="O40"/>
  <c r="O38"/>
  <c r="O36"/>
  <c r="M6" i="1"/>
  <c r="O6" s="1"/>
  <c r="N6"/>
  <c r="P6" s="1"/>
  <c r="M7"/>
  <c r="O7" s="1"/>
  <c r="N7"/>
  <c r="M8"/>
  <c r="O8" s="1"/>
  <c r="N8"/>
  <c r="M9"/>
  <c r="O9" s="1"/>
  <c r="N9"/>
  <c r="M10"/>
  <c r="O10" s="1"/>
  <c r="N10"/>
  <c r="P10" s="1"/>
  <c r="M11"/>
  <c r="O11" s="1"/>
  <c r="N11"/>
  <c r="M12"/>
  <c r="N12"/>
  <c r="P12" s="1"/>
  <c r="M13"/>
  <c r="O13" s="1"/>
  <c r="N13"/>
  <c r="P13" s="1"/>
  <c r="M14"/>
  <c r="O14" s="1"/>
  <c r="N14"/>
  <c r="P14" s="1"/>
  <c r="M15"/>
  <c r="O15" s="1"/>
  <c r="N15"/>
  <c r="M16"/>
  <c r="N16"/>
  <c r="P16" s="1"/>
  <c r="M17"/>
  <c r="N17"/>
  <c r="M18"/>
  <c r="O18" s="1"/>
  <c r="N18"/>
  <c r="P18" s="1"/>
  <c r="M19"/>
  <c r="O19" s="1"/>
  <c r="N19"/>
  <c r="M20"/>
  <c r="O20" s="1"/>
  <c r="N20"/>
  <c r="N5"/>
  <c r="P5" s="1"/>
  <c r="M5"/>
  <c r="O5" s="1"/>
  <c r="E6"/>
  <c r="G6" s="1"/>
  <c r="F6"/>
  <c r="H6" s="1"/>
  <c r="E7"/>
  <c r="G7" s="1"/>
  <c r="F7"/>
  <c r="E8"/>
  <c r="F8"/>
  <c r="H8" s="1"/>
  <c r="E9"/>
  <c r="G9" s="1"/>
  <c r="F9"/>
  <c r="E10"/>
  <c r="G10" s="1"/>
  <c r="F10"/>
  <c r="H10" s="1"/>
  <c r="E11"/>
  <c r="F11"/>
  <c r="E12"/>
  <c r="G12" s="1"/>
  <c r="F12"/>
  <c r="H12" s="1"/>
  <c r="E13"/>
  <c r="G13" s="1"/>
  <c r="F13"/>
  <c r="H13" s="1"/>
  <c r="E14"/>
  <c r="G14" s="1"/>
  <c r="F14"/>
  <c r="H14" s="1"/>
  <c r="E15"/>
  <c r="G15" s="1"/>
  <c r="F15"/>
  <c r="E16"/>
  <c r="F16"/>
  <c r="H16" s="1"/>
  <c r="E17"/>
  <c r="G17" s="1"/>
  <c r="F17"/>
  <c r="H17" s="1"/>
  <c r="E18"/>
  <c r="G18" s="1"/>
  <c r="F18"/>
  <c r="H18" s="1"/>
  <c r="E19"/>
  <c r="G19" s="1"/>
  <c r="F19"/>
  <c r="E20"/>
  <c r="F20"/>
  <c r="H20" s="1"/>
  <c r="E21"/>
  <c r="G21" s="1"/>
  <c r="F21"/>
  <c r="H21" s="1"/>
  <c r="E22"/>
  <c r="G22" s="1"/>
  <c r="F22"/>
  <c r="H22" s="1"/>
  <c r="E23"/>
  <c r="G23" s="1"/>
  <c r="F23"/>
  <c r="E24"/>
  <c r="G24" s="1"/>
  <c r="F24"/>
  <c r="H24" s="1"/>
  <c r="E25"/>
  <c r="G25" s="1"/>
  <c r="F25"/>
  <c r="H25" s="1"/>
  <c r="E26"/>
  <c r="G26" s="1"/>
  <c r="F26"/>
  <c r="H26" s="1"/>
  <c r="E27"/>
  <c r="G27" s="1"/>
  <c r="F27"/>
  <c r="E28"/>
  <c r="F28"/>
  <c r="H28" s="1"/>
  <c r="E29"/>
  <c r="G29" s="1"/>
  <c r="F29"/>
  <c r="H29" s="1"/>
  <c r="E30"/>
  <c r="G30" s="1"/>
  <c r="F30"/>
  <c r="H30" s="1"/>
  <c r="E31"/>
  <c r="G31" s="1"/>
  <c r="F31"/>
  <c r="E32"/>
  <c r="F32"/>
  <c r="H32" s="1"/>
  <c r="E33"/>
  <c r="G33" s="1"/>
  <c r="F33"/>
  <c r="H33" s="1"/>
  <c r="E34"/>
  <c r="G34" s="1"/>
  <c r="F34"/>
  <c r="H34" s="1"/>
  <c r="E35"/>
  <c r="G35" s="1"/>
  <c r="F35"/>
  <c r="F5"/>
  <c r="E5"/>
  <c r="G5" s="1"/>
  <c r="G11"/>
  <c r="G20"/>
  <c r="G28"/>
  <c r="H11"/>
  <c r="H19"/>
  <c r="H27"/>
  <c r="H35"/>
  <c r="P7"/>
  <c r="P8"/>
  <c r="P9"/>
  <c r="P11"/>
  <c r="P15"/>
  <c r="P17"/>
  <c r="P19"/>
  <c r="P20"/>
  <c r="O12"/>
  <c r="O16"/>
  <c r="O17"/>
  <c r="H7"/>
  <c r="H9"/>
  <c r="H15"/>
  <c r="H23"/>
  <c r="H31"/>
  <c r="G8"/>
  <c r="G16"/>
  <c r="G32"/>
  <c r="F43" i="6" l="1"/>
  <c r="H43" s="1"/>
  <c r="E43"/>
  <c r="G43" s="1"/>
  <c r="B44"/>
  <c r="F9"/>
  <c r="H9" s="1"/>
  <c r="E9"/>
  <c r="J9"/>
  <c r="N8"/>
  <c r="P8" s="1"/>
  <c r="M8"/>
  <c r="O8" s="1"/>
  <c r="G9"/>
  <c r="B10"/>
  <c r="S33" i="4"/>
  <c r="AA33" s="1"/>
  <c r="AC72"/>
  <c r="B8" i="5"/>
  <c r="F7"/>
  <c r="H7" s="1"/>
  <c r="E7"/>
  <c r="G7" s="1"/>
  <c r="P9"/>
  <c r="AA26" i="1"/>
  <c r="AC59"/>
  <c r="Y59"/>
  <c r="AA71" i="4"/>
  <c r="AA72"/>
  <c r="AC71"/>
  <c r="AC26" i="1"/>
  <c r="Y26"/>
  <c r="W26"/>
  <c r="H5"/>
  <c r="F44" i="6" l="1"/>
  <c r="H44" s="1"/>
  <c r="B45"/>
  <c r="E44"/>
  <c r="G44" s="1"/>
  <c r="E10"/>
  <c r="G10" s="1"/>
  <c r="F10"/>
  <c r="H10" s="1"/>
  <c r="B11"/>
  <c r="M9"/>
  <c r="O9" s="1"/>
  <c r="J10"/>
  <c r="N9"/>
  <c r="P9" s="1"/>
  <c r="F8" i="5"/>
  <c r="H8" s="1"/>
  <c r="E8"/>
  <c r="G8" s="1"/>
  <c r="B9"/>
  <c r="P10"/>
  <c r="AG26" i="1"/>
  <c r="W59"/>
  <c r="AE59" s="1"/>
  <c r="AA59"/>
  <c r="AG59" s="1"/>
  <c r="AE26"/>
  <c r="F45" i="6" l="1"/>
  <c r="H45" s="1"/>
  <c r="E45"/>
  <c r="G45" s="1"/>
  <c r="E11"/>
  <c r="G11" s="1"/>
  <c r="F11"/>
  <c r="H11" s="1"/>
  <c r="J11"/>
  <c r="N10"/>
  <c r="P10" s="1"/>
  <c r="M10"/>
  <c r="O10" s="1"/>
  <c r="B12"/>
  <c r="E9" i="5"/>
  <c r="G9" s="1"/>
  <c r="F9"/>
  <c r="H9" s="1"/>
  <c r="B10"/>
  <c r="P11"/>
  <c r="E12" i="6" l="1"/>
  <c r="G12" s="1"/>
  <c r="F12"/>
  <c r="H12" s="1"/>
  <c r="M11"/>
  <c r="O11" s="1"/>
  <c r="J12"/>
  <c r="N11"/>
  <c r="P11" s="1"/>
  <c r="B13"/>
  <c r="B11" i="5"/>
  <c r="E10"/>
  <c r="G10" s="1"/>
  <c r="F10"/>
  <c r="H10" s="1"/>
  <c r="P12"/>
  <c r="F13" i="6" l="1"/>
  <c r="H13" s="1"/>
  <c r="E13"/>
  <c r="G13" s="1"/>
  <c r="B14"/>
  <c r="J13"/>
  <c r="N12"/>
  <c r="P12" s="1"/>
  <c r="M12"/>
  <c r="O12" s="1"/>
  <c r="E11" i="5"/>
  <c r="G11" s="1"/>
  <c r="F11"/>
  <c r="H11" s="1"/>
  <c r="B12"/>
  <c r="P13"/>
  <c r="E14" i="6" l="1"/>
  <c r="G14" s="1"/>
  <c r="F14"/>
  <c r="B15"/>
  <c r="H14"/>
  <c r="M13"/>
  <c r="O13" s="1"/>
  <c r="N13"/>
  <c r="P13" s="1"/>
  <c r="J14"/>
  <c r="E12" i="5"/>
  <c r="G12" s="1"/>
  <c r="B13"/>
  <c r="F12"/>
  <c r="H12" s="1"/>
  <c r="P14"/>
  <c r="F15" i="6" l="1"/>
  <c r="H15" s="1"/>
  <c r="E15"/>
  <c r="G15" s="1"/>
  <c r="B16"/>
  <c r="J15"/>
  <c r="N14"/>
  <c r="P14" s="1"/>
  <c r="M14"/>
  <c r="O14" s="1"/>
  <c r="B14" i="5"/>
  <c r="F13"/>
  <c r="H13" s="1"/>
  <c r="E13"/>
  <c r="G13" s="1"/>
  <c r="P15"/>
  <c r="F16" i="6" l="1"/>
  <c r="H16" s="1"/>
  <c r="E16"/>
  <c r="B17"/>
  <c r="G16"/>
  <c r="M15"/>
  <c r="O15" s="1"/>
  <c r="J16"/>
  <c r="N15"/>
  <c r="P15" s="1"/>
  <c r="B15" i="5"/>
  <c r="F14"/>
  <c r="H14" s="1"/>
  <c r="E14"/>
  <c r="G14" s="1"/>
  <c r="P16"/>
  <c r="F17" i="6" l="1"/>
  <c r="H17" s="1"/>
  <c r="E17"/>
  <c r="G17" s="1"/>
  <c r="J17"/>
  <c r="N16"/>
  <c r="P16" s="1"/>
  <c r="M16"/>
  <c r="O16" s="1"/>
  <c r="B18"/>
  <c r="E15" i="5"/>
  <c r="G15" s="1"/>
  <c r="B16"/>
  <c r="F15"/>
  <c r="H15" s="1"/>
  <c r="P17"/>
  <c r="E18" i="6" l="1"/>
  <c r="G18" s="1"/>
  <c r="F18"/>
  <c r="B19"/>
  <c r="H18"/>
  <c r="M17"/>
  <c r="O17" s="1"/>
  <c r="J18"/>
  <c r="N17"/>
  <c r="P17" s="1"/>
  <c r="E16" i="5"/>
  <c r="G16" s="1"/>
  <c r="B17"/>
  <c r="F16"/>
  <c r="H16" s="1"/>
  <c r="P18"/>
  <c r="F19" i="6" l="1"/>
  <c r="H19" s="1"/>
  <c r="E19"/>
  <c r="G19" s="1"/>
  <c r="B20"/>
  <c r="J19"/>
  <c r="N18"/>
  <c r="P18" s="1"/>
  <c r="M18"/>
  <c r="O18" s="1"/>
  <c r="E17" i="5"/>
  <c r="G17" s="1"/>
  <c r="B18"/>
  <c r="F17"/>
  <c r="H17" s="1"/>
  <c r="P19"/>
  <c r="F20" i="6" l="1"/>
  <c r="H20" s="1"/>
  <c r="E20"/>
  <c r="M19"/>
  <c r="O19" s="1"/>
  <c r="J20"/>
  <c r="N19"/>
  <c r="P19" s="1"/>
  <c r="G20"/>
  <c r="B21"/>
  <c r="B19" i="5"/>
  <c r="F18"/>
  <c r="H18" s="1"/>
  <c r="E18"/>
  <c r="G18" s="1"/>
  <c r="P20"/>
  <c r="F21" i="6" l="1"/>
  <c r="E21"/>
  <c r="G21" s="1"/>
  <c r="B22"/>
  <c r="H21"/>
  <c r="J21"/>
  <c r="N20"/>
  <c r="P20" s="1"/>
  <c r="M20"/>
  <c r="O20" s="1"/>
  <c r="E19" i="5"/>
  <c r="G19" s="1"/>
  <c r="B20"/>
  <c r="F19"/>
  <c r="H19" s="1"/>
  <c r="Y26"/>
  <c r="AC26"/>
  <c r="Y59"/>
  <c r="AC59"/>
  <c r="E22" i="6" l="1"/>
  <c r="F22"/>
  <c r="M21"/>
  <c r="O21" s="1"/>
  <c r="J22"/>
  <c r="N21"/>
  <c r="P21" s="1"/>
  <c r="Y59"/>
  <c r="AC59"/>
  <c r="Y26"/>
  <c r="AC26"/>
  <c r="G22"/>
  <c r="B23"/>
  <c r="H22"/>
  <c r="E20" i="5"/>
  <c r="G20" s="1"/>
  <c r="B21"/>
  <c r="F20"/>
  <c r="H20" s="1"/>
  <c r="F23" i="6" l="1"/>
  <c r="E23"/>
  <c r="G23" s="1"/>
  <c r="B24"/>
  <c r="H23"/>
  <c r="J23"/>
  <c r="N22"/>
  <c r="P22" s="1"/>
  <c r="M22"/>
  <c r="O22" s="1"/>
  <c r="F21" i="5"/>
  <c r="H21" s="1"/>
  <c r="E21"/>
  <c r="G21" s="1"/>
  <c r="B22"/>
  <c r="E24" i="6" l="1"/>
  <c r="G24" s="1"/>
  <c r="F24"/>
  <c r="H24" s="1"/>
  <c r="M23"/>
  <c r="O23" s="1"/>
  <c r="J24"/>
  <c r="N23"/>
  <c r="P23" s="1"/>
  <c r="B25"/>
  <c r="E22" i="5"/>
  <c r="G22" s="1"/>
  <c r="F22"/>
  <c r="H22" s="1"/>
  <c r="B23"/>
  <c r="F25" i="6" l="1"/>
  <c r="H25" s="1"/>
  <c r="E25"/>
  <c r="G25" s="1"/>
  <c r="B26"/>
  <c r="J25"/>
  <c r="N24"/>
  <c r="P24" s="1"/>
  <c r="M24"/>
  <c r="O24" s="1"/>
  <c r="B24" i="5"/>
  <c r="F23"/>
  <c r="H23" s="1"/>
  <c r="E23"/>
  <c r="G23" s="1"/>
  <c r="E26" i="6" l="1"/>
  <c r="G26" s="1"/>
  <c r="F26"/>
  <c r="H26" s="1"/>
  <c r="B27"/>
  <c r="M25"/>
  <c r="O25" s="1"/>
  <c r="N25"/>
  <c r="P25" s="1"/>
  <c r="B25" i="5"/>
  <c r="F24"/>
  <c r="H24" s="1"/>
  <c r="E24"/>
  <c r="G24" s="1"/>
  <c r="F27" i="6" l="1"/>
  <c r="H27" s="1"/>
  <c r="E27"/>
  <c r="G27" s="1"/>
  <c r="B28"/>
  <c r="B26" i="5"/>
  <c r="E25"/>
  <c r="G25" s="1"/>
  <c r="F25"/>
  <c r="H25" s="1"/>
  <c r="F28" i="6" l="1"/>
  <c r="H28" s="1"/>
  <c r="E28"/>
  <c r="G28" s="1"/>
  <c r="B29"/>
  <c r="E26" i="5"/>
  <c r="G26" s="1"/>
  <c r="F26"/>
  <c r="H26" s="1"/>
  <c r="B27"/>
  <c r="F29" i="6" l="1"/>
  <c r="H29" s="1"/>
  <c r="E29"/>
  <c r="G29" s="1"/>
  <c r="B30"/>
  <c r="B28" i="5"/>
  <c r="F27"/>
  <c r="H27" s="1"/>
  <c r="E27"/>
  <c r="G27" s="1"/>
  <c r="E30" i="6" l="1"/>
  <c r="G30" s="1"/>
  <c r="F30"/>
  <c r="H30" s="1"/>
  <c r="B31"/>
  <c r="B29" i="5"/>
  <c r="F28"/>
  <c r="H28" s="1"/>
  <c r="E28"/>
  <c r="G28" s="1"/>
  <c r="F31" i="6" l="1"/>
  <c r="H31" s="1"/>
  <c r="E31"/>
  <c r="G31" s="1"/>
  <c r="B32"/>
  <c r="B30" i="5"/>
  <c r="F29"/>
  <c r="H29" s="1"/>
  <c r="E29"/>
  <c r="G29" s="1"/>
  <c r="E32" i="6" l="1"/>
  <c r="G32" s="1"/>
  <c r="F32"/>
  <c r="H32" s="1"/>
  <c r="B33"/>
  <c r="F30" i="5"/>
  <c r="H30" s="1"/>
  <c r="B31"/>
  <c r="E30"/>
  <c r="G30" s="1"/>
  <c r="F33" i="6" l="1"/>
  <c r="E33"/>
  <c r="G33" s="1"/>
  <c r="B34"/>
  <c r="H33"/>
  <c r="F31" i="5"/>
  <c r="H31" s="1"/>
  <c r="E31"/>
  <c r="G31" s="1"/>
  <c r="B32"/>
  <c r="E34" i="6" l="1"/>
  <c r="G34" s="1"/>
  <c r="F34"/>
  <c r="H34"/>
  <c r="B33" i="5"/>
  <c r="E32"/>
  <c r="G32" s="1"/>
  <c r="F32"/>
  <c r="H32" s="1"/>
  <c r="E35" i="6" l="1"/>
  <c r="G35" s="1"/>
  <c r="F35"/>
  <c r="H35" s="1"/>
  <c r="B36"/>
  <c r="B34" i="5"/>
  <c r="E33"/>
  <c r="G33" s="1"/>
  <c r="F33"/>
  <c r="H33" s="1"/>
  <c r="F36" i="6" l="1"/>
  <c r="E36"/>
  <c r="AA26"/>
  <c r="AG26" s="1"/>
  <c r="W26"/>
  <c r="AE26" s="1"/>
  <c r="H36"/>
  <c r="G36"/>
  <c r="B37"/>
  <c r="W59"/>
  <c r="AE59" s="1"/>
  <c r="AA59"/>
  <c r="AG59" s="1"/>
  <c r="E34" i="5"/>
  <c r="G34" s="1"/>
  <c r="F34"/>
  <c r="H34" s="1"/>
  <c r="B35"/>
  <c r="F37" i="6" l="1"/>
  <c r="H37" s="1"/>
  <c r="E37"/>
  <c r="G37" s="1"/>
  <c r="B38"/>
  <c r="W59" i="5"/>
  <c r="AE59" s="1"/>
  <c r="B36"/>
  <c r="F35"/>
  <c r="H35" s="1"/>
  <c r="AA59" s="1"/>
  <c r="AG59" s="1"/>
  <c r="E35"/>
  <c r="G35" s="1"/>
  <c r="E38" i="6" l="1"/>
  <c r="G38" s="1"/>
  <c r="F38"/>
  <c r="H38" s="1"/>
  <c r="B39"/>
  <c r="B37" i="5"/>
  <c r="E36"/>
  <c r="G36" s="1"/>
  <c r="F36"/>
  <c r="H36" s="1"/>
  <c r="AA26"/>
  <c r="AG26" s="1"/>
  <c r="W26"/>
  <c r="AE26" s="1"/>
  <c r="F39" i="6" l="1"/>
  <c r="H39" s="1"/>
  <c r="E39"/>
  <c r="G39" s="1"/>
  <c r="B40"/>
  <c r="B38" i="5"/>
  <c r="F37"/>
  <c r="H37" s="1"/>
  <c r="E37"/>
  <c r="G37" s="1"/>
  <c r="F40" i="6" l="1"/>
  <c r="H40" s="1"/>
  <c r="E40"/>
  <c r="G40" s="1"/>
  <c r="B39" i="5"/>
  <c r="F38"/>
  <c r="H38" s="1"/>
  <c r="E38"/>
  <c r="G38" s="1"/>
  <c r="B40" l="1"/>
  <c r="F39"/>
  <c r="H39" s="1"/>
  <c r="E39"/>
  <c r="G39" s="1"/>
  <c r="B41" l="1"/>
  <c r="F40"/>
  <c r="H40" s="1"/>
  <c r="E40"/>
  <c r="G40" s="1"/>
  <c r="B42" l="1"/>
  <c r="F41"/>
  <c r="H41" s="1"/>
  <c r="E41"/>
  <c r="G41" s="1"/>
  <c r="B43" l="1"/>
  <c r="F42"/>
  <c r="H42" s="1"/>
  <c r="E42"/>
  <c r="G42" s="1"/>
  <c r="B44" l="1"/>
  <c r="F43"/>
  <c r="H43" s="1"/>
  <c r="E43"/>
  <c r="G43" s="1"/>
  <c r="B45" l="1"/>
  <c r="E44"/>
  <c r="G44" s="1"/>
  <c r="F44"/>
  <c r="H44" s="1"/>
  <c r="B46" l="1"/>
  <c r="F45"/>
  <c r="H45" s="1"/>
  <c r="E45"/>
  <c r="G45" s="1"/>
  <c r="B47" l="1"/>
  <c r="F46"/>
  <c r="H46" s="1"/>
  <c r="E46"/>
  <c r="G46" s="1"/>
  <c r="B48" l="1"/>
  <c r="F47"/>
  <c r="H47" s="1"/>
  <c r="E47"/>
  <c r="G47" s="1"/>
  <c r="B49" l="1"/>
  <c r="F48"/>
  <c r="H48" s="1"/>
  <c r="E48"/>
  <c r="G48" s="1"/>
  <c r="F49" l="1"/>
  <c r="H49" s="1"/>
  <c r="E49"/>
  <c r="G49" s="1"/>
  <c r="B50"/>
  <c r="B51" l="1"/>
  <c r="F50"/>
  <c r="H50" s="1"/>
  <c r="E50"/>
  <c r="G50" s="1"/>
  <c r="B52" l="1"/>
  <c r="F51"/>
  <c r="H51" s="1"/>
  <c r="E51"/>
  <c r="G51" s="1"/>
  <c r="B53" l="1"/>
  <c r="E52"/>
  <c r="G52" s="1"/>
  <c r="F52"/>
  <c r="H52" s="1"/>
  <c r="B54" l="1"/>
  <c r="F53"/>
  <c r="H53" s="1"/>
  <c r="E53"/>
  <c r="G53" s="1"/>
  <c r="F54" l="1"/>
  <c r="H54" s="1"/>
  <c r="E54"/>
  <c r="G54" s="1"/>
  <c r="B55"/>
  <c r="F55" l="1"/>
  <c r="H55" s="1"/>
  <c r="E55"/>
  <c r="G55" s="1"/>
</calcChain>
</file>

<file path=xl/sharedStrings.xml><?xml version="1.0" encoding="utf-8"?>
<sst xmlns="http://schemas.openxmlformats.org/spreadsheetml/2006/main" count="164" uniqueCount="39">
  <si>
    <t>x</t>
  </si>
  <si>
    <t>y1</t>
  </si>
  <si>
    <t>y2</t>
  </si>
  <si>
    <t>y1 точное</t>
  </si>
  <si>
    <t>y2 точное</t>
  </si>
  <si>
    <t>delta1</t>
  </si>
  <si>
    <t>delta2</t>
  </si>
  <si>
    <t>По формуле точного решения</t>
  </si>
  <si>
    <t>Исходные узлы</t>
  </si>
  <si>
    <t>Погрешности вычислений</t>
  </si>
  <si>
    <t>C1</t>
  </si>
  <si>
    <t>C2</t>
  </si>
  <si>
    <t>max delta1 (h=0.1)</t>
  </si>
  <si>
    <t>max delta1 (h=0.2)</t>
  </si>
  <si>
    <t>Отношение погрешностей</t>
  </si>
  <si>
    <t>max delta/ max delta</t>
  </si>
  <si>
    <t>max delta2 (h=0.1)</t>
  </si>
  <si>
    <t>max delta2 (h=0.2)</t>
  </si>
  <si>
    <t>Исходное уравнение:</t>
  </si>
  <si>
    <t>Точное решение:</t>
  </si>
  <si>
    <t>Задание:</t>
  </si>
  <si>
    <t>Программа (числ. выч-ние)                      (h = 0.1 )</t>
  </si>
  <si>
    <t>Программа (числ. выч-ние)                      (h = 0.2 )</t>
  </si>
  <si>
    <t>avg delta1 (h=0.1)</t>
  </si>
  <si>
    <t>avg delta1 (h=0.2)</t>
  </si>
  <si>
    <t>avg delta2 (h=0.1)</t>
  </si>
  <si>
    <t>avg delta2 (h=0.2)</t>
  </si>
  <si>
    <t>avg delta/ avg delta</t>
  </si>
  <si>
    <t>Ответ:</t>
  </si>
  <si>
    <t>max delta2  (h=0.2)</t>
  </si>
  <si>
    <t>avg deltа2 (h=0.1)</t>
  </si>
  <si>
    <t>Программа (числ. выч-ние)                      (h = 0.4 )</t>
  </si>
  <si>
    <t>max delta1 (h=0.4)</t>
  </si>
  <si>
    <t>avg delta1 (h=0.4)</t>
  </si>
  <si>
    <t>max delta2 (h=0.4)</t>
  </si>
  <si>
    <t>avg delta2 (h=0.4)</t>
  </si>
  <si>
    <t>0,20028</t>
  </si>
  <si>
    <t>0,979951</t>
  </si>
  <si>
    <t>0,401763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</si>
</sst>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6" borderId="15" xfId="0" applyFont="1" applyFill="1" applyBorder="1" applyAlignment="1">
      <alignment horizontal="left"/>
    </xf>
    <xf numFmtId="0" fontId="4" fillId="6" borderId="11" xfId="0" applyFont="1" applyFill="1" applyBorder="1" applyAlignment="1">
      <alignment horizontal="left"/>
    </xf>
    <xf numFmtId="0" fontId="4" fillId="6" borderId="16" xfId="0" applyFont="1" applyFill="1" applyBorder="1" applyAlignment="1">
      <alignment horizontal="left"/>
    </xf>
    <xf numFmtId="0" fontId="4" fillId="6" borderId="19" xfId="0" applyFont="1" applyFill="1" applyBorder="1" applyAlignment="1">
      <alignment horizontal="left"/>
    </xf>
    <xf numFmtId="0" fontId="4" fillId="6" borderId="12" xfId="0" applyFont="1" applyFill="1" applyBorder="1" applyAlignment="1">
      <alignment horizontal="left"/>
    </xf>
    <xf numFmtId="0" fontId="4" fillId="6" borderId="20" xfId="0" applyFont="1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7" borderId="15" xfId="0" applyFont="1" applyFill="1" applyBorder="1" applyAlignment="1">
      <alignment horizontal="left"/>
    </xf>
    <xf numFmtId="0" fontId="4" fillId="7" borderId="11" xfId="0" applyFont="1" applyFill="1" applyBorder="1" applyAlignment="1">
      <alignment horizontal="left"/>
    </xf>
    <xf numFmtId="0" fontId="4" fillId="7" borderId="16" xfId="0" applyFont="1" applyFill="1" applyBorder="1" applyAlignment="1">
      <alignment horizontal="left"/>
    </xf>
    <xf numFmtId="0" fontId="4" fillId="7" borderId="17" xfId="0" applyFont="1" applyFill="1" applyBorder="1" applyAlignment="1">
      <alignment horizontal="left"/>
    </xf>
    <xf numFmtId="0" fontId="4" fillId="7" borderId="0" xfId="0" applyFont="1" applyFill="1" applyBorder="1" applyAlignment="1">
      <alignment horizontal="left"/>
    </xf>
    <xf numFmtId="0" fontId="4" fillId="7" borderId="18" xfId="0" applyFont="1" applyFill="1" applyBorder="1" applyAlignment="1">
      <alignment horizontal="left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left"/>
    </xf>
    <xf numFmtId="0" fontId="4" fillId="7" borderId="12" xfId="0" applyFont="1" applyFill="1" applyBorder="1" applyAlignment="1">
      <alignment horizontal="left"/>
    </xf>
    <xf numFmtId="0" fontId="4" fillId="7" borderId="20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3" fillId="2" borderId="24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 wrapText="1"/>
    </xf>
    <xf numFmtId="0" fontId="3" fillId="5" borderId="34" xfId="0" applyFont="1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11" fontId="5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1" fontId="5" fillId="0" borderId="0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Графическое</a:t>
            </a:r>
            <a:r>
              <a:rPr lang="ru-RU" baseline="0"/>
              <a:t> изображение </a:t>
            </a:r>
            <a:r>
              <a:rPr lang="en-US" baseline="0"/>
              <a:t>y1</a:t>
            </a:r>
            <a:r>
              <a:rPr lang="ru-RU" baseline="0"/>
              <a:t> </a:t>
            </a:r>
            <a:endParaRPr lang="ru-RU"/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smoothMarker"/>
        <c:ser>
          <c:idx val="0"/>
          <c:order val="0"/>
          <c:tx>
            <c:v>y1 (h=0.1)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№842'!$B$5:$B$35</c:f>
              <c:numCache>
                <c:formatCode>General</c:formatCode>
                <c:ptCount val="31"/>
                <c:pt idx="0">
                  <c:v>-6</c:v>
                </c:pt>
                <c:pt idx="1">
                  <c:v>-5.8</c:v>
                </c:pt>
                <c:pt idx="2">
                  <c:v>-5.6</c:v>
                </c:pt>
                <c:pt idx="3">
                  <c:v>-5.3999999999999995</c:v>
                </c:pt>
                <c:pt idx="4">
                  <c:v>-5.1999999999999993</c:v>
                </c:pt>
                <c:pt idx="5">
                  <c:v>-4.9999999999999991</c:v>
                </c:pt>
                <c:pt idx="6">
                  <c:v>-4.7999999999999989</c:v>
                </c:pt>
                <c:pt idx="7">
                  <c:v>-4.5999999999999988</c:v>
                </c:pt>
                <c:pt idx="8">
                  <c:v>-4.3999999999999986</c:v>
                </c:pt>
                <c:pt idx="9">
                  <c:v>-4.1999999999999984</c:v>
                </c:pt>
                <c:pt idx="10">
                  <c:v>-3.9999999999999982</c:v>
                </c:pt>
                <c:pt idx="11">
                  <c:v>-3.799999999999998</c:v>
                </c:pt>
                <c:pt idx="12">
                  <c:v>-3.5999999999999979</c:v>
                </c:pt>
                <c:pt idx="13">
                  <c:v>-3.3999999999999977</c:v>
                </c:pt>
                <c:pt idx="14">
                  <c:v>-3.1999999999999975</c:v>
                </c:pt>
                <c:pt idx="15">
                  <c:v>-2.9999999999999973</c:v>
                </c:pt>
                <c:pt idx="16">
                  <c:v>-2.7999999999999972</c:v>
                </c:pt>
                <c:pt idx="17">
                  <c:v>-2.599999999999997</c:v>
                </c:pt>
                <c:pt idx="18">
                  <c:v>-2.3999999999999968</c:v>
                </c:pt>
                <c:pt idx="19">
                  <c:v>-2.1999999999999966</c:v>
                </c:pt>
                <c:pt idx="20">
                  <c:v>-1.9999999999999967</c:v>
                </c:pt>
                <c:pt idx="21">
                  <c:v>-1.7999999999999967</c:v>
                </c:pt>
                <c:pt idx="22">
                  <c:v>-1.5999999999999968</c:v>
                </c:pt>
                <c:pt idx="23">
                  <c:v>-1.3999999999999968</c:v>
                </c:pt>
                <c:pt idx="24">
                  <c:v>-1.1999999999999968</c:v>
                </c:pt>
                <c:pt idx="25">
                  <c:v>-0.99999999999999689</c:v>
                </c:pt>
                <c:pt idx="26">
                  <c:v>-0.79999999999999694</c:v>
                </c:pt>
                <c:pt idx="27">
                  <c:v>-0.59999999999999698</c:v>
                </c:pt>
                <c:pt idx="28">
                  <c:v>-0.39999999999999697</c:v>
                </c:pt>
                <c:pt idx="29">
                  <c:v>-0.19999999999999696</c:v>
                </c:pt>
                <c:pt idx="30">
                  <c:v>3.0531133177191805E-15</c:v>
                </c:pt>
              </c:numCache>
            </c:numRef>
          </c:xVal>
          <c:yVal>
            <c:numRef>
              <c:f>'Филиппов №842'!$C$5:$C$35</c:f>
              <c:numCache>
                <c:formatCode>General</c:formatCode>
                <c:ptCount val="31"/>
                <c:pt idx="0">
                  <c:v>5</c:v>
                </c:pt>
                <c:pt idx="1">
                  <c:v>0.48817300000000002</c:v>
                </c:pt>
                <c:pt idx="2">
                  <c:v>0.74567000000000005</c:v>
                </c:pt>
                <c:pt idx="3">
                  <c:v>1.4621</c:v>
                </c:pt>
                <c:pt idx="4">
                  <c:v>2.91344</c:v>
                </c:pt>
                <c:pt idx="5">
                  <c:v>5.6528200000000002</c:v>
                </c:pt>
                <c:pt idx="6">
                  <c:v>10.654500000000001</c:v>
                </c:pt>
                <c:pt idx="7">
                  <c:v>19.6357</c:v>
                </c:pt>
                <c:pt idx="8">
                  <c:v>35.645000000000003</c:v>
                </c:pt>
                <c:pt idx="9">
                  <c:v>64.106099999999998</c:v>
                </c:pt>
                <c:pt idx="10">
                  <c:v>114.67100000000001</c:v>
                </c:pt>
                <c:pt idx="11">
                  <c:v>204.518</c:v>
                </c:pt>
                <c:pt idx="12">
                  <c:v>364.21800000000002</c:v>
                </c:pt>
                <c:pt idx="13">
                  <c:v>648.17499999999995</c:v>
                </c:pt>
                <c:pt idx="14">
                  <c:v>1153.2</c:v>
                </c:pt>
                <c:pt idx="15">
                  <c:v>2051.5700000000002</c:v>
                </c:pt>
                <c:pt idx="16">
                  <c:v>3649.83</c:v>
                </c:pt>
                <c:pt idx="17">
                  <c:v>6493.44</c:v>
                </c:pt>
                <c:pt idx="18">
                  <c:v>11553</c:v>
                </c:pt>
                <c:pt idx="19">
                  <c:v>20555.599999999999</c:v>
                </c:pt>
                <c:pt idx="20">
                  <c:v>36574.199999999997</c:v>
                </c:pt>
                <c:pt idx="21">
                  <c:v>65076.9</c:v>
                </c:pt>
                <c:pt idx="22">
                  <c:v>115793</c:v>
                </c:pt>
                <c:pt idx="23">
                  <c:v>206036</c:v>
                </c:pt>
                <c:pt idx="24">
                  <c:v>366611</c:v>
                </c:pt>
                <c:pt idx="25">
                  <c:v>652332</c:v>
                </c:pt>
                <c:pt idx="26" formatCode="0.00E+00">
                  <c:v>1160730</c:v>
                </c:pt>
                <c:pt idx="27" formatCode="0.00E+00">
                  <c:v>2065360</c:v>
                </c:pt>
                <c:pt idx="28" formatCode="0.00E+00">
                  <c:v>3675020</c:v>
                </c:pt>
                <c:pt idx="29" formatCode="0.00E+00">
                  <c:v>6539190</c:v>
                </c:pt>
                <c:pt idx="30" formatCode="0.00E+00">
                  <c:v>11635600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246-4382-B2F8-A730EF2371C5}"/>
            </c:ext>
          </c:extLst>
        </c:ser>
        <c:ser>
          <c:idx val="1"/>
          <c:order val="1"/>
          <c:tx>
            <c:v>y1 (h=0.2)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№842'!$J$5:$J$20</c:f>
              <c:numCache>
                <c:formatCode>General</c:formatCode>
                <c:ptCount val="16"/>
                <c:pt idx="0">
                  <c:v>-6</c:v>
                </c:pt>
                <c:pt idx="1">
                  <c:v>-5.6</c:v>
                </c:pt>
                <c:pt idx="2">
                  <c:v>-5.1999999999999993</c:v>
                </c:pt>
                <c:pt idx="3">
                  <c:v>-4.7999999999999989</c:v>
                </c:pt>
                <c:pt idx="4">
                  <c:v>-4.3999999999999986</c:v>
                </c:pt>
                <c:pt idx="5">
                  <c:v>-3.9999999999999987</c:v>
                </c:pt>
                <c:pt idx="6">
                  <c:v>-3.5999999999999988</c:v>
                </c:pt>
                <c:pt idx="7">
                  <c:v>-3.1999999999999988</c:v>
                </c:pt>
                <c:pt idx="8">
                  <c:v>-2.7999999999999989</c:v>
                </c:pt>
                <c:pt idx="9">
                  <c:v>-2.399999999999999</c:v>
                </c:pt>
                <c:pt idx="10">
                  <c:v>-1.9999999999999991</c:v>
                </c:pt>
                <c:pt idx="11">
                  <c:v>-1.5999999999999992</c:v>
                </c:pt>
                <c:pt idx="12">
                  <c:v>-1.1999999999999993</c:v>
                </c:pt>
                <c:pt idx="13">
                  <c:v>-0.79999999999999927</c:v>
                </c:pt>
                <c:pt idx="14">
                  <c:v>-0.39999999999999925</c:v>
                </c:pt>
                <c:pt idx="15">
                  <c:v>7.7715611723760958E-16</c:v>
                </c:pt>
              </c:numCache>
            </c:numRef>
          </c:xVal>
          <c:yVal>
            <c:numRef>
              <c:f>'Филиппов №842'!$K$5:$K$20</c:f>
              <c:numCache>
                <c:formatCode>General</c:formatCode>
                <c:ptCount val="16"/>
                <c:pt idx="0">
                  <c:v>1</c:v>
                </c:pt>
                <c:pt idx="1">
                  <c:v>1.85059</c:v>
                </c:pt>
                <c:pt idx="2">
                  <c:v>2.5844900000000002</c:v>
                </c:pt>
                <c:pt idx="3">
                  <c:v>2.5313400000000001</c:v>
                </c:pt>
                <c:pt idx="4">
                  <c:v>0.60167400000000004</c:v>
                </c:pt>
                <c:pt idx="5">
                  <c:v>-5.7739900000000004</c:v>
                </c:pt>
                <c:pt idx="6">
                  <c:v>-21.5745</c:v>
                </c:pt>
                <c:pt idx="7">
                  <c:v>-55.980699999999999</c:v>
                </c:pt>
                <c:pt idx="8">
                  <c:v>-125.56699999999999</c:v>
                </c:pt>
                <c:pt idx="9">
                  <c:v>-259.71100000000001</c:v>
                </c:pt>
                <c:pt idx="10">
                  <c:v>-509.64800000000002</c:v>
                </c:pt>
                <c:pt idx="11">
                  <c:v>-963.55899999999997</c:v>
                </c:pt>
                <c:pt idx="12">
                  <c:v>-1771.54</c:v>
                </c:pt>
                <c:pt idx="13">
                  <c:v>-3186.69</c:v>
                </c:pt>
                <c:pt idx="14">
                  <c:v>-5632.29</c:v>
                </c:pt>
                <c:pt idx="15">
                  <c:v>-9811.33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B246-4382-B2F8-A730EF2371C5}"/>
            </c:ext>
          </c:extLst>
        </c:ser>
        <c:ser>
          <c:idx val="2"/>
          <c:order val="2"/>
          <c:tx>
            <c:v>у1 точн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№842'!$B$5:$B$35</c:f>
              <c:numCache>
                <c:formatCode>General</c:formatCode>
                <c:ptCount val="31"/>
                <c:pt idx="0">
                  <c:v>-6</c:v>
                </c:pt>
                <c:pt idx="1">
                  <c:v>-5.8</c:v>
                </c:pt>
                <c:pt idx="2">
                  <c:v>-5.6</c:v>
                </c:pt>
                <c:pt idx="3">
                  <c:v>-5.3999999999999995</c:v>
                </c:pt>
                <c:pt idx="4">
                  <c:v>-5.1999999999999993</c:v>
                </c:pt>
                <c:pt idx="5">
                  <c:v>-4.9999999999999991</c:v>
                </c:pt>
                <c:pt idx="6">
                  <c:v>-4.7999999999999989</c:v>
                </c:pt>
                <c:pt idx="7">
                  <c:v>-4.5999999999999988</c:v>
                </c:pt>
                <c:pt idx="8">
                  <c:v>-4.3999999999999986</c:v>
                </c:pt>
                <c:pt idx="9">
                  <c:v>-4.1999999999999984</c:v>
                </c:pt>
                <c:pt idx="10">
                  <c:v>-3.9999999999999982</c:v>
                </c:pt>
                <c:pt idx="11">
                  <c:v>-3.799999999999998</c:v>
                </c:pt>
                <c:pt idx="12">
                  <c:v>-3.5999999999999979</c:v>
                </c:pt>
                <c:pt idx="13">
                  <c:v>-3.3999999999999977</c:v>
                </c:pt>
                <c:pt idx="14">
                  <c:v>-3.1999999999999975</c:v>
                </c:pt>
                <c:pt idx="15">
                  <c:v>-2.9999999999999973</c:v>
                </c:pt>
                <c:pt idx="16">
                  <c:v>-2.7999999999999972</c:v>
                </c:pt>
                <c:pt idx="17">
                  <c:v>-2.599999999999997</c:v>
                </c:pt>
                <c:pt idx="18">
                  <c:v>-2.3999999999999968</c:v>
                </c:pt>
                <c:pt idx="19">
                  <c:v>-2.1999999999999966</c:v>
                </c:pt>
                <c:pt idx="20">
                  <c:v>-1.9999999999999967</c:v>
                </c:pt>
                <c:pt idx="21">
                  <c:v>-1.7999999999999967</c:v>
                </c:pt>
                <c:pt idx="22">
                  <c:v>-1.5999999999999968</c:v>
                </c:pt>
                <c:pt idx="23">
                  <c:v>-1.3999999999999968</c:v>
                </c:pt>
                <c:pt idx="24">
                  <c:v>-1.1999999999999968</c:v>
                </c:pt>
                <c:pt idx="25">
                  <c:v>-0.99999999999999689</c:v>
                </c:pt>
                <c:pt idx="26">
                  <c:v>-0.79999999999999694</c:v>
                </c:pt>
                <c:pt idx="27">
                  <c:v>-0.59999999999999698</c:v>
                </c:pt>
                <c:pt idx="28">
                  <c:v>-0.39999999999999697</c:v>
                </c:pt>
                <c:pt idx="29">
                  <c:v>-0.19999999999999696</c:v>
                </c:pt>
                <c:pt idx="30">
                  <c:v>3.0531133177191805E-15</c:v>
                </c:pt>
              </c:numCache>
            </c:numRef>
          </c:xVal>
          <c:yVal>
            <c:numRef>
              <c:f>'Филиппов №842'!$E$5:$E$35</c:f>
              <c:numCache>
                <c:formatCode>General</c:formatCode>
                <c:ptCount val="31"/>
                <c:pt idx="0">
                  <c:v>0.40383647506624054</c:v>
                </c:pt>
                <c:pt idx="1">
                  <c:v>-4.0629788877611261E-2</c:v>
                </c:pt>
                <c:pt idx="2">
                  <c:v>-0.48322851092971375</c:v>
                </c:pt>
                <c:pt idx="3">
                  <c:v>-0.9062583197164954</c:v>
                </c:pt>
                <c:pt idx="4">
                  <c:v>-1.2927847782701449</c:v>
                </c:pt>
                <c:pt idx="5">
                  <c:v>-1.627312217074679</c:v>
                </c:pt>
                <c:pt idx="6">
                  <c:v>-1.8963973009737434</c:v>
                </c:pt>
                <c:pt idx="7">
                  <c:v>-2.0891795802518396</c:v>
                </c:pt>
                <c:pt idx="8">
                  <c:v>-2.1978074786290973</c:v>
                </c:pt>
                <c:pt idx="9">
                  <c:v>-2.2177421873748613</c:v>
                </c:pt>
                <c:pt idx="10">
                  <c:v>-2.1479265847070259</c:v>
                </c:pt>
                <c:pt idx="11">
                  <c:v>-1.9908113676433654</c:v>
                </c:pt>
                <c:pt idx="12">
                  <c:v>-1.7522358230514263</c:v>
                </c:pt>
                <c:pt idx="13">
                  <c:v>-1.4411658012292592</c:v>
                </c:pt>
                <c:pt idx="14">
                  <c:v>-1.0692961868520199</c:v>
                </c:pt>
                <c:pt idx="15">
                  <c:v>-0.65052915558284219</c:v>
                </c:pt>
                <c:pt idx="16">
                  <c:v>-0.20034238658217496</c:v>
                </c:pt>
                <c:pt idx="17">
                  <c:v>0.26493726175060439</c:v>
                </c:pt>
                <c:pt idx="18">
                  <c:v>0.7289398399975362</c:v>
                </c:pt>
                <c:pt idx="19">
                  <c:v>1.1761268684553814</c:v>
                </c:pt>
                <c:pt idx="20">
                  <c:v>1.5927302170070425</c:v>
                </c:pt>
                <c:pt idx="21">
                  <c:v>1.9677632226267734</c:v>
                </c:pt>
                <c:pt idx="22">
                  <c:v>2.2941308137114804</c:v>
                </c:pt>
                <c:pt idx="23">
                  <c:v>2.5698937546944256</c:v>
                </c:pt>
                <c:pt idx="24">
                  <c:v>2.7997839981915691</c:v>
                </c:pt>
                <c:pt idx="25">
                  <c:v>2.9971295663652162</c:v>
                </c:pt>
                <c:pt idx="26">
                  <c:v>3.1864374092474019</c:v>
                </c:pt>
                <c:pt idx="27">
                  <c:v>3.4070148335303854</c:v>
                </c:pt>
                <c:pt idx="28">
                  <c:v>3.7182046170074958</c:v>
                </c:pt>
                <c:pt idx="29">
                  <c:v>4.2070961306162733</c:v>
                </c:pt>
                <c:pt idx="30">
                  <c:v>5.0000000000000151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B246-4382-B2F8-A730EF2371C5}"/>
            </c:ext>
          </c:extLst>
        </c:ser>
        <c:axId val="56257536"/>
        <c:axId val="56280192"/>
      </c:scatterChart>
      <c:valAx>
        <c:axId val="56257536"/>
        <c:scaling>
          <c:orientation val="minMax"/>
          <c:max val="2"/>
          <c:min val="-7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280192"/>
        <c:crosses val="autoZero"/>
        <c:crossBetween val="midCat"/>
      </c:valAx>
      <c:valAx>
        <c:axId val="5628019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257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Графическое изображение</a:t>
            </a:r>
            <a:r>
              <a:rPr lang="en-US"/>
              <a:t> y2</a:t>
            </a:r>
            <a:endParaRPr lang="ru-RU"/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smoothMarker"/>
        <c:ser>
          <c:idx val="0"/>
          <c:order val="0"/>
          <c:tx>
            <c:v>у2 (h=0.1)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№842'!$B$5:$B$35</c:f>
              <c:numCache>
                <c:formatCode>General</c:formatCode>
                <c:ptCount val="31"/>
                <c:pt idx="0">
                  <c:v>-6</c:v>
                </c:pt>
                <c:pt idx="1">
                  <c:v>-5.8</c:v>
                </c:pt>
                <c:pt idx="2">
                  <c:v>-5.6</c:v>
                </c:pt>
                <c:pt idx="3">
                  <c:v>-5.3999999999999995</c:v>
                </c:pt>
                <c:pt idx="4">
                  <c:v>-5.1999999999999993</c:v>
                </c:pt>
                <c:pt idx="5">
                  <c:v>-4.9999999999999991</c:v>
                </c:pt>
                <c:pt idx="6">
                  <c:v>-4.7999999999999989</c:v>
                </c:pt>
                <c:pt idx="7">
                  <c:v>-4.5999999999999988</c:v>
                </c:pt>
                <c:pt idx="8">
                  <c:v>-4.3999999999999986</c:v>
                </c:pt>
                <c:pt idx="9">
                  <c:v>-4.1999999999999984</c:v>
                </c:pt>
                <c:pt idx="10">
                  <c:v>-3.9999999999999982</c:v>
                </c:pt>
                <c:pt idx="11">
                  <c:v>-3.799999999999998</c:v>
                </c:pt>
                <c:pt idx="12">
                  <c:v>-3.5999999999999979</c:v>
                </c:pt>
                <c:pt idx="13">
                  <c:v>-3.3999999999999977</c:v>
                </c:pt>
                <c:pt idx="14">
                  <c:v>-3.1999999999999975</c:v>
                </c:pt>
                <c:pt idx="15">
                  <c:v>-2.9999999999999973</c:v>
                </c:pt>
                <c:pt idx="16">
                  <c:v>-2.7999999999999972</c:v>
                </c:pt>
                <c:pt idx="17">
                  <c:v>-2.599999999999997</c:v>
                </c:pt>
                <c:pt idx="18">
                  <c:v>-2.3999999999999968</c:v>
                </c:pt>
                <c:pt idx="19">
                  <c:v>-2.1999999999999966</c:v>
                </c:pt>
                <c:pt idx="20">
                  <c:v>-1.9999999999999967</c:v>
                </c:pt>
                <c:pt idx="21">
                  <c:v>-1.7999999999999967</c:v>
                </c:pt>
                <c:pt idx="22">
                  <c:v>-1.5999999999999968</c:v>
                </c:pt>
                <c:pt idx="23">
                  <c:v>-1.3999999999999968</c:v>
                </c:pt>
                <c:pt idx="24">
                  <c:v>-1.1999999999999968</c:v>
                </c:pt>
                <c:pt idx="25">
                  <c:v>-0.99999999999999689</c:v>
                </c:pt>
                <c:pt idx="26">
                  <c:v>-0.79999999999999694</c:v>
                </c:pt>
                <c:pt idx="27">
                  <c:v>-0.59999999999999698</c:v>
                </c:pt>
                <c:pt idx="28">
                  <c:v>-0.39999999999999697</c:v>
                </c:pt>
                <c:pt idx="29">
                  <c:v>-0.19999999999999696</c:v>
                </c:pt>
                <c:pt idx="30">
                  <c:v>3.0531133177191805E-15</c:v>
                </c:pt>
              </c:numCache>
            </c:numRef>
          </c:xVal>
          <c:yVal>
            <c:numRef>
              <c:f>'Филиппов №842'!$D$5:$D$35</c:f>
              <c:numCache>
                <c:formatCode>General</c:formatCode>
                <c:ptCount val="31"/>
                <c:pt idx="0">
                  <c:v>5</c:v>
                </c:pt>
                <c:pt idx="1">
                  <c:v>0.68399900000000002</c:v>
                </c:pt>
                <c:pt idx="2">
                  <c:v>1.5515399999999999</c:v>
                </c:pt>
                <c:pt idx="3">
                  <c:v>2.6239400000000002</c:v>
                </c:pt>
                <c:pt idx="4">
                  <c:v>3.91974</c:v>
                </c:pt>
                <c:pt idx="5">
                  <c:v>5.4481599999999997</c:v>
                </c:pt>
                <c:pt idx="6">
                  <c:v>7.2003899999999996</c:v>
                </c:pt>
                <c:pt idx="7">
                  <c:v>9.1430399999999992</c:v>
                </c:pt>
                <c:pt idx="8">
                  <c:v>11.204599999999999</c:v>
                </c:pt>
                <c:pt idx="9">
                  <c:v>13.257</c:v>
                </c:pt>
                <c:pt idx="10">
                  <c:v>15.0908</c:v>
                </c:pt>
                <c:pt idx="11">
                  <c:v>16.3813</c:v>
                </c:pt>
                <c:pt idx="12">
                  <c:v>16.642499999999998</c:v>
                </c:pt>
                <c:pt idx="13">
                  <c:v>15.166</c:v>
                </c:pt>
                <c:pt idx="14">
                  <c:v>10.938000000000001</c:v>
                </c:pt>
                <c:pt idx="15">
                  <c:v>2.5303599999999999</c:v>
                </c:pt>
                <c:pt idx="16">
                  <c:v>-12.045</c:v>
                </c:pt>
                <c:pt idx="17">
                  <c:v>-35.527299999999997</c:v>
                </c:pt>
                <c:pt idx="18">
                  <c:v>-71.659000000000006</c:v>
                </c:pt>
                <c:pt idx="19">
                  <c:v>-125.51600000000001</c:v>
                </c:pt>
                <c:pt idx="20">
                  <c:v>-203.94</c:v>
                </c:pt>
                <c:pt idx="21">
                  <c:v>-316.10000000000002</c:v>
                </c:pt>
                <c:pt idx="22">
                  <c:v>-474.22899999999998</c:v>
                </c:pt>
                <c:pt idx="23">
                  <c:v>-694.57</c:v>
                </c:pt>
                <c:pt idx="24">
                  <c:v>-998.61400000000003</c:v>
                </c:pt>
                <c:pt idx="25">
                  <c:v>-1414.69</c:v>
                </c:pt>
                <c:pt idx="26">
                  <c:v>-1980.02</c:v>
                </c:pt>
                <c:pt idx="27">
                  <c:v>-2743.38</c:v>
                </c:pt>
                <c:pt idx="28">
                  <c:v>-3768.49</c:v>
                </c:pt>
                <c:pt idx="29">
                  <c:v>-5138.42</c:v>
                </c:pt>
                <c:pt idx="30">
                  <c:v>-6961.21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9354-4DE2-BB17-379D8A031130}"/>
            </c:ext>
          </c:extLst>
        </c:ser>
        <c:ser>
          <c:idx val="1"/>
          <c:order val="1"/>
          <c:tx>
            <c:v>y2 (h=0.2)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№842'!$J$5:$J$20</c:f>
              <c:numCache>
                <c:formatCode>General</c:formatCode>
                <c:ptCount val="16"/>
                <c:pt idx="0">
                  <c:v>-6</c:v>
                </c:pt>
                <c:pt idx="1">
                  <c:v>-5.6</c:v>
                </c:pt>
                <c:pt idx="2">
                  <c:v>-5.1999999999999993</c:v>
                </c:pt>
                <c:pt idx="3">
                  <c:v>-4.7999999999999989</c:v>
                </c:pt>
                <c:pt idx="4">
                  <c:v>-4.3999999999999986</c:v>
                </c:pt>
                <c:pt idx="5">
                  <c:v>-3.9999999999999987</c:v>
                </c:pt>
                <c:pt idx="6">
                  <c:v>-3.5999999999999988</c:v>
                </c:pt>
                <c:pt idx="7">
                  <c:v>-3.1999999999999988</c:v>
                </c:pt>
                <c:pt idx="8">
                  <c:v>-2.7999999999999989</c:v>
                </c:pt>
                <c:pt idx="9">
                  <c:v>-2.399999999999999</c:v>
                </c:pt>
                <c:pt idx="10">
                  <c:v>-1.9999999999999991</c:v>
                </c:pt>
                <c:pt idx="11">
                  <c:v>-1.5999999999999992</c:v>
                </c:pt>
                <c:pt idx="12">
                  <c:v>-1.1999999999999993</c:v>
                </c:pt>
                <c:pt idx="13">
                  <c:v>-0.79999999999999927</c:v>
                </c:pt>
                <c:pt idx="14">
                  <c:v>-0.39999999999999925</c:v>
                </c:pt>
                <c:pt idx="15">
                  <c:v>7.7715611723760958E-16</c:v>
                </c:pt>
              </c:numCache>
            </c:numRef>
          </c:xVal>
          <c:yVal>
            <c:numRef>
              <c:f>'Филиппов №842'!$L$5:$L$20</c:f>
              <c:numCache>
                <c:formatCode>General</c:formatCode>
                <c:ptCount val="16"/>
                <c:pt idx="0">
                  <c:v>0</c:v>
                </c:pt>
                <c:pt idx="1">
                  <c:v>1.55196</c:v>
                </c:pt>
                <c:pt idx="2">
                  <c:v>3.9189099999999999</c:v>
                </c:pt>
                <c:pt idx="3">
                  <c:v>7.1772400000000003</c:v>
                </c:pt>
                <c:pt idx="4">
                  <c:v>11.2622</c:v>
                </c:pt>
                <c:pt idx="5">
                  <c:v>15.5992</c:v>
                </c:pt>
                <c:pt idx="6">
                  <c:v>18.4268</c:v>
                </c:pt>
                <c:pt idx="7">
                  <c:v>15.7376</c:v>
                </c:pt>
                <c:pt idx="8">
                  <c:v>-0.71672000000000002</c:v>
                </c:pt>
                <c:pt idx="9">
                  <c:v>-46.974400000000003</c:v>
                </c:pt>
                <c:pt idx="10">
                  <c:v>-153.01599999999999</c:v>
                </c:pt>
                <c:pt idx="11">
                  <c:v>-373.30500000000001</c:v>
                </c:pt>
                <c:pt idx="12">
                  <c:v>-804.654</c:v>
                </c:pt>
                <c:pt idx="13">
                  <c:v>-1616.25</c:v>
                </c:pt>
                <c:pt idx="14">
                  <c:v>-3099.65</c:v>
                </c:pt>
                <c:pt idx="15">
                  <c:v>-5751.63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9354-4DE2-BB17-379D8A031130}"/>
            </c:ext>
          </c:extLst>
        </c:ser>
        <c:ser>
          <c:idx val="2"/>
          <c:order val="2"/>
          <c:tx>
            <c:v>у2 точн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№842'!$B$5:$B$35</c:f>
              <c:numCache>
                <c:formatCode>General</c:formatCode>
                <c:ptCount val="31"/>
                <c:pt idx="0">
                  <c:v>-6</c:v>
                </c:pt>
                <c:pt idx="1">
                  <c:v>-5.8</c:v>
                </c:pt>
                <c:pt idx="2">
                  <c:v>-5.6</c:v>
                </c:pt>
                <c:pt idx="3">
                  <c:v>-5.3999999999999995</c:v>
                </c:pt>
                <c:pt idx="4">
                  <c:v>-5.1999999999999993</c:v>
                </c:pt>
                <c:pt idx="5">
                  <c:v>-4.9999999999999991</c:v>
                </c:pt>
                <c:pt idx="6">
                  <c:v>-4.7999999999999989</c:v>
                </c:pt>
                <c:pt idx="7">
                  <c:v>-4.5999999999999988</c:v>
                </c:pt>
                <c:pt idx="8">
                  <c:v>-4.3999999999999986</c:v>
                </c:pt>
                <c:pt idx="9">
                  <c:v>-4.1999999999999984</c:v>
                </c:pt>
                <c:pt idx="10">
                  <c:v>-3.9999999999999982</c:v>
                </c:pt>
                <c:pt idx="11">
                  <c:v>-3.799999999999998</c:v>
                </c:pt>
                <c:pt idx="12">
                  <c:v>-3.5999999999999979</c:v>
                </c:pt>
                <c:pt idx="13">
                  <c:v>-3.3999999999999977</c:v>
                </c:pt>
                <c:pt idx="14">
                  <c:v>-3.1999999999999975</c:v>
                </c:pt>
                <c:pt idx="15">
                  <c:v>-2.9999999999999973</c:v>
                </c:pt>
                <c:pt idx="16">
                  <c:v>-2.7999999999999972</c:v>
                </c:pt>
                <c:pt idx="17">
                  <c:v>-2.599999999999997</c:v>
                </c:pt>
                <c:pt idx="18">
                  <c:v>-2.3999999999999968</c:v>
                </c:pt>
                <c:pt idx="19">
                  <c:v>-2.1999999999999966</c:v>
                </c:pt>
                <c:pt idx="20">
                  <c:v>-1.9999999999999967</c:v>
                </c:pt>
                <c:pt idx="21">
                  <c:v>-1.7999999999999967</c:v>
                </c:pt>
                <c:pt idx="22">
                  <c:v>-1.5999999999999968</c:v>
                </c:pt>
                <c:pt idx="23">
                  <c:v>-1.3999999999999968</c:v>
                </c:pt>
                <c:pt idx="24">
                  <c:v>-1.1999999999999968</c:v>
                </c:pt>
                <c:pt idx="25">
                  <c:v>-0.99999999999999689</c:v>
                </c:pt>
                <c:pt idx="26">
                  <c:v>-0.79999999999999694</c:v>
                </c:pt>
                <c:pt idx="27">
                  <c:v>-0.59999999999999698</c:v>
                </c:pt>
                <c:pt idx="28">
                  <c:v>-0.39999999999999697</c:v>
                </c:pt>
                <c:pt idx="29">
                  <c:v>-0.19999999999999696</c:v>
                </c:pt>
                <c:pt idx="30">
                  <c:v>3.0531133177191805E-15</c:v>
                </c:pt>
              </c:numCache>
            </c:numRef>
          </c:xVal>
          <c:yVal>
            <c:numRef>
              <c:f>'Филиппов №842'!$F$5:$F$35</c:f>
              <c:numCache>
                <c:formatCode>General</c:formatCode>
                <c:ptCount val="31"/>
                <c:pt idx="0">
                  <c:v>1.3640006175042534</c:v>
                </c:pt>
                <c:pt idx="1">
                  <c:v>0.84488056197597139</c:v>
                </c:pt>
                <c:pt idx="2">
                  <c:v>0.29232369338447017</c:v>
                </c:pt>
                <c:pt idx="3">
                  <c:v>-0.27158584327727264</c:v>
                </c:pt>
                <c:pt idx="4">
                  <c:v>-0.82429853945277687</c:v>
                </c:pt>
                <c:pt idx="5">
                  <c:v>-1.3436954315412162</c:v>
                </c:pt>
                <c:pt idx="6">
                  <c:v>-1.8089660462707888</c:v>
                </c:pt>
                <c:pt idx="7">
                  <c:v>-2.2014331465887325</c:v>
                </c:pt>
                <c:pt idx="8">
                  <c:v>-2.5052910816826137</c:v>
                </c:pt>
                <c:pt idx="9">
                  <c:v>-2.7082278760397411</c:v>
                </c:pt>
                <c:pt idx="10">
                  <c:v>-2.8019056681985415</c:v>
                </c:pt>
                <c:pt idx="11">
                  <c:v>-2.7822795309912243</c:v>
                </c:pt>
                <c:pt idx="12">
                  <c:v>-2.6497408251939509</c:v>
                </c:pt>
                <c:pt idx="13">
                  <c:v>-2.4090777689565659</c:v>
                </c:pt>
                <c:pt idx="14">
                  <c:v>-2.0692525199199472</c:v>
                </c:pt>
                <c:pt idx="15">
                  <c:v>-1.6430004043599538</c:v>
                </c:pt>
                <c:pt idx="16">
                  <c:v>-1.1462625909673152</c:v>
                </c:pt>
                <c:pt idx="17">
                  <c:v>-0.59746805603910191</c:v>
                </c:pt>
                <c:pt idx="18">
                  <c:v>-1.6683622592727154E-2</c:v>
                </c:pt>
                <c:pt idx="19">
                  <c:v>0.57534841129696979</c:v>
                </c:pt>
                <c:pt idx="20">
                  <c:v>1.1582677415711691</c:v>
                </c:pt>
                <c:pt idx="21">
                  <c:v>1.7132374054863966</c:v>
                </c:pt>
                <c:pt idx="22">
                  <c:v>2.2241690874318283</c:v>
                </c:pt>
                <c:pt idx="23">
                  <c:v>2.6790508349694515</c:v>
                </c:pt>
                <c:pt idx="24">
                  <c:v>3.0714237993788327</c:v>
                </c:pt>
                <c:pt idx="25">
                  <c:v>3.4020965889967449</c:v>
                </c:pt>
                <c:pt idx="26">
                  <c:v>3.6812476005999129</c:v>
                </c:pt>
                <c:pt idx="27">
                  <c:v>3.9311562365278614</c:v>
                </c:pt>
                <c:pt idx="28">
                  <c:v>4.1899366468931571</c:v>
                </c:pt>
                <c:pt idx="29">
                  <c:v>4.5168426624218716</c:v>
                </c:pt>
                <c:pt idx="30">
                  <c:v>5.0000000000000089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9354-4DE2-BB17-379D8A031130}"/>
            </c:ext>
          </c:extLst>
        </c:ser>
        <c:axId val="56315904"/>
        <c:axId val="56317824"/>
      </c:scatterChart>
      <c:valAx>
        <c:axId val="56315904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317824"/>
        <c:crosses val="autoZero"/>
        <c:crossBetween val="midCat"/>
      </c:valAx>
      <c:valAx>
        <c:axId val="5631782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315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Графическое</a:t>
            </a:r>
            <a:r>
              <a:rPr lang="ru-RU" baseline="0"/>
              <a:t> изображение </a:t>
            </a:r>
            <a:r>
              <a:rPr lang="en-US" baseline="0"/>
              <a:t>y1</a:t>
            </a:r>
            <a:r>
              <a:rPr lang="ru-RU" baseline="0"/>
              <a:t> </a:t>
            </a:r>
            <a:endParaRPr lang="ru-RU"/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smoothMarker"/>
        <c:ser>
          <c:idx val="0"/>
          <c:order val="0"/>
          <c:tx>
            <c:v>y1 (h=0.1)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№841'!$B$5:$B$35</c:f>
              <c:numCache>
                <c:formatCode>General</c:formatCode>
                <c:ptCount val="3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</c:numCache>
            </c:numRef>
          </c:xVal>
          <c:yVal>
            <c:numRef>
              <c:f>'Филиппов №841'!$C$5:$C$35</c:f>
              <c:numCache>
                <c:formatCode>General</c:formatCode>
                <c:ptCount val="31"/>
                <c:pt idx="0">
                  <c:v>1</c:v>
                </c:pt>
                <c:pt idx="1">
                  <c:v>1.4168499999999999</c:v>
                </c:pt>
                <c:pt idx="2">
                  <c:v>1.84992</c:v>
                </c:pt>
                <c:pt idx="3">
                  <c:v>2.2595499999999999</c:v>
                </c:pt>
                <c:pt idx="4">
                  <c:v>2.5922900000000002</c:v>
                </c:pt>
                <c:pt idx="5">
                  <c:v>2.7507999999999999</c:v>
                </c:pt>
                <c:pt idx="6">
                  <c:v>2.59192</c:v>
                </c:pt>
                <c:pt idx="7">
                  <c:v>1.9100600000000001</c:v>
                </c:pt>
                <c:pt idx="8">
                  <c:v>0.41181600000000002</c:v>
                </c:pt>
                <c:pt idx="9">
                  <c:v>-2.3161499999999999</c:v>
                </c:pt>
                <c:pt idx="10">
                  <c:v>-6.8490399999999996</c:v>
                </c:pt>
                <c:pt idx="11">
                  <c:v>-13.9794</c:v>
                </c:pt>
                <c:pt idx="12">
                  <c:v>-24.790099999999999</c:v>
                </c:pt>
                <c:pt idx="13">
                  <c:v>-40.750599999999999</c:v>
                </c:pt>
                <c:pt idx="14">
                  <c:v>-63.841900000000003</c:v>
                </c:pt>
                <c:pt idx="15">
                  <c:v>-96.721000000000004</c:v>
                </c:pt>
                <c:pt idx="16">
                  <c:v>-142.93299999999999</c:v>
                </c:pt>
                <c:pt idx="17">
                  <c:v>-207.191</c:v>
                </c:pt>
                <c:pt idx="18">
                  <c:v>-295.73099999999999</c:v>
                </c:pt>
                <c:pt idx="19">
                  <c:v>-416.779</c:v>
                </c:pt>
                <c:pt idx="20">
                  <c:v>-581.15200000000004</c:v>
                </c:pt>
                <c:pt idx="21">
                  <c:v>-803.03099999999995</c:v>
                </c:pt>
                <c:pt idx="22">
                  <c:v>-1100.96</c:v>
                </c:pt>
                <c:pt idx="23">
                  <c:v>-1499.11</c:v>
                </c:pt>
                <c:pt idx="24">
                  <c:v>-2028.95</c:v>
                </c:pt>
                <c:pt idx="25">
                  <c:v>-2731.35</c:v>
                </c:pt>
                <c:pt idx="26">
                  <c:v>-3659.25</c:v>
                </c:pt>
                <c:pt idx="27">
                  <c:v>-4881.13</c:v>
                </c:pt>
                <c:pt idx="28">
                  <c:v>-6485.45</c:v>
                </c:pt>
                <c:pt idx="29">
                  <c:v>-8586.2099999999991</c:v>
                </c:pt>
                <c:pt idx="30">
                  <c:v>-11330.2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246-4382-B2F8-A730EF2371C5}"/>
            </c:ext>
          </c:extLst>
        </c:ser>
        <c:ser>
          <c:idx val="1"/>
          <c:order val="1"/>
          <c:tx>
            <c:v>y1 (h=0.2)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№841'!$J$5:$J$20</c:f>
              <c:numCache>
                <c:formatCode>General</c:formatCode>
                <c:ptCount val="16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1.2000000000000002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3.1999999999999997</c:v>
                </c:pt>
                <c:pt idx="9">
                  <c:v>3.5999999999999996</c:v>
                </c:pt>
                <c:pt idx="10">
                  <c:v>3.9999999999999996</c:v>
                </c:pt>
                <c:pt idx="11">
                  <c:v>4.3999999999999995</c:v>
                </c:pt>
                <c:pt idx="12">
                  <c:v>4.8</c:v>
                </c:pt>
                <c:pt idx="13">
                  <c:v>5.2</c:v>
                </c:pt>
                <c:pt idx="14">
                  <c:v>5.6000000000000005</c:v>
                </c:pt>
                <c:pt idx="15">
                  <c:v>6.0000000000000009</c:v>
                </c:pt>
              </c:numCache>
            </c:numRef>
          </c:xVal>
          <c:yVal>
            <c:numRef>
              <c:f>'Филиппов №841'!$K$5:$K$20</c:f>
              <c:numCache>
                <c:formatCode>General</c:formatCode>
                <c:ptCount val="16"/>
                <c:pt idx="0">
                  <c:v>1</c:v>
                </c:pt>
                <c:pt idx="1">
                  <c:v>1.85059</c:v>
                </c:pt>
                <c:pt idx="2">
                  <c:v>2.5844900000000002</c:v>
                </c:pt>
                <c:pt idx="3">
                  <c:v>2.5313400000000001</c:v>
                </c:pt>
                <c:pt idx="4">
                  <c:v>0.60167400000000004</c:v>
                </c:pt>
                <c:pt idx="5">
                  <c:v>-5.7739900000000004</c:v>
                </c:pt>
                <c:pt idx="6">
                  <c:v>-21.5745</c:v>
                </c:pt>
                <c:pt idx="7">
                  <c:v>-55.980699999999999</c:v>
                </c:pt>
                <c:pt idx="8">
                  <c:v>-125.56699999999999</c:v>
                </c:pt>
                <c:pt idx="9">
                  <c:v>-259.71100000000001</c:v>
                </c:pt>
                <c:pt idx="10">
                  <c:v>-509.64800000000002</c:v>
                </c:pt>
                <c:pt idx="11">
                  <c:v>-963.55899999999997</c:v>
                </c:pt>
                <c:pt idx="12">
                  <c:v>-1771.54</c:v>
                </c:pt>
                <c:pt idx="13">
                  <c:v>-3186.69</c:v>
                </c:pt>
                <c:pt idx="14">
                  <c:v>-5632.29</c:v>
                </c:pt>
                <c:pt idx="15">
                  <c:v>-9811.33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B246-4382-B2F8-A730EF2371C5}"/>
            </c:ext>
          </c:extLst>
        </c:ser>
        <c:ser>
          <c:idx val="2"/>
          <c:order val="2"/>
          <c:tx>
            <c:v>у1 точн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№841'!$B$5:$B$35</c:f>
              <c:numCache>
                <c:formatCode>General</c:formatCode>
                <c:ptCount val="3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</c:numCache>
            </c:numRef>
          </c:xVal>
          <c:yVal>
            <c:numRef>
              <c:f>'Филиппов №841'!$E$5:$E$35</c:f>
              <c:numCache>
                <c:formatCode>General</c:formatCode>
                <c:ptCount val="31"/>
                <c:pt idx="0">
                  <c:v>1</c:v>
                </c:pt>
                <c:pt idx="1">
                  <c:v>1.4168271994657968</c:v>
                </c:pt>
                <c:pt idx="2">
                  <c:v>1.8498626250751748</c:v>
                </c:pt>
                <c:pt idx="3">
                  <c:v>2.2594273124842315</c:v>
                </c:pt>
                <c:pt idx="4">
                  <c:v>2.5816274770512626</c:v>
                </c:pt>
                <c:pt idx="5">
                  <c:v>2.7182818284590451</c:v>
                </c:pt>
                <c:pt idx="6">
                  <c:v>2.5232888612797768</c:v>
                </c:pt>
                <c:pt idx="7">
                  <c:v>1.7842879854116576</c:v>
                </c:pt>
                <c:pt idx="8">
                  <c:v>0.19812129697580474</c:v>
                </c:pt>
                <c:pt idx="9">
                  <c:v>-2.6618448843416926</c:v>
                </c:pt>
                <c:pt idx="10">
                  <c:v>-7.3890560989306424</c:v>
                </c:pt>
                <c:pt idx="11">
                  <c:v>-14.801022139071947</c:v>
                </c:pt>
                <c:pt idx="12">
                  <c:v>-26.014696258314178</c:v>
                </c:pt>
                <c:pt idx="13">
                  <c:v>-42.545412190605354</c:v>
                </c:pt>
                <c:pt idx="14">
                  <c:v>-66.436372955232116</c:v>
                </c:pt>
                <c:pt idx="15">
                  <c:v>-100.42768461593845</c:v>
                </c:pt>
                <c:pt idx="16">
                  <c:v>-148.17648239054063</c:v>
                </c:pt>
                <c:pt idx="17">
                  <c:v>-214.54295633936295</c:v>
                </c:pt>
                <c:pt idx="18">
                  <c:v>-305.96123994914848</c:v>
                </c:pt>
                <c:pt idx="19">
                  <c:v>-430.91941851542077</c:v>
                </c:pt>
                <c:pt idx="20">
                  <c:v>-600.57965036458756</c:v>
                </c:pt>
                <c:pt idx="21">
                  <c:v>-829.57795814911003</c:v>
                </c:pt>
                <c:pt idx="22">
                  <c:v>-1137.054126562957</c:v>
                </c:pt>
                <c:pt idx="23">
                  <c:v>-1547.9759513884935</c:v>
                </c:pt>
                <c:pt idx="24">
                  <c:v>-2094.8395980229948</c:v>
                </c:pt>
                <c:pt idx="25">
                  <c:v>-2819.8500229489623</c:v>
                </c:pt>
                <c:pt idx="26">
                  <c:v>-3777.7135206781613</c:v>
                </c:pt>
                <c:pt idx="27">
                  <c:v>-5039.2100328073129</c:v>
                </c:pt>
                <c:pt idx="28">
                  <c:v>-6695.7578478715614</c:v>
                </c:pt>
                <c:pt idx="29">
                  <c:v>-8865.2401879749996</c:v>
                </c:pt>
                <c:pt idx="30">
                  <c:v>-11699.435011289359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B246-4382-B2F8-A730EF2371C5}"/>
            </c:ext>
          </c:extLst>
        </c:ser>
        <c:axId val="63839232"/>
        <c:axId val="63857792"/>
      </c:scatterChart>
      <c:valAx>
        <c:axId val="63839232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857792"/>
        <c:crosses val="autoZero"/>
        <c:crossBetween val="midCat"/>
      </c:valAx>
      <c:valAx>
        <c:axId val="6385779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83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Графическое изображение</a:t>
            </a:r>
            <a:r>
              <a:rPr lang="en-US"/>
              <a:t> y2</a:t>
            </a:r>
            <a:endParaRPr lang="ru-RU"/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smoothMarker"/>
        <c:ser>
          <c:idx val="0"/>
          <c:order val="0"/>
          <c:tx>
            <c:v>у2 (h=0.1)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№841'!$B$5:$B$35</c:f>
              <c:numCache>
                <c:formatCode>General</c:formatCode>
                <c:ptCount val="3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</c:numCache>
            </c:numRef>
          </c:xVal>
          <c:yVal>
            <c:numRef>
              <c:f>'Филиппов №841'!$D$5:$D$35</c:f>
              <c:numCache>
                <c:formatCode>General</c:formatCode>
                <c:ptCount val="31"/>
                <c:pt idx="0">
                  <c:v>0</c:v>
                </c:pt>
                <c:pt idx="1">
                  <c:v>0.68399900000000002</c:v>
                </c:pt>
                <c:pt idx="2">
                  <c:v>1.5515399999999999</c:v>
                </c:pt>
                <c:pt idx="3">
                  <c:v>2.6239400000000002</c:v>
                </c:pt>
                <c:pt idx="4">
                  <c:v>3.91974</c:v>
                </c:pt>
                <c:pt idx="5">
                  <c:v>5.4481599999999997</c:v>
                </c:pt>
                <c:pt idx="6">
                  <c:v>7.2003899999999996</c:v>
                </c:pt>
                <c:pt idx="7">
                  <c:v>9.1430399999999992</c:v>
                </c:pt>
                <c:pt idx="8">
                  <c:v>11.204599999999999</c:v>
                </c:pt>
                <c:pt idx="9">
                  <c:v>13.257</c:v>
                </c:pt>
                <c:pt idx="10">
                  <c:v>15.0908</c:v>
                </c:pt>
                <c:pt idx="11">
                  <c:v>16.3813</c:v>
                </c:pt>
                <c:pt idx="12">
                  <c:v>16.642499999999998</c:v>
                </c:pt>
                <c:pt idx="13">
                  <c:v>15.166</c:v>
                </c:pt>
                <c:pt idx="14">
                  <c:v>10.938000000000001</c:v>
                </c:pt>
                <c:pt idx="15">
                  <c:v>2.5303599999999999</c:v>
                </c:pt>
                <c:pt idx="16">
                  <c:v>-12.045</c:v>
                </c:pt>
                <c:pt idx="17">
                  <c:v>-35.527299999999997</c:v>
                </c:pt>
                <c:pt idx="18">
                  <c:v>-71.659000000000006</c:v>
                </c:pt>
                <c:pt idx="19">
                  <c:v>-125.51600000000001</c:v>
                </c:pt>
                <c:pt idx="20">
                  <c:v>-203.94</c:v>
                </c:pt>
                <c:pt idx="21">
                  <c:v>-316.10000000000002</c:v>
                </c:pt>
                <c:pt idx="22">
                  <c:v>-474.22899999999998</c:v>
                </c:pt>
                <c:pt idx="23">
                  <c:v>-694.57</c:v>
                </c:pt>
                <c:pt idx="24">
                  <c:v>-998.61400000000003</c:v>
                </c:pt>
                <c:pt idx="25">
                  <c:v>-1414.69</c:v>
                </c:pt>
                <c:pt idx="26">
                  <c:v>-1980.02</c:v>
                </c:pt>
                <c:pt idx="27">
                  <c:v>-2743.38</c:v>
                </c:pt>
                <c:pt idx="28">
                  <c:v>-3768.49</c:v>
                </c:pt>
                <c:pt idx="29">
                  <c:v>-5138.42</c:v>
                </c:pt>
                <c:pt idx="30">
                  <c:v>-6961.21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9354-4DE2-BB17-379D8A031130}"/>
            </c:ext>
          </c:extLst>
        </c:ser>
        <c:ser>
          <c:idx val="1"/>
          <c:order val="1"/>
          <c:tx>
            <c:v>y2 (h=0.2)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№841'!$J$5:$J$20</c:f>
              <c:numCache>
                <c:formatCode>General</c:formatCode>
                <c:ptCount val="16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1.2000000000000002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3.1999999999999997</c:v>
                </c:pt>
                <c:pt idx="9">
                  <c:v>3.5999999999999996</c:v>
                </c:pt>
                <c:pt idx="10">
                  <c:v>3.9999999999999996</c:v>
                </c:pt>
                <c:pt idx="11">
                  <c:v>4.3999999999999995</c:v>
                </c:pt>
                <c:pt idx="12">
                  <c:v>4.8</c:v>
                </c:pt>
                <c:pt idx="13">
                  <c:v>5.2</c:v>
                </c:pt>
                <c:pt idx="14">
                  <c:v>5.6000000000000005</c:v>
                </c:pt>
                <c:pt idx="15">
                  <c:v>6.0000000000000009</c:v>
                </c:pt>
              </c:numCache>
            </c:numRef>
          </c:xVal>
          <c:yVal>
            <c:numRef>
              <c:f>'Филиппов №841'!$L$5:$L$20</c:f>
              <c:numCache>
                <c:formatCode>General</c:formatCode>
                <c:ptCount val="16"/>
                <c:pt idx="0">
                  <c:v>0</c:v>
                </c:pt>
                <c:pt idx="1">
                  <c:v>1.55196</c:v>
                </c:pt>
                <c:pt idx="2">
                  <c:v>3.9189099999999999</c:v>
                </c:pt>
                <c:pt idx="3">
                  <c:v>7.1772400000000003</c:v>
                </c:pt>
                <c:pt idx="4">
                  <c:v>11.2622</c:v>
                </c:pt>
                <c:pt idx="5">
                  <c:v>15.5992</c:v>
                </c:pt>
                <c:pt idx="6">
                  <c:v>18.4268</c:v>
                </c:pt>
                <c:pt idx="7">
                  <c:v>15.7376</c:v>
                </c:pt>
                <c:pt idx="8">
                  <c:v>-0.71672000000000002</c:v>
                </c:pt>
                <c:pt idx="9">
                  <c:v>-46.974400000000003</c:v>
                </c:pt>
                <c:pt idx="10">
                  <c:v>-153.01599999999999</c:v>
                </c:pt>
                <c:pt idx="11">
                  <c:v>-373.30500000000001</c:v>
                </c:pt>
                <c:pt idx="12">
                  <c:v>-804.654</c:v>
                </c:pt>
                <c:pt idx="13">
                  <c:v>-1616.25</c:v>
                </c:pt>
                <c:pt idx="14">
                  <c:v>-3099.65</c:v>
                </c:pt>
                <c:pt idx="15">
                  <c:v>-5751.63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9354-4DE2-BB17-379D8A031130}"/>
            </c:ext>
          </c:extLst>
        </c:ser>
        <c:ser>
          <c:idx val="2"/>
          <c:order val="2"/>
          <c:tx>
            <c:v>у2 точн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№841'!$B$5:$B$35</c:f>
              <c:numCache>
                <c:formatCode>General</c:formatCode>
                <c:ptCount val="3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</c:numCache>
            </c:numRef>
          </c:xVal>
          <c:yVal>
            <c:numRef>
              <c:f>'Филиппов №841'!$F$5:$F$35</c:f>
              <c:numCache>
                <c:formatCode>General</c:formatCode>
                <c:ptCount val="31"/>
                <c:pt idx="0">
                  <c:v>0</c:v>
                </c:pt>
                <c:pt idx="1">
                  <c:v>0.68398554456969518</c:v>
                </c:pt>
                <c:pt idx="2">
                  <c:v>1.5514976855469211</c:v>
                </c:pt>
                <c:pt idx="3">
                  <c:v>2.6238510725623336</c:v>
                </c:pt>
                <c:pt idx="4">
                  <c:v>3.9169520341467439</c:v>
                </c:pt>
                <c:pt idx="5">
                  <c:v>5.4365636569180902</c:v>
                </c:pt>
                <c:pt idx="6">
                  <c:v>7.1714525531109414</c:v>
                </c:pt>
                <c:pt idx="7">
                  <c:v>9.0836479257320679</c:v>
                </c:pt>
                <c:pt idx="8">
                  <c:v>11.094792630645056</c:v>
                </c:pt>
                <c:pt idx="9">
                  <c:v>13.067238523131962</c:v>
                </c:pt>
                <c:pt idx="10">
                  <c:v>14.778112197861297</c:v>
                </c:pt>
                <c:pt idx="11">
                  <c:v>15.884023759004055</c:v>
                </c:pt>
                <c:pt idx="12">
                  <c:v>15.8733739881239</c:v>
                </c:pt>
                <c:pt idx="13">
                  <c:v>14.002287556401759</c:v>
                </c:pt>
                <c:pt idx="14">
                  <c:v>9.2090021918143297</c:v>
                </c:pt>
                <c:pt idx="15">
                  <c:v>-3.567908088653069E-14</c:v>
                </c:pt>
                <c:pt idx="16">
                  <c:v>-15.70081932615005</c:v>
                </c:pt>
                <c:pt idx="17">
                  <c:v>-40.751176064460061</c:v>
                </c:pt>
                <c:pt idx="18">
                  <c:v>-79.052186398344674</c:v>
                </c:pt>
                <c:pt idx="19">
                  <c:v>-135.89160085963485</c:v>
                </c:pt>
                <c:pt idx="20">
                  <c:v>-218.39260013257734</c:v>
                </c:pt>
                <c:pt idx="21">
                  <c:v>-336.09910844626336</c:v>
                </c:pt>
                <c:pt idx="22">
                  <c:v>-501.73735097620477</c:v>
                </c:pt>
                <c:pt idx="23">
                  <c:v>-732.20456312463489</c:v>
                </c:pt>
                <c:pt idx="24">
                  <c:v>-1049.8500073618725</c:v>
                </c:pt>
                <c:pt idx="25">
                  <c:v>-1484.1315910257704</c:v>
                </c:pt>
                <c:pt idx="26">
                  <c:v>-2073.7544470517364</c:v>
                </c:pt>
                <c:pt idx="27">
                  <c:v>-2869.4271540062741</c:v>
                </c:pt>
                <c:pt idx="28">
                  <c:v>-3937.4084921247963</c:v>
                </c:pt>
                <c:pt idx="29">
                  <c:v>-5364.0648529327154</c:v>
                </c:pt>
                <c:pt idx="30">
                  <c:v>-7261.7182828692603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9354-4DE2-BB17-379D8A031130}"/>
            </c:ext>
          </c:extLst>
        </c:ser>
        <c:axId val="59777024"/>
        <c:axId val="59778944"/>
      </c:scatterChart>
      <c:valAx>
        <c:axId val="59777024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778944"/>
        <c:crosses val="autoZero"/>
        <c:crossBetween val="midCat"/>
      </c:valAx>
      <c:valAx>
        <c:axId val="5977894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777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Графическое</a:t>
            </a:r>
            <a:r>
              <a:rPr lang="ru-RU" baseline="0"/>
              <a:t> изображение </a:t>
            </a:r>
            <a:r>
              <a:rPr lang="en-US" baseline="0"/>
              <a:t>y1</a:t>
            </a:r>
            <a:r>
              <a:rPr lang="ru-RU" baseline="0"/>
              <a:t> </a:t>
            </a:r>
            <a:endParaRPr lang="ru-RU"/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smoothMarker"/>
        <c:ser>
          <c:idx val="0"/>
          <c:order val="0"/>
          <c:tx>
            <c:v>y1 (h=0.1)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№847'!$B$5:$B$35</c:f>
              <c:numCache>
                <c:formatCode>General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</c:numCache>
            </c:numRef>
          </c:xVal>
          <c:yVal>
            <c:numRef>
              <c:f>'Филиппов №847'!$C$5:$C$35</c:f>
              <c:numCache>
                <c:formatCode>General</c:formatCode>
                <c:ptCount val="31"/>
                <c:pt idx="0">
                  <c:v>3.87765</c:v>
                </c:pt>
                <c:pt idx="1">
                  <c:v>4.7064000000000004</c:v>
                </c:pt>
                <c:pt idx="2">
                  <c:v>5.7296100000000001</c:v>
                </c:pt>
                <c:pt idx="3">
                  <c:v>6.99437</c:v>
                </c:pt>
                <c:pt idx="4">
                  <c:v>8.5544200000000004</c:v>
                </c:pt>
                <c:pt idx="5">
                  <c:v>10.483599999999999</c:v>
                </c:pt>
                <c:pt idx="6">
                  <c:v>12.871</c:v>
                </c:pt>
                <c:pt idx="7">
                  <c:v>15.8255</c:v>
                </c:pt>
                <c:pt idx="8">
                  <c:v>19.4815</c:v>
                </c:pt>
                <c:pt idx="9">
                  <c:v>24.0045</c:v>
                </c:pt>
                <c:pt idx="10">
                  <c:v>29.598199999999999</c:v>
                </c:pt>
                <c:pt idx="11">
                  <c:v>36.513199999999998</c:v>
                </c:pt>
                <c:pt idx="12">
                  <c:v>45.057400000000001</c:v>
                </c:pt>
                <c:pt idx="13">
                  <c:v>55.609299999999998</c:v>
                </c:pt>
                <c:pt idx="14">
                  <c:v>68.633300000000006</c:v>
                </c:pt>
                <c:pt idx="15">
                  <c:v>84.699799999999996</c:v>
                </c:pt>
                <c:pt idx="16">
                  <c:v>104.508</c:v>
                </c:pt>
                <c:pt idx="17">
                  <c:v>128.917</c:v>
                </c:pt>
                <c:pt idx="18">
                  <c:v>158.97800000000001</c:v>
                </c:pt>
                <c:pt idx="19">
                  <c:v>195.98099999999999</c:v>
                </c:pt>
                <c:pt idx="20">
                  <c:v>241.505</c:v>
                </c:pt>
                <c:pt idx="21">
                  <c:v>297.48500000000001</c:v>
                </c:pt>
                <c:pt idx="22">
                  <c:v>366.291</c:v>
                </c:pt>
                <c:pt idx="23">
                  <c:v>450.82400000000001</c:v>
                </c:pt>
                <c:pt idx="24">
                  <c:v>554.63499999999999</c:v>
                </c:pt>
                <c:pt idx="25">
                  <c:v>682.07</c:v>
                </c:pt>
                <c:pt idx="26">
                  <c:v>838.44600000000003</c:v>
                </c:pt>
                <c:pt idx="27">
                  <c:v>1030.27</c:v>
                </c:pt>
                <c:pt idx="28">
                  <c:v>1265.49</c:v>
                </c:pt>
                <c:pt idx="29">
                  <c:v>1553.84</c:v>
                </c:pt>
                <c:pt idx="30">
                  <c:v>1907.23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246-4382-B2F8-A730EF2371C5}"/>
            </c:ext>
          </c:extLst>
        </c:ser>
        <c:ser>
          <c:idx val="1"/>
          <c:order val="1"/>
          <c:tx>
            <c:v>y1 (h=0.2)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№847'!$J$5:$J$20</c:f>
              <c:numCache>
                <c:formatCode>General</c:formatCode>
                <c:ptCount val="1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</c:numCache>
            </c:numRef>
          </c:xVal>
          <c:yVal>
            <c:numRef>
              <c:f>'Филиппов №847'!$K$5:$K$20</c:f>
              <c:numCache>
                <c:formatCode>General</c:formatCode>
                <c:ptCount val="16"/>
                <c:pt idx="0">
                  <c:v>3.87765</c:v>
                </c:pt>
                <c:pt idx="1">
                  <c:v>5.7292399999999999</c:v>
                </c:pt>
                <c:pt idx="2">
                  <c:v>8.5578599999999998</c:v>
                </c:pt>
                <c:pt idx="3">
                  <c:v>12.8908</c:v>
                </c:pt>
                <c:pt idx="4">
                  <c:v>19.411100000000001</c:v>
                </c:pt>
                <c:pt idx="5">
                  <c:v>29.3063</c:v>
                </c:pt>
                <c:pt idx="6">
                  <c:v>44.344200000000001</c:v>
                </c:pt>
                <c:pt idx="7">
                  <c:v>67.157600000000002</c:v>
                </c:pt>
                <c:pt idx="8">
                  <c:v>101.69199999999999</c:v>
                </c:pt>
                <c:pt idx="9">
                  <c:v>153.85900000000001</c:v>
                </c:pt>
                <c:pt idx="10">
                  <c:v>232.499</c:v>
                </c:pt>
                <c:pt idx="11">
                  <c:v>350.822</c:v>
                </c:pt>
                <c:pt idx="12">
                  <c:v>528.53599999999994</c:v>
                </c:pt>
                <c:pt idx="13">
                  <c:v>795.02499999999998</c:v>
                </c:pt>
                <c:pt idx="14">
                  <c:v>1194.06</c:v>
                </c:pt>
                <c:pt idx="15">
                  <c:v>1790.8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B246-4382-B2F8-A730EF2371C5}"/>
            </c:ext>
          </c:extLst>
        </c:ser>
        <c:ser>
          <c:idx val="2"/>
          <c:order val="2"/>
          <c:tx>
            <c:v>у1 точн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№847'!$B$5:$B$35</c:f>
              <c:numCache>
                <c:formatCode>General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</c:numCache>
            </c:numRef>
          </c:xVal>
          <c:yVal>
            <c:numRef>
              <c:f>'Филиппов №847'!$E$5:$E$35</c:f>
              <c:numCache>
                <c:formatCode>General</c:formatCode>
                <c:ptCount val="31"/>
                <c:pt idx="0">
                  <c:v>3.8776491462349512</c:v>
                </c:pt>
                <c:pt idx="1">
                  <c:v>4.7064087495586584</c:v>
                </c:pt>
                <c:pt idx="2">
                  <c:v>5.7296410638859534</c:v>
                </c:pt>
                <c:pt idx="3">
                  <c:v>6.9944275841590962</c:v>
                </c:pt>
                <c:pt idx="4">
                  <c:v>8.5590859882113719</c:v>
                </c:pt>
                <c:pt idx="5">
                  <c:v>10.495760718892928</c:v>
                </c:pt>
                <c:pt idx="6">
                  <c:v>12.893597977410824</c:v>
                </c:pt>
                <c:pt idx="7">
                  <c:v>15.86263747157501</c:v>
                </c:pt>
                <c:pt idx="8">
                  <c:v>19.538582838594429</c:v>
                </c:pt>
                <c:pt idx="9">
                  <c:v>24.088648642880788</c:v>
                </c:pt>
                <c:pt idx="10">
                  <c:v>29.718725722543425</c:v>
                </c:pt>
                <c:pt idx="11">
                  <c:v>36.682160243423887</c:v>
                </c:pt>
                <c:pt idx="12">
                  <c:v>45.290507324062247</c:v>
                </c:pt>
                <c:pt idx="13">
                  <c:v>55.926700193500352</c:v>
                </c:pt>
                <c:pt idx="14">
                  <c:v>69.061173783420998</c:v>
                </c:pt>
                <c:pt idx="15">
                  <c:v>85.271601389388124</c:v>
                </c:pt>
                <c:pt idx="16">
                  <c:v>105.26704938391737</c:v>
                </c:pt>
                <c:pt idx="17">
                  <c:v>129.91753381379203</c:v>
                </c:pt>
                <c:pt idx="18">
                  <c:v>160.29018125772535</c:v>
                </c:pt>
                <c:pt idx="19">
                  <c:v>197.6934633461855</c:v>
                </c:pt>
                <c:pt idx="20">
                  <c:v>243.73130059041651</c:v>
                </c:pt>
                <c:pt idx="21">
                  <c:v>300.36922975068524</c:v>
                </c:pt>
                <c:pt idx="22">
                  <c:v>370.01531592037747</c:v>
                </c:pt>
                <c:pt idx="23">
                  <c:v>455.61908538940571</c:v>
                </c:pt>
                <c:pt idx="24">
                  <c:v>560.79248209086757</c:v>
                </c:pt>
                <c:pt idx="25">
                  <c:v>689.95773823910395</c:v>
                </c:pt>
                <c:pt idx="26">
                  <c:v>848.52813431482264</c:v>
                </c:pt>
                <c:pt idx="27">
                  <c:v>1043.1289484251283</c:v>
                </c:pt>
                <c:pt idx="28">
                  <c:v>1281.8675134960918</c:v>
                </c:pt>
                <c:pt idx="29">
                  <c:v>1574.6632777644331</c:v>
                </c:pt>
                <c:pt idx="30">
                  <c:v>1933.6511790435056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B246-4382-B2F8-A730EF2371C5}"/>
            </c:ext>
          </c:extLst>
        </c:ser>
        <c:axId val="125595648"/>
        <c:axId val="125597568"/>
      </c:scatterChart>
      <c:valAx>
        <c:axId val="125595648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597568"/>
        <c:crosses val="autoZero"/>
        <c:crossBetween val="midCat"/>
      </c:valAx>
      <c:valAx>
        <c:axId val="12559756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595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Графическое изображение</a:t>
            </a:r>
            <a:r>
              <a:rPr lang="en-US"/>
              <a:t> y2</a:t>
            </a:r>
            <a:endParaRPr lang="ru-RU"/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smoothMarker"/>
        <c:ser>
          <c:idx val="0"/>
          <c:order val="0"/>
          <c:tx>
            <c:v>у2 (h=0.1)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№847'!$B$5:$B$35</c:f>
              <c:numCache>
                <c:formatCode>General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</c:numCache>
            </c:numRef>
          </c:xVal>
          <c:yVal>
            <c:numRef>
              <c:f>'Филиппов №847'!$D$5:$D$35</c:f>
              <c:numCache>
                <c:formatCode>General</c:formatCode>
                <c:ptCount val="31"/>
                <c:pt idx="0">
                  <c:v>5.6630500000000001</c:v>
                </c:pt>
                <c:pt idx="1">
                  <c:v>6.9480500000000003</c:v>
                </c:pt>
                <c:pt idx="2">
                  <c:v>8.5412999999999997</c:v>
                </c:pt>
                <c:pt idx="3">
                  <c:v>10.5169</c:v>
                </c:pt>
                <c:pt idx="4">
                  <c:v>12.959099999999999</c:v>
                </c:pt>
                <c:pt idx="5">
                  <c:v>15.9833</c:v>
                </c:pt>
                <c:pt idx="6">
                  <c:v>19.727900000000002</c:v>
                </c:pt>
                <c:pt idx="7">
                  <c:v>24.361899999999999</c:v>
                </c:pt>
                <c:pt idx="8">
                  <c:v>30.0932</c:v>
                </c:pt>
                <c:pt idx="9">
                  <c:v>37.176900000000003</c:v>
                </c:pt>
                <c:pt idx="10">
                  <c:v>45.926499999999997</c:v>
                </c:pt>
                <c:pt idx="11">
                  <c:v>56.726999999999997</c:v>
                </c:pt>
                <c:pt idx="12">
                  <c:v>70.050399999999996</c:v>
                </c:pt>
                <c:pt idx="13">
                  <c:v>86.475899999999996</c:v>
                </c:pt>
                <c:pt idx="14">
                  <c:v>106.71299999999999</c:v>
                </c:pt>
                <c:pt idx="15">
                  <c:v>131.63300000000001</c:v>
                </c:pt>
                <c:pt idx="16">
                  <c:v>162.30099999999999</c:v>
                </c:pt>
                <c:pt idx="17">
                  <c:v>200.024</c:v>
                </c:pt>
                <c:pt idx="18">
                  <c:v>246.4</c:v>
                </c:pt>
                <c:pt idx="19">
                  <c:v>303.39</c:v>
                </c:pt>
                <c:pt idx="20">
                  <c:v>373.38900000000001</c:v>
                </c:pt>
                <c:pt idx="21">
                  <c:v>459.33199999999999</c:v>
                </c:pt>
                <c:pt idx="22">
                  <c:v>564.80799999999999</c:v>
                </c:pt>
                <c:pt idx="23">
                  <c:v>694.20899999999995</c:v>
                </c:pt>
                <c:pt idx="24">
                  <c:v>852.90599999999995</c:v>
                </c:pt>
                <c:pt idx="25">
                  <c:v>1047.47</c:v>
                </c:pt>
                <c:pt idx="26">
                  <c:v>1285.93</c:v>
                </c:pt>
                <c:pt idx="27">
                  <c:v>1578.11</c:v>
                </c:pt>
                <c:pt idx="28">
                  <c:v>1936.02</c:v>
                </c:pt>
                <c:pt idx="29">
                  <c:v>2374.33</c:v>
                </c:pt>
                <c:pt idx="30">
                  <c:v>2910.99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9354-4DE2-BB17-379D8A031130}"/>
            </c:ext>
          </c:extLst>
        </c:ser>
        <c:ser>
          <c:idx val="1"/>
          <c:order val="1"/>
          <c:tx>
            <c:v>y2 (h=0.2)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№847'!$J$5:$J$20</c:f>
              <c:numCache>
                <c:formatCode>General</c:formatCode>
                <c:ptCount val="1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</c:numCache>
            </c:numRef>
          </c:xVal>
          <c:yVal>
            <c:numRef>
              <c:f>'Филиппов №847'!$L$5:$L$20</c:f>
              <c:numCache>
                <c:formatCode>General</c:formatCode>
                <c:ptCount val="16"/>
                <c:pt idx="0">
                  <c:v>5.6630500000000001</c:v>
                </c:pt>
                <c:pt idx="1">
                  <c:v>8.5407299999999999</c:v>
                </c:pt>
                <c:pt idx="2">
                  <c:v>12.964399999999999</c:v>
                </c:pt>
                <c:pt idx="3">
                  <c:v>19.758299999999998</c:v>
                </c:pt>
                <c:pt idx="4">
                  <c:v>29.985299999999999</c:v>
                </c:pt>
                <c:pt idx="5">
                  <c:v>45.481299999999997</c:v>
                </c:pt>
                <c:pt idx="6">
                  <c:v>68.965699999999998</c:v>
                </c:pt>
                <c:pt idx="7">
                  <c:v>104.474</c:v>
                </c:pt>
                <c:pt idx="8">
                  <c:v>158.035</c:v>
                </c:pt>
                <c:pt idx="9">
                  <c:v>238.65899999999999</c:v>
                </c:pt>
                <c:pt idx="10">
                  <c:v>359.78899999999999</c:v>
                </c:pt>
                <c:pt idx="11">
                  <c:v>541.47199999999998</c:v>
                </c:pt>
                <c:pt idx="12">
                  <c:v>813.57</c:v>
                </c:pt>
                <c:pt idx="13">
                  <c:v>1220.54</c:v>
                </c:pt>
                <c:pt idx="14">
                  <c:v>1828.52</c:v>
                </c:pt>
                <c:pt idx="15">
                  <c:v>2735.87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9354-4DE2-BB17-379D8A031130}"/>
            </c:ext>
          </c:extLst>
        </c:ser>
        <c:ser>
          <c:idx val="2"/>
          <c:order val="2"/>
          <c:tx>
            <c:v>у2 точн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№847'!$B$5:$B$35</c:f>
              <c:numCache>
                <c:formatCode>General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</c:numCache>
            </c:numRef>
          </c:xVal>
          <c:yVal>
            <c:numRef>
              <c:f>'Филиппов №847'!$F$5:$F$35</c:f>
              <c:numCache>
                <c:formatCode>General</c:formatCode>
                <c:ptCount val="31"/>
                <c:pt idx="0">
                  <c:v>5.6630473096323994</c:v>
                </c:pt>
                <c:pt idx="1">
                  <c:v>6.9480675988133216</c:v>
                </c:pt>
                <c:pt idx="2">
                  <c:v>8.5413398905106472</c:v>
                </c:pt>
                <c:pt idx="3">
                  <c:v>10.516943096309317</c:v>
                </c:pt>
                <c:pt idx="4">
                  <c:v>12.966255081938939</c:v>
                </c:pt>
                <c:pt idx="5">
                  <c:v>16.001881682092744</c:v>
                </c:pt>
                <c:pt idx="6">
                  <c:v>19.762474812930201</c:v>
                </c:pt>
                <c:pt idx="7">
                  <c:v>24.418639826855063</c:v>
                </c:pt>
                <c:pt idx="8">
                  <c:v>30.18017584925293</c:v>
                </c:pt>
                <c:pt idx="9">
                  <c:v>37.304946312177613</c:v>
                </c:pt>
                <c:pt idx="10">
                  <c:v>46.109742551014939</c:v>
                </c:pt>
                <c:pt idx="11">
                  <c:v>56.983583848969992</c:v>
                </c:pt>
                <c:pt idx="12">
                  <c:v>70.403995921144769</c:v>
                </c:pt>
                <c:pt idx="13">
                  <c:v>86.956930439090712</c:v>
                </c:pt>
                <c:pt idx="14">
                  <c:v>107.36113560289455</c:v>
                </c:pt>
                <c:pt idx="15">
                  <c:v>132.49796785567264</c:v>
                </c:pt>
                <c:pt idx="16">
                  <c:v>163.44785482001876</c:v>
                </c:pt>
                <c:pt idx="17">
                  <c:v>201.53488825078898</c:v>
                </c:pt>
                <c:pt idx="18">
                  <c:v>248.38135404500738</c:v>
                </c:pt>
                <c:pt idx="19">
                  <c:v>305.97440732638694</c:v>
                </c:pt>
                <c:pt idx="20">
                  <c:v>376.74759045180883</c:v>
                </c:pt>
                <c:pt idx="21">
                  <c:v>463.68049016247255</c:v>
                </c:pt>
                <c:pt idx="22">
                  <c:v>570.42056107501037</c:v>
                </c:pt>
                <c:pt idx="23">
                  <c:v>701.43203565400131</c:v>
                </c:pt>
                <c:pt idx="24">
                  <c:v>862.17793160746896</c:v>
                </c:pt>
                <c:pt idx="25">
                  <c:v>1059.342500126269</c:v>
                </c:pt>
                <c:pt idx="26">
                  <c:v>1301.1030860762698</c:v>
                </c:pt>
                <c:pt idx="27">
                  <c:v>1597.4623595317203</c:v>
                </c:pt>
                <c:pt idx="28">
                  <c:v>1960.6543067703469</c:v>
                </c:pt>
                <c:pt idx="29">
                  <c:v>2405.6403355807561</c:v>
                </c:pt>
                <c:pt idx="30">
                  <c:v>2950.7154736058492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9354-4DE2-BB17-379D8A031130}"/>
            </c:ext>
          </c:extLst>
        </c:ser>
        <c:axId val="125630336"/>
        <c:axId val="124805120"/>
      </c:scatterChart>
      <c:valAx>
        <c:axId val="125630336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805120"/>
        <c:crosses val="autoZero"/>
        <c:crossBetween val="midCat"/>
      </c:valAx>
      <c:valAx>
        <c:axId val="12480512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630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ru-RU" sz="1600" b="0" i="0" baseline="0">
                <a:effectLst/>
              </a:rPr>
              <a:t>Графическое изображение </a:t>
            </a:r>
            <a:r>
              <a:rPr lang="en-US" sz="1600" b="0" i="0" baseline="0">
                <a:effectLst/>
              </a:rPr>
              <a:t>y1</a:t>
            </a:r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smoothMarker"/>
        <c:ser>
          <c:idx val="0"/>
          <c:order val="0"/>
          <c:tx>
            <c:v>y1 Точн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№914'!$B$5:$B$105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'Филиппов №914'!$E$5:$E$105</c:f>
              <c:numCache>
                <c:formatCode>General</c:formatCode>
                <c:ptCount val="101"/>
                <c:pt idx="0">
                  <c:v>1</c:v>
                </c:pt>
                <c:pt idx="1">
                  <c:v>0.99500416527802582</c:v>
                </c:pt>
                <c:pt idx="2">
                  <c:v>0.98006657784124163</c:v>
                </c:pt>
                <c:pt idx="3">
                  <c:v>0.95533648912560598</c:v>
                </c:pt>
                <c:pt idx="4">
                  <c:v>0.9210609940028851</c:v>
                </c:pt>
                <c:pt idx="5">
                  <c:v>0.87758256189037276</c:v>
                </c:pt>
                <c:pt idx="6">
                  <c:v>0.82533561490967833</c:v>
                </c:pt>
                <c:pt idx="7">
                  <c:v>0.7648421872844885</c:v>
                </c:pt>
                <c:pt idx="8">
                  <c:v>0.69670670934716539</c:v>
                </c:pt>
                <c:pt idx="9">
                  <c:v>0.62160996827066439</c:v>
                </c:pt>
                <c:pt idx="10">
                  <c:v>0.54030230586813977</c:v>
                </c:pt>
                <c:pt idx="11">
                  <c:v>0.45359612142557731</c:v>
                </c:pt>
                <c:pt idx="12">
                  <c:v>0.36235775447667362</c:v>
                </c:pt>
                <c:pt idx="13">
                  <c:v>0.26749882862458735</c:v>
                </c:pt>
                <c:pt idx="14">
                  <c:v>0.16996714290024104</c:v>
                </c:pt>
                <c:pt idx="15">
                  <c:v>7.0737201667702906E-2</c:v>
                </c:pt>
                <c:pt idx="16">
                  <c:v>-2.9199522301288815E-2</c:v>
                </c:pt>
                <c:pt idx="17">
                  <c:v>-0.12884449429552464</c:v>
                </c:pt>
                <c:pt idx="18">
                  <c:v>-0.22720209469308711</c:v>
                </c:pt>
                <c:pt idx="19">
                  <c:v>-0.32328956686350335</c:v>
                </c:pt>
                <c:pt idx="20">
                  <c:v>-0.41614683654714241</c:v>
                </c:pt>
                <c:pt idx="21">
                  <c:v>-0.50484610459985757</c:v>
                </c:pt>
                <c:pt idx="22">
                  <c:v>-0.58850111725534582</c:v>
                </c:pt>
                <c:pt idx="23">
                  <c:v>-0.6662760212798241</c:v>
                </c:pt>
                <c:pt idx="24">
                  <c:v>-0.73739371554124544</c:v>
                </c:pt>
                <c:pt idx="25">
                  <c:v>-0.8011436155469337</c:v>
                </c:pt>
                <c:pt idx="26">
                  <c:v>-0.85688875336894732</c:v>
                </c:pt>
                <c:pt idx="27">
                  <c:v>-0.90407214201706121</c:v>
                </c:pt>
                <c:pt idx="28">
                  <c:v>-0.94222234066865806</c:v>
                </c:pt>
                <c:pt idx="29">
                  <c:v>-0.97095816514959055</c:v>
                </c:pt>
                <c:pt idx="30">
                  <c:v>-0.98999249660044542</c:v>
                </c:pt>
                <c:pt idx="31">
                  <c:v>-0.99913515027327948</c:v>
                </c:pt>
                <c:pt idx="32">
                  <c:v>-0.99829477579475312</c:v>
                </c:pt>
                <c:pt idx="33">
                  <c:v>-0.98747976990886488</c:v>
                </c:pt>
                <c:pt idx="34">
                  <c:v>-0.96679819257946109</c:v>
                </c:pt>
                <c:pt idx="35">
                  <c:v>-0.93645668729079634</c:v>
                </c:pt>
                <c:pt idx="36">
                  <c:v>-0.89675841633414699</c:v>
                </c:pt>
                <c:pt idx="37">
                  <c:v>-0.84810003171040804</c:v>
                </c:pt>
                <c:pt idx="38">
                  <c:v>-0.79096771191441684</c:v>
                </c:pt>
                <c:pt idx="39">
                  <c:v>-0.72593230420014021</c:v>
                </c:pt>
                <c:pt idx="40">
                  <c:v>-0.65364362086361194</c:v>
                </c:pt>
                <c:pt idx="41">
                  <c:v>-0.57482394653326918</c:v>
                </c:pt>
                <c:pt idx="42">
                  <c:v>-0.49026082134069943</c:v>
                </c:pt>
                <c:pt idx="43">
                  <c:v>-0.40079917207997545</c:v>
                </c:pt>
                <c:pt idx="44">
                  <c:v>-0.30733286997841935</c:v>
                </c:pt>
                <c:pt idx="45">
                  <c:v>-0.2107957994307797</c:v>
                </c:pt>
                <c:pt idx="46">
                  <c:v>-0.11215252693505487</c:v>
                </c:pt>
                <c:pt idx="47">
                  <c:v>-1.238866346289056E-2</c:v>
                </c:pt>
                <c:pt idx="48">
                  <c:v>8.7498983439446398E-2</c:v>
                </c:pt>
                <c:pt idx="49">
                  <c:v>0.18651236942257576</c:v>
                </c:pt>
                <c:pt idx="50">
                  <c:v>0.28366218546322625</c:v>
                </c:pt>
                <c:pt idx="51">
                  <c:v>0.37797774271298024</c:v>
                </c:pt>
                <c:pt idx="52">
                  <c:v>0.46851667130037711</c:v>
                </c:pt>
                <c:pt idx="53">
                  <c:v>0.55437433617916076</c:v>
                </c:pt>
                <c:pt idx="54">
                  <c:v>0.63469287594263468</c:v>
                </c:pt>
                <c:pt idx="55">
                  <c:v>0.70866977429125999</c:v>
                </c:pt>
                <c:pt idx="56">
                  <c:v>0.77556587851024961</c:v>
                </c:pt>
                <c:pt idx="57">
                  <c:v>0.83471278483915978</c:v>
                </c:pt>
                <c:pt idx="58">
                  <c:v>0.88551951694131892</c:v>
                </c:pt>
                <c:pt idx="59">
                  <c:v>0.92747843074403591</c:v>
                </c:pt>
                <c:pt idx="60">
                  <c:v>0.96017028665036597</c:v>
                </c:pt>
                <c:pt idx="61">
                  <c:v>0.98326843844258449</c:v>
                </c:pt>
                <c:pt idx="62">
                  <c:v>0.9965420970232175</c:v>
                </c:pt>
                <c:pt idx="63">
                  <c:v>0.9998586363834151</c:v>
                </c:pt>
                <c:pt idx="64">
                  <c:v>0.99318491875819259</c:v>
                </c:pt>
                <c:pt idx="65">
                  <c:v>0.97658762572802349</c:v>
                </c:pt>
                <c:pt idx="66">
                  <c:v>0.9502325919585296</c:v>
                </c:pt>
                <c:pt idx="67">
                  <c:v>0.91438314823531941</c:v>
                </c:pt>
                <c:pt idx="68">
                  <c:v>0.86939749034982527</c:v>
                </c:pt>
                <c:pt idx="69">
                  <c:v>0.81572510012535682</c:v>
                </c:pt>
                <c:pt idx="70">
                  <c:v>0.7539022543433046</c:v>
                </c:pt>
                <c:pt idx="71">
                  <c:v>0.6845466664428066</c:v>
                </c:pt>
                <c:pt idx="72">
                  <c:v>0.60835131453225455</c:v>
                </c:pt>
                <c:pt idx="73">
                  <c:v>0.52607751738110531</c:v>
                </c:pt>
                <c:pt idx="74">
                  <c:v>0.43854732757439036</c:v>
                </c:pt>
                <c:pt idx="75">
                  <c:v>0.34663531783502582</c:v>
                </c:pt>
                <c:pt idx="76">
                  <c:v>0.2512598425822557</c:v>
                </c:pt>
                <c:pt idx="77">
                  <c:v>0.15337386203786435</c:v>
                </c:pt>
                <c:pt idx="78">
                  <c:v>5.395542056264975E-2</c:v>
                </c:pt>
                <c:pt idx="79">
                  <c:v>-4.6002125639536949E-2</c:v>
                </c:pt>
                <c:pt idx="80">
                  <c:v>-0.14550003380861354</c:v>
                </c:pt>
                <c:pt idx="81">
                  <c:v>-0.24354415373579111</c:v>
                </c:pt>
                <c:pt idx="82">
                  <c:v>-0.33915486098383452</c:v>
                </c:pt>
                <c:pt idx="83">
                  <c:v>-0.43137684497062079</c:v>
                </c:pt>
                <c:pt idx="84">
                  <c:v>-0.51928865411668557</c:v>
                </c:pt>
                <c:pt idx="85">
                  <c:v>-0.60201190268482363</c:v>
                </c:pt>
                <c:pt idx="86">
                  <c:v>-0.67872004732001245</c:v>
                </c:pt>
                <c:pt idx="87">
                  <c:v>-0.74864664559739869</c:v>
                </c:pt>
                <c:pt idx="88">
                  <c:v>-0.81109301406165601</c:v>
                </c:pt>
                <c:pt idx="89">
                  <c:v>-0.86543520924111228</c:v>
                </c:pt>
                <c:pt idx="90">
                  <c:v>-0.91113026188467694</c:v>
                </c:pt>
                <c:pt idx="91">
                  <c:v>-0.9477216021311119</c:v>
                </c:pt>
                <c:pt idx="92">
                  <c:v>-0.97484362140416358</c:v>
                </c:pt>
                <c:pt idx="93">
                  <c:v>-0.99222532545260345</c:v>
                </c:pt>
                <c:pt idx="94">
                  <c:v>-0.99969304203520648</c:v>
                </c:pt>
                <c:pt idx="95">
                  <c:v>-0.99717215619637845</c:v>
                </c:pt>
                <c:pt idx="96">
                  <c:v>-0.98468785579412699</c:v>
                </c:pt>
                <c:pt idx="97">
                  <c:v>-0.96236487983131025</c:v>
                </c:pt>
                <c:pt idx="98">
                  <c:v>-0.93042627210475326</c:v>
                </c:pt>
                <c:pt idx="99">
                  <c:v>-0.88919115262536086</c:v>
                </c:pt>
                <c:pt idx="100">
                  <c:v>-0.83907152907645244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955F-4897-977F-4E8C514A2934}"/>
            </c:ext>
          </c:extLst>
        </c:ser>
        <c:ser>
          <c:idx val="1"/>
          <c:order val="1"/>
          <c:tx>
            <c:v>y1 (h=0.1)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№914'!$B$5:$B$89</c:f>
              <c:numCache>
                <c:formatCode>General</c:formatCode>
                <c:ptCount val="8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</c:numCache>
            </c:numRef>
          </c:xVal>
          <c:yVal>
            <c:numRef>
              <c:f>'Филиппов №914'!$C$5:$C$89</c:f>
              <c:numCache>
                <c:formatCode>General</c:formatCode>
                <c:ptCount val="85"/>
                <c:pt idx="0">
                  <c:v>1</c:v>
                </c:pt>
                <c:pt idx="1">
                  <c:v>0.99499599999999999</c:v>
                </c:pt>
                <c:pt idx="2">
                  <c:v>0.97994599999999998</c:v>
                </c:pt>
                <c:pt idx="3">
                  <c:v>0.95476499999999997</c:v>
                </c:pt>
                <c:pt idx="4">
                  <c:v>0.91936799999999996</c:v>
                </c:pt>
                <c:pt idx="5">
                  <c:v>0.87371799999999999</c:v>
                </c:pt>
                <c:pt idx="6">
                  <c:v>0.81808199999999998</c:v>
                </c:pt>
                <c:pt idx="7">
                  <c:v>0.75298699999999996</c:v>
                </c:pt>
                <c:pt idx="8">
                  <c:v>0.67936700000000005</c:v>
                </c:pt>
                <c:pt idx="9">
                  <c:v>0.59864700000000004</c:v>
                </c:pt>
                <c:pt idx="10">
                  <c:v>0.51281299999999996</c:v>
                </c:pt>
                <c:pt idx="11">
                  <c:v>0.42444799999999999</c:v>
                </c:pt>
                <c:pt idx="12">
                  <c:v>0.33675100000000002</c:v>
                </c:pt>
                <c:pt idx="13">
                  <c:v>0.25349699999999997</c:v>
                </c:pt>
                <c:pt idx="14">
                  <c:v>0.178956</c:v>
                </c:pt>
                <c:pt idx="15">
                  <c:v>0.117753</c:v>
                </c:pt>
                <c:pt idx="16">
                  <c:v>7.4665800000000004E-2</c:v>
                </c:pt>
                <c:pt idx="17">
                  <c:v>5.43813E-2</c:v>
                </c:pt>
                <c:pt idx="18">
                  <c:v>6.1225799999999997E-2</c:v>
                </c:pt>
                <c:pt idx="19">
                  <c:v>9.8919999999999994E-2</c:v>
                </c:pt>
                <c:pt idx="20">
                  <c:v>0.17038700000000001</c:v>
                </c:pt>
                <c:pt idx="21">
                  <c:v>0.27762500000000001</c:v>
                </c:pt>
                <c:pt idx="22">
                  <c:v>0.42162300000000003</c:v>
                </c:pt>
                <c:pt idx="23">
                  <c:v>0.60229999999999995</c:v>
                </c:pt>
                <c:pt idx="24">
                  <c:v>0.81842499999999996</c:v>
                </c:pt>
                <c:pt idx="25">
                  <c:v>1.06752</c:v>
                </c:pt>
                <c:pt idx="26">
                  <c:v>1.3457399999999999</c:v>
                </c:pt>
                <c:pt idx="27">
                  <c:v>1.64775</c:v>
                </c:pt>
                <c:pt idx="28">
                  <c:v>1.96669</c:v>
                </c:pt>
                <c:pt idx="29">
                  <c:v>2.29419</c:v>
                </c:pt>
                <c:pt idx="30">
                  <c:v>2.6206100000000001</c:v>
                </c:pt>
                <c:pt idx="31">
                  <c:v>2.9354900000000002</c:v>
                </c:pt>
                <c:pt idx="32">
                  <c:v>3.2281599999999999</c:v>
                </c:pt>
                <c:pt idx="33">
                  <c:v>3.4886200000000001</c:v>
                </c:pt>
                <c:pt idx="34">
                  <c:v>3.7083900000000001</c:v>
                </c:pt>
                <c:pt idx="35">
                  <c:v>3.8814299999999999</c:v>
                </c:pt>
                <c:pt idx="36">
                  <c:v>4.0046999999999997</c:v>
                </c:pt>
                <c:pt idx="37">
                  <c:v>4.0785</c:v>
                </c:pt>
                <c:pt idx="38">
                  <c:v>4.1064100000000003</c:v>
                </c:pt>
                <c:pt idx="39">
                  <c:v>4.0948399999999996</c:v>
                </c:pt>
                <c:pt idx="40">
                  <c:v>4.05246</c:v>
                </c:pt>
                <c:pt idx="41">
                  <c:v>3.9893700000000001</c:v>
                </c:pt>
                <c:pt idx="42">
                  <c:v>3.9163700000000001</c:v>
                </c:pt>
                <c:pt idx="43">
                  <c:v>3.8443399999999999</c:v>
                </c:pt>
                <c:pt idx="44">
                  <c:v>3.7837000000000001</c:v>
                </c:pt>
                <c:pt idx="45">
                  <c:v>3.7441399999999998</c:v>
                </c:pt>
                <c:pt idx="46">
                  <c:v>3.73447</c:v>
                </c:pt>
                <c:pt idx="47">
                  <c:v>3.76261</c:v>
                </c:pt>
                <c:pt idx="48">
                  <c:v>3.8358400000000001</c:v>
                </c:pt>
                <c:pt idx="49">
                  <c:v>3.9610699999999999</c:v>
                </c:pt>
                <c:pt idx="50">
                  <c:v>4.1453100000000003</c:v>
                </c:pt>
                <c:pt idx="51">
                  <c:v>4.3963799999999997</c:v>
                </c:pt>
                <c:pt idx="52">
                  <c:v>4.7237400000000003</c:v>
                </c:pt>
                <c:pt idx="53">
                  <c:v>5.1397399999999998</c:v>
                </c:pt>
                <c:pt idx="54">
                  <c:v>5.6613699999999998</c:v>
                </c:pt>
                <c:pt idx="55">
                  <c:v>6.3126199999999999</c:v>
                </c:pt>
                <c:pt idx="56">
                  <c:v>7.1280999999999999</c:v>
                </c:pt>
                <c:pt idx="57">
                  <c:v>8.1583799999999993</c:v>
                </c:pt>
                <c:pt idx="58">
                  <c:v>9.4784299999999995</c:v>
                </c:pt>
                <c:pt idx="59">
                  <c:v>11.201499999999999</c:v>
                </c:pt>
                <c:pt idx="60">
                  <c:v>13.5025</c:v>
                </c:pt>
                <c:pt idx="61">
                  <c:v>16.660599999999999</c:v>
                </c:pt>
                <c:pt idx="62">
                  <c:v>21.1374</c:v>
                </c:pt>
                <c:pt idx="63">
                  <c:v>27.7346</c:v>
                </c:pt>
                <c:pt idx="64">
                  <c:v>37.926000000000002</c:v>
                </c:pt>
                <c:pt idx="65">
                  <c:v>54.619599999999998</c:v>
                </c:pt>
                <c:pt idx="66">
                  <c:v>84.075599999999994</c:v>
                </c:pt>
                <c:pt idx="67">
                  <c:v>141.31899999999999</c:v>
                </c:pt>
                <c:pt idx="68">
                  <c:v>267.75799999999998</c:v>
                </c:pt>
                <c:pt idx="69">
                  <c:v>599.93499999999995</c:v>
                </c:pt>
                <c:pt idx="70">
                  <c:v>1708.84</c:v>
                </c:pt>
                <c:pt idx="71">
                  <c:v>6891.16</c:v>
                </c:pt>
                <c:pt idx="72">
                  <c:v>45964.1</c:v>
                </c:pt>
                <c:pt idx="73">
                  <c:v>630505</c:v>
                </c:pt>
                <c:pt idx="74" formatCode="0.00E+00">
                  <c:v>24027600</c:v>
                </c:pt>
                <c:pt idx="75" formatCode="0.00E+00">
                  <c:v>3856520000</c:v>
                </c:pt>
                <c:pt idx="76" formatCode="0.00E+00">
                  <c:v>4652880000000</c:v>
                </c:pt>
                <c:pt idx="77" formatCode="0.00E+00">
                  <c:v>9.46981E+16</c:v>
                </c:pt>
                <c:pt idx="78" formatCode="0.00E+00">
                  <c:v>9.9914999999999995E+22</c:v>
                </c:pt>
                <c:pt idx="79" formatCode="0.00E+00">
                  <c:v>2.5263699999999998E+31</c:v>
                </c:pt>
                <c:pt idx="80" formatCode="0.00E+00">
                  <c:v>9.8937300000000002E+42</c:v>
                </c:pt>
                <c:pt idx="81" formatCode="0.00E+00">
                  <c:v>-5.3930599999999997E+59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955F-4897-977F-4E8C514A2934}"/>
            </c:ext>
          </c:extLst>
        </c:ser>
        <c:ser>
          <c:idx val="2"/>
          <c:order val="2"/>
          <c:tx>
            <c:v>y1 (h=0.2)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№914'!$J$5:$J$34</c:f>
              <c:numCache>
                <c:formatCode>General</c:formatCode>
                <c:ptCount val="3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</c:numCache>
            </c:numRef>
          </c:xVal>
          <c:yVal>
            <c:numRef>
              <c:f>'Филиппов №914'!$K$5:$K$34</c:f>
              <c:numCache>
                <c:formatCode>General</c:formatCode>
                <c:ptCount val="30"/>
                <c:pt idx="0">
                  <c:v>1</c:v>
                </c:pt>
                <c:pt idx="1">
                  <c:v>0</c:v>
                </c:pt>
                <c:pt idx="2">
                  <c:v>0.9194</c:v>
                </c:pt>
                <c:pt idx="3">
                  <c:v>0.81844700000000004</c:v>
                </c:pt>
                <c:pt idx="4">
                  <c:v>0.67871700000000001</c:v>
                </c:pt>
                <c:pt idx="5">
                  <c:v>0.50796799999999998</c:v>
                </c:pt>
                <c:pt idx="6">
                  <c:v>0.325907</c:v>
                </c:pt>
                <c:pt idx="7">
                  <c:v>0.16136300000000001</c:v>
                </c:pt>
                <c:pt idx="8">
                  <c:v>5.1532599999999998E-2</c:v>
                </c:pt>
                <c:pt idx="9">
                  <c:v>3.6071300000000001E-2</c:v>
                </c:pt>
                <c:pt idx="10">
                  <c:v>0.148003</c:v>
                </c:pt>
                <c:pt idx="11">
                  <c:v>0.40606399999999998</c:v>
                </c:pt>
                <c:pt idx="12">
                  <c:v>0.81267299999999998</c:v>
                </c:pt>
                <c:pt idx="13">
                  <c:v>1.3531299999999999</c:v>
                </c:pt>
                <c:pt idx="14">
                  <c:v>1.99088</c:v>
                </c:pt>
                <c:pt idx="15">
                  <c:v>2.6618599999999999</c:v>
                </c:pt>
                <c:pt idx="16">
                  <c:v>3.27691</c:v>
                </c:pt>
                <c:pt idx="17">
                  <c:v>3.74207</c:v>
                </c:pt>
                <c:pt idx="18">
                  <c:v>3.9964599999999999</c:v>
                </c:pt>
                <c:pt idx="19">
                  <c:v>4.04453</c:v>
                </c:pt>
                <c:pt idx="20">
                  <c:v>3.95079</c:v>
                </c:pt>
                <c:pt idx="21">
                  <c:v>3.8020800000000001</c:v>
                </c:pt>
                <c:pt idx="22">
                  <c:v>3.6791700000000001</c:v>
                </c:pt>
                <c:pt idx="23">
                  <c:v>3.6516500000000001</c:v>
                </c:pt>
                <c:pt idx="24">
                  <c:v>3.7778499999999999</c:v>
                </c:pt>
                <c:pt idx="25">
                  <c:v>4.1076899999999998</c:v>
                </c:pt>
                <c:pt idx="26">
                  <c:v>4.6946399999999997</c:v>
                </c:pt>
                <c:pt idx="27">
                  <c:v>5.6183500000000004</c:v>
                </c:pt>
                <c:pt idx="28">
                  <c:v>7.0268600000000001</c:v>
                </c:pt>
                <c:pt idx="29">
                  <c:v>9.2183799999999998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955F-4897-977F-4E8C514A2934}"/>
            </c:ext>
          </c:extLst>
        </c:ser>
        <c:axId val="128669568"/>
        <c:axId val="128679936"/>
      </c:scatterChart>
      <c:valAx>
        <c:axId val="128669568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679936"/>
        <c:crosses val="autoZero"/>
        <c:crossBetween val="midCat"/>
      </c:valAx>
      <c:valAx>
        <c:axId val="12867993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669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ru-RU" sz="1600"/>
              <a:t>Графическое</a:t>
            </a:r>
            <a:r>
              <a:rPr lang="ru-RU" sz="1600" baseline="0"/>
              <a:t> изображение </a:t>
            </a:r>
            <a:r>
              <a:rPr lang="en-US" sz="1600" baseline="0"/>
              <a:t>y2</a:t>
            </a:r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smoothMarker"/>
        <c:ser>
          <c:idx val="0"/>
          <c:order val="0"/>
          <c:tx>
            <c:v>y2 Точн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№914'!$B$5:$B$105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'Филиппов №914'!$F$5:$F$105</c:f>
              <c:numCache>
                <c:formatCode>General</c:formatCode>
                <c:ptCount val="101"/>
                <c:pt idx="0">
                  <c:v>0</c:v>
                </c:pt>
                <c:pt idx="1">
                  <c:v>0.19966683329365631</c:v>
                </c:pt>
                <c:pt idx="2">
                  <c:v>0.39733866159012243</c:v>
                </c:pt>
                <c:pt idx="3">
                  <c:v>0.59104041332267909</c:v>
                </c:pt>
                <c:pt idx="4">
                  <c:v>0.77883668461730104</c:v>
                </c:pt>
                <c:pt idx="5">
                  <c:v>0.95885107720840601</c:v>
                </c:pt>
                <c:pt idx="6">
                  <c:v>1.1292849467900707</c:v>
                </c:pt>
                <c:pt idx="7">
                  <c:v>1.288435374475382</c:v>
                </c:pt>
                <c:pt idx="8">
                  <c:v>1.4347121817990456</c:v>
                </c:pt>
                <c:pt idx="9">
                  <c:v>1.5666538192549668</c:v>
                </c:pt>
                <c:pt idx="10">
                  <c:v>1.682941969615793</c:v>
                </c:pt>
                <c:pt idx="11">
                  <c:v>1.7824147201228708</c:v>
                </c:pt>
                <c:pt idx="12">
                  <c:v>1.8640781719344526</c:v>
                </c:pt>
                <c:pt idx="13">
                  <c:v>1.9271163708343859</c:v>
                </c:pt>
                <c:pt idx="14">
                  <c:v>1.9708994599769203</c:v>
                </c:pt>
                <c:pt idx="15">
                  <c:v>1.9949899732081089</c:v>
                </c:pt>
                <c:pt idx="16">
                  <c:v>1.9991472060830102</c:v>
                </c:pt>
                <c:pt idx="17">
                  <c:v>1.9833296209049371</c:v>
                </c:pt>
                <c:pt idx="18">
                  <c:v>1.9476952617563903</c:v>
                </c:pt>
                <c:pt idx="19">
                  <c:v>1.8926001753748289</c:v>
                </c:pt>
                <c:pt idx="20">
                  <c:v>1.8185948536513634</c:v>
                </c:pt>
                <c:pt idx="21">
                  <c:v>1.7264187332977474</c:v>
                </c:pt>
                <c:pt idx="22">
                  <c:v>1.6169928076391802</c:v>
                </c:pt>
                <c:pt idx="23">
                  <c:v>1.4914104243534405</c:v>
                </c:pt>
                <c:pt idx="24">
                  <c:v>1.3509263611023019</c:v>
                </c:pt>
                <c:pt idx="25">
                  <c:v>1.1969442882079131</c:v>
                </c:pt>
                <c:pt idx="26">
                  <c:v>1.0310027436429283</c:v>
                </c:pt>
                <c:pt idx="27">
                  <c:v>0.85475976046765956</c:v>
                </c:pt>
                <c:pt idx="28">
                  <c:v>0.66997630031181021</c:v>
                </c:pt>
                <c:pt idx="29">
                  <c:v>0.47849865842796485</c:v>
                </c:pt>
                <c:pt idx="30">
                  <c:v>0.28224001611973443</c:v>
                </c:pt>
                <c:pt idx="31">
                  <c:v>8.3161324866580982E-2</c:v>
                </c:pt>
                <c:pt idx="32">
                  <c:v>-0.11674828685516017</c:v>
                </c:pt>
                <c:pt idx="33">
                  <c:v>-0.31549138828649642</c:v>
                </c:pt>
                <c:pt idx="34">
                  <c:v>-0.51108220405366245</c:v>
                </c:pt>
                <c:pt idx="35">
                  <c:v>-0.70156645537923967</c:v>
                </c:pt>
                <c:pt idx="36">
                  <c:v>-0.88504088658970492</c:v>
                </c:pt>
                <c:pt idx="37">
                  <c:v>-1.0596722818169868</c:v>
                </c:pt>
                <c:pt idx="38">
                  <c:v>-1.2237157818854378</c:v>
                </c:pt>
                <c:pt idx="39">
                  <c:v>-1.3755323183679475</c:v>
                </c:pt>
                <c:pt idx="40">
                  <c:v>-1.5136049906158564</c:v>
                </c:pt>
                <c:pt idx="41">
                  <c:v>-1.6365542221288205</c:v>
                </c:pt>
                <c:pt idx="42">
                  <c:v>-1.7431515448271764</c:v>
                </c:pt>
                <c:pt idx="43">
                  <c:v>-1.8323318734989098</c:v>
                </c:pt>
                <c:pt idx="44">
                  <c:v>-1.903204147779032</c:v>
                </c:pt>
                <c:pt idx="45">
                  <c:v>-1.955060235330194</c:v>
                </c:pt>
                <c:pt idx="46">
                  <c:v>-1.9873820072669288</c:v>
                </c:pt>
                <c:pt idx="47">
                  <c:v>-1.9998465151282017</c:v>
                </c:pt>
                <c:pt idx="48">
                  <c:v>-1.9923292176716814</c:v>
                </c:pt>
                <c:pt idx="49">
                  <c:v>-1.964905225248665</c:v>
                </c:pt>
                <c:pt idx="50">
                  <c:v>-1.9178485493262769</c:v>
                </c:pt>
                <c:pt idx="51">
                  <c:v>-1.8516293646554649</c:v>
                </c:pt>
                <c:pt idx="52">
                  <c:v>-1.7669093114403063</c:v>
                </c:pt>
                <c:pt idx="53">
                  <c:v>-1.6645348844478025</c:v>
                </c:pt>
                <c:pt idx="54">
                  <c:v>-1.5455289751119743</c:v>
                </c:pt>
                <c:pt idx="55">
                  <c:v>-1.4110806511407838</c:v>
                </c:pt>
                <c:pt idx="56">
                  <c:v>-1.2625332757446432</c:v>
                </c:pt>
                <c:pt idx="57">
                  <c:v>-1.1013710851952752</c:v>
                </c:pt>
                <c:pt idx="58">
                  <c:v>-0.92920435882751473</c:v>
                </c:pt>
                <c:pt idx="59">
                  <c:v>-0.74775332966047203</c:v>
                </c:pt>
                <c:pt idx="60">
                  <c:v>-0.55883099639785172</c:v>
                </c:pt>
                <c:pt idx="61">
                  <c:v>-0.36432500854419175</c:v>
                </c:pt>
                <c:pt idx="62">
                  <c:v>-0.16617880563499279</c:v>
                </c:pt>
                <c:pt idx="63">
                  <c:v>3.3627800968699426E-2</c:v>
                </c:pt>
                <c:pt idx="64">
                  <c:v>0.23309840970098727</c:v>
                </c:pt>
                <c:pt idx="65">
                  <c:v>0.43023997617563103</c:v>
                </c:pt>
                <c:pt idx="66">
                  <c:v>0.62308272702675571</c:v>
                </c:pt>
                <c:pt idx="67">
                  <c:v>0.8096998412331966</c:v>
                </c:pt>
                <c:pt idx="68">
                  <c:v>0.98822670227721632</c:v>
                </c:pt>
                <c:pt idx="69">
                  <c:v>1.1568795287764002</c:v>
                </c:pt>
                <c:pt idx="70">
                  <c:v>1.3139731974375781</c:v>
                </c:pt>
                <c:pt idx="71">
                  <c:v>1.4579380802517519</c:v>
                </c:pt>
                <c:pt idx="72">
                  <c:v>1.5873357276983062</c:v>
                </c:pt>
                <c:pt idx="73">
                  <c:v>1.7008732412571288</c:v>
                </c:pt>
                <c:pt idx="74">
                  <c:v>1.7974161916232538</c:v>
                </c:pt>
                <c:pt idx="75">
                  <c:v>1.8759999535494778</c:v>
                </c:pt>
                <c:pt idx="76">
                  <c:v>1.9358393440629726</c:v>
                </c:pt>
                <c:pt idx="77">
                  <c:v>1.9763364677540007</c:v>
                </c:pt>
                <c:pt idx="78">
                  <c:v>1.99708669074921</c:v>
                </c:pt>
                <c:pt idx="79">
                  <c:v>1.997882683679544</c:v>
                </c:pt>
                <c:pt idx="80">
                  <c:v>1.9787164932467636</c:v>
                </c:pt>
                <c:pt idx="81">
                  <c:v>1.9397796216901726</c:v>
                </c:pt>
                <c:pt idx="82">
                  <c:v>1.8814611133595462</c:v>
                </c:pt>
                <c:pt idx="83">
                  <c:v>1.8043436675125866</c:v>
                </c:pt>
                <c:pt idx="84">
                  <c:v>1.7091978161765609</c:v>
                </c:pt>
                <c:pt idx="85">
                  <c:v>1.5969742252469805</c:v>
                </c:pt>
                <c:pt idx="86">
                  <c:v>1.4687941957482267</c:v>
                </c:pt>
                <c:pt idx="87">
                  <c:v>1.3259384601643667</c:v>
                </c:pt>
                <c:pt idx="88">
                  <c:v>1.1698343857835234</c:v>
                </c:pt>
                <c:pt idx="89">
                  <c:v>1.0020417129157693</c:v>
                </c:pt>
                <c:pt idx="90">
                  <c:v>0.82423697048351319</c:v>
                </c:pt>
                <c:pt idx="91">
                  <c:v>0.63819672469870425</c:v>
                </c:pt>
                <c:pt idx="92">
                  <c:v>0.44577982820049528</c:v>
                </c:pt>
                <c:pt idx="93">
                  <c:v>0.24890884701412341</c:v>
                </c:pt>
                <c:pt idx="94">
                  <c:v>4.9550850906715529E-2</c:v>
                </c:pt>
                <c:pt idx="95">
                  <c:v>-0.1503022409236186</c:v>
                </c:pt>
                <c:pt idx="96">
                  <c:v>-0.3486535624459593</c:v>
                </c:pt>
                <c:pt idx="97">
                  <c:v>-0.5435212528218849</c:v>
                </c:pt>
                <c:pt idx="98">
                  <c:v>-0.73295825850385676</c:v>
                </c:pt>
                <c:pt idx="99">
                  <c:v>-0.91507178755064267</c:v>
                </c:pt>
                <c:pt idx="100">
                  <c:v>-1.0880422217787395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0BC9-419A-9733-64B9188CE681}"/>
            </c:ext>
          </c:extLst>
        </c:ser>
        <c:ser>
          <c:idx val="1"/>
          <c:order val="1"/>
          <c:tx>
            <c:v>y2 (h=0.1)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№914'!$B$5:$B$90</c:f>
              <c:numCache>
                <c:formatCode>General</c:formatCode>
                <c:ptCount val="8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</c:numCache>
            </c:numRef>
          </c:xVal>
          <c:yVal>
            <c:numRef>
              <c:f>'Филиппов №914'!$D$5:$D$90</c:f>
              <c:numCache>
                <c:formatCode>General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0.40178199999999997</c:v>
                </c:pt>
                <c:pt idx="3">
                  <c:v>0.60434100000000002</c:v>
                </c:pt>
                <c:pt idx="4">
                  <c:v>0.80676099999999995</c:v>
                </c:pt>
                <c:pt idx="5">
                  <c:v>1.0047600000000001</c:v>
                </c:pt>
                <c:pt idx="6">
                  <c:v>1.19293</c:v>
                </c:pt>
                <c:pt idx="7">
                  <c:v>1.3642399999999999</c:v>
                </c:pt>
                <c:pt idx="8">
                  <c:v>1.5104299999999999</c:v>
                </c:pt>
                <c:pt idx="9">
                  <c:v>1.62252</c:v>
                </c:pt>
                <c:pt idx="10">
                  <c:v>1.6913800000000001</c:v>
                </c:pt>
                <c:pt idx="11">
                  <c:v>1.70851</c:v>
                </c:pt>
                <c:pt idx="12">
                  <c:v>1.66673</c:v>
                </c:pt>
                <c:pt idx="13">
                  <c:v>1.5609</c:v>
                </c:pt>
                <c:pt idx="14">
                  <c:v>1.38839</c:v>
                </c:pt>
                <c:pt idx="15">
                  <c:v>1.1494200000000001</c:v>
                </c:pt>
                <c:pt idx="16">
                  <c:v>0.84704100000000004</c:v>
                </c:pt>
                <c:pt idx="17">
                  <c:v>0.48692999999999997</c:v>
                </c:pt>
                <c:pt idx="18">
                  <c:v>7.6994499999999994E-2</c:v>
                </c:pt>
                <c:pt idx="19">
                  <c:v>-0.373054</c:v>
                </c:pt>
                <c:pt idx="20">
                  <c:v>-0.85200200000000004</c:v>
                </c:pt>
                <c:pt idx="21">
                  <c:v>-1.34721</c:v>
                </c:pt>
                <c:pt idx="22">
                  <c:v>-1.8444</c:v>
                </c:pt>
                <c:pt idx="23">
                  <c:v>-2.3271999999999999</c:v>
                </c:pt>
                <c:pt idx="24">
                  <c:v>-2.7766000000000002</c:v>
                </c:pt>
                <c:pt idx="25">
                  <c:v>-3.17049</c:v>
                </c:pt>
                <c:pt idx="26">
                  <c:v>-3.4836800000000001</c:v>
                </c:pt>
                <c:pt idx="27">
                  <c:v>-3.6885500000000002</c:v>
                </c:pt>
                <c:pt idx="28">
                  <c:v>-3.75684</c:v>
                </c:pt>
                <c:pt idx="29">
                  <c:v>-3.6624699999999999</c:v>
                </c:pt>
                <c:pt idx="30">
                  <c:v>-3.3854099999999998</c:v>
                </c:pt>
                <c:pt idx="31">
                  <c:v>-2.9160699999999999</c:v>
                </c:pt>
                <c:pt idx="32">
                  <c:v>-2.2593100000000002</c:v>
                </c:pt>
                <c:pt idx="33">
                  <c:v>-1.4371100000000001</c:v>
                </c:pt>
                <c:pt idx="34">
                  <c:v>-0.48873</c:v>
                </c:pt>
                <c:pt idx="35">
                  <c:v>0.53185899999999997</c:v>
                </c:pt>
                <c:pt idx="36">
                  <c:v>1.56134</c:v>
                </c:pt>
                <c:pt idx="37">
                  <c:v>2.5340400000000001</c:v>
                </c:pt>
                <c:pt idx="38">
                  <c:v>3.3891300000000002</c:v>
                </c:pt>
                <c:pt idx="39">
                  <c:v>4.0766999999999998</c:v>
                </c:pt>
                <c:pt idx="40">
                  <c:v>4.5615100000000002</c:v>
                </c:pt>
                <c:pt idx="41">
                  <c:v>4.82423</c:v>
                </c:pt>
                <c:pt idx="42">
                  <c:v>4.8604700000000003</c:v>
                </c:pt>
                <c:pt idx="43">
                  <c:v>4.6779999999999999</c:v>
                </c:pt>
                <c:pt idx="44">
                  <c:v>4.2933000000000003</c:v>
                </c:pt>
                <c:pt idx="45">
                  <c:v>3.7277</c:v>
                </c:pt>
                <c:pt idx="46">
                  <c:v>3.00373</c:v>
                </c:pt>
                <c:pt idx="47">
                  <c:v>2.1417799999999998</c:v>
                </c:pt>
                <c:pt idx="48">
                  <c:v>1.1568799999999999</c:v>
                </c:pt>
                <c:pt idx="49">
                  <c:v>5.5548100000000003E-2</c:v>
                </c:pt>
                <c:pt idx="50">
                  <c:v>-1.16767</c:v>
                </c:pt>
                <c:pt idx="51">
                  <c:v>-2.5345</c:v>
                </c:pt>
                <c:pt idx="52">
                  <c:v>-4.0885300000000004</c:v>
                </c:pt>
                <c:pt idx="53">
                  <c:v>-5.9031000000000002</c:v>
                </c:pt>
                <c:pt idx="54">
                  <c:v>-8.0928400000000007</c:v>
                </c:pt>
                <c:pt idx="55">
                  <c:v>-10.8317</c:v>
                </c:pt>
                <c:pt idx="56">
                  <c:v>-14.3818</c:v>
                </c:pt>
                <c:pt idx="57">
                  <c:v>-19.141200000000001</c:v>
                </c:pt>
                <c:pt idx="58">
                  <c:v>-25.727599999999999</c:v>
                </c:pt>
                <c:pt idx="59">
                  <c:v>-35.126899999999999</c:v>
                </c:pt>
                <c:pt idx="60">
                  <c:v>-48.972299999999997</c:v>
                </c:pt>
                <c:pt idx="61">
                  <c:v>-70.090400000000002</c:v>
                </c:pt>
                <c:pt idx="62">
                  <c:v>-103.633</c:v>
                </c:pt>
                <c:pt idx="63">
                  <c:v>-159.57599999999999</c:v>
                </c:pt>
                <c:pt idx="64">
                  <c:v>-258.7</c:v>
                </c:pt>
                <c:pt idx="65">
                  <c:v>-448.25299999999999</c:v>
                </c:pt>
                <c:pt idx="66">
                  <c:v>-848.03</c:v>
                </c:pt>
                <c:pt idx="67">
                  <c:v>-1806.38</c:v>
                </c:pt>
                <c:pt idx="68">
                  <c:v>-4532.2299999999996</c:v>
                </c:pt>
                <c:pt idx="69">
                  <c:v>-14324.2</c:v>
                </c:pt>
                <c:pt idx="70">
                  <c:v>-63047.3</c:v>
                </c:pt>
                <c:pt idx="71">
                  <c:v>-448452</c:v>
                </c:pt>
                <c:pt idx="72" formatCode="0.00E+00">
                  <c:v>-6397810</c:v>
                </c:pt>
                <c:pt idx="73" formatCode="0.00E+00">
                  <c:v>-248497000</c:v>
                </c:pt>
                <c:pt idx="74" formatCode="0.00E+00">
                  <c:v>-40162800000</c:v>
                </c:pt>
                <c:pt idx="75" formatCode="0.00E+00">
                  <c:v>-48539500000000</c:v>
                </c:pt>
                <c:pt idx="76" formatCode="0.00E+00">
                  <c:v>-9.88139E+17</c:v>
                </c:pt>
                <c:pt idx="77" formatCode="0.00E+00">
                  <c:v>-1.04259E+24</c:v>
                </c:pt>
                <c:pt idx="78" formatCode="0.00E+00">
                  <c:v>-2.6362100000000001E+32</c:v>
                </c:pt>
                <c:pt idx="79" formatCode="0.00E+00">
                  <c:v>-1.0323899999999999E+44</c:v>
                </c:pt>
                <c:pt idx="80" formatCode="0.00E+00">
                  <c:v>5.62754E+60</c:v>
                </c:pt>
                <c:pt idx="81" formatCode="0.00E+00">
                  <c:v>2.72979E+84</c:v>
                </c:pt>
                <c:pt idx="82" formatCode="0.00E+00">
                  <c:v>1.3576699999999999E+118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0BC9-419A-9733-64B9188CE681}"/>
            </c:ext>
          </c:extLst>
        </c:ser>
        <c:ser>
          <c:idx val="2"/>
          <c:order val="2"/>
          <c:tx>
            <c:v>y2 (h=0.2)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№914'!$J$5:$J$35</c:f>
              <c:numCache>
                <c:formatCode>General</c:formatCode>
                <c:ptCount val="3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</c:numCache>
            </c:numRef>
          </c:xVal>
          <c:yVal>
            <c:numRef>
              <c:f>'Филиппов №914'!$L$5:$L$35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0.806064</c:v>
                </c:pt>
                <c:pt idx="3">
                  <c:v>1.19086</c:v>
                </c:pt>
                <c:pt idx="4">
                  <c:v>1.5166500000000001</c:v>
                </c:pt>
                <c:pt idx="5">
                  <c:v>1.7025699999999999</c:v>
                </c:pt>
                <c:pt idx="6">
                  <c:v>1.67676</c:v>
                </c:pt>
                <c:pt idx="7">
                  <c:v>1.3894299999999999</c:v>
                </c:pt>
                <c:pt idx="8">
                  <c:v>0.83387199999999995</c:v>
                </c:pt>
                <c:pt idx="9">
                  <c:v>4.9680200000000001E-2</c:v>
                </c:pt>
                <c:pt idx="10">
                  <c:v>-0.88984099999999999</c:v>
                </c:pt>
                <c:pt idx="11">
                  <c:v>-1.8911800000000001</c:v>
                </c:pt>
                <c:pt idx="12">
                  <c:v>-2.8357999999999999</c:v>
                </c:pt>
                <c:pt idx="13">
                  <c:v>-3.5586700000000002</c:v>
                </c:pt>
                <c:pt idx="14">
                  <c:v>-3.8366799999999999</c:v>
                </c:pt>
                <c:pt idx="15">
                  <c:v>-3.4280200000000001</c:v>
                </c:pt>
                <c:pt idx="16">
                  <c:v>-2.19489</c:v>
                </c:pt>
                <c:pt idx="17">
                  <c:v>-0.27028000000000002</c:v>
                </c:pt>
                <c:pt idx="18">
                  <c:v>1.8852800000000001</c:v>
                </c:pt>
                <c:pt idx="19">
                  <c:v>3.6767699999999999</c:v>
                </c:pt>
                <c:pt idx="20">
                  <c:v>4.6879099999999996</c:v>
                </c:pt>
                <c:pt idx="21">
                  <c:v>4.8045999999999998</c:v>
                </c:pt>
                <c:pt idx="22">
                  <c:v>4.11137</c:v>
                </c:pt>
                <c:pt idx="23">
                  <c:v>2.7682600000000002</c:v>
                </c:pt>
                <c:pt idx="24">
                  <c:v>0.92876800000000004</c:v>
                </c:pt>
                <c:pt idx="25">
                  <c:v>-1.3423400000000001</c:v>
                </c:pt>
                <c:pt idx="26">
                  <c:v>-4.1651699999999998</c:v>
                </c:pt>
                <c:pt idx="27">
                  <c:v>-7.9929199999999998</c:v>
                </c:pt>
                <c:pt idx="28">
                  <c:v>-13.896599999999999</c:v>
                </c:pt>
                <c:pt idx="29">
                  <c:v>-24.212599999999998</c:v>
                </c:pt>
                <c:pt idx="30">
                  <c:v>-44.244199999999999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0BC9-419A-9733-64B9188CE681}"/>
            </c:ext>
          </c:extLst>
        </c:ser>
        <c:axId val="130994944"/>
        <c:axId val="130996864"/>
      </c:scatterChart>
      <c:valAx>
        <c:axId val="130994944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996864"/>
        <c:crosses val="autoZero"/>
        <c:crossBetween val="midCat"/>
      </c:valAx>
      <c:valAx>
        <c:axId val="13099686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994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image" Target="../media/image7.jpeg"/><Relationship Id="rId5" Type="http://schemas.openxmlformats.org/officeDocument/2006/relationships/image" Target="../media/image6.jpe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image" Target="../media/image8.png"/><Relationship Id="rId7" Type="http://schemas.openxmlformats.org/officeDocument/2006/relationships/image" Target="../media/image4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16808</xdr:colOff>
      <xdr:row>1</xdr:row>
      <xdr:rowOff>11205</xdr:rowOff>
    </xdr:from>
    <xdr:to>
      <xdr:col>33</xdr:col>
      <xdr:colOff>593912</xdr:colOff>
      <xdr:row>21</xdr:row>
      <xdr:rowOff>179293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675E8178-FD5D-2A49-759C-44D114B0EC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21876</xdr:colOff>
      <xdr:row>32</xdr:row>
      <xdr:rowOff>7126</xdr:rowOff>
    </xdr:from>
    <xdr:to>
      <xdr:col>34</xdr:col>
      <xdr:colOff>36755</xdr:colOff>
      <xdr:row>55</xdr:row>
      <xdr:rowOff>27608</xdr:rowOff>
    </xdr:to>
    <xdr:graphicFrame macro="">
      <xdr:nvGraphicFramePr>
        <xdr:cNvPr id="3" name="Диаграмма 2">
          <a:extLst>
            <a:ext uri="{FF2B5EF4-FFF2-40B4-BE49-F238E27FC236}">
              <a16:creationId xmlns="" xmlns:a16="http://schemas.microsoft.com/office/drawing/2014/main" id="{2A689A9C-5DEC-27B0-610C-A89FDE5233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653142</xdr:colOff>
      <xdr:row>52</xdr:row>
      <xdr:rowOff>81644</xdr:rowOff>
    </xdr:from>
    <xdr:to>
      <xdr:col>13</xdr:col>
      <xdr:colOff>518132</xdr:colOff>
      <xdr:row>57</xdr:row>
      <xdr:rowOff>163287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354785" y="10314215"/>
          <a:ext cx="3484490" cy="10341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13607</xdr:colOff>
      <xdr:row>61</xdr:row>
      <xdr:rowOff>1</xdr:rowOff>
    </xdr:from>
    <xdr:to>
      <xdr:col>13</xdr:col>
      <xdr:colOff>938893</xdr:colOff>
      <xdr:row>63</xdr:row>
      <xdr:rowOff>190501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715250" y="11974287"/>
          <a:ext cx="4544786" cy="571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13606</xdr:colOff>
      <xdr:row>67</xdr:row>
      <xdr:rowOff>1</xdr:rowOff>
    </xdr:from>
    <xdr:to>
      <xdr:col>13</xdr:col>
      <xdr:colOff>925285</xdr:colOff>
      <xdr:row>68</xdr:row>
      <xdr:rowOff>163286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715249" y="13158108"/>
          <a:ext cx="4531179" cy="3537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16808</xdr:colOff>
      <xdr:row>1</xdr:row>
      <xdr:rowOff>11205</xdr:rowOff>
    </xdr:from>
    <xdr:to>
      <xdr:col>33</xdr:col>
      <xdr:colOff>593912</xdr:colOff>
      <xdr:row>21</xdr:row>
      <xdr:rowOff>179293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675E8178-FD5D-2A49-759C-44D114B0EC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21876</xdr:colOff>
      <xdr:row>32</xdr:row>
      <xdr:rowOff>7126</xdr:rowOff>
    </xdr:from>
    <xdr:to>
      <xdr:col>34</xdr:col>
      <xdr:colOff>36755</xdr:colOff>
      <xdr:row>55</xdr:row>
      <xdr:rowOff>27608</xdr:rowOff>
    </xdr:to>
    <xdr:graphicFrame macro="">
      <xdr:nvGraphicFramePr>
        <xdr:cNvPr id="3" name="Диаграмма 2">
          <a:extLst>
            <a:ext uri="{FF2B5EF4-FFF2-40B4-BE49-F238E27FC236}">
              <a16:creationId xmlns="" xmlns:a16="http://schemas.microsoft.com/office/drawing/2014/main" id="{2A689A9C-5DEC-27B0-610C-A89FDE5233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13106</xdr:colOff>
      <xdr:row>67</xdr:row>
      <xdr:rowOff>11140</xdr:rowOff>
    </xdr:from>
    <xdr:to>
      <xdr:col>11</xdr:col>
      <xdr:colOff>288415</xdr:colOff>
      <xdr:row>68</xdr:row>
      <xdr:rowOff>38224</xdr:rowOff>
    </xdr:to>
    <xdr:pic>
      <xdr:nvPicPr>
        <xdr:cNvPr id="8" name="Рисунок 7">
          <a:extLst>
            <a:ext uri="{FF2B5EF4-FFF2-40B4-BE49-F238E27FC236}">
              <a16:creationId xmlns="" xmlns:a16="http://schemas.microsoft.com/office/drawing/2014/main" id="{129C436C-C48A-AAF6-72D7-B9398CD89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709306" y="8564590"/>
          <a:ext cx="1989809" cy="217584"/>
        </a:xfrm>
        <a:prstGeom prst="rect">
          <a:avLst/>
        </a:prstGeom>
      </xdr:spPr>
    </xdr:pic>
    <xdr:clientData/>
  </xdr:twoCellAnchor>
  <xdr:twoCellAnchor editAs="oneCell">
    <xdr:from>
      <xdr:col>11</xdr:col>
      <xdr:colOff>276129</xdr:colOff>
      <xdr:row>67</xdr:row>
      <xdr:rowOff>16710</xdr:rowOff>
    </xdr:from>
    <xdr:to>
      <xdr:col>13</xdr:col>
      <xdr:colOff>346489</xdr:colOff>
      <xdr:row>68</xdr:row>
      <xdr:rowOff>51024</xdr:rowOff>
    </xdr:to>
    <xdr:pic>
      <xdr:nvPicPr>
        <xdr:cNvPr id="9" name="Рисунок 8">
          <a:extLst>
            <a:ext uri="{FF2B5EF4-FFF2-40B4-BE49-F238E27FC236}">
              <a16:creationId xmlns="" xmlns:a16="http://schemas.microsoft.com/office/drawing/2014/main" id="{D7E99ED6-D7D0-634B-D03F-8B6C5DD15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686829" y="8570160"/>
          <a:ext cx="1975360" cy="224814"/>
        </a:xfrm>
        <a:prstGeom prst="rect">
          <a:avLst/>
        </a:prstGeom>
      </xdr:spPr>
    </xdr:pic>
    <xdr:clientData/>
  </xdr:twoCellAnchor>
  <xdr:twoCellAnchor editAs="oneCell">
    <xdr:from>
      <xdr:col>9</xdr:col>
      <xdr:colOff>1599</xdr:colOff>
      <xdr:row>61</xdr:row>
      <xdr:rowOff>2401</xdr:rowOff>
    </xdr:from>
    <xdr:to>
      <xdr:col>13</xdr:col>
      <xdr:colOff>930088</xdr:colOff>
      <xdr:row>64</xdr:row>
      <xdr:rowOff>168088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688834" y="11981489"/>
          <a:ext cx="4547989" cy="7483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83242</xdr:colOff>
      <xdr:row>52</xdr:row>
      <xdr:rowOff>1</xdr:rowOff>
    </xdr:from>
    <xdr:to>
      <xdr:col>13</xdr:col>
      <xdr:colOff>638736</xdr:colOff>
      <xdr:row>58</xdr:row>
      <xdr:rowOff>178574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770477" y="10242177"/>
          <a:ext cx="4174994" cy="132157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16808</xdr:colOff>
      <xdr:row>1</xdr:row>
      <xdr:rowOff>11205</xdr:rowOff>
    </xdr:from>
    <xdr:to>
      <xdr:col>33</xdr:col>
      <xdr:colOff>593912</xdr:colOff>
      <xdr:row>21</xdr:row>
      <xdr:rowOff>179293</xdr:rowOff>
    </xdr:to>
    <xdr:graphicFrame macro="">
      <xdr:nvGraphicFramePr>
        <xdr:cNvPr id="6" name="Диаграмма 5">
          <a:extLst>
            <a:ext uri="{FF2B5EF4-FFF2-40B4-BE49-F238E27FC236}">
              <a16:creationId xmlns="" xmlns:a16="http://schemas.microsoft.com/office/drawing/2014/main" id="{675E8178-FD5D-2A49-759C-44D114B0EC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21876</xdr:colOff>
      <xdr:row>32</xdr:row>
      <xdr:rowOff>7126</xdr:rowOff>
    </xdr:from>
    <xdr:to>
      <xdr:col>34</xdr:col>
      <xdr:colOff>36755</xdr:colOff>
      <xdr:row>55</xdr:row>
      <xdr:rowOff>27608</xdr:rowOff>
    </xdr:to>
    <xdr:graphicFrame macro="">
      <xdr:nvGraphicFramePr>
        <xdr:cNvPr id="7" name="Диаграмма 6">
          <a:extLst>
            <a:ext uri="{FF2B5EF4-FFF2-40B4-BE49-F238E27FC236}">
              <a16:creationId xmlns="" xmlns:a16="http://schemas.microsoft.com/office/drawing/2014/main" id="{2A689A9C-5DEC-27B0-610C-A89FDE5233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13804</xdr:colOff>
      <xdr:row>28</xdr:row>
      <xdr:rowOff>61843</xdr:rowOff>
    </xdr:from>
    <xdr:to>
      <xdr:col>13</xdr:col>
      <xdr:colOff>554199</xdr:colOff>
      <xdr:row>34</xdr:row>
      <xdr:rowOff>185457</xdr:rowOff>
    </xdr:to>
    <xdr:pic>
      <xdr:nvPicPr>
        <xdr:cNvPr id="8" name="Рисунок 7">
          <a:extLst>
            <a:ext uri="{FF2B5EF4-FFF2-40B4-BE49-F238E27FC236}">
              <a16:creationId xmlns="" xmlns:a16="http://schemas.microsoft.com/office/drawing/2014/main" id="{4CE1209C-3AC3-6F77-2455-3C248BCBE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329004" y="6853168"/>
          <a:ext cx="4167671" cy="1266614"/>
        </a:xfrm>
        <a:prstGeom prst="rect">
          <a:avLst/>
        </a:prstGeom>
      </xdr:spPr>
    </xdr:pic>
    <xdr:clientData/>
  </xdr:twoCellAnchor>
  <xdr:twoCellAnchor editAs="oneCell">
    <xdr:from>
      <xdr:col>9</xdr:col>
      <xdr:colOff>5953</xdr:colOff>
      <xdr:row>37</xdr:row>
      <xdr:rowOff>1</xdr:rowOff>
    </xdr:from>
    <xdr:to>
      <xdr:col>13</xdr:col>
      <xdr:colOff>555390</xdr:colOff>
      <xdr:row>38</xdr:row>
      <xdr:rowOff>41176</xdr:rowOff>
    </xdr:to>
    <xdr:pic>
      <xdr:nvPicPr>
        <xdr:cNvPr id="9" name="Рисунок 8">
          <a:extLst>
            <a:ext uri="{FF2B5EF4-FFF2-40B4-BE49-F238E27FC236}">
              <a16:creationId xmlns="" xmlns:a16="http://schemas.microsoft.com/office/drawing/2014/main" id="{F0E1D41B-F096-ECC3-DFA0-D6193B43A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7316391" y="8536782"/>
          <a:ext cx="4176713" cy="243581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440530</xdr:colOff>
      <xdr:row>38</xdr:row>
      <xdr:rowOff>89297</xdr:rowOff>
    </xdr:from>
    <xdr:to>
      <xdr:col>11</xdr:col>
      <xdr:colOff>208346</xdr:colOff>
      <xdr:row>39</xdr:row>
      <xdr:rowOff>106476</xdr:rowOff>
    </xdr:to>
    <xdr:pic>
      <xdr:nvPicPr>
        <xdr:cNvPr id="10" name="Рисунок 9">
          <a:extLst>
            <a:ext uri="{FF2B5EF4-FFF2-40B4-BE49-F238E27FC236}">
              <a16:creationId xmlns="" xmlns:a16="http://schemas.microsoft.com/office/drawing/2014/main" id="{A0FC6566-75AF-1E0B-286E-CCFFDFC1C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750968" y="8816578"/>
          <a:ext cx="1486204" cy="207680"/>
        </a:xfrm>
        <a:prstGeom prst="rect">
          <a:avLst/>
        </a:prstGeom>
      </xdr:spPr>
    </xdr:pic>
    <xdr:clientData/>
  </xdr:twoCellAnchor>
  <xdr:twoCellAnchor editAs="oneCell">
    <xdr:from>
      <xdr:col>11</xdr:col>
      <xdr:colOff>404813</xdr:colOff>
      <xdr:row>38</xdr:row>
      <xdr:rowOff>77860</xdr:rowOff>
    </xdr:from>
    <xdr:to>
      <xdr:col>13</xdr:col>
      <xdr:colOff>728346</xdr:colOff>
      <xdr:row>39</xdr:row>
      <xdr:rowOff>103625</xdr:rowOff>
    </xdr:to>
    <xdr:pic>
      <xdr:nvPicPr>
        <xdr:cNvPr id="11" name="Рисунок 10">
          <a:extLst>
            <a:ext uri="{FF2B5EF4-FFF2-40B4-BE49-F238E27FC236}">
              <a16:creationId xmlns="" xmlns:a16="http://schemas.microsoft.com/office/drawing/2014/main" id="{8312A64A-49DC-97F7-3C62-C58FEC63A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239251" y="8817048"/>
          <a:ext cx="2232421" cy="216266"/>
        </a:xfrm>
        <a:prstGeom prst="rect">
          <a:avLst/>
        </a:prstGeom>
      </xdr:spPr>
    </xdr:pic>
    <xdr:clientData/>
  </xdr:twoCellAnchor>
  <xdr:twoCellAnchor editAs="oneCell">
    <xdr:from>
      <xdr:col>9</xdr:col>
      <xdr:colOff>13106</xdr:colOff>
      <xdr:row>43</xdr:row>
      <xdr:rowOff>11140</xdr:rowOff>
    </xdr:from>
    <xdr:to>
      <xdr:col>11</xdr:col>
      <xdr:colOff>288415</xdr:colOff>
      <xdr:row>44</xdr:row>
      <xdr:rowOff>38224</xdr:rowOff>
    </xdr:to>
    <xdr:pic>
      <xdr:nvPicPr>
        <xdr:cNvPr id="12" name="Рисунок 11">
          <a:extLst>
            <a:ext uri="{FF2B5EF4-FFF2-40B4-BE49-F238E27FC236}">
              <a16:creationId xmlns="" xmlns:a16="http://schemas.microsoft.com/office/drawing/2014/main" id="{129C436C-C48A-AAF6-72D7-B9398CD89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326746" y="9653114"/>
          <a:ext cx="1995925" cy="216470"/>
        </a:xfrm>
        <a:prstGeom prst="rect">
          <a:avLst/>
        </a:prstGeom>
      </xdr:spPr>
    </xdr:pic>
    <xdr:clientData/>
  </xdr:twoCellAnchor>
  <xdr:twoCellAnchor editAs="oneCell">
    <xdr:from>
      <xdr:col>11</xdr:col>
      <xdr:colOff>276129</xdr:colOff>
      <xdr:row>43</xdr:row>
      <xdr:rowOff>16710</xdr:rowOff>
    </xdr:from>
    <xdr:to>
      <xdr:col>13</xdr:col>
      <xdr:colOff>346489</xdr:colOff>
      <xdr:row>44</xdr:row>
      <xdr:rowOff>51024</xdr:rowOff>
    </xdr:to>
    <xdr:pic>
      <xdr:nvPicPr>
        <xdr:cNvPr id="13" name="Рисунок 12">
          <a:extLst>
            <a:ext uri="{FF2B5EF4-FFF2-40B4-BE49-F238E27FC236}">
              <a16:creationId xmlns="" xmlns:a16="http://schemas.microsoft.com/office/drawing/2014/main" id="{D7E99ED6-D7D0-634B-D03F-8B6C5DD15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9684496" y="9891608"/>
          <a:ext cx="1975360" cy="22870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165651</xdr:colOff>
      <xdr:row>59</xdr:row>
      <xdr:rowOff>82827</xdr:rowOff>
    </xdr:from>
    <xdr:to>
      <xdr:col>15</xdr:col>
      <xdr:colOff>583495</xdr:colOff>
      <xdr:row>67</xdr:row>
      <xdr:rowOff>132406</xdr:rowOff>
    </xdr:to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C4FF2D5D-582D-81A1-69E6-8A638B00B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37499" y="11291957"/>
          <a:ext cx="6022409" cy="1595666"/>
        </a:xfrm>
        <a:prstGeom prst="rect">
          <a:avLst/>
        </a:prstGeom>
      </xdr:spPr>
    </xdr:pic>
    <xdr:clientData/>
  </xdr:twoCellAnchor>
  <xdr:twoCellAnchor editAs="oneCell">
    <xdr:from>
      <xdr:col>9</xdr:col>
      <xdr:colOff>510761</xdr:colOff>
      <xdr:row>70</xdr:row>
      <xdr:rowOff>41412</xdr:rowOff>
    </xdr:from>
    <xdr:to>
      <xdr:col>11</xdr:col>
      <xdr:colOff>173724</xdr:colOff>
      <xdr:row>71</xdr:row>
      <xdr:rowOff>124415</xdr:rowOff>
    </xdr:to>
    <xdr:pic>
      <xdr:nvPicPr>
        <xdr:cNvPr id="4" name="Рисунок 3">
          <a:extLst>
            <a:ext uri="{FF2B5EF4-FFF2-40B4-BE49-F238E27FC236}">
              <a16:creationId xmlns="" xmlns:a16="http://schemas.microsoft.com/office/drawing/2014/main" id="{0851EEED-C853-EBEF-3E8A-424D1BE26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282609" y="13583477"/>
          <a:ext cx="1457528" cy="276264"/>
        </a:xfrm>
        <a:prstGeom prst="rect">
          <a:avLst/>
        </a:prstGeom>
      </xdr:spPr>
    </xdr:pic>
    <xdr:clientData/>
  </xdr:twoCellAnchor>
  <xdr:twoCellAnchor editAs="oneCell">
    <xdr:from>
      <xdr:col>11</xdr:col>
      <xdr:colOff>179457</xdr:colOff>
      <xdr:row>70</xdr:row>
      <xdr:rowOff>110435</xdr:rowOff>
    </xdr:from>
    <xdr:to>
      <xdr:col>11</xdr:col>
      <xdr:colOff>751037</xdr:colOff>
      <xdr:row>71</xdr:row>
      <xdr:rowOff>136280</xdr:rowOff>
    </xdr:to>
    <xdr:pic>
      <xdr:nvPicPr>
        <xdr:cNvPr id="5" name="Рисунок 4">
          <a:extLst>
            <a:ext uri="{FF2B5EF4-FFF2-40B4-BE49-F238E27FC236}">
              <a16:creationId xmlns="" xmlns:a16="http://schemas.microsoft.com/office/drawing/2014/main" id="{0F427D5D-99CB-8614-2BD5-890AE541D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745870" y="13652500"/>
          <a:ext cx="571580" cy="219106"/>
        </a:xfrm>
        <a:prstGeom prst="rect">
          <a:avLst/>
        </a:prstGeom>
      </xdr:spPr>
    </xdr:pic>
    <xdr:clientData/>
  </xdr:twoCellAnchor>
  <xdr:twoCellAnchor>
    <xdr:from>
      <xdr:col>16</xdr:col>
      <xdr:colOff>598565</xdr:colOff>
      <xdr:row>1</xdr:row>
      <xdr:rowOff>4077</xdr:rowOff>
    </xdr:from>
    <xdr:to>
      <xdr:col>31</xdr:col>
      <xdr:colOff>600206</xdr:colOff>
      <xdr:row>28</xdr:row>
      <xdr:rowOff>169623</xdr:rowOff>
    </xdr:to>
    <xdr:graphicFrame macro="">
      <xdr:nvGraphicFramePr>
        <xdr:cNvPr id="6" name="Диаграмма 5">
          <a:extLst>
            <a:ext uri="{FF2B5EF4-FFF2-40B4-BE49-F238E27FC236}">
              <a16:creationId xmlns="" xmlns:a16="http://schemas.microsoft.com/office/drawing/2014/main" id="{FA6AC9CF-A51B-0A0B-A41E-94CC794722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30009</xdr:colOff>
      <xdr:row>39</xdr:row>
      <xdr:rowOff>11481</xdr:rowOff>
    </xdr:from>
    <xdr:to>
      <xdr:col>32</xdr:col>
      <xdr:colOff>39144</xdr:colOff>
      <xdr:row>66</xdr:row>
      <xdr:rowOff>182671</xdr:rowOff>
    </xdr:to>
    <xdr:graphicFrame macro="">
      <xdr:nvGraphicFramePr>
        <xdr:cNvPr id="7" name="Диаграмма 6">
          <a:extLst>
            <a:ext uri="{FF2B5EF4-FFF2-40B4-BE49-F238E27FC236}">
              <a16:creationId xmlns="" xmlns:a16="http://schemas.microsoft.com/office/drawing/2014/main" id="{3A75446A-2269-D60E-08E1-CD6E226D35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H69"/>
  <sheetViews>
    <sheetView tabSelected="1" topLeftCell="A16" zoomScale="55" zoomScaleNormal="55" workbookViewId="0">
      <selection activeCell="C6" sqref="C6:C45"/>
    </sheetView>
  </sheetViews>
  <sheetFormatPr defaultRowHeight="15"/>
  <cols>
    <col min="2" max="2" width="11.42578125" style="1" customWidth="1"/>
    <col min="3" max="8" width="14.28515625" style="1" customWidth="1"/>
    <col min="10" max="10" width="11.42578125" style="1" customWidth="1"/>
    <col min="11" max="16" width="14.28515625" style="1" customWidth="1"/>
    <col min="18" max="19" width="10" customWidth="1"/>
  </cols>
  <sheetData>
    <row r="1" spans="2:16" ht="15.75" thickBot="1"/>
    <row r="2" spans="2:16" ht="22.5" customHeight="1">
      <c r="B2" s="82" t="s">
        <v>8</v>
      </c>
      <c r="C2" s="80" t="s">
        <v>22</v>
      </c>
      <c r="D2" s="80"/>
      <c r="E2" s="74" t="s">
        <v>7</v>
      </c>
      <c r="F2" s="74"/>
      <c r="G2" s="76" t="s">
        <v>9</v>
      </c>
      <c r="H2" s="77"/>
      <c r="J2" s="82" t="s">
        <v>8</v>
      </c>
      <c r="K2" s="80" t="s">
        <v>31</v>
      </c>
      <c r="L2" s="80"/>
      <c r="M2" s="74" t="s">
        <v>7</v>
      </c>
      <c r="N2" s="74"/>
      <c r="O2" s="76" t="s">
        <v>9</v>
      </c>
      <c r="P2" s="77"/>
    </row>
    <row r="3" spans="2:16" ht="22.5" customHeight="1" thickBot="1">
      <c r="B3" s="83"/>
      <c r="C3" s="81"/>
      <c r="D3" s="81"/>
      <c r="E3" s="75"/>
      <c r="F3" s="75"/>
      <c r="G3" s="78"/>
      <c r="H3" s="79"/>
      <c r="J3" s="83"/>
      <c r="K3" s="81"/>
      <c r="L3" s="81"/>
      <c r="M3" s="75"/>
      <c r="N3" s="75"/>
      <c r="O3" s="78"/>
      <c r="P3" s="79"/>
    </row>
    <row r="4" spans="2:16" ht="22.5" customHeight="1"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4" t="s">
        <v>6</v>
      </c>
      <c r="J4" s="2" t="s">
        <v>0</v>
      </c>
      <c r="K4" s="3" t="s">
        <v>1</v>
      </c>
      <c r="L4" s="3" t="s">
        <v>2</v>
      </c>
      <c r="M4" s="3" t="s">
        <v>3</v>
      </c>
      <c r="N4" s="3" t="s">
        <v>4</v>
      </c>
      <c r="O4" s="3" t="s">
        <v>5</v>
      </c>
      <c r="P4" s="4" t="s">
        <v>6</v>
      </c>
    </row>
    <row r="5" spans="2:16">
      <c r="B5" s="27">
        <v>-6</v>
      </c>
      <c r="C5" s="27">
        <v>5</v>
      </c>
      <c r="D5" s="27">
        <v>5</v>
      </c>
      <c r="E5" s="27">
        <f>$J$35*EXP(B5)+3*$K$35*EXP(2*B5)-2*SIN(B5)+COS(B5)</f>
        <v>0.40383647506624054</v>
      </c>
      <c r="F5" s="27">
        <f>$J$35*EXP(B5)+2*$K$35*EXP(2*B5)-2*SIN(B5)+2*COS(B5)</f>
        <v>1.3640006175042534</v>
      </c>
      <c r="G5" s="27">
        <f>ABS(C5-E5)</f>
        <v>4.5961635249337593</v>
      </c>
      <c r="H5" s="27">
        <f>ABS(D5-F5)</f>
        <v>3.6359993824957466</v>
      </c>
      <c r="I5" s="27"/>
      <c r="J5" s="27">
        <v>-6</v>
      </c>
      <c r="K5" s="93">
        <v>1</v>
      </c>
      <c r="L5" s="93">
        <v>0</v>
      </c>
      <c r="M5" s="27">
        <f>($J$35+$K$35*J5-J5*J5)*EXP(J5)</f>
        <v>-0.1016288392433207</v>
      </c>
      <c r="N5" s="27">
        <f>($J$35-$K$35+J5*($K$35+2)-J5*J5)*EXP(J5)</f>
        <v>-0.13385261753998337</v>
      </c>
      <c r="O5" s="27">
        <f>ABS(K5-M5)</f>
        <v>1.1016288392433207</v>
      </c>
      <c r="P5" s="27">
        <f>ABS(L5-N5)</f>
        <v>0.13385261753998337</v>
      </c>
    </row>
    <row r="6" spans="2:16">
      <c r="B6" s="27">
        <f>B5+0.2</f>
        <v>-5.8</v>
      </c>
      <c r="C6" s="95">
        <v>0.48817300000000002</v>
      </c>
      <c r="D6" s="36">
        <v>0.68399900000000002</v>
      </c>
      <c r="E6" s="27">
        <f t="shared" ref="E6:E55" si="0">$J$35*EXP(B6)+3*$K$35*EXP(2*B6)-2*SIN(B6)+COS(B6)</f>
        <v>-4.0629788877611261E-2</v>
      </c>
      <c r="F6" s="27">
        <f t="shared" ref="F6:F55" si="1">$J$35*EXP(B6)+2*$K$35*EXP(2*B6)-2*SIN(B6)+2*COS(B6)</f>
        <v>0.84488056197597139</v>
      </c>
      <c r="G6" s="27">
        <f t="shared" ref="G6:H36" si="2">ABS(C6-E6)</f>
        <v>0.52880278887761123</v>
      </c>
      <c r="H6" s="27">
        <f t="shared" si="2"/>
        <v>0.16088156197597137</v>
      </c>
      <c r="I6" s="27"/>
      <c r="J6" s="28">
        <f>J5+0.4</f>
        <v>-5.6</v>
      </c>
      <c r="K6" s="36">
        <v>1.85059</v>
      </c>
      <c r="L6" s="36">
        <v>1.55196</v>
      </c>
      <c r="M6" s="29">
        <f>($J$35+$K$35*J6-J6*J6)*EXP(J6)</f>
        <v>-0.13297517924472621</v>
      </c>
      <c r="N6" s="27">
        <f>($J$35-$K$35+J6*($K$35+2)-J6*J6)*EXP(J6)</f>
        <v>-0.178089116585818</v>
      </c>
      <c r="O6" s="27">
        <f t="shared" ref="O6:P30" si="3">ABS(K6-M6)</f>
        <v>1.9835651792447262</v>
      </c>
      <c r="P6" s="27">
        <f t="shared" si="3"/>
        <v>1.7300491165858181</v>
      </c>
    </row>
    <row r="7" spans="2:16">
      <c r="B7" s="27">
        <f t="shared" ref="B7:B54" si="4">B6+0.2</f>
        <v>-5.6</v>
      </c>
      <c r="C7" s="95">
        <v>0.74567000000000005</v>
      </c>
      <c r="D7" s="36">
        <v>1.5515399999999999</v>
      </c>
      <c r="E7" s="27">
        <f t="shared" si="0"/>
        <v>-0.48322851092971375</v>
      </c>
      <c r="F7" s="27">
        <f t="shared" si="1"/>
        <v>0.29232369338447017</v>
      </c>
      <c r="G7" s="27">
        <f t="shared" si="2"/>
        <v>1.2288985109297137</v>
      </c>
      <c r="H7" s="27">
        <f t="shared" si="2"/>
        <v>1.2592163066155297</v>
      </c>
      <c r="J7" s="28">
        <f t="shared" ref="J7:J30" si="5">J6+0.4</f>
        <v>-5.1999999999999993</v>
      </c>
      <c r="K7" s="36">
        <v>2.5844900000000002</v>
      </c>
      <c r="L7" s="36">
        <v>3.9189099999999999</v>
      </c>
      <c r="M7" s="29">
        <f>($J$35+$K$35*J7-J7*J7)*EXP(J7)</f>
        <v>-0.17233747250456663</v>
      </c>
      <c r="N7" s="27">
        <f>($J$35-$K$35+J7*($K$35+2)-J7*J7)*EXP(J7)</f>
        <v>-0.23522630690123944</v>
      </c>
      <c r="O7" s="27">
        <f t="shared" si="3"/>
        <v>2.7568274725045669</v>
      </c>
      <c r="P7" s="27">
        <f t="shared" si="3"/>
        <v>4.1541363069012389</v>
      </c>
    </row>
    <row r="8" spans="2:16">
      <c r="B8" s="27">
        <f t="shared" si="4"/>
        <v>-5.3999999999999995</v>
      </c>
      <c r="C8" s="95">
        <v>1.4621</v>
      </c>
      <c r="D8" s="36">
        <v>2.6239400000000002</v>
      </c>
      <c r="E8" s="27">
        <f t="shared" si="0"/>
        <v>-0.9062583197164954</v>
      </c>
      <c r="F8" s="27">
        <f t="shared" si="1"/>
        <v>-0.27158584327727264</v>
      </c>
      <c r="G8" s="27">
        <f t="shared" si="2"/>
        <v>2.3683583197164952</v>
      </c>
      <c r="H8" s="27">
        <f t="shared" si="2"/>
        <v>2.895525843277273</v>
      </c>
      <c r="J8" s="28">
        <f t="shared" si="5"/>
        <v>-4.7999999999999989</v>
      </c>
      <c r="K8" s="36">
        <v>2.5313400000000001</v>
      </c>
      <c r="L8" s="36">
        <v>7.1772400000000003</v>
      </c>
      <c r="M8" s="29">
        <f>($J$35+$K$35*J8-J8*J8)*EXP(J8)</f>
        <v>-0.22088641079569771</v>
      </c>
      <c r="N8" s="27">
        <f>($J$35-$K$35+J8*($K$35+2)-J8*J8)*EXP(J8)</f>
        <v>-0.30812172951531003</v>
      </c>
      <c r="O8" s="27">
        <f t="shared" si="3"/>
        <v>2.7522264107956977</v>
      </c>
      <c r="P8" s="27">
        <f t="shared" si="3"/>
        <v>7.4853617295153105</v>
      </c>
    </row>
    <row r="9" spans="2:16">
      <c r="B9" s="27">
        <f t="shared" si="4"/>
        <v>-5.1999999999999993</v>
      </c>
      <c r="C9" s="95">
        <v>2.91344</v>
      </c>
      <c r="D9" s="36">
        <v>3.91974</v>
      </c>
      <c r="E9" s="27">
        <f t="shared" si="0"/>
        <v>-1.2927847782701449</v>
      </c>
      <c r="F9" s="27">
        <f t="shared" si="1"/>
        <v>-0.82429853945277687</v>
      </c>
      <c r="G9" s="27">
        <f t="shared" si="2"/>
        <v>4.206224778270145</v>
      </c>
      <c r="H9" s="27">
        <f t="shared" si="2"/>
        <v>4.7440385394527773</v>
      </c>
      <c r="J9" s="28">
        <f t="shared" si="5"/>
        <v>-4.3999999999999986</v>
      </c>
      <c r="K9" s="36">
        <v>0.60167400000000004</v>
      </c>
      <c r="L9" s="36">
        <v>11.2622</v>
      </c>
      <c r="M9" s="29">
        <f>($J$35+$K$35*J9-J9*J9)*EXP(J9)</f>
        <v>-0.27943225619383794</v>
      </c>
      <c r="N9" s="27">
        <f>($J$35-$K$35+J9*($K$35+2)-J9*J9)*EXP(J9)</f>
        <v>-0.39975018724390887</v>
      </c>
      <c r="O9" s="27">
        <f t="shared" si="3"/>
        <v>0.88110625619383798</v>
      </c>
      <c r="P9" s="27">
        <f t="shared" si="3"/>
        <v>11.661950187243908</v>
      </c>
    </row>
    <row r="10" spans="2:16">
      <c r="B10" s="27">
        <f t="shared" si="4"/>
        <v>-4.9999999999999991</v>
      </c>
      <c r="C10" s="95">
        <v>5.6528200000000002</v>
      </c>
      <c r="D10" s="36">
        <v>5.4481599999999997</v>
      </c>
      <c r="E10" s="27">
        <f t="shared" si="0"/>
        <v>-1.627312217074679</v>
      </c>
      <c r="F10" s="27">
        <f t="shared" si="1"/>
        <v>-1.3436954315412162</v>
      </c>
      <c r="G10" s="27">
        <f t="shared" si="2"/>
        <v>7.2801322170746792</v>
      </c>
      <c r="H10" s="27">
        <f t="shared" si="2"/>
        <v>6.7918554315412161</v>
      </c>
      <c r="J10" s="28">
        <f t="shared" si="5"/>
        <v>-3.9999999999999987</v>
      </c>
      <c r="K10" s="36">
        <v>-5.7739900000000004</v>
      </c>
      <c r="L10" s="36">
        <v>15.5992</v>
      </c>
      <c r="M10" s="29">
        <f>($J$35+$K$35*J10-J10*J10)*EXP(J10)</f>
        <v>-0.34799713888594974</v>
      </c>
      <c r="N10" s="27">
        <f>($J$35-$K$35+J10*($K$35+2)-J10*J10)*EXP(J10)</f>
        <v>-0.5128378888845575</v>
      </c>
      <c r="O10" s="27">
        <f t="shared" si="3"/>
        <v>5.4259928611140502</v>
      </c>
      <c r="P10" s="27">
        <f t="shared" si="3"/>
        <v>16.112037888884558</v>
      </c>
    </row>
    <row r="11" spans="2:16">
      <c r="B11" s="27">
        <f t="shared" si="4"/>
        <v>-4.7999999999999989</v>
      </c>
      <c r="C11" s="95">
        <v>10.654500000000001</v>
      </c>
      <c r="D11" s="36">
        <v>7.2003899999999996</v>
      </c>
      <c r="E11" s="27">
        <f t="shared" si="0"/>
        <v>-1.8963973009737434</v>
      </c>
      <c r="F11" s="27">
        <f t="shared" si="1"/>
        <v>-1.8089660462707888</v>
      </c>
      <c r="G11" s="27">
        <f t="shared" si="2"/>
        <v>12.550897300973745</v>
      </c>
      <c r="H11" s="27">
        <f t="shared" si="2"/>
        <v>9.0093560462707885</v>
      </c>
      <c r="J11" s="28">
        <f t="shared" si="5"/>
        <v>-3.5999999999999988</v>
      </c>
      <c r="K11" s="36">
        <v>-21.5745</v>
      </c>
      <c r="L11" s="36">
        <v>18.4268</v>
      </c>
      <c r="M11" s="29">
        <f>($J$35+$K$35*J11-J11*J11)*EXP(J11)</f>
        <v>-0.42515712127987243</v>
      </c>
      <c r="N11" s="27">
        <f>($J$35-$K$35+J11*($K$35+2)-J11*J11)*EXP(J11)</f>
        <v>-0.64921164534767173</v>
      </c>
      <c r="O11" s="27">
        <f t="shared" si="3"/>
        <v>21.149342878720127</v>
      </c>
      <c r="P11" s="27">
        <f t="shared" si="3"/>
        <v>19.076011645347673</v>
      </c>
    </row>
    <row r="12" spans="2:16">
      <c r="B12" s="27">
        <f t="shared" si="4"/>
        <v>-4.5999999999999988</v>
      </c>
      <c r="C12" s="95">
        <v>19.6357</v>
      </c>
      <c r="D12" s="36">
        <v>9.1430399999999992</v>
      </c>
      <c r="E12" s="27">
        <f t="shared" si="0"/>
        <v>-2.0891795802518396</v>
      </c>
      <c r="F12" s="27">
        <f t="shared" si="1"/>
        <v>-2.2014331465887325</v>
      </c>
      <c r="G12" s="27">
        <f t="shared" si="2"/>
        <v>21.724879580251841</v>
      </c>
      <c r="H12" s="27">
        <f t="shared" si="2"/>
        <v>11.344473146588731</v>
      </c>
      <c r="J12" s="28">
        <f t="shared" si="5"/>
        <v>-3.1999999999999988</v>
      </c>
      <c r="K12" s="36">
        <v>-55.980699999999999</v>
      </c>
      <c r="L12" s="36">
        <v>15.7376</v>
      </c>
      <c r="M12" s="29">
        <f>($J$35+$K$35*J12-J12*J12)*EXP(J12)</f>
        <v>-0.507081817490876</v>
      </c>
      <c r="N12" s="27">
        <f>($J$35-$K$35+J12*($K$35+2)-J12*J12)*EXP(J12)</f>
        <v>-0.80872212693078616</v>
      </c>
      <c r="O12" s="27">
        <f t="shared" si="3"/>
        <v>55.473618182509121</v>
      </c>
      <c r="P12" s="27">
        <f t="shared" si="3"/>
        <v>16.546322126930786</v>
      </c>
    </row>
    <row r="13" spans="2:16">
      <c r="B13" s="27">
        <f t="shared" si="4"/>
        <v>-4.3999999999999986</v>
      </c>
      <c r="C13" s="95">
        <v>35.645000000000003</v>
      </c>
      <c r="D13" s="36">
        <v>11.204599999999999</v>
      </c>
      <c r="E13" s="27">
        <f t="shared" si="0"/>
        <v>-2.1978074786290973</v>
      </c>
      <c r="F13" s="27">
        <f t="shared" si="1"/>
        <v>-2.5052910816826137</v>
      </c>
      <c r="G13" s="27">
        <f t="shared" si="2"/>
        <v>37.842807478629098</v>
      </c>
      <c r="H13" s="27">
        <f t="shared" si="2"/>
        <v>13.709891081682613</v>
      </c>
      <c r="J13" s="28">
        <f t="shared" si="5"/>
        <v>-2.7999999999999989</v>
      </c>
      <c r="K13" s="36">
        <v>-125.56699999999999</v>
      </c>
      <c r="L13" s="36">
        <v>-0.71672000000000002</v>
      </c>
      <c r="M13" s="29">
        <f>($J$35+$K$35*J13-J13*J13)*EXP(J13)</f>
        <v>-0.58620900370710138</v>
      </c>
      <c r="N13" s="27">
        <f>($J$35-$K$35+J13*($K$35+2)-J13*J13)*EXP(J13)</f>
        <v>-0.98755541703354022</v>
      </c>
      <c r="O13" s="27">
        <f t="shared" si="3"/>
        <v>124.9807909962929</v>
      </c>
      <c r="P13" s="27">
        <f t="shared" si="3"/>
        <v>0.27083541703354019</v>
      </c>
    </row>
    <row r="14" spans="2:16">
      <c r="B14" s="27">
        <f t="shared" si="4"/>
        <v>-4.1999999999999984</v>
      </c>
      <c r="C14" s="95">
        <v>64.106099999999998</v>
      </c>
      <c r="D14" s="36">
        <v>13.257</v>
      </c>
      <c r="E14" s="27">
        <f t="shared" si="0"/>
        <v>-2.2177421873748613</v>
      </c>
      <c r="F14" s="27">
        <f t="shared" si="1"/>
        <v>-2.7082278760397411</v>
      </c>
      <c r="G14" s="27">
        <f t="shared" si="2"/>
        <v>66.323842187374865</v>
      </c>
      <c r="H14" s="27">
        <f t="shared" si="2"/>
        <v>15.965227876039741</v>
      </c>
      <c r="J14" s="28">
        <f t="shared" si="5"/>
        <v>-2.399999999999999</v>
      </c>
      <c r="K14" s="36">
        <v>-259.71100000000001</v>
      </c>
      <c r="L14" s="36">
        <v>-46.974400000000003</v>
      </c>
      <c r="M14" s="29">
        <f>($J$35+$K$35*J14-J14*J14)*EXP(J14)</f>
        <v>-0.64954054555219376</v>
      </c>
      <c r="N14" s="27">
        <f>($J$35-$K$35+J14*($K$35+2)-J14*J14)*EXP(J14)</f>
        <v>-1.1757046746307867</v>
      </c>
      <c r="O14" s="27">
        <f t="shared" si="3"/>
        <v>259.0614594544478</v>
      </c>
      <c r="P14" s="27">
        <f t="shared" si="3"/>
        <v>45.798695325369216</v>
      </c>
    </row>
    <row r="15" spans="2:16">
      <c r="B15" s="27">
        <f t="shared" si="4"/>
        <v>-3.9999999999999982</v>
      </c>
      <c r="C15" s="95">
        <v>114.67100000000001</v>
      </c>
      <c r="D15" s="36">
        <v>15.0908</v>
      </c>
      <c r="E15" s="27">
        <f t="shared" si="0"/>
        <v>-2.1479265847070259</v>
      </c>
      <c r="F15" s="27">
        <f t="shared" si="1"/>
        <v>-2.8019056681985415</v>
      </c>
      <c r="G15" s="27">
        <f t="shared" si="2"/>
        <v>116.81892658470703</v>
      </c>
      <c r="H15" s="27">
        <f t="shared" si="2"/>
        <v>17.892705668198541</v>
      </c>
      <c r="J15" s="28">
        <f t="shared" si="5"/>
        <v>-1.9999999999999991</v>
      </c>
      <c r="K15" s="36">
        <v>-509.64800000000002</v>
      </c>
      <c r="L15" s="36">
        <v>-153.01599999999999</v>
      </c>
      <c r="M15" s="29">
        <f>($J$35+$K$35*J15-J15*J15)*EXP(J15)</f>
        <v>-0.67667641618306351</v>
      </c>
      <c r="N15" s="27">
        <f>($J$35-$K$35+J15*($K$35+2)-J15*J15)*EXP(J15)</f>
        <v>-1.3533528323661272</v>
      </c>
      <c r="O15" s="27">
        <f t="shared" si="3"/>
        <v>508.97132358381697</v>
      </c>
      <c r="P15" s="27">
        <f t="shared" si="3"/>
        <v>151.66264716763385</v>
      </c>
    </row>
    <row r="16" spans="2:16">
      <c r="B16" s="27">
        <f t="shared" si="4"/>
        <v>-3.799999999999998</v>
      </c>
      <c r="C16" s="95">
        <v>204.518</v>
      </c>
      <c r="D16" s="36">
        <v>16.3813</v>
      </c>
      <c r="E16" s="27">
        <f t="shared" si="0"/>
        <v>-1.9908113676433654</v>
      </c>
      <c r="F16" s="27">
        <f t="shared" si="1"/>
        <v>-2.7822795309912243</v>
      </c>
      <c r="G16" s="27">
        <f t="shared" si="2"/>
        <v>206.50881136764337</v>
      </c>
      <c r="H16" s="27">
        <f t="shared" si="2"/>
        <v>19.163579530991225</v>
      </c>
      <c r="J16" s="28">
        <f t="shared" si="5"/>
        <v>-1.5999999999999992</v>
      </c>
      <c r="K16" s="36">
        <v>-963.55899999999997</v>
      </c>
      <c r="L16" s="36">
        <v>-373.30500000000001</v>
      </c>
      <c r="M16" s="29">
        <f>($J$35+$K$35*J16-J16*J16)*EXP(J16)</f>
        <v>-0.63799299686311095</v>
      </c>
      <c r="N16" s="27">
        <f>($J$35-$K$35+J16*($K$35+2)-J16*J16)*EXP(J16)</f>
        <v>-1.4859583724406638</v>
      </c>
      <c r="O16" s="27">
        <f t="shared" si="3"/>
        <v>962.92100700313688</v>
      </c>
      <c r="P16" s="27">
        <f t="shared" si="3"/>
        <v>371.81904162755933</v>
      </c>
    </row>
    <row r="17" spans="2:34">
      <c r="B17" s="27">
        <f t="shared" si="4"/>
        <v>-3.5999999999999979</v>
      </c>
      <c r="C17" s="95">
        <v>364.21800000000002</v>
      </c>
      <c r="D17" s="36">
        <v>16.642499999999998</v>
      </c>
      <c r="E17" s="27">
        <f t="shared" si="0"/>
        <v>-1.7522358230514263</v>
      </c>
      <c r="F17" s="27">
        <f t="shared" si="1"/>
        <v>-2.6497408251939509</v>
      </c>
      <c r="G17" s="27">
        <f t="shared" si="2"/>
        <v>365.97023582305144</v>
      </c>
      <c r="H17" s="27">
        <f t="shared" si="2"/>
        <v>19.29224082519395</v>
      </c>
      <c r="J17" s="28">
        <f t="shared" si="5"/>
        <v>-1.1999999999999993</v>
      </c>
      <c r="K17" s="36">
        <v>-1771.54</v>
      </c>
      <c r="L17" s="36">
        <v>-804.654</v>
      </c>
      <c r="M17" s="29">
        <f>($J$35+$K$35*J17-J17*J17)*EXP(J17)</f>
        <v>-0.49395850753601106</v>
      </c>
      <c r="N17" s="27">
        <f>($J$35-$K$35+J17*($K$35+2)-J17*J17)*EXP(J17)</f>
        <v>-1.5180188280374987</v>
      </c>
      <c r="O17" s="27">
        <f t="shared" si="3"/>
        <v>1771.0460414924639</v>
      </c>
      <c r="P17" s="27">
        <f t="shared" si="3"/>
        <v>803.1359811719625</v>
      </c>
    </row>
    <row r="18" spans="2:34">
      <c r="B18" s="27">
        <f t="shared" si="4"/>
        <v>-3.3999999999999977</v>
      </c>
      <c r="C18" s="95">
        <v>648.17499999999995</v>
      </c>
      <c r="D18" s="36">
        <v>15.166</v>
      </c>
      <c r="E18" s="27">
        <f t="shared" si="0"/>
        <v>-1.4411658012292592</v>
      </c>
      <c r="F18" s="27">
        <f t="shared" si="1"/>
        <v>-2.4090777689565659</v>
      </c>
      <c r="G18" s="27">
        <f t="shared" si="2"/>
        <v>649.61616580122916</v>
      </c>
      <c r="H18" s="27">
        <f t="shared" si="2"/>
        <v>17.575077768956568</v>
      </c>
      <c r="J18" s="28">
        <f t="shared" si="5"/>
        <v>-0.79999999999999927</v>
      </c>
      <c r="K18" s="36">
        <v>-3186.69</v>
      </c>
      <c r="L18" s="36">
        <v>-1616.25</v>
      </c>
      <c r="M18" s="29">
        <f>($J$35+$K$35*J18-J18*J18)*EXP(J18)</f>
        <v>-0.19770474421157677</v>
      </c>
      <c r="N18" s="27">
        <f>($J$35-$K$35+J18*($K$35+2)-J18*J18)*EXP(J18)</f>
        <v>-1.365960050916353</v>
      </c>
      <c r="O18" s="27">
        <f t="shared" si="3"/>
        <v>3186.4922952557886</v>
      </c>
      <c r="P18" s="27">
        <f t="shared" si="3"/>
        <v>1614.8840399490837</v>
      </c>
    </row>
    <row r="19" spans="2:34">
      <c r="B19" s="27">
        <f t="shared" si="4"/>
        <v>-3.1999999999999975</v>
      </c>
      <c r="C19" s="95">
        <v>1153.2</v>
      </c>
      <c r="D19" s="36">
        <v>10.938000000000001</v>
      </c>
      <c r="E19" s="27">
        <f t="shared" si="0"/>
        <v>-1.0692961868520199</v>
      </c>
      <c r="F19" s="27">
        <f t="shared" si="1"/>
        <v>-2.0692525199199472</v>
      </c>
      <c r="G19" s="27">
        <f t="shared" si="2"/>
        <v>1154.269296186852</v>
      </c>
      <c r="H19" s="27">
        <f t="shared" si="2"/>
        <v>13.007252519919948</v>
      </c>
      <c r="J19" s="28">
        <f t="shared" si="5"/>
        <v>-0.39999999999999925</v>
      </c>
      <c r="K19" s="36">
        <v>-5632.29</v>
      </c>
      <c r="L19" s="36">
        <v>-3099.65</v>
      </c>
      <c r="M19" s="29">
        <f>($J$35+$K$35*J19-J19*J19)*EXP(J19)</f>
        <v>0.29494082025568241</v>
      </c>
      <c r="N19" s="27">
        <f>($J$35-$K$35+J19*($K$35+2)-J19*J19)*EXP(J19)</f>
        <v>-0.91163526260846817</v>
      </c>
      <c r="O19" s="27">
        <f t="shared" si="3"/>
        <v>5632.5849408202557</v>
      </c>
      <c r="P19" s="27">
        <f t="shared" si="3"/>
        <v>3098.7383647373917</v>
      </c>
    </row>
    <row r="20" spans="2:34">
      <c r="B20" s="27">
        <f t="shared" si="4"/>
        <v>-2.9999999999999973</v>
      </c>
      <c r="C20" s="95">
        <v>2051.5700000000002</v>
      </c>
      <c r="D20" s="36">
        <v>2.5303599999999999</v>
      </c>
      <c r="E20" s="27">
        <f t="shared" si="0"/>
        <v>-0.65052915558284219</v>
      </c>
      <c r="F20" s="27">
        <f t="shared" si="1"/>
        <v>-1.6430004043599538</v>
      </c>
      <c r="G20" s="27">
        <f t="shared" si="2"/>
        <v>2052.2205291555829</v>
      </c>
      <c r="H20" s="27">
        <f t="shared" si="2"/>
        <v>4.1733604043599541</v>
      </c>
      <c r="J20" s="28">
        <f t="shared" si="5"/>
        <v>7.7715611723760958E-16</v>
      </c>
      <c r="K20" s="36">
        <v>-9811.33</v>
      </c>
      <c r="L20" s="36">
        <v>-5751.63</v>
      </c>
      <c r="M20" s="29">
        <f>($J$35+$K$35*J20-J20*J20)*EXP(J20)</f>
        <v>1.0000000000000018</v>
      </c>
      <c r="N20" s="27">
        <f>($J$35-$K$35+J20*($K$35+2)-J20*J20)*EXP(J20)</f>
        <v>2.3314683517128299E-15</v>
      </c>
      <c r="O20" s="27">
        <f t="shared" si="3"/>
        <v>9812.33</v>
      </c>
      <c r="P20" s="27">
        <f t="shared" si="3"/>
        <v>5751.63</v>
      </c>
    </row>
    <row r="21" spans="2:34">
      <c r="B21" s="27">
        <f t="shared" si="4"/>
        <v>-2.7999999999999972</v>
      </c>
      <c r="C21" s="95">
        <v>3649.83</v>
      </c>
      <c r="D21" s="36">
        <v>-12.045</v>
      </c>
      <c r="E21" s="27">
        <f t="shared" si="0"/>
        <v>-0.20034238658217496</v>
      </c>
      <c r="F21" s="27">
        <f t="shared" si="1"/>
        <v>-1.1462625909673152</v>
      </c>
      <c r="G21" s="27">
        <f t="shared" si="2"/>
        <v>3650.0303423865821</v>
      </c>
      <c r="H21" s="27">
        <f t="shared" si="2"/>
        <v>10.898737409032684</v>
      </c>
      <c r="J21" s="28">
        <f t="shared" si="5"/>
        <v>0.4000000000000008</v>
      </c>
      <c r="K21" s="36">
        <v>-16884</v>
      </c>
      <c r="L21" s="36">
        <v>-10410.299999999999</v>
      </c>
      <c r="M21" s="29">
        <f>($J$35+$K$35*J21-J21*J21)*EXP(J21)</f>
        <v>1.8498626250751768</v>
      </c>
      <c r="N21" s="27">
        <f>($J$35-$K$35+J21*($K$35+2)-J21*J21)*EXP(J21)</f>
        <v>1.5514976855469249</v>
      </c>
      <c r="O21" s="27">
        <f t="shared" si="3"/>
        <v>16885.849862625077</v>
      </c>
      <c r="P21" s="27">
        <f t="shared" si="3"/>
        <v>10411.851497685546</v>
      </c>
    </row>
    <row r="22" spans="2:34">
      <c r="B22" s="27">
        <f t="shared" si="4"/>
        <v>-2.599999999999997</v>
      </c>
      <c r="C22" s="95">
        <v>6493.44</v>
      </c>
      <c r="D22" s="36">
        <v>-35.527299999999997</v>
      </c>
      <c r="E22" s="27">
        <f t="shared" si="0"/>
        <v>0.26493726175060439</v>
      </c>
      <c r="F22" s="27">
        <f t="shared" si="1"/>
        <v>-0.59746805603910191</v>
      </c>
      <c r="G22" s="27">
        <f t="shared" si="2"/>
        <v>6493.1750627382489</v>
      </c>
      <c r="H22" s="27">
        <f t="shared" si="2"/>
        <v>34.929831943960892</v>
      </c>
      <c r="J22" s="28">
        <f t="shared" si="5"/>
        <v>0.80000000000000082</v>
      </c>
      <c r="K22" s="36">
        <v>-28754.5</v>
      </c>
      <c r="L22" s="36">
        <v>-18478.099999999999</v>
      </c>
      <c r="M22" s="29">
        <f>($J$35+$K$35*J22-J22*J22)*EXP(J22)</f>
        <v>2.5816274770512631</v>
      </c>
      <c r="N22" s="27">
        <f>($J$35-$K$35+J22*($K$35+2)-J22*J22)*EXP(J22)</f>
        <v>3.9169520341467492</v>
      </c>
      <c r="O22" s="27">
        <f t="shared" si="3"/>
        <v>28757.081627477051</v>
      </c>
      <c r="P22" s="27">
        <f t="shared" si="3"/>
        <v>18482.016952034144</v>
      </c>
      <c r="Q22" s="1"/>
      <c r="R22" s="1"/>
      <c r="S22" s="1"/>
      <c r="T22" s="1"/>
      <c r="U22" s="1"/>
    </row>
    <row r="23" spans="2:34">
      <c r="B23" s="27">
        <f t="shared" si="4"/>
        <v>-2.3999999999999968</v>
      </c>
      <c r="C23" s="95">
        <v>11553</v>
      </c>
      <c r="D23" s="36">
        <v>-71.659000000000006</v>
      </c>
      <c r="E23" s="27">
        <f t="shared" si="0"/>
        <v>0.7289398399975362</v>
      </c>
      <c r="F23" s="27">
        <f t="shared" si="1"/>
        <v>-1.6683622592727154E-2</v>
      </c>
      <c r="G23" s="27">
        <f t="shared" si="2"/>
        <v>11552.271060160003</v>
      </c>
      <c r="H23" s="27">
        <f t="shared" si="2"/>
        <v>71.642316377407283</v>
      </c>
      <c r="J23" s="28">
        <f t="shared" si="5"/>
        <v>1.2000000000000008</v>
      </c>
      <c r="K23" s="36">
        <v>-48532.7</v>
      </c>
      <c r="L23" s="36">
        <v>-32284.400000000001</v>
      </c>
      <c r="M23" s="29">
        <f>($J$35+$K$35*J23-J23*J23)*EXP(J23)</f>
        <v>2.5232888612797755</v>
      </c>
      <c r="N23" s="27">
        <f>($J$35-$K$35+J23*($K$35+2)-J23*J23)*EXP(J23)</f>
        <v>7.1714525531109494</v>
      </c>
      <c r="O23" s="27">
        <f t="shared" si="3"/>
        <v>48535.223288861278</v>
      </c>
      <c r="P23" s="27">
        <f t="shared" si="3"/>
        <v>32291.571452553111</v>
      </c>
      <c r="Q23" s="1"/>
      <c r="R23" s="1"/>
      <c r="S23" s="1"/>
      <c r="T23" s="1"/>
      <c r="U23" s="1"/>
    </row>
    <row r="24" spans="2:34">
      <c r="B24" s="27">
        <f t="shared" si="4"/>
        <v>-2.1999999999999966</v>
      </c>
      <c r="C24" s="95">
        <v>20555.599999999999</v>
      </c>
      <c r="D24" s="36">
        <v>-125.51600000000001</v>
      </c>
      <c r="E24" s="27">
        <f t="shared" si="0"/>
        <v>1.1761268684553814</v>
      </c>
      <c r="F24" s="27">
        <f t="shared" si="1"/>
        <v>0.57534841129696979</v>
      </c>
      <c r="G24" s="27">
        <f t="shared" si="2"/>
        <v>20554.423873131542</v>
      </c>
      <c r="H24" s="27">
        <f t="shared" si="2"/>
        <v>126.09134841129698</v>
      </c>
      <c r="J24" s="28">
        <f t="shared" si="5"/>
        <v>1.600000000000001</v>
      </c>
      <c r="K24" s="36">
        <v>-81274.5</v>
      </c>
      <c r="L24" s="36">
        <v>-55674.400000000001</v>
      </c>
      <c r="M24" s="29">
        <f>($J$35+$K$35*J24-J24*J24)*EXP(J24)</f>
        <v>0.19812129697579395</v>
      </c>
      <c r="N24" s="27">
        <f>($J$35-$K$35+J24*($K$35+2)-J24*J24)*EXP(J24)</f>
        <v>11.094792630645063</v>
      </c>
      <c r="O24" s="27">
        <f t="shared" si="3"/>
        <v>81274.698121296969</v>
      </c>
      <c r="P24" s="27">
        <f t="shared" si="3"/>
        <v>55685.494792630649</v>
      </c>
      <c r="Q24" s="1"/>
      <c r="R24" s="1"/>
      <c r="S24" s="1"/>
      <c r="T24" s="1"/>
      <c r="U24" s="1"/>
      <c r="W24" s="73" t="s">
        <v>13</v>
      </c>
      <c r="X24" s="73"/>
      <c r="Y24" s="73" t="s">
        <v>32</v>
      </c>
      <c r="Z24" s="73"/>
      <c r="AA24" s="73" t="s">
        <v>24</v>
      </c>
      <c r="AB24" s="73"/>
      <c r="AC24" s="73" t="s">
        <v>33</v>
      </c>
      <c r="AD24" s="73"/>
      <c r="AE24" s="73" t="s">
        <v>14</v>
      </c>
      <c r="AF24" s="73"/>
      <c r="AG24" s="73"/>
      <c r="AH24" s="73"/>
    </row>
    <row r="25" spans="2:34">
      <c r="B25" s="27">
        <f t="shared" si="4"/>
        <v>-1.9999999999999967</v>
      </c>
      <c r="C25" s="95">
        <v>36574.199999999997</v>
      </c>
      <c r="D25" s="36">
        <v>-203.94</v>
      </c>
      <c r="E25" s="27">
        <f t="shared" si="0"/>
        <v>1.5927302170070425</v>
      </c>
      <c r="F25" s="27">
        <f t="shared" si="1"/>
        <v>1.1582677415711691</v>
      </c>
      <c r="G25" s="27">
        <f t="shared" si="2"/>
        <v>36572.607269782988</v>
      </c>
      <c r="H25" s="27">
        <f t="shared" si="2"/>
        <v>205.09826774157116</v>
      </c>
      <c r="J25" s="27">
        <f t="shared" si="5"/>
        <v>2.0000000000000009</v>
      </c>
      <c r="K25" s="36">
        <v>-135167</v>
      </c>
      <c r="L25" s="36">
        <v>-94958.7</v>
      </c>
      <c r="M25" s="27">
        <f>($J$35+$K$35*J25-J25*J25)*EXP(J25)</f>
        <v>-7.3890560989306762</v>
      </c>
      <c r="N25" s="27">
        <f>($J$35-$K$35+J25*($K$35+2)-J25*J25)*EXP(J25)</f>
        <v>14.778112197861306</v>
      </c>
      <c r="O25" s="27">
        <f t="shared" si="3"/>
        <v>135159.61094390106</v>
      </c>
      <c r="P25" s="27">
        <f t="shared" si="3"/>
        <v>94973.478112197859</v>
      </c>
      <c r="W25" s="73"/>
      <c r="X25" s="73"/>
      <c r="Y25" s="73"/>
      <c r="Z25" s="73"/>
      <c r="AA25" s="73"/>
      <c r="AB25" s="73"/>
      <c r="AC25" s="73"/>
      <c r="AD25" s="73"/>
      <c r="AE25" s="73" t="s">
        <v>15</v>
      </c>
      <c r="AF25" s="73"/>
      <c r="AG25" s="73" t="s">
        <v>27</v>
      </c>
      <c r="AH25" s="73"/>
    </row>
    <row r="26" spans="2:34">
      <c r="B26" s="27">
        <f t="shared" si="4"/>
        <v>-1.7999999999999967</v>
      </c>
      <c r="C26" s="95">
        <v>65076.9</v>
      </c>
      <c r="D26" s="36">
        <v>-316.10000000000002</v>
      </c>
      <c r="E26" s="27">
        <f t="shared" si="0"/>
        <v>1.9677632226267734</v>
      </c>
      <c r="F26" s="27">
        <f t="shared" si="1"/>
        <v>1.7132374054863966</v>
      </c>
      <c r="G26" s="27">
        <f t="shared" si="2"/>
        <v>65074.932236777371</v>
      </c>
      <c r="H26" s="27">
        <f t="shared" si="2"/>
        <v>317.8132374054864</v>
      </c>
      <c r="J26" s="31"/>
      <c r="K26" s="99"/>
      <c r="L26" s="99"/>
      <c r="M26" s="31"/>
      <c r="N26" s="31"/>
      <c r="O26" s="31"/>
      <c r="P26" s="31"/>
      <c r="W26" s="72">
        <f>MAX(G5:G35)</f>
        <v>11635595</v>
      </c>
      <c r="X26" s="72"/>
      <c r="Y26" s="72">
        <f>MAX(O5:O20)</f>
        <v>9812.33</v>
      </c>
      <c r="Z26" s="72"/>
      <c r="AA26" s="72">
        <f>AVERAGE(G5:G35)</f>
        <v>856943.33274598257</v>
      </c>
      <c r="AB26" s="72"/>
      <c r="AC26" s="72">
        <f>AVERAGE(O5:O20)</f>
        <v>1396.869510417908</v>
      </c>
      <c r="AD26" s="72"/>
      <c r="AE26" s="72">
        <f>Y26/W26</f>
        <v>8.4330281347881218E-4</v>
      </c>
      <c r="AF26" s="72"/>
      <c r="AG26" s="72">
        <f>AC26/AA26</f>
        <v>1.6300605384743354E-3</v>
      </c>
      <c r="AH26" s="72"/>
    </row>
    <row r="27" spans="2:34">
      <c r="B27" s="27">
        <f t="shared" si="4"/>
        <v>-1.5999999999999968</v>
      </c>
      <c r="C27" s="95">
        <v>115793</v>
      </c>
      <c r="D27" s="36">
        <v>-474.22899999999998</v>
      </c>
      <c r="E27" s="27">
        <f t="shared" si="0"/>
        <v>2.2941308137114804</v>
      </c>
      <c r="F27" s="27">
        <f t="shared" si="1"/>
        <v>2.2241690874318283</v>
      </c>
      <c r="G27" s="27">
        <f t="shared" si="2"/>
        <v>115790.70586918629</v>
      </c>
      <c r="H27" s="27">
        <f t="shared" si="2"/>
        <v>476.45316908743183</v>
      </c>
      <c r="J27" s="31"/>
      <c r="K27" s="99"/>
      <c r="L27" s="99"/>
      <c r="M27" s="31"/>
      <c r="N27" s="31"/>
      <c r="O27" s="31"/>
      <c r="P27" s="31"/>
    </row>
    <row r="28" spans="2:34">
      <c r="B28" s="27">
        <f t="shared" si="4"/>
        <v>-1.3999999999999968</v>
      </c>
      <c r="C28" s="95">
        <v>206036</v>
      </c>
      <c r="D28" s="36">
        <v>-694.57</v>
      </c>
      <c r="E28" s="27">
        <f t="shared" si="0"/>
        <v>2.5698937546944256</v>
      </c>
      <c r="F28" s="27">
        <f t="shared" si="1"/>
        <v>2.6790508349694515</v>
      </c>
      <c r="G28" s="27">
        <f t="shared" si="2"/>
        <v>206033.4301062453</v>
      </c>
      <c r="H28" s="27">
        <f t="shared" si="2"/>
        <v>697.24905083496947</v>
      </c>
      <c r="J28" s="31"/>
      <c r="K28" s="99"/>
      <c r="L28" s="99"/>
      <c r="M28" s="31"/>
      <c r="N28" s="31"/>
      <c r="O28" s="31"/>
      <c r="P28" s="31"/>
    </row>
    <row r="29" spans="2:34">
      <c r="B29" s="27">
        <f t="shared" si="4"/>
        <v>-1.1999999999999968</v>
      </c>
      <c r="C29" s="95">
        <v>366611</v>
      </c>
      <c r="D29" s="36">
        <v>-998.61400000000003</v>
      </c>
      <c r="E29" s="27">
        <f t="shared" si="0"/>
        <v>2.7997839981915691</v>
      </c>
      <c r="F29" s="27">
        <f t="shared" si="1"/>
        <v>3.0714237993788327</v>
      </c>
      <c r="G29" s="27">
        <f t="shared" si="2"/>
        <v>366608.20021600183</v>
      </c>
      <c r="H29" s="27">
        <f t="shared" si="2"/>
        <v>1001.6854237993789</v>
      </c>
      <c r="J29" s="31"/>
      <c r="K29" s="99"/>
      <c r="L29" s="99"/>
      <c r="M29" s="31"/>
      <c r="N29" s="31"/>
      <c r="O29" s="31"/>
      <c r="P29" s="31"/>
    </row>
    <row r="30" spans="2:34">
      <c r="B30" s="27">
        <f t="shared" si="4"/>
        <v>-0.99999999999999689</v>
      </c>
      <c r="C30" s="95">
        <v>652332</v>
      </c>
      <c r="D30" s="36">
        <v>-1414.69</v>
      </c>
      <c r="E30" s="27">
        <f t="shared" si="0"/>
        <v>2.9971295663652162</v>
      </c>
      <c r="F30" s="27">
        <f t="shared" si="1"/>
        <v>3.4020965889967449</v>
      </c>
      <c r="G30" s="27">
        <f t="shared" si="2"/>
        <v>652329.00287043361</v>
      </c>
      <c r="H30" s="27">
        <f t="shared" si="2"/>
        <v>1418.0920965889968</v>
      </c>
      <c r="J30" s="31"/>
      <c r="K30" s="100"/>
      <c r="L30" s="100"/>
      <c r="M30" s="31"/>
      <c r="N30" s="31"/>
      <c r="O30" s="31"/>
      <c r="P30" s="31"/>
    </row>
    <row r="31" spans="2:34">
      <c r="B31" s="27">
        <f t="shared" si="4"/>
        <v>-0.79999999999999694</v>
      </c>
      <c r="C31" s="96">
        <v>1160730</v>
      </c>
      <c r="D31" s="36">
        <v>-1980.02</v>
      </c>
      <c r="E31" s="27">
        <f t="shared" si="0"/>
        <v>3.1864374092474019</v>
      </c>
      <c r="F31" s="27">
        <f t="shared" si="1"/>
        <v>3.6812476005999129</v>
      </c>
      <c r="G31" s="27">
        <f t="shared" si="2"/>
        <v>1160726.8135625909</v>
      </c>
      <c r="H31" s="27">
        <f t="shared" si="2"/>
        <v>1983.7012476005998</v>
      </c>
    </row>
    <row r="32" spans="2:34">
      <c r="B32" s="27">
        <f t="shared" si="4"/>
        <v>-0.59999999999999698</v>
      </c>
      <c r="C32" s="96">
        <v>2065360</v>
      </c>
      <c r="D32" s="36">
        <v>-2743.38</v>
      </c>
      <c r="E32" s="27">
        <f t="shared" si="0"/>
        <v>3.4070148335303854</v>
      </c>
      <c r="F32" s="27">
        <f t="shared" si="1"/>
        <v>3.9311562365278614</v>
      </c>
      <c r="G32" s="27">
        <f t="shared" si="2"/>
        <v>2065356.5929851665</v>
      </c>
      <c r="H32" s="27">
        <f t="shared" si="2"/>
        <v>2747.3111562365279</v>
      </c>
    </row>
    <row r="33" spans="2:11">
      <c r="B33" s="27">
        <f t="shared" si="4"/>
        <v>-0.39999999999999697</v>
      </c>
      <c r="C33" s="96">
        <v>3675020</v>
      </c>
      <c r="D33" s="36">
        <v>-3768.49</v>
      </c>
      <c r="E33" s="27">
        <f t="shared" si="0"/>
        <v>3.7182046170074958</v>
      </c>
      <c r="F33" s="27">
        <f t="shared" si="1"/>
        <v>4.1899366468931571</v>
      </c>
      <c r="G33" s="27">
        <f t="shared" si="2"/>
        <v>3675016.281795383</v>
      </c>
      <c r="H33" s="27">
        <f t="shared" si="2"/>
        <v>3772.6799366468931</v>
      </c>
    </row>
    <row r="34" spans="2:11">
      <c r="B34" s="27">
        <f t="shared" si="4"/>
        <v>-0.19999999999999696</v>
      </c>
      <c r="C34" s="96">
        <v>6539190</v>
      </c>
      <c r="D34" s="36">
        <v>-5138.42</v>
      </c>
      <c r="E34" s="27">
        <f t="shared" si="0"/>
        <v>4.2070961306162733</v>
      </c>
      <c r="F34" s="27">
        <f t="shared" si="1"/>
        <v>4.5168426624218716</v>
      </c>
      <c r="G34" s="27">
        <f t="shared" si="2"/>
        <v>6539185.7929038694</v>
      </c>
      <c r="H34" s="27">
        <f t="shared" si="2"/>
        <v>5142.9368426624224</v>
      </c>
      <c r="J34" s="27" t="s">
        <v>10</v>
      </c>
      <c r="K34" s="27" t="s">
        <v>11</v>
      </c>
    </row>
    <row r="35" spans="2:11">
      <c r="B35" s="27">
        <f t="shared" si="4"/>
        <v>3.0531133177191805E-15</v>
      </c>
      <c r="C35" s="96">
        <v>11635600</v>
      </c>
      <c r="D35" s="36">
        <v>-6961.21</v>
      </c>
      <c r="E35" s="27">
        <f t="shared" si="0"/>
        <v>5.0000000000000151</v>
      </c>
      <c r="F35" s="27">
        <f t="shared" si="1"/>
        <v>5.0000000000000089</v>
      </c>
      <c r="G35" s="27">
        <f t="shared" si="2"/>
        <v>11635595</v>
      </c>
      <c r="H35" s="27">
        <f t="shared" si="2"/>
        <v>6966.21</v>
      </c>
      <c r="J35" s="8">
        <v>1</v>
      </c>
      <c r="K35" s="8">
        <v>1</v>
      </c>
    </row>
    <row r="36" spans="2:11">
      <c r="B36" s="27">
        <f t="shared" si="4"/>
        <v>0.20000000000000306</v>
      </c>
      <c r="C36" s="96">
        <v>20703900</v>
      </c>
      <c r="D36" s="36">
        <v>-9377.0300000000007</v>
      </c>
      <c r="E36" s="27">
        <f t="shared" si="0"/>
        <v>6.2796047673351252</v>
      </c>
      <c r="F36" s="27">
        <f t="shared" si="1"/>
        <v>5.7678466475350865</v>
      </c>
      <c r="G36" s="27">
        <f t="shared" si="2"/>
        <v>20703893.720395233</v>
      </c>
      <c r="H36" s="27">
        <f t="shared" si="2"/>
        <v>9382.7978466475361</v>
      </c>
    </row>
    <row r="37" spans="2:11">
      <c r="B37" s="27">
        <f t="shared" si="4"/>
        <v>0.40000000000000308</v>
      </c>
      <c r="C37" s="96">
        <v>36839700</v>
      </c>
      <c r="D37" s="36">
        <v>-12567.5</v>
      </c>
      <c r="E37" s="27">
        <f t="shared" si="0"/>
        <v>8.3106717925042961</v>
      </c>
      <c r="F37" s="27">
        <f t="shared" si="1"/>
        <v>7.0061918580146978</v>
      </c>
      <c r="G37" s="27">
        <f t="shared" ref="G37:H55" si="6">ABS(C37-E37)</f>
        <v>36839691.689328209</v>
      </c>
      <c r="H37" s="27">
        <f t="shared" si="6"/>
        <v>12574.506191858014</v>
      </c>
    </row>
    <row r="38" spans="2:11">
      <c r="B38" s="27">
        <f t="shared" si="4"/>
        <v>0.60000000000000309</v>
      </c>
      <c r="C38" s="96">
        <v>65551200</v>
      </c>
      <c r="D38" s="36">
        <v>-16767.2</v>
      </c>
      <c r="E38" s="27">
        <f t="shared" si="0"/>
        <v>11.478520236719818</v>
      </c>
      <c r="F38" s="27">
        <f t="shared" si="1"/>
        <v>8.9837389288929295</v>
      </c>
      <c r="G38" s="27">
        <f t="shared" si="6"/>
        <v>65551188.521479763</v>
      </c>
      <c r="H38" s="27">
        <f t="shared" si="6"/>
        <v>16776.183738928892</v>
      </c>
    </row>
    <row r="39" spans="2:11">
      <c r="B39" s="27">
        <f t="shared" si="4"/>
        <v>0.80000000000000315</v>
      </c>
      <c r="C39" s="96">
        <v>116639000</v>
      </c>
      <c r="D39" s="36">
        <v>-22279.3</v>
      </c>
      <c r="E39" s="27">
        <f t="shared" si="0"/>
        <v>16.346632729226027</v>
      </c>
      <c r="F39" s="27">
        <f t="shared" si="1"/>
        <v>12.090307014178043</v>
      </c>
      <c r="G39" s="27">
        <f t="shared" si="6"/>
        <v>116638983.65336727</v>
      </c>
      <c r="H39" s="27">
        <f t="shared" si="6"/>
        <v>22291.390307014179</v>
      </c>
    </row>
    <row r="40" spans="2:11">
      <c r="B40" s="27">
        <f t="shared" si="4"/>
        <v>1.0000000000000031</v>
      </c>
      <c r="C40" s="96">
        <v>207543000</v>
      </c>
      <c r="D40" s="36">
        <v>-29493.9</v>
      </c>
      <c r="E40" s="27">
        <f t="shared" si="0"/>
        <v>23.742810461503488</v>
      </c>
      <c r="F40" s="27">
        <f t="shared" si="1"/>
        <v>16.894056668440921</v>
      </c>
      <c r="G40" s="27">
        <f t="shared" si="6"/>
        <v>207542976.25718954</v>
      </c>
      <c r="H40" s="27">
        <f t="shared" si="6"/>
        <v>29510.794056668441</v>
      </c>
    </row>
    <row r="41" spans="2:11">
      <c r="B41" s="27">
        <f t="shared" si="4"/>
        <v>1.2000000000000031</v>
      </c>
      <c r="C41" s="96">
        <v>369295000</v>
      </c>
      <c r="D41" s="36">
        <v>-38913.4</v>
      </c>
      <c r="E41" s="27">
        <f t="shared" si="0"/>
        <v>34.88792564720378</v>
      </c>
      <c r="F41" s="27">
        <f t="shared" si="1"/>
        <v>24.22710702103878</v>
      </c>
      <c r="G41" s="27">
        <f t="shared" si="6"/>
        <v>369294965.11207438</v>
      </c>
      <c r="H41" s="27">
        <f t="shared" si="6"/>
        <v>38937.627107021042</v>
      </c>
    </row>
    <row r="42" spans="2:11">
      <c r="B42" s="27">
        <f t="shared" si="4"/>
        <v>1.400000000000003</v>
      </c>
      <c r="C42" s="96">
        <v>657108000</v>
      </c>
      <c r="D42" s="36">
        <v>-51182.8</v>
      </c>
      <c r="E42" s="27">
        <f t="shared" si="0"/>
        <v>51.588207963059453</v>
      </c>
      <c r="F42" s="27">
        <f t="shared" si="1"/>
        <v>35.313528334862539</v>
      </c>
      <c r="G42" s="27">
        <f t="shared" si="6"/>
        <v>657107948.41179204</v>
      </c>
      <c r="H42" s="27">
        <f t="shared" si="6"/>
        <v>51218.113528334863</v>
      </c>
    </row>
    <row r="43" spans="2:11">
      <c r="B43" s="27">
        <f t="shared" si="4"/>
        <v>1.600000000000003</v>
      </c>
      <c r="C43" s="96">
        <v>1169230000</v>
      </c>
      <c r="D43" s="36">
        <v>-67129.7</v>
      </c>
      <c r="E43" s="27">
        <f t="shared" si="0"/>
        <v>76.522276287339309</v>
      </c>
      <c r="F43" s="27">
        <f t="shared" si="1"/>
        <v>51.960546567928532</v>
      </c>
      <c r="G43" s="27">
        <f t="shared" si="6"/>
        <v>1169229923.4777236</v>
      </c>
      <c r="H43" s="27">
        <f t="shared" si="6"/>
        <v>67181.660546567931</v>
      </c>
    </row>
    <row r="44" spans="2:11">
      <c r="B44" s="27">
        <f t="shared" si="4"/>
        <v>1.8000000000000029</v>
      </c>
      <c r="C44" s="96">
        <v>2080490000</v>
      </c>
      <c r="D44" s="36">
        <v>-87814.9</v>
      </c>
      <c r="E44" s="27">
        <f t="shared" si="0"/>
        <v>113.6694534389981</v>
      </c>
      <c r="F44" s="27">
        <f t="shared" si="1"/>
        <v>76.844016900626784</v>
      </c>
      <c r="G44" s="27">
        <f t="shared" si="6"/>
        <v>2080489886.3305466</v>
      </c>
      <c r="H44" s="27">
        <f t="shared" si="6"/>
        <v>87891.744016900615</v>
      </c>
    </row>
    <row r="45" spans="2:11">
      <c r="B45" s="27">
        <f t="shared" si="4"/>
        <v>2.0000000000000031</v>
      </c>
      <c r="C45" s="96">
        <v>3701940000</v>
      </c>
      <c r="D45" s="36">
        <v>-114595</v>
      </c>
      <c r="E45" s="27">
        <f t="shared" si="0"/>
        <v>168.94876450816591</v>
      </c>
      <c r="F45" s="27">
        <f t="shared" si="1"/>
        <v>113.93446763847417</v>
      </c>
      <c r="G45" s="27">
        <f t="shared" si="6"/>
        <v>3701939831.0512357</v>
      </c>
      <c r="H45" s="27">
        <f t="shared" si="6"/>
        <v>114708.93446763848</v>
      </c>
    </row>
    <row r="46" spans="2:11">
      <c r="B46" s="31"/>
      <c r="C46" s="99"/>
      <c r="D46" s="99"/>
      <c r="E46" s="31"/>
      <c r="F46" s="31"/>
      <c r="G46" s="31"/>
      <c r="H46" s="31"/>
    </row>
    <row r="47" spans="2:11">
      <c r="B47" s="31"/>
      <c r="C47" s="99"/>
      <c r="D47" s="99"/>
      <c r="E47" s="31"/>
      <c r="F47" s="31"/>
      <c r="G47" s="31"/>
      <c r="H47" s="31"/>
    </row>
    <row r="48" spans="2:11">
      <c r="B48" s="31"/>
      <c r="C48" s="99"/>
      <c r="D48" s="99"/>
      <c r="E48" s="31"/>
      <c r="F48" s="31"/>
      <c r="G48" s="31"/>
      <c r="H48" s="31"/>
    </row>
    <row r="49" spans="2:34">
      <c r="B49" s="31"/>
      <c r="C49" s="99"/>
      <c r="D49" s="99"/>
      <c r="E49" s="31"/>
      <c r="F49" s="31"/>
      <c r="G49" s="31"/>
      <c r="H49" s="31"/>
    </row>
    <row r="50" spans="2:34" ht="15.75" thickBot="1">
      <c r="B50" s="31"/>
      <c r="C50" s="99"/>
      <c r="D50" s="99"/>
      <c r="E50" s="31"/>
      <c r="F50" s="31"/>
      <c r="G50" s="31"/>
      <c r="H50" s="31"/>
    </row>
    <row r="51" spans="2:34" ht="15" customHeight="1">
      <c r="B51" s="31"/>
      <c r="C51" s="99"/>
      <c r="D51" s="99"/>
      <c r="E51" s="31"/>
      <c r="F51" s="31"/>
      <c r="G51" s="31"/>
      <c r="H51" s="31"/>
      <c r="J51" s="49" t="s">
        <v>18</v>
      </c>
      <c r="K51" s="50"/>
      <c r="L51" s="50"/>
      <c r="M51" s="50"/>
      <c r="N51" s="51"/>
    </row>
    <row r="52" spans="2:34" ht="15.75" customHeight="1" thickBot="1">
      <c r="B52" s="31"/>
      <c r="C52" s="99"/>
      <c r="D52" s="99"/>
      <c r="E52" s="31"/>
      <c r="F52" s="31"/>
      <c r="G52" s="31"/>
      <c r="H52" s="31"/>
      <c r="J52" s="52"/>
      <c r="K52" s="53"/>
      <c r="L52" s="53"/>
      <c r="M52" s="53"/>
      <c r="N52" s="54"/>
      <c r="Q52" s="1"/>
      <c r="R52" s="1"/>
      <c r="S52" s="1"/>
      <c r="T52" s="1"/>
      <c r="U52" s="1"/>
    </row>
    <row r="53" spans="2:34">
      <c r="B53" s="31"/>
      <c r="C53" s="100"/>
      <c r="D53" s="99"/>
      <c r="E53" s="31"/>
      <c r="F53" s="31"/>
      <c r="G53" s="31"/>
      <c r="H53" s="31"/>
      <c r="J53" s="55"/>
      <c r="K53" s="56"/>
      <c r="L53" s="56"/>
      <c r="M53" s="56"/>
      <c r="N53" s="57"/>
    </row>
    <row r="54" spans="2:34">
      <c r="B54" s="31"/>
      <c r="C54" s="100"/>
      <c r="D54" s="100"/>
      <c r="E54" s="31"/>
      <c r="F54" s="31"/>
      <c r="G54" s="31"/>
      <c r="H54" s="31"/>
      <c r="J54" s="58"/>
      <c r="K54" s="59"/>
      <c r="L54" s="59"/>
      <c r="M54" s="59"/>
      <c r="N54" s="60"/>
    </row>
    <row r="55" spans="2:34">
      <c r="B55" s="31"/>
      <c r="C55" s="100"/>
      <c r="D55" s="100"/>
      <c r="E55" s="31"/>
      <c r="F55" s="31"/>
      <c r="G55" s="31"/>
      <c r="H55" s="31"/>
      <c r="J55" s="58"/>
      <c r="K55" s="59"/>
      <c r="L55" s="59"/>
      <c r="M55" s="59"/>
      <c r="N55" s="60"/>
    </row>
    <row r="56" spans="2:34">
      <c r="J56" s="58"/>
      <c r="K56" s="59"/>
      <c r="L56" s="59"/>
      <c r="M56" s="59"/>
      <c r="N56" s="60"/>
      <c r="O56"/>
      <c r="P56" s="9"/>
    </row>
    <row r="57" spans="2:34">
      <c r="J57" s="58"/>
      <c r="K57" s="59"/>
      <c r="L57" s="59"/>
      <c r="M57" s="59"/>
      <c r="N57" s="60"/>
      <c r="O57"/>
      <c r="P57"/>
      <c r="W57" s="73" t="s">
        <v>17</v>
      </c>
      <c r="X57" s="73"/>
      <c r="Y57" s="73" t="s">
        <v>34</v>
      </c>
      <c r="Z57" s="73"/>
      <c r="AA57" s="73" t="s">
        <v>26</v>
      </c>
      <c r="AB57" s="73"/>
      <c r="AC57" s="73" t="s">
        <v>35</v>
      </c>
      <c r="AD57" s="73"/>
      <c r="AE57" s="73" t="s">
        <v>14</v>
      </c>
      <c r="AF57" s="73"/>
      <c r="AG57" s="73"/>
      <c r="AH57" s="73"/>
    </row>
    <row r="58" spans="2:34">
      <c r="J58" s="58"/>
      <c r="K58" s="59"/>
      <c r="L58" s="59"/>
      <c r="M58" s="59"/>
      <c r="N58" s="60"/>
      <c r="O58"/>
      <c r="P58"/>
      <c r="W58" s="73"/>
      <c r="X58" s="73"/>
      <c r="Y58" s="73"/>
      <c r="Z58" s="73"/>
      <c r="AA58" s="73"/>
      <c r="AB58" s="73"/>
      <c r="AC58" s="73"/>
      <c r="AD58" s="73"/>
      <c r="AE58" s="73" t="s">
        <v>15</v>
      </c>
      <c r="AF58" s="73"/>
      <c r="AG58" s="73" t="s">
        <v>27</v>
      </c>
      <c r="AH58" s="73"/>
    </row>
    <row r="59" spans="2:34" ht="15.75" thickBot="1">
      <c r="J59" s="61"/>
      <c r="K59" s="62"/>
      <c r="L59" s="62"/>
      <c r="M59" s="62"/>
      <c r="N59" s="63"/>
      <c r="O59"/>
      <c r="P59"/>
      <c r="W59" s="70">
        <f>MAX(H5:H35)</f>
        <v>6966.21</v>
      </c>
      <c r="X59" s="71"/>
      <c r="Y59" s="70">
        <f>MAX(P5:P20)</f>
        <v>5751.63</v>
      </c>
      <c r="Z59" s="71"/>
      <c r="AA59" s="70">
        <f>AVERAGE(H5:H35)</f>
        <v>810.75526918321088</v>
      </c>
      <c r="AB59" s="71"/>
      <c r="AC59" s="70">
        <f>AVERAGE(P5:P20)</f>
        <v>744.67745793843642</v>
      </c>
      <c r="AD59" s="71"/>
      <c r="AE59" s="72">
        <f>Y59/W59</f>
        <v>0.82564694432123065</v>
      </c>
      <c r="AF59" s="72"/>
      <c r="AG59" s="72">
        <f>AC59/AA59</f>
        <v>0.91849844983265538</v>
      </c>
      <c r="AH59" s="72"/>
    </row>
    <row r="60" spans="2:34" ht="15" customHeight="1">
      <c r="J60" s="64" t="s">
        <v>19</v>
      </c>
      <c r="K60" s="65"/>
      <c r="L60" s="65"/>
      <c r="M60" s="65"/>
      <c r="N60" s="66"/>
      <c r="O60"/>
      <c r="P60"/>
    </row>
    <row r="61" spans="2:34" ht="15.75" customHeight="1" thickBot="1">
      <c r="J61" s="84"/>
      <c r="K61" s="85"/>
      <c r="L61" s="85"/>
      <c r="M61" s="85"/>
      <c r="N61" s="86"/>
    </row>
    <row r="62" spans="2:34">
      <c r="J62" s="40"/>
      <c r="K62" s="41"/>
      <c r="L62" s="41"/>
      <c r="M62" s="41"/>
      <c r="N62" s="42"/>
    </row>
    <row r="63" spans="2:34">
      <c r="J63" s="43"/>
      <c r="K63" s="44"/>
      <c r="L63" s="44"/>
      <c r="M63" s="44"/>
      <c r="N63" s="45"/>
    </row>
    <row r="64" spans="2:34" ht="15.75" thickBot="1">
      <c r="J64" s="46"/>
      <c r="K64" s="47"/>
      <c r="L64" s="47"/>
      <c r="M64" s="47"/>
      <c r="N64" s="48"/>
    </row>
    <row r="66" spans="10:14" ht="15.75" thickBot="1"/>
    <row r="67" spans="10:14" ht="15.75" thickBot="1">
      <c r="J67" s="37" t="s">
        <v>20</v>
      </c>
      <c r="K67" s="38"/>
      <c r="L67" s="38"/>
      <c r="M67" s="38"/>
      <c r="N67" s="39"/>
    </row>
    <row r="68" spans="10:14">
      <c r="J68" s="30"/>
      <c r="K68" s="31"/>
      <c r="L68" s="31"/>
      <c r="M68" s="31"/>
      <c r="N68" s="32"/>
    </row>
    <row r="69" spans="10:14" ht="15.75" thickBot="1">
      <c r="J69" s="33"/>
      <c r="K69" s="34"/>
      <c r="L69" s="34"/>
      <c r="M69" s="34"/>
      <c r="N69" s="35"/>
    </row>
  </sheetData>
  <mergeCells count="39">
    <mergeCell ref="J60:N61"/>
    <mergeCell ref="J62:N64"/>
    <mergeCell ref="J67:N67"/>
    <mergeCell ref="AE57:AH57"/>
    <mergeCell ref="AE58:AF58"/>
    <mergeCell ref="AG58:AH58"/>
    <mergeCell ref="W59:X59"/>
    <mergeCell ref="Y59:Z59"/>
    <mergeCell ref="AA59:AB59"/>
    <mergeCell ref="AC59:AD59"/>
    <mergeCell ref="AE59:AF59"/>
    <mergeCell ref="AG59:AH59"/>
    <mergeCell ref="J51:N52"/>
    <mergeCell ref="J53:N59"/>
    <mergeCell ref="W57:X58"/>
    <mergeCell ref="Y57:Z58"/>
    <mergeCell ref="AA57:AB58"/>
    <mergeCell ref="AC57:AD58"/>
    <mergeCell ref="AE24:AH24"/>
    <mergeCell ref="AE25:AF25"/>
    <mergeCell ref="AG25:AH25"/>
    <mergeCell ref="W26:X26"/>
    <mergeCell ref="Y26:Z26"/>
    <mergeCell ref="AA26:AB26"/>
    <mergeCell ref="AC26:AD26"/>
    <mergeCell ref="AE26:AF26"/>
    <mergeCell ref="AG26:AH26"/>
    <mergeCell ref="M2:N3"/>
    <mergeCell ref="O2:P3"/>
    <mergeCell ref="W24:X25"/>
    <mergeCell ref="Y24:Z25"/>
    <mergeCell ref="AA24:AB25"/>
    <mergeCell ref="AC24:AD25"/>
    <mergeCell ref="B2:B3"/>
    <mergeCell ref="C2:D3"/>
    <mergeCell ref="E2:F3"/>
    <mergeCell ref="G2:H3"/>
    <mergeCell ref="J2:J3"/>
    <mergeCell ref="K2:L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H69"/>
  <sheetViews>
    <sheetView zoomScale="70" zoomScaleNormal="70" workbookViewId="0">
      <selection activeCell="S49" sqref="S49"/>
    </sheetView>
  </sheetViews>
  <sheetFormatPr defaultRowHeight="15"/>
  <cols>
    <col min="2" max="2" width="11.42578125" style="1" customWidth="1"/>
    <col min="3" max="8" width="14.28515625" style="1" customWidth="1"/>
    <col min="10" max="10" width="11.42578125" style="1" customWidth="1"/>
    <col min="11" max="16" width="14.28515625" style="1" customWidth="1"/>
    <col min="18" max="19" width="10" customWidth="1"/>
  </cols>
  <sheetData>
    <row r="1" spans="2:16" ht="15.75" thickBot="1"/>
    <row r="2" spans="2:16" ht="22.5" customHeight="1">
      <c r="B2" s="82" t="s">
        <v>8</v>
      </c>
      <c r="C2" s="80" t="s">
        <v>22</v>
      </c>
      <c r="D2" s="80"/>
      <c r="E2" s="74" t="s">
        <v>7</v>
      </c>
      <c r="F2" s="74"/>
      <c r="G2" s="76" t="s">
        <v>9</v>
      </c>
      <c r="H2" s="77"/>
      <c r="J2" s="82" t="s">
        <v>8</v>
      </c>
      <c r="K2" s="80" t="s">
        <v>31</v>
      </c>
      <c r="L2" s="80"/>
      <c r="M2" s="74" t="s">
        <v>7</v>
      </c>
      <c r="N2" s="74"/>
      <c r="O2" s="76" t="s">
        <v>9</v>
      </c>
      <c r="P2" s="77"/>
    </row>
    <row r="3" spans="2:16" ht="22.5" customHeight="1" thickBot="1">
      <c r="B3" s="83"/>
      <c r="C3" s="81"/>
      <c r="D3" s="81"/>
      <c r="E3" s="75"/>
      <c r="F3" s="75"/>
      <c r="G3" s="78"/>
      <c r="H3" s="79"/>
      <c r="J3" s="83"/>
      <c r="K3" s="81"/>
      <c r="L3" s="81"/>
      <c r="M3" s="75"/>
      <c r="N3" s="75"/>
      <c r="O3" s="78"/>
      <c r="P3" s="79"/>
    </row>
    <row r="4" spans="2:16" ht="22.5" customHeight="1"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4" t="s">
        <v>6</v>
      </c>
      <c r="J4" s="2" t="s">
        <v>0</v>
      </c>
      <c r="K4" s="3" t="s">
        <v>1</v>
      </c>
      <c r="L4" s="3" t="s">
        <v>2</v>
      </c>
      <c r="M4" s="3" t="s">
        <v>3</v>
      </c>
      <c r="N4" s="3" t="s">
        <v>4</v>
      </c>
      <c r="O4" s="3" t="s">
        <v>5</v>
      </c>
      <c r="P4" s="4" t="s">
        <v>6</v>
      </c>
    </row>
    <row r="5" spans="2:16">
      <c r="B5" s="27">
        <v>0</v>
      </c>
      <c r="C5" s="27">
        <v>1</v>
      </c>
      <c r="D5" s="27">
        <v>0</v>
      </c>
      <c r="E5" s="27">
        <f>($J$35+$K$35*B5-B5*B5)*EXP(B5)</f>
        <v>1</v>
      </c>
      <c r="F5" s="27">
        <f>($J$35-$K$35+B5*($K$35+2)-B5*B5)*EXP(B5)</f>
        <v>0</v>
      </c>
      <c r="G5" s="27">
        <f>ABS(C5-E5)</f>
        <v>0</v>
      </c>
      <c r="H5" s="27">
        <f>ABS(D5-F5)</f>
        <v>0</v>
      </c>
      <c r="I5" s="27"/>
      <c r="J5" s="27">
        <v>0</v>
      </c>
      <c r="K5" s="93">
        <v>1</v>
      </c>
      <c r="L5" s="93">
        <v>0</v>
      </c>
      <c r="M5" s="27">
        <f>($J$35+$K$35*J5-J5*J5)*EXP(J5)</f>
        <v>1</v>
      </c>
      <c r="N5" s="27">
        <f>($J$35-$K$35+J5*($K$35+2)-J5*J5)*EXP(J5)</f>
        <v>0</v>
      </c>
      <c r="O5" s="27">
        <f>ABS(K5-M5)</f>
        <v>0</v>
      </c>
      <c r="P5" s="27">
        <f>ABS(L5-N5)</f>
        <v>0</v>
      </c>
    </row>
    <row r="6" spans="2:16">
      <c r="B6" s="27">
        <f>B5+0.2</f>
        <v>0.2</v>
      </c>
      <c r="C6" s="36">
        <v>1.4168499999999999</v>
      </c>
      <c r="D6" s="36">
        <v>0.68399900000000002</v>
      </c>
      <c r="E6" s="27">
        <f>($J$35+$K$35*B6-B6*B6)*EXP(B6)</f>
        <v>1.4168271994657968</v>
      </c>
      <c r="F6" s="27">
        <f>($J$35-$K$35+B6*($K$35+2)-B6*B6)*EXP(B6)</f>
        <v>0.68398554456969518</v>
      </c>
      <c r="G6" s="27">
        <f t="shared" ref="G6:H36" si="0">ABS(C6-E6)</f>
        <v>2.2800534203115674E-5</v>
      </c>
      <c r="H6" s="27">
        <f t="shared" si="0"/>
        <v>1.3455430304842864E-5</v>
      </c>
      <c r="I6" s="27"/>
      <c r="J6" s="28">
        <f>J5+0.4</f>
        <v>0.4</v>
      </c>
      <c r="K6" s="36">
        <v>1.85059</v>
      </c>
      <c r="L6" s="36">
        <v>1.55196</v>
      </c>
      <c r="M6" s="29">
        <f>($J$35+$K$35*J6-J6*J6)*EXP(J6)</f>
        <v>1.8498626250751748</v>
      </c>
      <c r="N6" s="27">
        <f>($J$35-$K$35+J6*($K$35+2)-J6*J6)*EXP(J6)</f>
        <v>1.5514976855469211</v>
      </c>
      <c r="O6" s="27">
        <f t="shared" ref="O6:P30" si="1">ABS(K6-M6)</f>
        <v>7.2737492482510824E-4</v>
      </c>
      <c r="P6" s="27">
        <f t="shared" ref="O6:P21" si="2">ABS(L6-N6)</f>
        <v>4.6231445307887142E-4</v>
      </c>
    </row>
    <row r="7" spans="2:16">
      <c r="B7" s="27">
        <f t="shared" ref="B7:B54" si="3">B6+0.2</f>
        <v>0.4</v>
      </c>
      <c r="C7" s="36">
        <v>1.84992</v>
      </c>
      <c r="D7" s="36">
        <v>1.5515399999999999</v>
      </c>
      <c r="E7" s="27">
        <f>($J$35+$K$35*B7-B7*B7)*EXP(B7)</f>
        <v>1.8498626250751748</v>
      </c>
      <c r="F7" s="27">
        <f>($J$35-$K$35+B7*($K$35+2)-B7*B7)*EXP(B7)</f>
        <v>1.5514976855469211</v>
      </c>
      <c r="G7" s="27">
        <f t="shared" si="0"/>
        <v>5.7374924825159823E-5</v>
      </c>
      <c r="H7" s="27">
        <f t="shared" si="0"/>
        <v>4.2314453078784453E-5</v>
      </c>
      <c r="J7" s="28">
        <f t="shared" ref="J7:J30" si="4">J6+0.4</f>
        <v>0.8</v>
      </c>
      <c r="K7" s="36">
        <v>2.5844900000000002</v>
      </c>
      <c r="L7" s="36">
        <v>3.9189099999999999</v>
      </c>
      <c r="M7" s="29">
        <f>($J$35+$K$35*J7-J7*J7)*EXP(J7)</f>
        <v>2.5816274770512626</v>
      </c>
      <c r="N7" s="27">
        <f>($J$35-$K$35+J7*($K$35+2)-J7*J7)*EXP(J7)</f>
        <v>3.9169520341467439</v>
      </c>
      <c r="O7" s="27">
        <f t="shared" si="1"/>
        <v>2.862522948737567E-3</v>
      </c>
      <c r="P7" s="27">
        <f t="shared" si="2"/>
        <v>1.9579658532560273E-3</v>
      </c>
    </row>
    <row r="8" spans="2:16">
      <c r="B8" s="27">
        <f t="shared" si="3"/>
        <v>0.60000000000000009</v>
      </c>
      <c r="C8" s="36">
        <v>2.2595499999999999</v>
      </c>
      <c r="D8" s="36">
        <v>2.6239400000000002</v>
      </c>
      <c r="E8" s="27">
        <f>($J$35+$K$35*B8-B8*B8)*EXP(B8)</f>
        <v>2.2594273124842315</v>
      </c>
      <c r="F8" s="27">
        <f>($J$35-$K$35+B8*($K$35+2)-B8*B8)*EXP(B8)</f>
        <v>2.6238510725623336</v>
      </c>
      <c r="G8" s="27">
        <f t="shared" si="0"/>
        <v>1.2268751576849368E-4</v>
      </c>
      <c r="H8" s="27">
        <f t="shared" si="0"/>
        <v>8.8927437666530551E-5</v>
      </c>
      <c r="J8" s="28">
        <f t="shared" si="4"/>
        <v>1.2000000000000002</v>
      </c>
      <c r="K8" s="36">
        <v>2.5313400000000001</v>
      </c>
      <c r="L8" s="36">
        <v>7.1772400000000003</v>
      </c>
      <c r="M8" s="29">
        <f>($J$35+$K$35*J8-J8*J8)*EXP(J8)</f>
        <v>2.5232888612797759</v>
      </c>
      <c r="N8" s="27">
        <f>($J$35-$K$35+J8*($K$35+2)-J8*J8)*EXP(J8)</f>
        <v>7.1714525531109441</v>
      </c>
      <c r="O8" s="27">
        <f t="shared" si="1"/>
        <v>8.0511387202242268E-3</v>
      </c>
      <c r="P8" s="27">
        <f t="shared" si="2"/>
        <v>5.7874468890561914E-3</v>
      </c>
    </row>
    <row r="9" spans="2:16">
      <c r="B9" s="27">
        <f t="shared" si="3"/>
        <v>0.8</v>
      </c>
      <c r="C9" s="36">
        <v>2.5922900000000002</v>
      </c>
      <c r="D9" s="36">
        <v>3.91974</v>
      </c>
      <c r="E9" s="27">
        <f>($J$35+$K$35*B9-B9*B9)*EXP(B9)</f>
        <v>2.5816274770512626</v>
      </c>
      <c r="F9" s="27">
        <f>($J$35-$K$35+B9*($K$35+2)-B9*B9)*EXP(B9)</f>
        <v>3.9169520341467439</v>
      </c>
      <c r="G9" s="27">
        <f t="shared" si="0"/>
        <v>1.0662522948737596E-2</v>
      </c>
      <c r="H9" s="27">
        <f t="shared" si="0"/>
        <v>2.7879658532561358E-3</v>
      </c>
      <c r="J9" s="28">
        <f t="shared" si="4"/>
        <v>1.6</v>
      </c>
      <c r="K9" s="36">
        <v>0.60167400000000004</v>
      </c>
      <c r="L9" s="36">
        <v>11.2622</v>
      </c>
      <c r="M9" s="29">
        <f>($J$35+$K$35*J9-J9*J9)*EXP(J9)</f>
        <v>0.19812129697580258</v>
      </c>
      <c r="N9" s="27">
        <f>($J$35-$K$35+J9*($K$35+2)-J9*J9)*EXP(J9)</f>
        <v>11.094792630645058</v>
      </c>
      <c r="O9" s="27">
        <f t="shared" si="1"/>
        <v>0.40355270302419743</v>
      </c>
      <c r="P9" s="27">
        <f t="shared" si="2"/>
        <v>0.16740736935494205</v>
      </c>
    </row>
    <row r="10" spans="2:16">
      <c r="B10" s="27">
        <f t="shared" si="3"/>
        <v>1</v>
      </c>
      <c r="C10" s="36">
        <v>2.7507999999999999</v>
      </c>
      <c r="D10" s="36">
        <v>5.4481599999999997</v>
      </c>
      <c r="E10" s="27">
        <f>($J$35+$K$35*B10-B10*B10)*EXP(B10)</f>
        <v>2.7182818284590451</v>
      </c>
      <c r="F10" s="27">
        <f>($J$35-$K$35+B10*($K$35+2)-B10*B10)*EXP(B10)</f>
        <v>5.4365636569180902</v>
      </c>
      <c r="G10" s="27">
        <f t="shared" si="0"/>
        <v>3.2518171540954821E-2</v>
      </c>
      <c r="H10" s="27">
        <f t="shared" si="0"/>
        <v>1.1596343081909488E-2</v>
      </c>
      <c r="J10" s="28">
        <f t="shared" si="4"/>
        <v>2</v>
      </c>
      <c r="K10" s="36">
        <v>-5.7739900000000004</v>
      </c>
      <c r="L10" s="36">
        <v>15.5992</v>
      </c>
      <c r="M10" s="29">
        <f>($J$35+$K$35*J10-J10*J10)*EXP(J10)</f>
        <v>-7.3890560989306504</v>
      </c>
      <c r="N10" s="27">
        <f>($J$35-$K$35+J10*($K$35+2)-J10*J10)*EXP(J10)</f>
        <v>14.778112197861301</v>
      </c>
      <c r="O10" s="27">
        <f t="shared" si="1"/>
        <v>1.61506609893065</v>
      </c>
      <c r="P10" s="27">
        <f t="shared" si="2"/>
        <v>0.82108780213869892</v>
      </c>
    </row>
    <row r="11" spans="2:16">
      <c r="B11" s="27">
        <f t="shared" si="3"/>
        <v>1.2</v>
      </c>
      <c r="C11" s="36">
        <v>2.59192</v>
      </c>
      <c r="D11" s="36">
        <v>7.2003899999999996</v>
      </c>
      <c r="E11" s="27">
        <f>($J$35+$K$35*B11-B11*B11)*EXP(B11)</f>
        <v>2.5232888612797768</v>
      </c>
      <c r="F11" s="27">
        <f>($J$35-$K$35+B11*($K$35+2)-B11*B11)*EXP(B11)</f>
        <v>7.1714525531109414</v>
      </c>
      <c r="G11" s="27">
        <f t="shared" si="0"/>
        <v>6.8631138720223195E-2</v>
      </c>
      <c r="H11" s="27">
        <f t="shared" si="0"/>
        <v>2.8937446889058194E-2</v>
      </c>
      <c r="J11" s="28">
        <f t="shared" si="4"/>
        <v>2.4</v>
      </c>
      <c r="K11" s="36">
        <v>-21.5745</v>
      </c>
      <c r="L11" s="36">
        <v>18.4268</v>
      </c>
      <c r="M11" s="29">
        <f>($J$35+$K$35*J11-J11*J11)*EXP(J11)</f>
        <v>-26.014696258314178</v>
      </c>
      <c r="N11" s="27">
        <f>($J$35-$K$35+J11*($K$35+2)-J11*J11)*EXP(J11)</f>
        <v>15.8733739881239</v>
      </c>
      <c r="O11" s="27">
        <f t="shared" si="1"/>
        <v>4.4401962583141774</v>
      </c>
      <c r="P11" s="27">
        <f t="shared" si="2"/>
        <v>2.5534260118761001</v>
      </c>
    </row>
    <row r="12" spans="2:16">
      <c r="B12" s="27">
        <f t="shared" si="3"/>
        <v>1.4</v>
      </c>
      <c r="C12" s="36">
        <v>1.9100600000000001</v>
      </c>
      <c r="D12" s="36">
        <v>9.1430399999999992</v>
      </c>
      <c r="E12" s="27">
        <f>($J$35+$K$35*B12-B12*B12)*EXP(B12)</f>
        <v>1.7842879854116576</v>
      </c>
      <c r="F12" s="27">
        <f>($J$35-$K$35+B12*($K$35+2)-B12*B12)*EXP(B12)</f>
        <v>9.0836479257320679</v>
      </c>
      <c r="G12" s="27">
        <f t="shared" si="0"/>
        <v>0.12577201458834253</v>
      </c>
      <c r="H12" s="27">
        <f t="shared" si="0"/>
        <v>5.939207426793125E-2</v>
      </c>
      <c r="J12" s="28">
        <f t="shared" si="4"/>
        <v>2.8</v>
      </c>
      <c r="K12" s="36">
        <v>-55.980699999999999</v>
      </c>
      <c r="L12" s="36">
        <v>15.7376</v>
      </c>
      <c r="M12" s="29">
        <f>($J$35+$K$35*J12-J12*J12)*EXP(J12)</f>
        <v>-66.436372955232059</v>
      </c>
      <c r="N12" s="27">
        <f>($J$35-$K$35+J12*($K$35+2)-J12*J12)*EXP(J12)</f>
        <v>9.2090021918143403</v>
      </c>
      <c r="O12" s="27">
        <f t="shared" si="1"/>
        <v>10.45567295523206</v>
      </c>
      <c r="P12" s="27">
        <f t="shared" si="2"/>
        <v>6.5285978081856602</v>
      </c>
    </row>
    <row r="13" spans="2:16">
      <c r="B13" s="27">
        <f t="shared" si="3"/>
        <v>1.5999999999999999</v>
      </c>
      <c r="C13" s="36">
        <v>0.41181600000000002</v>
      </c>
      <c r="D13" s="36">
        <v>11.204599999999999</v>
      </c>
      <c r="E13" s="27">
        <f>($J$35+$K$35*B13-B13*B13)*EXP(B13)</f>
        <v>0.19812129697580474</v>
      </c>
      <c r="F13" s="27">
        <f>($J$35-$K$35+B13*($K$35+2)-B13*B13)*EXP(B13)</f>
        <v>11.094792630645056</v>
      </c>
      <c r="G13" s="27">
        <f t="shared" si="0"/>
        <v>0.21369470302419527</v>
      </c>
      <c r="H13" s="27">
        <f t="shared" si="0"/>
        <v>0.10980736935494306</v>
      </c>
      <c r="J13" s="28">
        <f t="shared" si="4"/>
        <v>3.1999999999999997</v>
      </c>
      <c r="K13" s="36">
        <v>-125.56699999999999</v>
      </c>
      <c r="L13" s="36">
        <v>-0.71672000000000002</v>
      </c>
      <c r="M13" s="29">
        <f>($J$35+$K$35*J13-J13*J13)*EXP(J13)</f>
        <v>-148.1764823905404</v>
      </c>
      <c r="N13" s="27">
        <f>($J$35-$K$35+J13*($K$35+2)-J13*J13)*EXP(J13)</f>
        <v>-15.700819326149949</v>
      </c>
      <c r="O13" s="27">
        <f t="shared" si="1"/>
        <v>22.609482390540407</v>
      </c>
      <c r="P13" s="27">
        <f t="shared" si="2"/>
        <v>14.984099326149948</v>
      </c>
    </row>
    <row r="14" spans="2:16">
      <c r="B14" s="27">
        <f t="shared" si="3"/>
        <v>1.7999999999999998</v>
      </c>
      <c r="C14" s="36">
        <v>-2.3161499999999999</v>
      </c>
      <c r="D14" s="36">
        <v>13.257</v>
      </c>
      <c r="E14" s="27">
        <f>($J$35+$K$35*B14-B14*B14)*EXP(B14)</f>
        <v>-2.6618448843416926</v>
      </c>
      <c r="F14" s="27">
        <f>($J$35-$K$35+B14*($K$35+2)-B14*B14)*EXP(B14)</f>
        <v>13.067238523131962</v>
      </c>
      <c r="G14" s="27">
        <f t="shared" si="0"/>
        <v>0.34569488434169271</v>
      </c>
      <c r="H14" s="27">
        <f t="shared" si="0"/>
        <v>0.18976147686803735</v>
      </c>
      <c r="J14" s="28">
        <f t="shared" si="4"/>
        <v>3.5999999999999996</v>
      </c>
      <c r="K14" s="36">
        <v>-259.71100000000001</v>
      </c>
      <c r="L14" s="36">
        <v>-46.974400000000003</v>
      </c>
      <c r="M14" s="29">
        <f>($J$35+$K$35*J14-J14*J14)*EXP(J14)</f>
        <v>-305.9612399491478</v>
      </c>
      <c r="N14" s="27">
        <f>($J$35-$K$35+J14*($K$35+2)-J14*J14)*EXP(J14)</f>
        <v>-79.052186398344361</v>
      </c>
      <c r="O14" s="27">
        <f t="shared" si="1"/>
        <v>46.250239949147783</v>
      </c>
      <c r="P14" s="27">
        <f t="shared" si="2"/>
        <v>32.077786398344358</v>
      </c>
    </row>
    <row r="15" spans="2:16">
      <c r="B15" s="27">
        <f t="shared" si="3"/>
        <v>1.9999999999999998</v>
      </c>
      <c r="C15" s="36">
        <v>-6.8490399999999996</v>
      </c>
      <c r="D15" s="36">
        <v>15.0908</v>
      </c>
      <c r="E15" s="27">
        <f>($J$35+$K$35*B15-B15*B15)*EXP(B15)</f>
        <v>-7.3890560989306424</v>
      </c>
      <c r="F15" s="27">
        <f>($J$35-$K$35+B15*($K$35+2)-B15*B15)*EXP(B15)</f>
        <v>14.778112197861297</v>
      </c>
      <c r="G15" s="27">
        <f t="shared" si="0"/>
        <v>0.54001609893064284</v>
      </c>
      <c r="H15" s="27">
        <f t="shared" si="0"/>
        <v>0.31268780213870251</v>
      </c>
      <c r="J15" s="28">
        <f t="shared" si="4"/>
        <v>3.9999999999999996</v>
      </c>
      <c r="K15" s="36">
        <v>-509.64800000000002</v>
      </c>
      <c r="L15" s="36">
        <v>-153.01599999999999</v>
      </c>
      <c r="M15" s="29">
        <f>($J$35+$K$35*J15-J15*J15)*EXP(J15)</f>
        <v>-600.5796503645862</v>
      </c>
      <c r="N15" s="27">
        <f>($J$35-$K$35+J15*($K$35+2)-J15*J15)*EXP(J15)</f>
        <v>-218.39260013257677</v>
      </c>
      <c r="O15" s="27">
        <f t="shared" si="1"/>
        <v>90.931650364586176</v>
      </c>
      <c r="P15" s="27">
        <f t="shared" si="2"/>
        <v>65.376600132576783</v>
      </c>
    </row>
    <row r="16" spans="2:16">
      <c r="B16" s="27">
        <f t="shared" si="3"/>
        <v>2.1999999999999997</v>
      </c>
      <c r="C16" s="36">
        <v>-13.9794</v>
      </c>
      <c r="D16" s="36">
        <v>16.3813</v>
      </c>
      <c r="E16" s="27">
        <f>($J$35+$K$35*B16-B16*B16)*EXP(B16)</f>
        <v>-14.801022139071947</v>
      </c>
      <c r="F16" s="27">
        <f>($J$35-$K$35+B16*($K$35+2)-B16*B16)*EXP(B16)</f>
        <v>15.884023759004055</v>
      </c>
      <c r="G16" s="27">
        <f t="shared" si="0"/>
        <v>0.82162213907194648</v>
      </c>
      <c r="H16" s="27">
        <f t="shared" si="0"/>
        <v>0.49727624099594436</v>
      </c>
      <c r="J16" s="28">
        <f t="shared" si="4"/>
        <v>4.3999999999999995</v>
      </c>
      <c r="K16" s="36">
        <v>-963.55899999999997</v>
      </c>
      <c r="L16" s="36">
        <v>-373.30500000000001</v>
      </c>
      <c r="M16" s="29">
        <f>($J$35+$K$35*J16-J16*J16)*EXP(J16)</f>
        <v>-1137.054126562954</v>
      </c>
      <c r="N16" s="27">
        <f>($J$35-$K$35+J16*($K$35+2)-J16*J16)*EXP(J16)</f>
        <v>-501.737350976203</v>
      </c>
      <c r="O16" s="27">
        <f t="shared" si="1"/>
        <v>173.49512656295406</v>
      </c>
      <c r="P16" s="27">
        <f t="shared" si="2"/>
        <v>128.432350976203</v>
      </c>
    </row>
    <row r="17" spans="2:34">
      <c r="B17" s="27">
        <f t="shared" si="3"/>
        <v>2.4</v>
      </c>
      <c r="C17" s="36">
        <v>-24.790099999999999</v>
      </c>
      <c r="D17" s="36">
        <v>16.642499999999998</v>
      </c>
      <c r="E17" s="27">
        <f>($J$35+$K$35*B17-B17*B17)*EXP(B17)</f>
        <v>-26.014696258314178</v>
      </c>
      <c r="F17" s="27">
        <f>($J$35-$K$35+B17*($K$35+2)-B17*B17)*EXP(B17)</f>
        <v>15.8733739881239</v>
      </c>
      <c r="G17" s="27">
        <f t="shared" si="0"/>
        <v>1.224596258314179</v>
      </c>
      <c r="H17" s="27">
        <f t="shared" si="0"/>
        <v>0.7691260118760983</v>
      </c>
      <c r="J17" s="28">
        <f t="shared" si="4"/>
        <v>4.8</v>
      </c>
      <c r="K17" s="36">
        <v>-1771.54</v>
      </c>
      <c r="L17" s="36">
        <v>-804.654</v>
      </c>
      <c r="M17" s="29">
        <f>($J$35+$K$35*J17-J17*J17)*EXP(J17)</f>
        <v>-2094.8395980229889</v>
      </c>
      <c r="N17" s="27">
        <f>($J$35-$K$35+J17*($K$35+2)-J17*J17)*EXP(J17)</f>
        <v>-1049.8500073618693</v>
      </c>
      <c r="O17" s="27">
        <f t="shared" si="1"/>
        <v>323.2995980229889</v>
      </c>
      <c r="P17" s="27">
        <f t="shared" si="2"/>
        <v>245.19600736186931</v>
      </c>
    </row>
    <row r="18" spans="2:34">
      <c r="B18" s="27">
        <f t="shared" si="3"/>
        <v>2.6</v>
      </c>
      <c r="C18" s="36">
        <v>-40.750599999999999</v>
      </c>
      <c r="D18" s="36">
        <v>15.166</v>
      </c>
      <c r="E18" s="27">
        <f>($J$35+$K$35*B18-B18*B18)*EXP(B18)</f>
        <v>-42.545412190605354</v>
      </c>
      <c r="F18" s="27">
        <f>($J$35-$K$35+B18*($K$35+2)-B18*B18)*EXP(B18)</f>
        <v>14.002287556401759</v>
      </c>
      <c r="G18" s="27">
        <f t="shared" si="0"/>
        <v>1.7948121906053558</v>
      </c>
      <c r="H18" s="27">
        <f t="shared" si="0"/>
        <v>1.1637124435982411</v>
      </c>
      <c r="J18" s="28">
        <f t="shared" si="4"/>
        <v>5.2</v>
      </c>
      <c r="K18" s="36">
        <v>-3186.69</v>
      </c>
      <c r="L18" s="36">
        <v>-1616.25</v>
      </c>
      <c r="M18" s="29">
        <f>($J$35+$K$35*J18-J18*J18)*EXP(J18)</f>
        <v>-3777.7135206781522</v>
      </c>
      <c r="N18" s="27">
        <f>($J$35-$K$35+J18*($K$35+2)-J18*J18)*EXP(J18)</f>
        <v>-2073.75444705173</v>
      </c>
      <c r="O18" s="27">
        <f t="shared" si="1"/>
        <v>591.02352067815218</v>
      </c>
      <c r="P18" s="27">
        <f t="shared" si="2"/>
        <v>457.50444705173004</v>
      </c>
    </row>
    <row r="19" spans="2:34">
      <c r="B19" s="27">
        <f t="shared" si="3"/>
        <v>2.8000000000000003</v>
      </c>
      <c r="C19" s="36">
        <v>-63.841900000000003</v>
      </c>
      <c r="D19" s="36">
        <v>10.938000000000001</v>
      </c>
      <c r="E19" s="27">
        <f>($J$35+$K$35*B19-B19*B19)*EXP(B19)</f>
        <v>-66.436372955232116</v>
      </c>
      <c r="F19" s="27">
        <f>($J$35-$K$35+B19*($K$35+2)-B19*B19)*EXP(B19)</f>
        <v>9.2090021918143297</v>
      </c>
      <c r="G19" s="27">
        <f t="shared" si="0"/>
        <v>2.5944729552321135</v>
      </c>
      <c r="H19" s="27">
        <f t="shared" si="0"/>
        <v>1.7289978081856709</v>
      </c>
      <c r="J19" s="28">
        <f t="shared" si="4"/>
        <v>5.6000000000000005</v>
      </c>
      <c r="K19" s="36">
        <v>-5632.29</v>
      </c>
      <c r="L19" s="36">
        <v>-3099.65</v>
      </c>
      <c r="M19" s="29">
        <f>($J$35+$K$35*J19-J19*J19)*EXP(J19)</f>
        <v>-6695.7578478715441</v>
      </c>
      <c r="N19" s="27">
        <f>($J$35-$K$35+J19*($K$35+2)-J19*J19)*EXP(J19)</f>
        <v>-3937.4084921247859</v>
      </c>
      <c r="O19" s="27">
        <f t="shared" si="1"/>
        <v>1063.4678478715441</v>
      </c>
      <c r="P19" s="27">
        <f t="shared" si="2"/>
        <v>837.75849212478579</v>
      </c>
    </row>
    <row r="20" spans="2:34">
      <c r="B20" s="27">
        <f t="shared" si="3"/>
        <v>3.0000000000000004</v>
      </c>
      <c r="C20" s="36">
        <v>-96.721000000000004</v>
      </c>
      <c r="D20" s="36">
        <v>2.5303599999999999</v>
      </c>
      <c r="E20" s="27">
        <f>($J$35+$K$35*B20-B20*B20)*EXP(B20)</f>
        <v>-100.42768461593845</v>
      </c>
      <c r="F20" s="27">
        <f>($J$35-$K$35+B20*($K$35+2)-B20*B20)*EXP(B20)</f>
        <v>-3.567908088653069E-14</v>
      </c>
      <c r="G20" s="27">
        <f t="shared" si="0"/>
        <v>3.7066846159384426</v>
      </c>
      <c r="H20" s="27">
        <f t="shared" si="0"/>
        <v>2.5303600000000355</v>
      </c>
      <c r="J20" s="28">
        <f t="shared" si="4"/>
        <v>6.0000000000000009</v>
      </c>
      <c r="K20" s="36">
        <v>-9811.33</v>
      </c>
      <c r="L20" s="36">
        <v>-5751.63</v>
      </c>
      <c r="M20" s="29">
        <f>($J$35+$K$35*J20-J20*J20)*EXP(J20)</f>
        <v>-11699.435011289335</v>
      </c>
      <c r="N20" s="27">
        <f>($J$35-$K$35+J20*($K$35+2)-J20*J20)*EXP(J20)</f>
        <v>-7261.718282869243</v>
      </c>
      <c r="O20" s="27">
        <f t="shared" si="1"/>
        <v>1888.1050112893354</v>
      </c>
      <c r="P20" s="27">
        <f t="shared" si="2"/>
        <v>1510.0882828692429</v>
      </c>
    </row>
    <row r="21" spans="2:34">
      <c r="B21" s="27">
        <f t="shared" si="3"/>
        <v>3.2000000000000006</v>
      </c>
      <c r="C21" s="36">
        <v>-142.93299999999999</v>
      </c>
      <c r="D21" s="36">
        <v>-12.045</v>
      </c>
      <c r="E21" s="27">
        <f>($J$35+$K$35*B21-B21*B21)*EXP(B21)</f>
        <v>-148.17648239054063</v>
      </c>
      <c r="F21" s="27">
        <f>($J$35-$K$35+B21*($K$35+2)-B21*B21)*EXP(B21)</f>
        <v>-15.70081932615005</v>
      </c>
      <c r="G21" s="27">
        <f t="shared" si="0"/>
        <v>5.2434823905406347</v>
      </c>
      <c r="H21" s="27">
        <f t="shared" si="0"/>
        <v>3.6558193261500502</v>
      </c>
      <c r="J21" s="28">
        <f t="shared" si="4"/>
        <v>6.4000000000000012</v>
      </c>
      <c r="K21" s="36">
        <v>-16884</v>
      </c>
      <c r="L21" s="36">
        <v>-10410.299999999999</v>
      </c>
      <c r="M21" s="29">
        <f>($J$35+$K$35*J21-J21*J21)*EXP(J21)</f>
        <v>-20197.919470987108</v>
      </c>
      <c r="N21" s="27">
        <f>($J$35-$K$35+J21*($K$35+2)-J21*J21)*EXP(J21)</f>
        <v>-13096.148024096528</v>
      </c>
      <c r="O21" s="27">
        <f t="shared" si="1"/>
        <v>3313.9194709871081</v>
      </c>
      <c r="P21" s="27">
        <f t="shared" si="2"/>
        <v>2685.8480240965291</v>
      </c>
    </row>
    <row r="22" spans="2:34">
      <c r="B22" s="27">
        <f t="shared" si="3"/>
        <v>3.4000000000000008</v>
      </c>
      <c r="C22" s="36">
        <v>-207.191</v>
      </c>
      <c r="D22" s="36">
        <v>-35.527299999999997</v>
      </c>
      <c r="E22" s="27">
        <f>($J$35+$K$35*B22-B22*B22)*EXP(B22)</f>
        <v>-214.54295633936295</v>
      </c>
      <c r="F22" s="27">
        <f>($J$35-$K$35+B22*($K$35+2)-B22*B22)*EXP(B22)</f>
        <v>-40.751176064460061</v>
      </c>
      <c r="G22" s="27">
        <f t="shared" si="0"/>
        <v>7.3519563393629426</v>
      </c>
      <c r="H22" s="27">
        <f t="shared" si="0"/>
        <v>5.2238760644600646</v>
      </c>
      <c r="J22" s="28">
        <f t="shared" si="4"/>
        <v>6.8000000000000016</v>
      </c>
      <c r="K22" s="36">
        <v>-28754.5</v>
      </c>
      <c r="L22" s="36">
        <v>-18478.099999999999</v>
      </c>
      <c r="M22" s="29">
        <f>($J$35+$K$35*J22-J22*J22)*EXP(J22)</f>
        <v>-34513.249891042127</v>
      </c>
      <c r="N22" s="27">
        <f>($J$35-$K$35+J22*($K$35+2)-J22*J22)*EXP(J22)</f>
        <v>-23200.374016246846</v>
      </c>
      <c r="O22" s="27">
        <f t="shared" si="1"/>
        <v>5758.7498910421273</v>
      </c>
      <c r="P22" s="27">
        <f t="shared" si="1"/>
        <v>4722.2740162468472</v>
      </c>
      <c r="Q22" s="1"/>
      <c r="R22" s="1"/>
      <c r="S22" s="1"/>
      <c r="T22" s="1"/>
      <c r="U22" s="1"/>
    </row>
    <row r="23" spans="2:34">
      <c r="B23" s="27">
        <f t="shared" si="3"/>
        <v>3.600000000000001</v>
      </c>
      <c r="C23" s="36">
        <v>-295.73099999999999</v>
      </c>
      <c r="D23" s="36">
        <v>-71.659000000000006</v>
      </c>
      <c r="E23" s="27">
        <f>($J$35+$K$35*B23-B23*B23)*EXP(B23)</f>
        <v>-305.96123994914848</v>
      </c>
      <c r="F23" s="27">
        <f>($J$35-$K$35+B23*($K$35+2)-B23*B23)*EXP(B23)</f>
        <v>-79.052186398344674</v>
      </c>
      <c r="G23" s="27">
        <f t="shared" si="0"/>
        <v>10.230239949148483</v>
      </c>
      <c r="H23" s="27">
        <f t="shared" si="0"/>
        <v>7.3931863983446675</v>
      </c>
      <c r="J23" s="28">
        <f t="shared" si="4"/>
        <v>7.200000000000002</v>
      </c>
      <c r="K23" s="36">
        <v>-48532.7</v>
      </c>
      <c r="L23" s="36">
        <v>-32284.400000000001</v>
      </c>
      <c r="M23" s="29">
        <f>($J$35+$K$35*J23-J23*J23)*EXP(J23)</f>
        <v>-58452.758558172543</v>
      </c>
      <c r="N23" s="27">
        <f>($J$35-$K$35+J23*($K$35+2)-J23*J23)*EXP(J23)</f>
        <v>-40504.386315287302</v>
      </c>
      <c r="O23" s="27">
        <f t="shared" si="1"/>
        <v>9920.0585581725463</v>
      </c>
      <c r="P23" s="27">
        <f t="shared" si="1"/>
        <v>8219.9863152873004</v>
      </c>
      <c r="Q23" s="1"/>
      <c r="R23" s="1"/>
      <c r="S23" s="1"/>
      <c r="T23" s="1"/>
      <c r="U23" s="1"/>
    </row>
    <row r="24" spans="2:34">
      <c r="B24" s="27">
        <f t="shared" si="3"/>
        <v>3.8000000000000012</v>
      </c>
      <c r="C24" s="36">
        <v>-416.779</v>
      </c>
      <c r="D24" s="36">
        <v>-125.51600000000001</v>
      </c>
      <c r="E24" s="27">
        <f>($J$35+$K$35*B24-B24*B24)*EXP(B24)</f>
        <v>-430.91941851542077</v>
      </c>
      <c r="F24" s="27">
        <f>($J$35-$K$35+B24*($K$35+2)-B24*B24)*EXP(B24)</f>
        <v>-135.89160085963485</v>
      </c>
      <c r="G24" s="27">
        <f t="shared" si="0"/>
        <v>14.140418515420777</v>
      </c>
      <c r="H24" s="27">
        <f t="shared" si="0"/>
        <v>10.375600859634844</v>
      </c>
      <c r="J24" s="28">
        <f t="shared" si="4"/>
        <v>7.6000000000000023</v>
      </c>
      <c r="K24" s="36">
        <v>-81274.5</v>
      </c>
      <c r="L24" s="36">
        <v>-55674.400000000001</v>
      </c>
      <c r="M24" s="29">
        <f>($J$35+$K$35*J24-J24*J24)*EXP(J24)</f>
        <v>-98231.310203318732</v>
      </c>
      <c r="N24" s="27">
        <f>($J$35-$K$35+J24*($K$35+2)-J24*J24)*EXP(J24)</f>
        <v>-69856.928492840176</v>
      </c>
      <c r="O24" s="27">
        <f t="shared" si="1"/>
        <v>16956.810203318732</v>
      </c>
      <c r="P24" s="27">
        <f t="shared" si="1"/>
        <v>14182.528492840174</v>
      </c>
      <c r="Q24" s="1"/>
      <c r="R24" s="1"/>
      <c r="S24" s="1"/>
      <c r="T24" s="1"/>
      <c r="U24" s="1"/>
      <c r="W24" s="73" t="s">
        <v>13</v>
      </c>
      <c r="X24" s="73"/>
      <c r="Y24" s="73" t="s">
        <v>32</v>
      </c>
      <c r="Z24" s="73"/>
      <c r="AA24" s="73" t="s">
        <v>24</v>
      </c>
      <c r="AB24" s="73"/>
      <c r="AC24" s="73" t="s">
        <v>33</v>
      </c>
      <c r="AD24" s="73"/>
      <c r="AE24" s="73" t="s">
        <v>14</v>
      </c>
      <c r="AF24" s="73"/>
      <c r="AG24" s="73"/>
      <c r="AH24" s="73"/>
    </row>
    <row r="25" spans="2:34">
      <c r="B25" s="27">
        <f t="shared" si="3"/>
        <v>4.0000000000000009</v>
      </c>
      <c r="C25" s="36">
        <v>-581.15200000000004</v>
      </c>
      <c r="D25" s="36">
        <v>-203.94</v>
      </c>
      <c r="E25" s="27">
        <f>($J$35+$K$35*B25-B25*B25)*EXP(B25)</f>
        <v>-600.57965036458756</v>
      </c>
      <c r="F25" s="27">
        <f>($J$35-$K$35+B25*($K$35+2)-B25*B25)*EXP(B25)</f>
        <v>-218.39260013257734</v>
      </c>
      <c r="G25" s="27">
        <f t="shared" si="0"/>
        <v>19.427650364587521</v>
      </c>
      <c r="H25" s="27">
        <f t="shared" si="0"/>
        <v>14.452600132577345</v>
      </c>
      <c r="J25" s="28">
        <f t="shared" si="4"/>
        <v>8.0000000000000018</v>
      </c>
      <c r="K25" s="36">
        <v>-135167</v>
      </c>
      <c r="L25" s="36">
        <v>-94958.7</v>
      </c>
      <c r="M25" s="29">
        <f>($J$35+$K$35*J25-J25*J25)*EXP(J25)</f>
        <v>-163952.68928729545</v>
      </c>
      <c r="N25" s="27">
        <f>($J$35-$K$35+J25*($K$35+2)-J25*J25)*EXP(J25)</f>
        <v>-119238.31948166942</v>
      </c>
      <c r="O25" s="27">
        <f t="shared" si="1"/>
        <v>28785.689287295449</v>
      </c>
      <c r="P25" s="27">
        <f t="shared" si="1"/>
        <v>24279.619481669419</v>
      </c>
      <c r="W25" s="73"/>
      <c r="X25" s="73"/>
      <c r="Y25" s="73"/>
      <c r="Z25" s="73"/>
      <c r="AA25" s="73"/>
      <c r="AB25" s="73"/>
      <c r="AC25" s="73"/>
      <c r="AD25" s="73"/>
      <c r="AE25" s="73" t="s">
        <v>15</v>
      </c>
      <c r="AF25" s="73"/>
      <c r="AG25" s="73" t="s">
        <v>27</v>
      </c>
      <c r="AH25" s="73"/>
    </row>
    <row r="26" spans="2:34">
      <c r="B26" s="27">
        <f t="shared" si="3"/>
        <v>4.2000000000000011</v>
      </c>
      <c r="C26" s="36">
        <v>-803.03099999999995</v>
      </c>
      <c r="D26" s="36">
        <v>-316.10000000000002</v>
      </c>
      <c r="E26" s="27">
        <f>($J$35+$K$35*B26-B26*B26)*EXP(B26)</f>
        <v>-829.57795814911003</v>
      </c>
      <c r="F26" s="27">
        <f>($J$35-$K$35+B26*($K$35+2)-B26*B26)*EXP(B26)</f>
        <v>-336.09910844626336</v>
      </c>
      <c r="G26" s="27">
        <f t="shared" si="0"/>
        <v>26.546958149110083</v>
      </c>
      <c r="H26" s="27">
        <f t="shared" si="0"/>
        <v>19.999108446263335</v>
      </c>
      <c r="J26" s="28">
        <f t="shared" si="4"/>
        <v>8.4000000000000021</v>
      </c>
      <c r="K26" s="36">
        <v>-223419</v>
      </c>
      <c r="L26" s="36">
        <v>-160443</v>
      </c>
      <c r="M26" s="29">
        <f>($J$35+$K$35*J26-J26*J26)*EXP(J26)</f>
        <v>-271982.60228932387</v>
      </c>
      <c r="N26" s="27">
        <f>($J$35-$K$35+J26*($K$35+2)-J26*J26)*EXP(J26)</f>
        <v>-201718.94767566602</v>
      </c>
      <c r="O26" s="27">
        <f t="shared" si="1"/>
        <v>48563.60228932387</v>
      </c>
      <c r="P26" s="27">
        <f t="shared" si="1"/>
        <v>41275.947675666015</v>
      </c>
      <c r="W26" s="72">
        <f>MAX(G5:G35)</f>
        <v>369.23501128935823</v>
      </c>
      <c r="X26" s="72"/>
      <c r="Y26" s="72">
        <f>MAX(O5:O20)</f>
        <v>1888.1050112893354</v>
      </c>
      <c r="Z26" s="72"/>
      <c r="AA26" s="72">
        <f>AVERAGE(G5:G35)</f>
        <v>47.383431800296904</v>
      </c>
      <c r="AB26" s="72"/>
      <c r="AC26" s="72">
        <f>AVERAGE(O5:O20)</f>
        <v>263.506787886334</v>
      </c>
      <c r="AD26" s="72"/>
      <c r="AE26" s="72">
        <f>Y26/W26</f>
        <v>5.1135589896963616</v>
      </c>
      <c r="AF26" s="72"/>
      <c r="AG26" s="72">
        <f>AC26/AA26</f>
        <v>5.5611587821860313</v>
      </c>
      <c r="AH26" s="72"/>
    </row>
    <row r="27" spans="2:34">
      <c r="B27" s="27">
        <f t="shared" si="3"/>
        <v>4.4000000000000012</v>
      </c>
      <c r="C27" s="36">
        <v>-1100.96</v>
      </c>
      <c r="D27" s="36">
        <v>-474.22899999999998</v>
      </c>
      <c r="E27" s="27">
        <f>($J$35+$K$35*B27-B27*B27)*EXP(B27)</f>
        <v>-1137.054126562957</v>
      </c>
      <c r="F27" s="27">
        <f>($J$35-$K$35+B27*($K$35+2)-B27*B27)*EXP(B27)</f>
        <v>-501.73735097620477</v>
      </c>
      <c r="G27" s="27">
        <f t="shared" si="0"/>
        <v>36.094126562956944</v>
      </c>
      <c r="H27" s="27">
        <f t="shared" si="0"/>
        <v>27.508350976204781</v>
      </c>
      <c r="J27" s="28">
        <f t="shared" si="4"/>
        <v>8.8000000000000025</v>
      </c>
      <c r="K27" s="36">
        <v>-367266</v>
      </c>
      <c r="L27" s="36">
        <v>-268882</v>
      </c>
      <c r="M27" s="29">
        <f>($J$35+$K$35*J27-J27*J27)*EXP(J27)</f>
        <v>-448740.26458463754</v>
      </c>
      <c r="N27" s="27">
        <f>($J$35-$K$35+J27*($K$35+2)-J27*J27)*EXP(J27)</f>
        <v>-338611.81408042432</v>
      </c>
      <c r="O27" s="27">
        <f t="shared" si="1"/>
        <v>81474.264584637538</v>
      </c>
      <c r="P27" s="27">
        <f t="shared" si="1"/>
        <v>69729.814080424316</v>
      </c>
    </row>
    <row r="28" spans="2:34">
      <c r="B28" s="27">
        <f t="shared" si="3"/>
        <v>4.6000000000000014</v>
      </c>
      <c r="C28" s="36">
        <v>-1499.11</v>
      </c>
      <c r="D28" s="36">
        <v>-694.57</v>
      </c>
      <c r="E28" s="27">
        <f>($J$35+$K$35*B28-B28*B28)*EXP(B28)</f>
        <v>-1547.9759513884935</v>
      </c>
      <c r="F28" s="27">
        <f>($J$35-$K$35+B28*($K$35+2)-B28*B28)*EXP(B28)</f>
        <v>-732.20456312463489</v>
      </c>
      <c r="G28" s="27">
        <f t="shared" si="0"/>
        <v>48.865951388493613</v>
      </c>
      <c r="H28" s="27">
        <f t="shared" si="0"/>
        <v>37.634563124634838</v>
      </c>
      <c r="J28" s="28">
        <f t="shared" si="4"/>
        <v>9.2000000000000028</v>
      </c>
      <c r="K28" s="36">
        <v>-600750</v>
      </c>
      <c r="L28" s="36">
        <v>-447402</v>
      </c>
      <c r="M28" s="29">
        <f>($J$35+$K$35*J28-J28*J28)*EXP(J28)</f>
        <v>-736742.28713289974</v>
      </c>
      <c r="N28" s="27">
        <f>($J$35-$K$35+J28*($K$35+2)-J28*J28)*EXP(J28)</f>
        <v>-564532.24151075503</v>
      </c>
      <c r="O28" s="27">
        <f t="shared" si="1"/>
        <v>135992.28713289974</v>
      </c>
      <c r="P28" s="27">
        <f t="shared" si="1"/>
        <v>117130.24151075503</v>
      </c>
    </row>
    <row r="29" spans="2:34">
      <c r="B29" s="27">
        <f t="shared" si="3"/>
        <v>4.8000000000000016</v>
      </c>
      <c r="C29" s="36">
        <v>-2028.95</v>
      </c>
      <c r="D29" s="36">
        <v>-998.61400000000003</v>
      </c>
      <c r="E29" s="27">
        <f>($J$35+$K$35*B29-B29*B29)*EXP(B29)</f>
        <v>-2094.8395980229948</v>
      </c>
      <c r="F29" s="27">
        <f>($J$35-$K$35+B29*($K$35+2)-B29*B29)*EXP(B29)</f>
        <v>-1049.8500073618725</v>
      </c>
      <c r="G29" s="27">
        <f t="shared" si="0"/>
        <v>65.889598022994733</v>
      </c>
      <c r="H29" s="27">
        <f t="shared" si="0"/>
        <v>51.236007361872453</v>
      </c>
      <c r="J29" s="28">
        <f t="shared" si="4"/>
        <v>9.6000000000000032</v>
      </c>
      <c r="K29" s="36">
        <v>-978278</v>
      </c>
      <c r="L29" s="36">
        <v>-739756</v>
      </c>
      <c r="M29" s="29">
        <f>($J$35+$K$35*J29-J29*J29)*EXP(J29)</f>
        <v>-1204215.5844884871</v>
      </c>
      <c r="N29" s="27">
        <f>($J$35-$K$35+J29*($K$35+2)-J29*J29)*EXP(J29)</f>
        <v>-935496.55999497976</v>
      </c>
      <c r="O29" s="27">
        <f t="shared" si="1"/>
        <v>225937.5844884871</v>
      </c>
      <c r="P29" s="27">
        <f t="shared" si="1"/>
        <v>195740.55999497976</v>
      </c>
    </row>
    <row r="30" spans="2:34">
      <c r="B30" s="27">
        <f t="shared" si="3"/>
        <v>5.0000000000000018</v>
      </c>
      <c r="C30" s="36">
        <v>-2731.35</v>
      </c>
      <c r="D30" s="36">
        <v>-1414.69</v>
      </c>
      <c r="E30" s="27">
        <f>($J$35+$K$35*B30-B30*B30)*EXP(B30)</f>
        <v>-2819.8500229489623</v>
      </c>
      <c r="F30" s="27">
        <f>($J$35-$K$35+B30*($K$35+2)-B30*B30)*EXP(B30)</f>
        <v>-1484.1315910257704</v>
      </c>
      <c r="G30" s="27">
        <f t="shared" si="0"/>
        <v>88.500022948962396</v>
      </c>
      <c r="H30" s="27">
        <f t="shared" si="0"/>
        <v>69.441591025770322</v>
      </c>
      <c r="J30" s="28">
        <f t="shared" si="4"/>
        <v>10.000000000000004</v>
      </c>
      <c r="K30" s="94">
        <v>-1586580</v>
      </c>
      <c r="L30" s="94">
        <v>-1216290</v>
      </c>
      <c r="M30" s="29">
        <f>($J$35+$K$35*J30-J30*J30)*EXP(J30)</f>
        <v>-1960355.4557378062</v>
      </c>
      <c r="N30" s="27">
        <f>($J$35-$K$35+J30*($K$35+2)-J30*J30)*EXP(J30)</f>
        <v>-1541852.6056364768</v>
      </c>
      <c r="O30" s="27">
        <f t="shared" si="1"/>
        <v>373775.45573780616</v>
      </c>
      <c r="P30" s="27">
        <f t="shared" si="1"/>
        <v>325562.60563647677</v>
      </c>
    </row>
    <row r="31" spans="2:34">
      <c r="B31" s="27">
        <f t="shared" si="3"/>
        <v>5.200000000000002</v>
      </c>
      <c r="C31" s="36">
        <v>-3659.25</v>
      </c>
      <c r="D31" s="36">
        <v>-1980.02</v>
      </c>
      <c r="E31" s="27">
        <f>($J$35+$K$35*B31-B31*B31)*EXP(B31)</f>
        <v>-3777.7135206781613</v>
      </c>
      <c r="F31" s="27">
        <f>($J$35-$K$35+B31*($K$35+2)-B31*B31)*EXP(B31)</f>
        <v>-2073.7544470517364</v>
      </c>
      <c r="G31" s="27">
        <f t="shared" si="0"/>
        <v>118.46352067816133</v>
      </c>
      <c r="H31" s="27">
        <f t="shared" si="0"/>
        <v>93.734447051736424</v>
      </c>
    </row>
    <row r="32" spans="2:34">
      <c r="B32" s="27">
        <f t="shared" si="3"/>
        <v>5.4000000000000021</v>
      </c>
      <c r="C32" s="36">
        <v>-4881.13</v>
      </c>
      <c r="D32" s="36">
        <v>-2743.38</v>
      </c>
      <c r="E32" s="27">
        <f>($J$35+$K$35*B32-B32*B32)*EXP(B32)</f>
        <v>-5039.2100328073129</v>
      </c>
      <c r="F32" s="27">
        <f>($J$35-$K$35+B32*($K$35+2)-B32*B32)*EXP(B32)</f>
        <v>-2869.4271540062741</v>
      </c>
      <c r="G32" s="27">
        <f t="shared" si="0"/>
        <v>158.08003280731282</v>
      </c>
      <c r="H32" s="27">
        <f t="shared" si="0"/>
        <v>126.04715400627401</v>
      </c>
    </row>
    <row r="33" spans="2:11">
      <c r="B33" s="27">
        <f t="shared" si="3"/>
        <v>5.6000000000000023</v>
      </c>
      <c r="C33" s="36">
        <v>-6485.45</v>
      </c>
      <c r="D33" s="36">
        <v>-3768.49</v>
      </c>
      <c r="E33" s="27">
        <f>($J$35+$K$35*B33-B33*B33)*EXP(B33)</f>
        <v>-6695.7578478715614</v>
      </c>
      <c r="F33" s="27">
        <f>($J$35-$K$35+B33*($K$35+2)-B33*B33)*EXP(B33)</f>
        <v>-3937.4084921247963</v>
      </c>
      <c r="G33" s="27">
        <f t="shared" si="0"/>
        <v>210.30784787156153</v>
      </c>
      <c r="H33" s="27">
        <f t="shared" si="0"/>
        <v>168.91849212479656</v>
      </c>
    </row>
    <row r="34" spans="2:11">
      <c r="B34" s="27">
        <f t="shared" si="3"/>
        <v>5.8000000000000025</v>
      </c>
      <c r="C34" s="36">
        <v>-8586.2099999999991</v>
      </c>
      <c r="D34" s="36">
        <v>-5138.42</v>
      </c>
      <c r="E34" s="27">
        <f>($J$35+$K$35*B34-B34*B34)*EXP(B34)</f>
        <v>-8865.2401879749996</v>
      </c>
      <c r="F34" s="27">
        <f>($J$35-$K$35+B34*($K$35+2)-B34*B34)*EXP(B34)</f>
        <v>-5364.0648529327154</v>
      </c>
      <c r="G34" s="27">
        <f t="shared" si="0"/>
        <v>279.03018797500044</v>
      </c>
      <c r="H34" s="27">
        <f t="shared" si="0"/>
        <v>225.64485293271537</v>
      </c>
      <c r="J34" s="27" t="s">
        <v>10</v>
      </c>
      <c r="K34" s="27" t="s">
        <v>11</v>
      </c>
    </row>
    <row r="35" spans="2:11">
      <c r="B35" s="27">
        <f t="shared" si="3"/>
        <v>6.0000000000000027</v>
      </c>
      <c r="C35" s="36">
        <v>-11330.2</v>
      </c>
      <c r="D35" s="36">
        <v>-6961.21</v>
      </c>
      <c r="E35" s="27">
        <f>($J$35+$K$35*B35-B35*B35)*EXP(B35)</f>
        <v>-11699.435011289359</v>
      </c>
      <c r="F35" s="27">
        <f>($J$35-$K$35+B35*($K$35+2)-B35*B35)*EXP(B35)</f>
        <v>-7261.7182828692603</v>
      </c>
      <c r="G35" s="27">
        <f t="shared" si="0"/>
        <v>369.23501128935823</v>
      </c>
      <c r="H35" s="27">
        <f t="shared" si="0"/>
        <v>300.50828286926026</v>
      </c>
      <c r="J35" s="8">
        <v>1</v>
      </c>
      <c r="K35" s="8">
        <v>1</v>
      </c>
    </row>
    <row r="36" spans="2:11">
      <c r="B36" s="27">
        <f t="shared" si="3"/>
        <v>6.2000000000000028</v>
      </c>
      <c r="C36" s="36">
        <v>-14906</v>
      </c>
      <c r="D36" s="36">
        <v>-9377.0300000000007</v>
      </c>
      <c r="E36" s="27">
        <f>($J$35+$K$35*B36-B36*B36)*EXP(B36)</f>
        <v>-15393.480043753383</v>
      </c>
      <c r="F36" s="27">
        <f>($J$35-$K$35+B36*($K$35+2)-B36*B36)*EXP(B36)</f>
        <v>-9776.1409752902437</v>
      </c>
      <c r="G36" s="27">
        <f t="shared" si="0"/>
        <v>487.48004375338314</v>
      </c>
      <c r="H36" s="27">
        <f t="shared" si="0"/>
        <v>399.110975290243</v>
      </c>
    </row>
    <row r="37" spans="2:11">
      <c r="B37" s="27">
        <f t="shared" si="3"/>
        <v>6.400000000000003</v>
      </c>
      <c r="C37" s="36">
        <v>-19555.7</v>
      </c>
      <c r="D37" s="36">
        <v>-12567.5</v>
      </c>
      <c r="E37" s="27">
        <f>($J$35+$K$35*B37-B37*B37)*EXP(B37)</f>
        <v>-20197.919470987152</v>
      </c>
      <c r="F37" s="27">
        <f>($J$35-$K$35+B37*($K$35+2)-B37*B37)*EXP(B37)</f>
        <v>-13096.148024096559</v>
      </c>
      <c r="G37" s="27">
        <f t="shared" ref="G37:H55" si="5">ABS(C37-E37)</f>
        <v>642.219470987151</v>
      </c>
      <c r="H37" s="27">
        <f t="shared" si="5"/>
        <v>528.64802409655931</v>
      </c>
    </row>
    <row r="38" spans="2:11">
      <c r="B38" s="27">
        <f t="shared" si="3"/>
        <v>6.6000000000000032</v>
      </c>
      <c r="C38" s="36">
        <v>-25589.9</v>
      </c>
      <c r="D38" s="36">
        <v>-16767.2</v>
      </c>
      <c r="E38" s="27">
        <f>($J$35+$K$35*B38-B38*B38)*EXP(B38)</f>
        <v>-26434.023005141462</v>
      </c>
      <c r="F38" s="27">
        <f>($J$35-$K$35+B38*($K$35+2)-B38*B38)*EXP(B38)</f>
        <v>-17465.861696389358</v>
      </c>
      <c r="G38" s="27">
        <f t="shared" si="5"/>
        <v>844.12300514146045</v>
      </c>
      <c r="H38" s="27">
        <f t="shared" si="5"/>
        <v>698.66169638935753</v>
      </c>
    </row>
    <row r="39" spans="2:11">
      <c r="B39" s="27">
        <f t="shared" si="3"/>
        <v>6.8000000000000034</v>
      </c>
      <c r="C39" s="36">
        <v>-33405.9</v>
      </c>
      <c r="D39" s="36">
        <v>-22279.3</v>
      </c>
      <c r="E39" s="27">
        <f>($J$35+$K$35*B39-B39*B39)*EXP(B39)</f>
        <v>-34513.249891042207</v>
      </c>
      <c r="F39" s="27">
        <f>($J$35-$K$35+B39*($K$35+2)-B39*B39)*EXP(B39)</f>
        <v>-23200.374016246904</v>
      </c>
      <c r="G39" s="27">
        <f t="shared" si="5"/>
        <v>1107.3498910422059</v>
      </c>
      <c r="H39" s="27">
        <f t="shared" si="5"/>
        <v>921.07401624690465</v>
      </c>
    </row>
    <row r="40" spans="2:11">
      <c r="B40" s="27">
        <f t="shared" si="3"/>
        <v>7.0000000000000036</v>
      </c>
      <c r="C40" s="36">
        <v>-43512</v>
      </c>
      <c r="D40" s="36">
        <v>-29493.9</v>
      </c>
      <c r="E40" s="27">
        <f>($J$35+$K$35*B40-B40*B40)*EXP(B40)</f>
        <v>-44961.959495567011</v>
      </c>
      <c r="F40" s="27">
        <f>($J$35-$K$35+B40*($K$35+2)-B40*B40)*EXP(B40)</f>
        <v>-30705.728435996996</v>
      </c>
      <c r="G40" s="27">
        <f t="shared" si="5"/>
        <v>1449.9594955670109</v>
      </c>
      <c r="H40" s="27">
        <f t="shared" si="5"/>
        <v>1211.8284359969948</v>
      </c>
    </row>
    <row r="41" spans="2:11">
      <c r="B41" s="27">
        <f t="shared" si="3"/>
        <v>7.2000000000000037</v>
      </c>
      <c r="C41" s="36">
        <v>-56557.599999999999</v>
      </c>
      <c r="D41" s="36">
        <v>-38913.4</v>
      </c>
      <c r="E41" s="27">
        <f>($J$35+$K$35*B41-B41*B41)*EXP(B41)</f>
        <v>-58452.758558172682</v>
      </c>
      <c r="F41" s="27">
        <f>($J$35-$K$35+B41*($K$35+2)-B41*B41)*EXP(B41)</f>
        <v>-40504.386315287404</v>
      </c>
      <c r="G41" s="27">
        <f t="shared" si="5"/>
        <v>1895.1585581726831</v>
      </c>
      <c r="H41" s="27">
        <f t="shared" si="5"/>
        <v>1590.9863152874022</v>
      </c>
    </row>
    <row r="42" spans="2:11">
      <c r="B42" s="27">
        <f t="shared" si="3"/>
        <v>7.4000000000000039</v>
      </c>
      <c r="C42" s="36">
        <v>-73371.3</v>
      </c>
      <c r="D42" s="36">
        <v>-51182.8</v>
      </c>
      <c r="E42" s="27">
        <f>($J$35+$K$35*B42-B42*B42)*EXP(B42)</f>
        <v>-75844.238174611528</v>
      </c>
      <c r="F42" s="27">
        <f>($J$35-$K$35+B42*($K$35+2)-B42*B42)*EXP(B42)</f>
        <v>-53267.653040667647</v>
      </c>
      <c r="G42" s="27">
        <f t="shared" si="5"/>
        <v>2472.938174611525</v>
      </c>
      <c r="H42" s="27">
        <f t="shared" si="5"/>
        <v>2084.8530406676437</v>
      </c>
    </row>
    <row r="43" spans="2:11">
      <c r="B43" s="27">
        <f t="shared" si="3"/>
        <v>7.6000000000000041</v>
      </c>
      <c r="C43" s="36">
        <v>-95009.600000000006</v>
      </c>
      <c r="D43" s="36">
        <v>-67129.7</v>
      </c>
      <c r="E43" s="27">
        <f>($J$35+$K$35*B43-B43*B43)*EXP(B43)</f>
        <v>-98231.31020331895</v>
      </c>
      <c r="F43" s="27">
        <f>($J$35-$K$35+B43*($K$35+2)-B43*B43)*EXP(B43)</f>
        <v>-69856.92849284035</v>
      </c>
      <c r="G43" s="27">
        <f t="shared" si="5"/>
        <v>3221.710203318944</v>
      </c>
      <c r="H43" s="27">
        <f t="shared" si="5"/>
        <v>2727.2284928403533</v>
      </c>
    </row>
    <row r="44" spans="2:11">
      <c r="B44" s="27">
        <f t="shared" si="3"/>
        <v>7.8000000000000043</v>
      </c>
      <c r="C44" s="36">
        <v>-122818</v>
      </c>
      <c r="D44" s="36">
        <v>-87814.9</v>
      </c>
      <c r="E44" s="27">
        <f>($J$35+$K$35*B44-B44*B44)*EXP(B44)</f>
        <v>-127008.92691557962</v>
      </c>
      <c r="F44" s="27">
        <f>($J$35-$K$35+B44*($K$35+2)-B44*B44)*EXP(B44)</f>
        <v>-91376.138042261766</v>
      </c>
      <c r="G44" s="27">
        <f t="shared" si="5"/>
        <v>4190.926915579621</v>
      </c>
      <c r="H44" s="27">
        <f t="shared" si="5"/>
        <v>3561.2380422617716</v>
      </c>
    </row>
    <row r="45" spans="2:11">
      <c r="B45" s="27">
        <f t="shared" si="3"/>
        <v>8.0000000000000036</v>
      </c>
      <c r="C45" s="36">
        <v>-158509</v>
      </c>
      <c r="D45" s="36">
        <v>-114595</v>
      </c>
      <c r="E45" s="27">
        <f>($J$35+$K$35*B45-B45*B45)*EXP(B45)</f>
        <v>-163952.6892872958</v>
      </c>
      <c r="F45" s="27">
        <f>($J$35-$K$35+B45*($K$35+2)-B45*B45)*EXP(B45)</f>
        <v>-119238.31948166968</v>
      </c>
      <c r="G45" s="27">
        <f t="shared" si="5"/>
        <v>5443.6892872957978</v>
      </c>
      <c r="H45" s="27">
        <f t="shared" si="5"/>
        <v>4643.3194816696778</v>
      </c>
    </row>
    <row r="46" spans="2:11">
      <c r="B46" s="27">
        <f t="shared" si="3"/>
        <v>8.2000000000000028</v>
      </c>
      <c r="C46" s="36">
        <v>-204260</v>
      </c>
      <c r="D46" s="36">
        <v>-149206</v>
      </c>
      <c r="E46" s="27">
        <f>($J$35+$K$35*B46-B46*B46)*EXP(B46)</f>
        <v>-211320.75583757064</v>
      </c>
      <c r="F46" s="27">
        <f>($J$35-$K$35+B46*($K$35+2)-B46*B46)*EXP(B46)</f>
        <v>-155250.12110465221</v>
      </c>
      <c r="G46" s="27">
        <f t="shared" si="5"/>
        <v>7060.7558375706431</v>
      </c>
      <c r="H46" s="27">
        <f t="shared" si="5"/>
        <v>6044.1211046522076</v>
      </c>
    </row>
    <row r="47" spans="2:11">
      <c r="B47" s="27">
        <f t="shared" si="3"/>
        <v>8.4000000000000021</v>
      </c>
      <c r="C47" s="36">
        <v>-262835</v>
      </c>
      <c r="D47" s="36">
        <v>-193863</v>
      </c>
      <c r="E47" s="27">
        <f>($J$35+$K$35*B47-B47*B47)*EXP(B47)</f>
        <v>-271982.60228932387</v>
      </c>
      <c r="F47" s="27">
        <f>($J$35-$K$35+B47*($K$35+2)-B47*B47)*EXP(B47)</f>
        <v>-201718.94767566602</v>
      </c>
      <c r="G47" s="27">
        <f t="shared" si="5"/>
        <v>9147.6022893238696</v>
      </c>
      <c r="H47" s="27">
        <f t="shared" si="5"/>
        <v>7855.9476756660151</v>
      </c>
    </row>
    <row r="48" spans="2:11">
      <c r="B48" s="27">
        <f t="shared" si="3"/>
        <v>8.6000000000000014</v>
      </c>
      <c r="C48" s="36">
        <v>-337746</v>
      </c>
      <c r="D48" s="36">
        <v>-251392</v>
      </c>
      <c r="E48" s="27">
        <f>($J$35+$K$35*B48-B48*B48)*EXP(B48)</f>
        <v>-349581.61130012199</v>
      </c>
      <c r="F48" s="27">
        <f>($J$35-$K$35+B48*($K$35+2)-B48*B48)*EXP(B48)</f>
        <v>-261588.72592004162</v>
      </c>
      <c r="G48" s="27">
        <f t="shared" si="5"/>
        <v>11835.611300121993</v>
      </c>
      <c r="H48" s="27">
        <f t="shared" si="5"/>
        <v>10196.725920041616</v>
      </c>
    </row>
    <row r="49" spans="2:34">
      <c r="B49" s="27">
        <f t="shared" si="3"/>
        <v>8.8000000000000007</v>
      </c>
      <c r="C49" s="36">
        <v>-433446</v>
      </c>
      <c r="D49" s="36">
        <v>-325395</v>
      </c>
      <c r="E49" s="27">
        <f>($J$35+$K$35*B49-B49*B49)*EXP(B49)</f>
        <v>-448740.26458463655</v>
      </c>
      <c r="F49" s="27">
        <f>($J$35-$K$35+B49*($K$35+2)-B49*B49)*EXP(B49)</f>
        <v>-338611.8140804235</v>
      </c>
      <c r="G49" s="27">
        <f t="shared" si="5"/>
        <v>15294.264584636549</v>
      </c>
      <c r="H49" s="27">
        <f t="shared" si="5"/>
        <v>13216.814080423501</v>
      </c>
    </row>
    <row r="50" spans="2:34" ht="15.75" thickBot="1">
      <c r="B50" s="27">
        <f>B49+0.2</f>
        <v>9</v>
      </c>
      <c r="C50" s="36">
        <v>-555577</v>
      </c>
      <c r="D50" s="36">
        <v>-420456</v>
      </c>
      <c r="E50" s="27">
        <f>($J$35+$K$35*B50-B50*B50)*EXP(B50)</f>
        <v>-575318.95885785227</v>
      </c>
      <c r="F50" s="27">
        <f>($J$35-$K$35+B50*($K$35+2)-B50*B50)*EXP(B50)</f>
        <v>-437566.53208907077</v>
      </c>
      <c r="G50" s="27">
        <f t="shared" si="5"/>
        <v>19741.958857852267</v>
      </c>
      <c r="H50" s="27">
        <f t="shared" si="5"/>
        <v>17110.532089070766</v>
      </c>
    </row>
    <row r="51" spans="2:34" ht="15" customHeight="1">
      <c r="B51" s="27">
        <f t="shared" si="3"/>
        <v>9.1999999999999993</v>
      </c>
      <c r="C51" s="36">
        <v>-711287</v>
      </c>
      <c r="D51" s="36">
        <v>-542407</v>
      </c>
      <c r="E51" s="27">
        <f>($J$35+$K$35*B51-B51*B51)*EXP(B51)</f>
        <v>-736742.28713289637</v>
      </c>
      <c r="F51" s="27">
        <f>($J$35-$K$35+B51*($K$35+2)-B51*B51)*EXP(B51)</f>
        <v>-564532.24151075247</v>
      </c>
      <c r="G51" s="27">
        <f t="shared" si="5"/>
        <v>25455.287132896367</v>
      </c>
      <c r="H51" s="27">
        <f t="shared" si="5"/>
        <v>22125.241510752472</v>
      </c>
      <c r="J51" s="49" t="s">
        <v>18</v>
      </c>
      <c r="K51" s="50"/>
      <c r="L51" s="50"/>
      <c r="M51" s="50"/>
      <c r="N51" s="51"/>
    </row>
    <row r="52" spans="2:34" ht="15.75" customHeight="1" thickBot="1">
      <c r="B52" s="27">
        <f t="shared" si="3"/>
        <v>9.3999999999999986</v>
      </c>
      <c r="C52" s="36">
        <v>-909622</v>
      </c>
      <c r="D52" s="36">
        <v>-698662</v>
      </c>
      <c r="E52" s="27">
        <f>($J$35+$K$35*B52-B52*B52)*EXP(B52)</f>
        <v>-942410.16172771459</v>
      </c>
      <c r="F52" s="27">
        <f>($J$35-$K$35+B52*($K$35+2)-B52*B52)*EXP(B52)</f>
        <v>-727236.98472985253</v>
      </c>
      <c r="G52" s="27">
        <f t="shared" si="5"/>
        <v>32788.161727714585</v>
      </c>
      <c r="H52" s="27">
        <f t="shared" si="5"/>
        <v>28574.984729852527</v>
      </c>
      <c r="J52" s="52"/>
      <c r="K52" s="53"/>
      <c r="L52" s="53"/>
      <c r="M52" s="53"/>
      <c r="N52" s="54"/>
      <c r="Q52" s="1"/>
      <c r="R52" s="1"/>
      <c r="S52" s="1"/>
      <c r="T52" s="1"/>
      <c r="U52" s="1"/>
    </row>
    <row r="53" spans="2:34">
      <c r="B53" s="27">
        <f t="shared" si="3"/>
        <v>9.5999999999999979</v>
      </c>
      <c r="C53" s="94">
        <v>-1162030</v>
      </c>
      <c r="D53" s="36">
        <v>-898632</v>
      </c>
      <c r="E53" s="27">
        <f>($J$35+$K$35*B53-B53*B53)*EXP(B53)</f>
        <v>-1204215.5844884792</v>
      </c>
      <c r="F53" s="27">
        <f>($J$35-$K$35+B53*($K$35+2)-B53*B53)*EXP(B53)</f>
        <v>-935496.55999497336</v>
      </c>
      <c r="G53" s="27">
        <f t="shared" si="5"/>
        <v>42185.584488479188</v>
      </c>
      <c r="H53" s="27">
        <f t="shared" si="5"/>
        <v>36864.559994973359</v>
      </c>
      <c r="J53" s="55"/>
      <c r="K53" s="56"/>
      <c r="L53" s="56"/>
      <c r="M53" s="56"/>
      <c r="N53" s="57"/>
    </row>
    <row r="54" spans="2:34">
      <c r="B54" s="27">
        <f t="shared" si="3"/>
        <v>9.7999999999999972</v>
      </c>
      <c r="C54" s="94">
        <v>-1482960</v>
      </c>
      <c r="D54" s="94">
        <v>-1154260</v>
      </c>
      <c r="E54" s="27">
        <f>($J$35+$K$35*B54-B54*B54)*EXP(B54)</f>
        <v>-1537196.417648097</v>
      </c>
      <c r="F54" s="27">
        <f>($J$35-$K$35+B54*($K$35+2)-B54*B54)*EXP(B54)</f>
        <v>-1201768.7619904878</v>
      </c>
      <c r="G54" s="27">
        <f t="shared" si="5"/>
        <v>54236.417648097035</v>
      </c>
      <c r="H54" s="27">
        <f t="shared" si="5"/>
        <v>47508.761990487808</v>
      </c>
      <c r="J54" s="58"/>
      <c r="K54" s="59"/>
      <c r="L54" s="59"/>
      <c r="M54" s="59"/>
      <c r="N54" s="60"/>
    </row>
    <row r="55" spans="2:34">
      <c r="B55" s="27">
        <f>B54+0.2</f>
        <v>9.9999999999999964</v>
      </c>
      <c r="C55" s="94">
        <v>-1890700</v>
      </c>
      <c r="D55" s="94">
        <v>-1480690</v>
      </c>
      <c r="E55" s="27">
        <f>($J$35+$K$35*B55-B55*B55)*EXP(B55)</f>
        <v>-1960355.4557377892</v>
      </c>
      <c r="F55" s="27">
        <f>($J$35-$K$35+B55*($K$35+2)-B55*B55)*EXP(B55)</f>
        <v>-1541852.6056364635</v>
      </c>
      <c r="G55" s="27">
        <f t="shared" si="5"/>
        <v>69655.455737789162</v>
      </c>
      <c r="H55" s="27">
        <f t="shared" si="5"/>
        <v>61162.605636463501</v>
      </c>
      <c r="J55" s="58"/>
      <c r="K55" s="59"/>
      <c r="L55" s="59"/>
      <c r="M55" s="59"/>
      <c r="N55" s="60"/>
    </row>
    <row r="56" spans="2:34">
      <c r="J56" s="58"/>
      <c r="K56" s="59"/>
      <c r="L56" s="59"/>
      <c r="M56" s="59"/>
      <c r="N56" s="60"/>
      <c r="O56"/>
      <c r="P56" s="9"/>
    </row>
    <row r="57" spans="2:34">
      <c r="J57" s="58"/>
      <c r="K57" s="59"/>
      <c r="L57" s="59"/>
      <c r="M57" s="59"/>
      <c r="N57" s="60"/>
      <c r="O57"/>
      <c r="P57"/>
      <c r="W57" s="73" t="s">
        <v>17</v>
      </c>
      <c r="X57" s="73"/>
      <c r="Y57" s="73" t="s">
        <v>34</v>
      </c>
      <c r="Z57" s="73"/>
      <c r="AA57" s="73" t="s">
        <v>26</v>
      </c>
      <c r="AB57" s="73"/>
      <c r="AC57" s="73" t="s">
        <v>35</v>
      </c>
      <c r="AD57" s="73"/>
      <c r="AE57" s="73" t="s">
        <v>14</v>
      </c>
      <c r="AF57" s="73"/>
      <c r="AG57" s="73"/>
      <c r="AH57" s="73"/>
    </row>
    <row r="58" spans="2:34">
      <c r="J58" s="58"/>
      <c r="K58" s="59"/>
      <c r="L58" s="59"/>
      <c r="M58" s="59"/>
      <c r="N58" s="60"/>
      <c r="O58"/>
      <c r="P58"/>
      <c r="W58" s="73"/>
      <c r="X58" s="73"/>
      <c r="Y58" s="73"/>
      <c r="Z58" s="73"/>
      <c r="AA58" s="73"/>
      <c r="AB58" s="73"/>
      <c r="AC58" s="73"/>
      <c r="AD58" s="73"/>
      <c r="AE58" s="73" t="s">
        <v>15</v>
      </c>
      <c r="AF58" s="73"/>
      <c r="AG58" s="73" t="s">
        <v>27</v>
      </c>
      <c r="AH58" s="73"/>
    </row>
    <row r="59" spans="2:34" ht="15.75" thickBot="1">
      <c r="J59" s="61"/>
      <c r="K59" s="62"/>
      <c r="L59" s="62"/>
      <c r="M59" s="62"/>
      <c r="N59" s="63"/>
      <c r="O59"/>
      <c r="P59"/>
      <c r="W59" s="70">
        <f>MAX(H5:H35)</f>
        <v>300.50828286926026</v>
      </c>
      <c r="X59" s="71"/>
      <c r="Y59" s="70">
        <f>MAX(P5:P20)</f>
        <v>1510.0882828692429</v>
      </c>
      <c r="Z59" s="71"/>
      <c r="AA59" s="70">
        <f>AVERAGE(H5:H35)</f>
        <v>37.715436141326649</v>
      </c>
      <c r="AB59" s="71"/>
      <c r="AC59" s="70">
        <f>AVERAGE(P5:P20)</f>
        <v>206.3435495599783</v>
      </c>
      <c r="AD59" s="71"/>
      <c r="AE59" s="72">
        <f>Y59/W59</f>
        <v>5.0251136789005741</v>
      </c>
      <c r="AF59" s="72"/>
      <c r="AG59" s="72">
        <f>AC59/AA59</f>
        <v>5.4710635928157165</v>
      </c>
      <c r="AH59" s="72"/>
    </row>
    <row r="60" spans="2:34" ht="15" customHeight="1">
      <c r="J60" s="64" t="s">
        <v>19</v>
      </c>
      <c r="K60" s="65"/>
      <c r="L60" s="65"/>
      <c r="M60" s="65"/>
      <c r="N60" s="66"/>
      <c r="O60"/>
      <c r="P60"/>
    </row>
    <row r="61" spans="2:34" ht="15.75" customHeight="1" thickBot="1">
      <c r="J61" s="84"/>
      <c r="K61" s="85"/>
      <c r="L61" s="85"/>
      <c r="M61" s="85"/>
      <c r="N61" s="86"/>
    </row>
    <row r="62" spans="2:34">
      <c r="J62" s="40"/>
      <c r="K62" s="41"/>
      <c r="L62" s="41"/>
      <c r="M62" s="41"/>
      <c r="N62" s="42"/>
    </row>
    <row r="63" spans="2:34">
      <c r="J63" s="43"/>
      <c r="K63" s="44"/>
      <c r="L63" s="44"/>
      <c r="M63" s="44"/>
      <c r="N63" s="45"/>
    </row>
    <row r="64" spans="2:34" ht="15.75" thickBot="1">
      <c r="J64" s="46"/>
      <c r="K64" s="47"/>
      <c r="L64" s="47"/>
      <c r="M64" s="47"/>
      <c r="N64" s="48"/>
    </row>
    <row r="66" spans="10:14" ht="15.75" thickBot="1"/>
    <row r="67" spans="10:14" ht="15.75" thickBot="1">
      <c r="J67" s="37" t="s">
        <v>20</v>
      </c>
      <c r="K67" s="38"/>
      <c r="L67" s="38"/>
      <c r="M67" s="38"/>
      <c r="N67" s="39"/>
    </row>
    <row r="68" spans="10:14">
      <c r="J68" s="30"/>
      <c r="K68" s="31"/>
      <c r="L68" s="31"/>
      <c r="M68" s="31"/>
      <c r="N68" s="32"/>
    </row>
    <row r="69" spans="10:14" ht="15.75" thickBot="1">
      <c r="J69" s="33"/>
      <c r="K69" s="34"/>
      <c r="L69" s="34"/>
      <c r="M69" s="34"/>
      <c r="N69" s="35"/>
    </row>
  </sheetData>
  <mergeCells count="39">
    <mergeCell ref="W59:X59"/>
    <mergeCell ref="Y59:Z59"/>
    <mergeCell ref="AA59:AB59"/>
    <mergeCell ref="AC59:AD59"/>
    <mergeCell ref="AE59:AF59"/>
    <mergeCell ref="AG59:AH59"/>
    <mergeCell ref="Y57:Z58"/>
    <mergeCell ref="AA57:AB58"/>
    <mergeCell ref="AC57:AD58"/>
    <mergeCell ref="AE57:AH57"/>
    <mergeCell ref="AE58:AF58"/>
    <mergeCell ref="AG58:AH58"/>
    <mergeCell ref="J51:N52"/>
    <mergeCell ref="J53:N59"/>
    <mergeCell ref="J60:N61"/>
    <mergeCell ref="J62:N64"/>
    <mergeCell ref="J67:N67"/>
    <mergeCell ref="W57:X58"/>
    <mergeCell ref="AE24:AH24"/>
    <mergeCell ref="AE25:AF25"/>
    <mergeCell ref="AG25:AH25"/>
    <mergeCell ref="W26:X26"/>
    <mergeCell ref="Y26:Z26"/>
    <mergeCell ref="AA26:AB26"/>
    <mergeCell ref="AC26:AD26"/>
    <mergeCell ref="AE26:AF26"/>
    <mergeCell ref="AG26:AH26"/>
    <mergeCell ref="M2:N3"/>
    <mergeCell ref="O2:P3"/>
    <mergeCell ref="W24:X25"/>
    <mergeCell ref="Y24:Z25"/>
    <mergeCell ref="AA24:AB25"/>
    <mergeCell ref="AC24:AD25"/>
    <mergeCell ref="B2:B3"/>
    <mergeCell ref="C2:D3"/>
    <mergeCell ref="E2:F3"/>
    <mergeCell ref="G2:H3"/>
    <mergeCell ref="J2:J3"/>
    <mergeCell ref="K2:L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AH59"/>
  <sheetViews>
    <sheetView zoomScale="70" zoomScaleNormal="70" workbookViewId="0">
      <selection activeCell="C55" sqref="C55"/>
    </sheetView>
  </sheetViews>
  <sheetFormatPr defaultRowHeight="15"/>
  <cols>
    <col min="2" max="2" width="11.42578125" style="1" customWidth="1"/>
    <col min="3" max="8" width="14.28515625" style="1" customWidth="1"/>
    <col min="10" max="10" width="11.42578125" style="1" customWidth="1"/>
    <col min="11" max="16" width="14.28515625" style="1" customWidth="1"/>
    <col min="18" max="19" width="10" customWidth="1"/>
  </cols>
  <sheetData>
    <row r="1" spans="2:16" ht="15.75" thickBot="1"/>
    <row r="2" spans="2:16" ht="22.5" customHeight="1">
      <c r="B2" s="82" t="s">
        <v>8</v>
      </c>
      <c r="C2" s="80" t="s">
        <v>21</v>
      </c>
      <c r="D2" s="80"/>
      <c r="E2" s="74" t="s">
        <v>7</v>
      </c>
      <c r="F2" s="74"/>
      <c r="G2" s="76" t="s">
        <v>9</v>
      </c>
      <c r="H2" s="77"/>
      <c r="J2" s="82" t="s">
        <v>8</v>
      </c>
      <c r="K2" s="80" t="s">
        <v>22</v>
      </c>
      <c r="L2" s="80"/>
      <c r="M2" s="74" t="s">
        <v>7</v>
      </c>
      <c r="N2" s="74"/>
      <c r="O2" s="76" t="s">
        <v>9</v>
      </c>
      <c r="P2" s="77"/>
    </row>
    <row r="3" spans="2:16" ht="22.5" customHeight="1" thickBot="1">
      <c r="B3" s="83"/>
      <c r="C3" s="81"/>
      <c r="D3" s="81"/>
      <c r="E3" s="75"/>
      <c r="F3" s="75"/>
      <c r="G3" s="78"/>
      <c r="H3" s="79"/>
      <c r="J3" s="83"/>
      <c r="K3" s="81"/>
      <c r="L3" s="81"/>
      <c r="M3" s="75"/>
      <c r="N3" s="75"/>
      <c r="O3" s="78"/>
      <c r="P3" s="79"/>
    </row>
    <row r="4" spans="2:16" ht="22.5" customHeight="1"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4" t="s">
        <v>6</v>
      </c>
      <c r="J4" s="2" t="s">
        <v>0</v>
      </c>
      <c r="K4" s="3" t="s">
        <v>1</v>
      </c>
      <c r="L4" s="3" t="s">
        <v>2</v>
      </c>
      <c r="M4" s="3" t="s">
        <v>3</v>
      </c>
      <c r="N4" s="3" t="s">
        <v>4</v>
      </c>
      <c r="O4" s="3" t="s">
        <v>5</v>
      </c>
      <c r="P4" s="4" t="s">
        <v>6</v>
      </c>
    </row>
    <row r="5" spans="2:16">
      <c r="B5" s="5">
        <v>0</v>
      </c>
      <c r="C5" s="26">
        <v>3.87765</v>
      </c>
      <c r="D5" s="26">
        <v>5.6630500000000001</v>
      </c>
      <c r="E5" s="5">
        <f>$J$23*EXP(B5)+2*$K$23*EXP(2*B5)-EXP(B5)*LN(EXP(2*B5)+1)+2*EXP(2*B5)*ATAN(EXP(B5))</f>
        <v>3.8776491462349512</v>
      </c>
      <c r="F5" s="5">
        <f>$J$23*EXP(B5)+3*$K$23*EXP(2*B5)-EXP(B5)*LN(EXP(2*B5)+1)+3*EXP(2*B5)*ATAN(EXP(B5))</f>
        <v>5.6630473096323994</v>
      </c>
      <c r="G5" s="5">
        <f>ABS(C5-E5)</f>
        <v>8.5376504888046156E-7</v>
      </c>
      <c r="H5" s="5">
        <f>ABS(D5-F5)</f>
        <v>2.690367600699517E-6</v>
      </c>
      <c r="I5" s="5"/>
      <c r="J5" s="5">
        <v>0</v>
      </c>
      <c r="K5" s="26">
        <v>3.87765</v>
      </c>
      <c r="L5" s="26">
        <v>5.6630500000000001</v>
      </c>
      <c r="M5" s="5">
        <f>$J$23*EXP(J5)+2*$K$23*EXP(2*J5)-EXP(J5)*LN(EXP(2*J5)+1)+2*EXP(2*J5)*ATAN(EXP(J5))</f>
        <v>3.8776491462349512</v>
      </c>
      <c r="N5" s="5">
        <f>$J$23*EXP(J5)+3*$K$23*EXP(2*J5)-EXP(J5)*LN(EXP(2*J5)+1)+3*EXP(2*J5)*ATAN(EXP(J5))</f>
        <v>5.6630473096323994</v>
      </c>
      <c r="O5" s="5">
        <f>ABS(K5-M5)</f>
        <v>8.5376504888046156E-7</v>
      </c>
      <c r="P5" s="5">
        <f>ABS(L5-N5)</f>
        <v>2.690367600699517E-6</v>
      </c>
    </row>
    <row r="6" spans="2:16">
      <c r="B6" s="5">
        <v>0.1</v>
      </c>
      <c r="C6" s="36">
        <v>4.7064000000000004</v>
      </c>
      <c r="D6" s="36">
        <v>6.9480500000000003</v>
      </c>
      <c r="E6" s="5">
        <f t="shared" ref="E6:E35" si="0">$J$23*EXP(B6)+2*$K$23*EXP(2*B6)-EXP(B6)*LN(EXP(2*B6)+1)+2*EXP(2*B6)*ATAN(EXP(B6))</f>
        <v>4.7064087495586584</v>
      </c>
      <c r="F6" s="5">
        <f t="shared" ref="F6:F35" si="1">$J$23*EXP(B6)+3*$K$23*EXP(2*B6)-EXP(B6)*LN(EXP(2*B6)+1)+3*EXP(2*B6)*ATAN(EXP(B6))</f>
        <v>6.9480675988133216</v>
      </c>
      <c r="G6" s="5">
        <f t="shared" ref="G6:H35" si="2">ABS(C6-E6)</f>
        <v>8.7495586580388363E-6</v>
      </c>
      <c r="H6" s="5">
        <f t="shared" si="2"/>
        <v>1.759881332130675E-5</v>
      </c>
      <c r="I6" s="5"/>
      <c r="J6" s="5">
        <v>0.2</v>
      </c>
      <c r="K6" s="36">
        <v>5.7292399999999999</v>
      </c>
      <c r="L6" s="36">
        <v>8.5407299999999999</v>
      </c>
      <c r="M6" s="5">
        <f t="shared" ref="M6:M20" si="3">$J$23*EXP(J6)+2*$K$23*EXP(2*J6)-EXP(J6)*LN(EXP(2*J6)+1)+2*EXP(2*J6)*ATAN(EXP(J6))</f>
        <v>5.7296410638859534</v>
      </c>
      <c r="N6" s="5">
        <f t="shared" ref="N6:N20" si="4">$J$23*EXP(J6)+3*$K$23*EXP(2*J6)-EXP(J6)*LN(EXP(2*J6)+1)+3*EXP(2*J6)*ATAN(EXP(J6))</f>
        <v>8.5413398905106472</v>
      </c>
      <c r="O6" s="5">
        <f t="shared" ref="O6:P20" si="5">ABS(K6-M6)</f>
        <v>4.0106388595351206E-4</v>
      </c>
      <c r="P6" s="5">
        <f t="shared" si="5"/>
        <v>6.0989051064730404E-4</v>
      </c>
    </row>
    <row r="7" spans="2:16">
      <c r="B7" s="5">
        <v>0.2</v>
      </c>
      <c r="C7" s="36">
        <v>5.7296100000000001</v>
      </c>
      <c r="D7" s="36">
        <v>8.5412999999999997</v>
      </c>
      <c r="E7" s="5">
        <f t="shared" si="0"/>
        <v>5.7296410638859534</v>
      </c>
      <c r="F7" s="5">
        <f t="shared" si="1"/>
        <v>8.5413398905106472</v>
      </c>
      <c r="G7" s="5">
        <f t="shared" si="2"/>
        <v>3.1063885953308557E-5</v>
      </c>
      <c r="H7" s="5">
        <f t="shared" si="2"/>
        <v>3.9890510647566657E-5</v>
      </c>
      <c r="J7" s="5">
        <v>0.4</v>
      </c>
      <c r="K7" s="36">
        <v>8.5578599999999998</v>
      </c>
      <c r="L7" s="36">
        <v>12.964399999999999</v>
      </c>
      <c r="M7" s="5">
        <f t="shared" si="3"/>
        <v>8.5590859882113719</v>
      </c>
      <c r="N7" s="5">
        <f t="shared" si="4"/>
        <v>12.966255081938939</v>
      </c>
      <c r="O7" s="5">
        <f t="shared" si="5"/>
        <v>1.2259882113720977E-3</v>
      </c>
      <c r="P7" s="5">
        <f t="shared" si="5"/>
        <v>1.8550819389400175E-3</v>
      </c>
    </row>
    <row r="8" spans="2:16">
      <c r="B8" s="5">
        <v>0.3</v>
      </c>
      <c r="C8" s="36">
        <v>6.99437</v>
      </c>
      <c r="D8" s="36">
        <v>10.5169</v>
      </c>
      <c r="E8" s="5">
        <f t="shared" si="0"/>
        <v>6.9944275841590962</v>
      </c>
      <c r="F8" s="5">
        <f t="shared" si="1"/>
        <v>10.516943096309317</v>
      </c>
      <c r="G8" s="5">
        <f t="shared" si="2"/>
        <v>5.7584159096180088E-5</v>
      </c>
      <c r="H8" s="5">
        <f t="shared" si="2"/>
        <v>4.3096309317647297E-5</v>
      </c>
      <c r="J8" s="5">
        <v>0.6</v>
      </c>
      <c r="K8" s="36">
        <v>12.8908</v>
      </c>
      <c r="L8" s="36">
        <v>19.758299999999998</v>
      </c>
      <c r="M8" s="5">
        <f t="shared" si="3"/>
        <v>12.893597977410824</v>
      </c>
      <c r="N8" s="5">
        <f t="shared" si="4"/>
        <v>19.762474812930201</v>
      </c>
      <c r="O8" s="5">
        <f t="shared" si="5"/>
        <v>2.7979774108235489E-3</v>
      </c>
      <c r="P8" s="5">
        <f t="shared" si="5"/>
        <v>4.1748129302021653E-3</v>
      </c>
    </row>
    <row r="9" spans="2:16">
      <c r="B9" s="5">
        <v>0.4</v>
      </c>
      <c r="C9" s="36">
        <v>8.5544200000000004</v>
      </c>
      <c r="D9" s="36">
        <v>12.959099999999999</v>
      </c>
      <c r="E9" s="5">
        <f t="shared" si="0"/>
        <v>8.5590859882113719</v>
      </c>
      <c r="F9" s="5">
        <f t="shared" si="1"/>
        <v>12.966255081938939</v>
      </c>
      <c r="G9" s="5">
        <f t="shared" si="2"/>
        <v>4.6659882113715412E-3</v>
      </c>
      <c r="H9" s="5">
        <f t="shared" si="2"/>
        <v>7.1550819389400999E-3</v>
      </c>
      <c r="J9" s="5">
        <v>0.8</v>
      </c>
      <c r="K9" s="36">
        <v>19.411100000000001</v>
      </c>
      <c r="L9" s="36">
        <v>29.985299999999999</v>
      </c>
      <c r="M9" s="5">
        <f t="shared" si="3"/>
        <v>19.538582838594429</v>
      </c>
      <c r="N9" s="5">
        <f t="shared" si="4"/>
        <v>30.18017584925293</v>
      </c>
      <c r="O9" s="5">
        <f t="shared" si="5"/>
        <v>0.12748283859442822</v>
      </c>
      <c r="P9" s="5">
        <f t="shared" si="5"/>
        <v>0.19487584925293078</v>
      </c>
    </row>
    <row r="10" spans="2:16">
      <c r="B10" s="5">
        <v>0.5</v>
      </c>
      <c r="C10" s="36">
        <v>10.483599999999999</v>
      </c>
      <c r="D10" s="36">
        <v>15.9833</v>
      </c>
      <c r="E10" s="5">
        <f t="shared" si="0"/>
        <v>10.495760718892928</v>
      </c>
      <c r="F10" s="5">
        <f t="shared" si="1"/>
        <v>16.001881682092744</v>
      </c>
      <c r="G10" s="5">
        <f t="shared" si="2"/>
        <v>1.2160718892928912E-2</v>
      </c>
      <c r="H10" s="5">
        <f t="shared" si="2"/>
        <v>1.8581682092744245E-2</v>
      </c>
      <c r="J10" s="5">
        <v>1</v>
      </c>
      <c r="K10" s="36">
        <v>29.3063</v>
      </c>
      <c r="L10" s="36">
        <v>45.481299999999997</v>
      </c>
      <c r="M10" s="5">
        <f t="shared" si="3"/>
        <v>29.718725722543425</v>
      </c>
      <c r="N10" s="5">
        <f t="shared" si="4"/>
        <v>46.109742551014939</v>
      </c>
      <c r="O10" s="5">
        <f t="shared" si="5"/>
        <v>0.41242572254342491</v>
      </c>
      <c r="P10" s="5">
        <f t="shared" si="5"/>
        <v>0.62844255101494184</v>
      </c>
    </row>
    <row r="11" spans="2:16">
      <c r="B11" s="5">
        <v>0.6</v>
      </c>
      <c r="C11" s="36">
        <v>12.871</v>
      </c>
      <c r="D11" s="36">
        <v>19.727900000000002</v>
      </c>
      <c r="E11" s="5">
        <f t="shared" si="0"/>
        <v>12.893597977410824</v>
      </c>
      <c r="F11" s="5">
        <f t="shared" si="1"/>
        <v>19.762474812930201</v>
      </c>
      <c r="G11" s="5">
        <f t="shared" si="2"/>
        <v>2.2597977410823589E-2</v>
      </c>
      <c r="H11" s="5">
        <f t="shared" si="2"/>
        <v>3.4574812930198817E-2</v>
      </c>
      <c r="J11" s="5">
        <v>1.2</v>
      </c>
      <c r="K11" s="36">
        <v>44.344200000000001</v>
      </c>
      <c r="L11" s="36">
        <v>68.965699999999998</v>
      </c>
      <c r="M11" s="5">
        <f t="shared" si="3"/>
        <v>45.290507324062247</v>
      </c>
      <c r="N11" s="5">
        <f t="shared" si="4"/>
        <v>70.403995921144769</v>
      </c>
      <c r="O11" s="5">
        <f t="shared" si="5"/>
        <v>0.94630732406224638</v>
      </c>
      <c r="P11" s="5">
        <f t="shared" si="5"/>
        <v>1.4382959211447712</v>
      </c>
    </row>
    <row r="12" spans="2:16">
      <c r="B12" s="5">
        <v>0.7</v>
      </c>
      <c r="C12" s="36">
        <v>15.8255</v>
      </c>
      <c r="D12" s="36">
        <v>24.361899999999999</v>
      </c>
      <c r="E12" s="5">
        <f t="shared" si="0"/>
        <v>15.86263747157501</v>
      </c>
      <c r="F12" s="5">
        <f t="shared" si="1"/>
        <v>24.418639826855063</v>
      </c>
      <c r="G12" s="5">
        <f t="shared" si="2"/>
        <v>3.7137471575009684E-2</v>
      </c>
      <c r="H12" s="5">
        <f t="shared" si="2"/>
        <v>5.6739826855064734E-2</v>
      </c>
      <c r="J12" s="5">
        <v>1.4</v>
      </c>
      <c r="K12" s="36">
        <v>67.157600000000002</v>
      </c>
      <c r="L12" s="36">
        <v>104.474</v>
      </c>
      <c r="M12" s="5">
        <f t="shared" si="3"/>
        <v>69.061173783420998</v>
      </c>
      <c r="N12" s="5">
        <f t="shared" si="4"/>
        <v>107.36113560289455</v>
      </c>
      <c r="O12" s="5">
        <f t="shared" si="5"/>
        <v>1.9035737834209954</v>
      </c>
      <c r="P12" s="5">
        <f t="shared" si="5"/>
        <v>2.8871356028945456</v>
      </c>
    </row>
    <row r="13" spans="2:16">
      <c r="B13" s="5">
        <v>0.8</v>
      </c>
      <c r="C13" s="36">
        <v>19.4815</v>
      </c>
      <c r="D13" s="36">
        <v>30.0932</v>
      </c>
      <c r="E13" s="5">
        <f t="shared" si="0"/>
        <v>19.538582838594429</v>
      </c>
      <c r="F13" s="5">
        <f t="shared" si="1"/>
        <v>30.18017584925293</v>
      </c>
      <c r="G13" s="5">
        <f t="shared" si="2"/>
        <v>5.7082838594428864E-2</v>
      </c>
      <c r="H13" s="5">
        <f t="shared" si="2"/>
        <v>8.6975849252930004E-2</v>
      </c>
      <c r="J13" s="5">
        <v>1.6</v>
      </c>
      <c r="K13" s="36">
        <v>101.69199999999999</v>
      </c>
      <c r="L13" s="36">
        <v>158.035</v>
      </c>
      <c r="M13" s="5">
        <f t="shared" si="3"/>
        <v>105.26704938391737</v>
      </c>
      <c r="N13" s="5">
        <f t="shared" si="4"/>
        <v>163.44785482001876</v>
      </c>
      <c r="O13" s="5">
        <f t="shared" si="5"/>
        <v>3.5750493839173743</v>
      </c>
      <c r="P13" s="5">
        <f t="shared" si="5"/>
        <v>5.4128548200187652</v>
      </c>
    </row>
    <row r="14" spans="2:16">
      <c r="B14" s="5">
        <v>0.9</v>
      </c>
      <c r="C14" s="36">
        <v>24.0045</v>
      </c>
      <c r="D14" s="36">
        <v>37.176900000000003</v>
      </c>
      <c r="E14" s="5">
        <f t="shared" si="0"/>
        <v>24.088648642880788</v>
      </c>
      <c r="F14" s="5">
        <f t="shared" si="1"/>
        <v>37.304946312177613</v>
      </c>
      <c r="G14" s="5">
        <f t="shared" si="2"/>
        <v>8.4148642880787605E-2</v>
      </c>
      <c r="H14" s="5">
        <f t="shared" si="2"/>
        <v>0.12804631217760942</v>
      </c>
      <c r="J14" s="5">
        <v>1.8</v>
      </c>
      <c r="K14" s="36">
        <v>153.85900000000001</v>
      </c>
      <c r="L14" s="36">
        <v>238.65899999999999</v>
      </c>
      <c r="M14" s="5">
        <f t="shared" si="3"/>
        <v>160.29018125772535</v>
      </c>
      <c r="N14" s="5">
        <f t="shared" si="4"/>
        <v>248.38135404500738</v>
      </c>
      <c r="O14" s="5">
        <f t="shared" si="5"/>
        <v>6.431181257725342</v>
      </c>
      <c r="P14" s="5">
        <f t="shared" si="5"/>
        <v>9.7223540450073926</v>
      </c>
    </row>
    <row r="15" spans="2:16">
      <c r="B15" s="5">
        <v>1</v>
      </c>
      <c r="C15" s="36">
        <v>29.598199999999999</v>
      </c>
      <c r="D15" s="36">
        <v>45.926499999999997</v>
      </c>
      <c r="E15" s="5">
        <f t="shared" si="0"/>
        <v>29.718725722543425</v>
      </c>
      <c r="F15" s="5">
        <f t="shared" si="1"/>
        <v>46.109742551014939</v>
      </c>
      <c r="G15" s="5">
        <f t="shared" si="2"/>
        <v>0.12052572254342664</v>
      </c>
      <c r="H15" s="5">
        <f t="shared" si="2"/>
        <v>0.18324255101494202</v>
      </c>
      <c r="J15" s="5">
        <v>2</v>
      </c>
      <c r="K15" s="36">
        <v>232.499</v>
      </c>
      <c r="L15" s="36">
        <v>359.78899999999999</v>
      </c>
      <c r="M15" s="5">
        <f t="shared" si="3"/>
        <v>243.73130059041651</v>
      </c>
      <c r="N15" s="5">
        <f t="shared" si="4"/>
        <v>376.74759045180883</v>
      </c>
      <c r="O15" s="5">
        <f t="shared" si="5"/>
        <v>11.232300590416514</v>
      </c>
      <c r="P15" s="5">
        <f t="shared" si="5"/>
        <v>16.958590451808846</v>
      </c>
    </row>
    <row r="16" spans="2:16">
      <c r="B16" s="5">
        <v>1.1000000000000001</v>
      </c>
      <c r="C16" s="36">
        <v>36.513199999999998</v>
      </c>
      <c r="D16" s="36">
        <v>56.726999999999997</v>
      </c>
      <c r="E16" s="5">
        <f t="shared" si="0"/>
        <v>36.682160243423887</v>
      </c>
      <c r="F16" s="5">
        <f t="shared" si="1"/>
        <v>56.983583848969992</v>
      </c>
      <c r="G16" s="5">
        <f t="shared" si="2"/>
        <v>0.16896024342388927</v>
      </c>
      <c r="H16" s="5">
        <f t="shared" si="2"/>
        <v>0.25658384896999564</v>
      </c>
      <c r="J16" s="5">
        <v>2.2000000000000002</v>
      </c>
      <c r="K16" s="36">
        <v>350.822</v>
      </c>
      <c r="L16" s="36">
        <v>541.47199999999998</v>
      </c>
      <c r="M16" s="5">
        <f t="shared" si="3"/>
        <v>370.01531592037747</v>
      </c>
      <c r="N16" s="5">
        <f t="shared" si="4"/>
        <v>570.42056107501037</v>
      </c>
      <c r="O16" s="5">
        <f t="shared" si="5"/>
        <v>19.193315920377472</v>
      </c>
      <c r="P16" s="5">
        <f t="shared" si="5"/>
        <v>28.948561075010389</v>
      </c>
    </row>
    <row r="17" spans="2:34">
      <c r="B17" s="5">
        <v>1.2</v>
      </c>
      <c r="C17" s="36">
        <v>45.057400000000001</v>
      </c>
      <c r="D17" s="36">
        <v>70.050399999999996</v>
      </c>
      <c r="E17" s="5">
        <f t="shared" si="0"/>
        <v>45.290507324062247</v>
      </c>
      <c r="F17" s="5">
        <f t="shared" si="1"/>
        <v>70.403995921144769</v>
      </c>
      <c r="G17" s="5">
        <f t="shared" si="2"/>
        <v>0.23310732406224588</v>
      </c>
      <c r="H17" s="5">
        <f t="shared" si="2"/>
        <v>0.35359592114477323</v>
      </c>
      <c r="J17" s="5">
        <v>2.4</v>
      </c>
      <c r="K17" s="36">
        <v>528.53599999999994</v>
      </c>
      <c r="L17" s="36">
        <v>813.57</v>
      </c>
      <c r="M17" s="5">
        <f t="shared" si="3"/>
        <v>560.79248209086757</v>
      </c>
      <c r="N17" s="5">
        <f t="shared" si="4"/>
        <v>862.17793160746896</v>
      </c>
      <c r="O17" s="5">
        <f t="shared" si="5"/>
        <v>32.256482090867621</v>
      </c>
      <c r="P17" s="5">
        <f t="shared" si="5"/>
        <v>48.607931607468913</v>
      </c>
    </row>
    <row r="18" spans="2:34">
      <c r="B18" s="5">
        <v>1.3</v>
      </c>
      <c r="C18" s="36">
        <v>55.609299999999998</v>
      </c>
      <c r="D18" s="36">
        <v>86.475899999999996</v>
      </c>
      <c r="E18" s="5">
        <f t="shared" si="0"/>
        <v>55.926700193500352</v>
      </c>
      <c r="F18" s="5">
        <f t="shared" si="1"/>
        <v>86.956930439090712</v>
      </c>
      <c r="G18" s="5">
        <f t="shared" si="2"/>
        <v>0.31740019350035453</v>
      </c>
      <c r="H18" s="5">
        <f t="shared" si="2"/>
        <v>0.4810304390907163</v>
      </c>
      <c r="J18" s="5">
        <v>2.6</v>
      </c>
      <c r="K18" s="36">
        <v>795.02499999999998</v>
      </c>
      <c r="L18" s="36">
        <v>1220.54</v>
      </c>
      <c r="M18" s="5">
        <f t="shared" si="3"/>
        <v>848.52813431482264</v>
      </c>
      <c r="N18" s="5">
        <f t="shared" si="4"/>
        <v>1301.1030860762698</v>
      </c>
      <c r="O18" s="5">
        <f t="shared" si="5"/>
        <v>53.50313431482266</v>
      </c>
      <c r="P18" s="5">
        <f t="shared" si="5"/>
        <v>80.563086076269883</v>
      </c>
    </row>
    <row r="19" spans="2:34">
      <c r="B19" s="5">
        <v>1.4</v>
      </c>
      <c r="C19" s="36">
        <v>68.633300000000006</v>
      </c>
      <c r="D19" s="36">
        <v>106.71299999999999</v>
      </c>
      <c r="E19" s="5">
        <f t="shared" si="0"/>
        <v>69.061173783420998</v>
      </c>
      <c r="F19" s="5">
        <f t="shared" si="1"/>
        <v>107.36113560289455</v>
      </c>
      <c r="G19" s="5">
        <f t="shared" si="2"/>
        <v>0.42787378342099203</v>
      </c>
      <c r="H19" s="5">
        <f t="shared" si="2"/>
        <v>0.64813560289455552</v>
      </c>
      <c r="J19" s="5">
        <v>2.8</v>
      </c>
      <c r="K19" s="36">
        <v>1194.06</v>
      </c>
      <c r="L19" s="36">
        <v>1828.52</v>
      </c>
      <c r="M19" s="5">
        <f t="shared" si="3"/>
        <v>1281.8675134960918</v>
      </c>
      <c r="N19" s="5">
        <f t="shared" si="4"/>
        <v>1960.6543067703469</v>
      </c>
      <c r="O19" s="5">
        <f t="shared" si="5"/>
        <v>87.807513496091815</v>
      </c>
      <c r="P19" s="5">
        <f t="shared" si="5"/>
        <v>132.13430677034694</v>
      </c>
    </row>
    <row r="20" spans="2:34">
      <c r="B20" s="5">
        <v>1.5</v>
      </c>
      <c r="C20" s="36">
        <v>84.699799999999996</v>
      </c>
      <c r="D20" s="36">
        <v>131.63300000000001</v>
      </c>
      <c r="E20" s="5">
        <f t="shared" si="0"/>
        <v>85.271601389388124</v>
      </c>
      <c r="F20" s="5">
        <f t="shared" si="1"/>
        <v>132.49796785567264</v>
      </c>
      <c r="G20" s="5">
        <f t="shared" si="2"/>
        <v>0.57180138938812775</v>
      </c>
      <c r="H20" s="5">
        <f t="shared" si="2"/>
        <v>0.86496785567263146</v>
      </c>
      <c r="J20" s="5">
        <v>3</v>
      </c>
      <c r="K20" s="36">
        <v>1790.8</v>
      </c>
      <c r="L20" s="36">
        <v>2735.87</v>
      </c>
      <c r="M20" s="5">
        <f t="shared" si="3"/>
        <v>1933.6511790435056</v>
      </c>
      <c r="N20" s="5">
        <f t="shared" si="4"/>
        <v>2950.7154736058492</v>
      </c>
      <c r="O20" s="5">
        <f t="shared" si="5"/>
        <v>142.85117904350568</v>
      </c>
      <c r="P20" s="5">
        <f t="shared" si="5"/>
        <v>214.84547360584929</v>
      </c>
    </row>
    <row r="21" spans="2:34">
      <c r="B21" s="5">
        <v>1.6</v>
      </c>
      <c r="C21" s="36">
        <v>104.508</v>
      </c>
      <c r="D21" s="36">
        <v>162.30099999999999</v>
      </c>
      <c r="E21" s="5">
        <f t="shared" si="0"/>
        <v>105.26704938391737</v>
      </c>
      <c r="F21" s="5">
        <f t="shared" si="1"/>
        <v>163.44785482001876</v>
      </c>
      <c r="G21" s="5">
        <f t="shared" si="2"/>
        <v>0.75904938391737176</v>
      </c>
      <c r="H21" s="5">
        <f t="shared" si="2"/>
        <v>1.146854820018774</v>
      </c>
      <c r="J21"/>
      <c r="K21"/>
      <c r="L21"/>
      <c r="M21"/>
      <c r="N21"/>
      <c r="O21"/>
      <c r="P21"/>
    </row>
    <row r="22" spans="2:34">
      <c r="B22" s="5">
        <v>1.7</v>
      </c>
      <c r="C22" s="36">
        <v>128.917</v>
      </c>
      <c r="D22" s="36">
        <v>200.024</v>
      </c>
      <c r="E22" s="5">
        <f t="shared" si="0"/>
        <v>129.91753381379203</v>
      </c>
      <c r="F22" s="5">
        <f t="shared" si="1"/>
        <v>201.53488825078898</v>
      </c>
      <c r="G22" s="5">
        <f t="shared" si="2"/>
        <v>1.0005338137920319</v>
      </c>
      <c r="H22" s="5">
        <f t="shared" si="2"/>
        <v>1.5108882507889803</v>
      </c>
      <c r="J22" s="5" t="s">
        <v>10</v>
      </c>
      <c r="K22" s="5" t="s">
        <v>11</v>
      </c>
      <c r="Q22" s="1"/>
      <c r="R22" s="1"/>
      <c r="S22" s="1"/>
      <c r="T22" s="1"/>
      <c r="U22" s="1"/>
    </row>
    <row r="23" spans="2:34">
      <c r="B23" s="5">
        <v>1.8</v>
      </c>
      <c r="C23" s="36">
        <v>158.97800000000001</v>
      </c>
      <c r="D23" s="36">
        <v>246.4</v>
      </c>
      <c r="E23" s="5">
        <f t="shared" si="0"/>
        <v>160.29018125772535</v>
      </c>
      <c r="F23" s="5">
        <f t="shared" si="1"/>
        <v>248.38135404500738</v>
      </c>
      <c r="G23" s="5">
        <f t="shared" si="2"/>
        <v>1.3121812577253422</v>
      </c>
      <c r="H23" s="5">
        <f t="shared" si="2"/>
        <v>1.9813540450073788</v>
      </c>
      <c r="J23" s="8">
        <v>1</v>
      </c>
      <c r="K23" s="8">
        <v>1</v>
      </c>
      <c r="Q23" s="1"/>
      <c r="R23" s="1"/>
      <c r="S23" s="1"/>
      <c r="T23" s="1"/>
      <c r="U23" s="1"/>
    </row>
    <row r="24" spans="2:34">
      <c r="B24" s="5">
        <v>1.9</v>
      </c>
      <c r="C24" s="36">
        <v>195.98099999999999</v>
      </c>
      <c r="D24" s="36">
        <v>303.39</v>
      </c>
      <c r="E24" s="5">
        <f t="shared" si="0"/>
        <v>197.6934633461855</v>
      </c>
      <c r="F24" s="5">
        <f t="shared" si="1"/>
        <v>305.97440732638694</v>
      </c>
      <c r="G24" s="5">
        <f t="shared" si="2"/>
        <v>1.7124633461855012</v>
      </c>
      <c r="H24" s="5">
        <f t="shared" si="2"/>
        <v>2.5844073263869518</v>
      </c>
      <c r="J24" s="7"/>
      <c r="K24" s="7"/>
      <c r="Q24" s="1"/>
      <c r="R24" s="1"/>
      <c r="S24" s="1"/>
      <c r="T24" s="1"/>
      <c r="U24" s="1"/>
      <c r="W24" s="73" t="s">
        <v>12</v>
      </c>
      <c r="X24" s="73"/>
      <c r="Y24" s="73" t="s">
        <v>13</v>
      </c>
      <c r="Z24" s="73"/>
      <c r="AA24" s="73" t="s">
        <v>23</v>
      </c>
      <c r="AB24" s="73"/>
      <c r="AC24" s="73" t="s">
        <v>24</v>
      </c>
      <c r="AD24" s="73"/>
      <c r="AE24" s="73" t="s">
        <v>14</v>
      </c>
      <c r="AF24" s="73"/>
      <c r="AG24" s="73"/>
      <c r="AH24" s="73"/>
    </row>
    <row r="25" spans="2:34">
      <c r="B25" s="5">
        <v>2</v>
      </c>
      <c r="C25" s="36">
        <v>241.505</v>
      </c>
      <c r="D25" s="36">
        <v>373.38900000000001</v>
      </c>
      <c r="E25" s="5">
        <f t="shared" si="0"/>
        <v>243.73130059041651</v>
      </c>
      <c r="F25" s="5">
        <f t="shared" si="1"/>
        <v>376.74759045180883</v>
      </c>
      <c r="G25" s="5">
        <f t="shared" si="2"/>
        <v>2.2263005904165141</v>
      </c>
      <c r="H25" s="5">
        <f t="shared" si="2"/>
        <v>3.3585904518088228</v>
      </c>
      <c r="W25" s="73"/>
      <c r="X25" s="73"/>
      <c r="Y25" s="73"/>
      <c r="Z25" s="73"/>
      <c r="AA25" s="73"/>
      <c r="AB25" s="73"/>
      <c r="AC25" s="73"/>
      <c r="AD25" s="73"/>
      <c r="AE25" s="73" t="s">
        <v>15</v>
      </c>
      <c r="AF25" s="73"/>
      <c r="AG25" s="73" t="s">
        <v>27</v>
      </c>
      <c r="AH25" s="73"/>
    </row>
    <row r="26" spans="2:34" ht="15.75" thickBot="1">
      <c r="B26" s="5">
        <v>2.1</v>
      </c>
      <c r="C26" s="36">
        <v>297.48500000000001</v>
      </c>
      <c r="D26" s="36">
        <v>459.33199999999999</v>
      </c>
      <c r="E26" s="5">
        <f t="shared" si="0"/>
        <v>300.36922975068524</v>
      </c>
      <c r="F26" s="5">
        <f t="shared" si="1"/>
        <v>463.68049016247255</v>
      </c>
      <c r="G26" s="5">
        <f t="shared" si="2"/>
        <v>2.8842297506852219</v>
      </c>
      <c r="H26" s="5">
        <f t="shared" si="2"/>
        <v>4.348490162472558</v>
      </c>
      <c r="W26" s="72">
        <f>MAX(G5:G35)</f>
        <v>26.421179043505617</v>
      </c>
      <c r="X26" s="72"/>
      <c r="Y26" s="72">
        <f>MAX(O5:O20)</f>
        <v>142.85117904350568</v>
      </c>
      <c r="Z26" s="72"/>
      <c r="AA26" s="72">
        <f>AVERAGE(G5:G35)</f>
        <v>3.9058062377977847</v>
      </c>
      <c r="AB26" s="72"/>
      <c r="AC26" s="72">
        <f>AVERAGE(O5:O20)</f>
        <v>22.515273228101172</v>
      </c>
      <c r="AD26" s="72"/>
      <c r="AE26" s="72">
        <f>Y26/W26</f>
        <v>5.4066920635254094</v>
      </c>
      <c r="AF26" s="72"/>
      <c r="AG26" s="72">
        <f>AC26/AA26</f>
        <v>5.7645648189644927</v>
      </c>
      <c r="AH26" s="72"/>
    </row>
    <row r="27" spans="2:34">
      <c r="B27" s="5">
        <v>2.2000000000000002</v>
      </c>
      <c r="C27" s="36">
        <v>366.291</v>
      </c>
      <c r="D27" s="36">
        <v>564.80799999999999</v>
      </c>
      <c r="E27" s="5">
        <f t="shared" si="0"/>
        <v>370.01531592037747</v>
      </c>
      <c r="F27" s="5">
        <f t="shared" si="1"/>
        <v>570.42056107501037</v>
      </c>
      <c r="G27" s="5">
        <f t="shared" si="2"/>
        <v>3.7243159203774781</v>
      </c>
      <c r="H27" s="5">
        <f t="shared" si="2"/>
        <v>5.612561075010376</v>
      </c>
      <c r="J27" s="49" t="s">
        <v>18</v>
      </c>
      <c r="K27" s="50"/>
      <c r="L27" s="50"/>
      <c r="M27" s="50"/>
      <c r="N27" s="51"/>
    </row>
    <row r="28" spans="2:34" ht="15.75" thickBot="1">
      <c r="B28" s="5">
        <v>2.2999999999999998</v>
      </c>
      <c r="C28" s="36">
        <v>450.82400000000001</v>
      </c>
      <c r="D28" s="36">
        <v>694.20899999999995</v>
      </c>
      <c r="E28" s="5">
        <f t="shared" si="0"/>
        <v>455.61908538940571</v>
      </c>
      <c r="F28" s="5">
        <f t="shared" si="1"/>
        <v>701.43203565400131</v>
      </c>
      <c r="G28" s="5">
        <f t="shared" si="2"/>
        <v>4.7950853894056991</v>
      </c>
      <c r="H28" s="5">
        <f t="shared" si="2"/>
        <v>7.2230356540013645</v>
      </c>
      <c r="J28" s="52"/>
      <c r="K28" s="53"/>
      <c r="L28" s="53"/>
      <c r="M28" s="53"/>
      <c r="N28" s="54"/>
      <c r="Q28" s="1"/>
      <c r="R28" s="1"/>
      <c r="S28" s="1"/>
      <c r="T28" s="1"/>
      <c r="U28" s="1"/>
    </row>
    <row r="29" spans="2:34">
      <c r="B29" s="5">
        <v>2.4</v>
      </c>
      <c r="C29" s="36">
        <v>554.63499999999999</v>
      </c>
      <c r="D29" s="36">
        <v>852.90599999999995</v>
      </c>
      <c r="E29" s="5">
        <f t="shared" si="0"/>
        <v>560.79248209086757</v>
      </c>
      <c r="F29" s="5">
        <f t="shared" si="1"/>
        <v>862.17793160746896</v>
      </c>
      <c r="G29" s="5">
        <f t="shared" si="2"/>
        <v>6.1574820908675747</v>
      </c>
      <c r="H29" s="5">
        <f t="shared" si="2"/>
        <v>9.2719316074690141</v>
      </c>
      <c r="J29" s="55"/>
      <c r="K29" s="56"/>
      <c r="L29" s="56"/>
      <c r="M29" s="56"/>
      <c r="N29" s="57"/>
    </row>
    <row r="30" spans="2:34">
      <c r="B30" s="5">
        <v>2.5</v>
      </c>
      <c r="C30" s="36">
        <v>682.07</v>
      </c>
      <c r="D30" s="36">
        <v>1047.47</v>
      </c>
      <c r="E30" s="5">
        <f t="shared" si="0"/>
        <v>689.95773823910395</v>
      </c>
      <c r="F30" s="5">
        <f t="shared" si="1"/>
        <v>1059.342500126269</v>
      </c>
      <c r="G30" s="5">
        <f t="shared" si="2"/>
        <v>7.8877382391038964</v>
      </c>
      <c r="H30" s="5">
        <f t="shared" si="2"/>
        <v>11.87250012626896</v>
      </c>
      <c r="J30" s="58"/>
      <c r="K30" s="59"/>
      <c r="L30" s="59"/>
      <c r="M30" s="59"/>
      <c r="N30" s="60"/>
    </row>
    <row r="31" spans="2:34">
      <c r="B31" s="5">
        <v>2.6</v>
      </c>
      <c r="C31" s="36">
        <v>838.44600000000003</v>
      </c>
      <c r="D31" s="36">
        <v>1285.93</v>
      </c>
      <c r="E31" s="5">
        <f t="shared" si="0"/>
        <v>848.52813431482264</v>
      </c>
      <c r="F31" s="5">
        <f t="shared" si="1"/>
        <v>1301.1030860762698</v>
      </c>
      <c r="G31" s="5">
        <f t="shared" si="2"/>
        <v>10.082134314822611</v>
      </c>
      <c r="H31" s="5">
        <f t="shared" si="2"/>
        <v>15.173086076269783</v>
      </c>
      <c r="J31" s="58"/>
      <c r="K31" s="59"/>
      <c r="L31" s="59"/>
      <c r="M31" s="59"/>
      <c r="N31" s="60"/>
    </row>
    <row r="32" spans="2:34">
      <c r="B32" s="5">
        <v>2.7</v>
      </c>
      <c r="C32" s="36">
        <v>1030.27</v>
      </c>
      <c r="D32" s="36">
        <v>1578.11</v>
      </c>
      <c r="E32" s="5">
        <f t="shared" si="0"/>
        <v>1043.1289484251283</v>
      </c>
      <c r="F32" s="5">
        <f t="shared" si="1"/>
        <v>1597.4623595317203</v>
      </c>
      <c r="G32" s="5">
        <f t="shared" si="2"/>
        <v>12.858948425128347</v>
      </c>
      <c r="H32" s="5">
        <f t="shared" si="2"/>
        <v>19.352359531720367</v>
      </c>
      <c r="J32" s="58"/>
      <c r="K32" s="59"/>
      <c r="L32" s="59"/>
      <c r="M32" s="59"/>
      <c r="N32" s="60"/>
      <c r="O32"/>
      <c r="P32" s="9"/>
    </row>
    <row r="33" spans="2:16">
      <c r="B33" s="5">
        <v>2.8</v>
      </c>
      <c r="C33" s="36">
        <v>1265.49</v>
      </c>
      <c r="D33" s="36">
        <v>1936.02</v>
      </c>
      <c r="E33" s="5">
        <f t="shared" si="0"/>
        <v>1281.8675134960918</v>
      </c>
      <c r="F33" s="5">
        <f t="shared" si="1"/>
        <v>1960.6543067703469</v>
      </c>
      <c r="G33" s="5">
        <f t="shared" si="2"/>
        <v>16.377513496091751</v>
      </c>
      <c r="H33" s="5">
        <f t="shared" si="2"/>
        <v>24.634306770346939</v>
      </c>
      <c r="J33" s="58"/>
      <c r="K33" s="59"/>
      <c r="L33" s="59"/>
      <c r="M33" s="59"/>
      <c r="N33" s="60"/>
      <c r="O33"/>
      <c r="P33"/>
    </row>
    <row r="34" spans="2:16">
      <c r="B34" s="5">
        <v>2.9</v>
      </c>
      <c r="C34" s="36">
        <v>1553.84</v>
      </c>
      <c r="D34" s="36">
        <v>2374.33</v>
      </c>
      <c r="E34" s="5">
        <f t="shared" si="0"/>
        <v>1574.6632777644331</v>
      </c>
      <c r="F34" s="5">
        <f t="shared" si="1"/>
        <v>2405.6403355807561</v>
      </c>
      <c r="G34" s="5">
        <f t="shared" si="2"/>
        <v>20.823277764433215</v>
      </c>
      <c r="H34" s="5">
        <f t="shared" si="2"/>
        <v>31.310335580756146</v>
      </c>
      <c r="J34" s="58"/>
      <c r="K34" s="59"/>
      <c r="L34" s="59"/>
      <c r="M34" s="59"/>
      <c r="N34" s="60"/>
      <c r="O34"/>
      <c r="P34"/>
    </row>
    <row r="35" spans="2:16" ht="15.75" thickBot="1">
      <c r="B35" s="5">
        <v>3</v>
      </c>
      <c r="C35" s="36">
        <v>1907.23</v>
      </c>
      <c r="D35" s="36">
        <v>2910.99</v>
      </c>
      <c r="E35" s="5">
        <f t="shared" si="0"/>
        <v>1933.6511790435056</v>
      </c>
      <c r="F35" s="5">
        <f t="shared" si="1"/>
        <v>2950.7154736058492</v>
      </c>
      <c r="G35" s="5">
        <f t="shared" si="2"/>
        <v>26.421179043505617</v>
      </c>
      <c r="H35" s="5">
        <f t="shared" si="2"/>
        <v>39.725473605849402</v>
      </c>
      <c r="J35" s="61"/>
      <c r="K35" s="62"/>
      <c r="L35" s="62"/>
      <c r="M35" s="62"/>
      <c r="N35" s="63"/>
      <c r="O35"/>
      <c r="P35"/>
    </row>
    <row r="36" spans="2:16">
      <c r="J36" s="64" t="s">
        <v>19</v>
      </c>
      <c r="K36" s="65"/>
      <c r="L36" s="65"/>
      <c r="M36" s="65"/>
      <c r="N36" s="66"/>
      <c r="O36"/>
      <c r="P36"/>
    </row>
    <row r="37" spans="2:16" ht="15.75" thickBot="1">
      <c r="J37" s="67"/>
      <c r="K37" s="68"/>
      <c r="L37" s="68"/>
      <c r="M37" s="68"/>
      <c r="N37" s="69"/>
    </row>
    <row r="38" spans="2:16">
      <c r="J38" s="40"/>
      <c r="K38" s="41"/>
      <c r="L38" s="41"/>
      <c r="M38" s="41"/>
      <c r="N38" s="42"/>
    </row>
    <row r="39" spans="2:16">
      <c r="J39" s="43"/>
      <c r="K39" s="44"/>
      <c r="L39" s="44"/>
      <c r="M39" s="44"/>
      <c r="N39" s="45"/>
    </row>
    <row r="40" spans="2:16" ht="15.75" thickBot="1">
      <c r="J40" s="46"/>
      <c r="K40" s="47"/>
      <c r="L40" s="47"/>
      <c r="M40" s="47"/>
      <c r="N40" s="48"/>
    </row>
    <row r="42" spans="2:16" ht="15.75" thickBot="1"/>
    <row r="43" spans="2:16" ht="15.75" thickBot="1">
      <c r="J43" s="37" t="s">
        <v>20</v>
      </c>
      <c r="K43" s="38"/>
      <c r="L43" s="38"/>
      <c r="M43" s="38"/>
      <c r="N43" s="39"/>
    </row>
    <row r="44" spans="2:16">
      <c r="J44" s="10"/>
      <c r="K44" s="6"/>
      <c r="L44" s="6"/>
      <c r="M44" s="6"/>
      <c r="N44" s="11"/>
    </row>
    <row r="45" spans="2:16" ht="15.75" thickBot="1">
      <c r="J45" s="12"/>
      <c r="K45" s="13"/>
      <c r="L45" s="13"/>
      <c r="M45" s="13"/>
      <c r="N45" s="14"/>
    </row>
    <row r="57" spans="23:34">
      <c r="W57" s="73" t="s">
        <v>16</v>
      </c>
      <c r="X57" s="73"/>
      <c r="Y57" s="73" t="s">
        <v>17</v>
      </c>
      <c r="Z57" s="73"/>
      <c r="AA57" s="73" t="s">
        <v>25</v>
      </c>
      <c r="AB57" s="73"/>
      <c r="AC57" s="73" t="s">
        <v>26</v>
      </c>
      <c r="AD57" s="73"/>
      <c r="AE57" s="73" t="s">
        <v>14</v>
      </c>
      <c r="AF57" s="73"/>
      <c r="AG57" s="73"/>
      <c r="AH57" s="73"/>
    </row>
    <row r="58" spans="23:34">
      <c r="W58" s="73"/>
      <c r="X58" s="73"/>
      <c r="Y58" s="73"/>
      <c r="Z58" s="73"/>
      <c r="AA58" s="73"/>
      <c r="AB58" s="73"/>
      <c r="AC58" s="73"/>
      <c r="AD58" s="73"/>
      <c r="AE58" s="73" t="s">
        <v>15</v>
      </c>
      <c r="AF58" s="73"/>
      <c r="AG58" s="73" t="s">
        <v>27</v>
      </c>
      <c r="AH58" s="73"/>
    </row>
    <row r="59" spans="23:34">
      <c r="W59" s="70">
        <f>MAX(H5:H35)</f>
        <v>39.725473605849402</v>
      </c>
      <c r="X59" s="71"/>
      <c r="Y59" s="70">
        <f>MAX(P5:P20)</f>
        <v>214.84547360584929</v>
      </c>
      <c r="Z59" s="71"/>
      <c r="AA59" s="70">
        <f>AVERAGE(H5:H35)</f>
        <v>5.8782551014261877</v>
      </c>
      <c r="AB59" s="71"/>
      <c r="AC59" s="70">
        <f>AVERAGE(P5:P20)</f>
        <v>33.896784428239684</v>
      </c>
      <c r="AD59" s="71"/>
      <c r="AE59" s="72">
        <f>Y59/W59</f>
        <v>5.4082545556917978</v>
      </c>
      <c r="AF59" s="72"/>
      <c r="AG59" s="72">
        <f>AC59/AA59</f>
        <v>5.7664704650221141</v>
      </c>
      <c r="AH59" s="72"/>
    </row>
  </sheetData>
  <mergeCells count="39">
    <mergeCell ref="M2:N3"/>
    <mergeCell ref="O2:P3"/>
    <mergeCell ref="C2:D3"/>
    <mergeCell ref="E2:F3"/>
    <mergeCell ref="B2:B3"/>
    <mergeCell ref="G2:H3"/>
    <mergeCell ref="J2:J3"/>
    <mergeCell ref="K2:L3"/>
    <mergeCell ref="W26:X26"/>
    <mergeCell ref="Y26:Z26"/>
    <mergeCell ref="AA26:AB26"/>
    <mergeCell ref="AA24:AB25"/>
    <mergeCell ref="W24:X25"/>
    <mergeCell ref="Y24:Z25"/>
    <mergeCell ref="AC26:AD26"/>
    <mergeCell ref="AE25:AF25"/>
    <mergeCell ref="AG25:AH25"/>
    <mergeCell ref="AE24:AH24"/>
    <mergeCell ref="AC24:AD25"/>
    <mergeCell ref="AE26:AF26"/>
    <mergeCell ref="AG26:AH26"/>
    <mergeCell ref="W57:X58"/>
    <mergeCell ref="Y57:Z58"/>
    <mergeCell ref="AA57:AB58"/>
    <mergeCell ref="AC57:AD58"/>
    <mergeCell ref="AE57:AH57"/>
    <mergeCell ref="AE58:AF58"/>
    <mergeCell ref="AG58:AH58"/>
    <mergeCell ref="W59:X59"/>
    <mergeCell ref="AG59:AH59"/>
    <mergeCell ref="AE59:AF59"/>
    <mergeCell ref="AC59:AD59"/>
    <mergeCell ref="AA59:AB59"/>
    <mergeCell ref="Y59:Z59"/>
    <mergeCell ref="J43:N43"/>
    <mergeCell ref="J38:N40"/>
    <mergeCell ref="J27:N28"/>
    <mergeCell ref="J29:N35"/>
    <mergeCell ref="J36:N3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AD105"/>
  <sheetViews>
    <sheetView zoomScale="70" zoomScaleNormal="70" workbookViewId="0">
      <selection activeCell="K6" sqref="K6:L55"/>
    </sheetView>
  </sheetViews>
  <sheetFormatPr defaultRowHeight="15"/>
  <cols>
    <col min="2" max="2" width="12.5703125" style="1" customWidth="1"/>
    <col min="3" max="8" width="14.28515625" style="1" customWidth="1"/>
    <col min="10" max="10" width="12.5703125" style="1" customWidth="1"/>
    <col min="11" max="16" width="14.28515625" style="1" customWidth="1"/>
    <col min="27" max="30" width="10.140625" customWidth="1"/>
  </cols>
  <sheetData>
    <row r="1" spans="2:16" ht="15.75" thickBot="1"/>
    <row r="2" spans="2:16">
      <c r="B2" s="82" t="s">
        <v>8</v>
      </c>
      <c r="C2" s="80" t="s">
        <v>21</v>
      </c>
      <c r="D2" s="80"/>
      <c r="E2" s="74" t="s">
        <v>7</v>
      </c>
      <c r="F2" s="74"/>
      <c r="G2" s="76" t="s">
        <v>9</v>
      </c>
      <c r="H2" s="77"/>
      <c r="J2" s="82" t="s">
        <v>8</v>
      </c>
      <c r="K2" s="80" t="s">
        <v>22</v>
      </c>
      <c r="L2" s="80"/>
      <c r="M2" s="74" t="s">
        <v>7</v>
      </c>
      <c r="N2" s="74"/>
      <c r="O2" s="76" t="s">
        <v>9</v>
      </c>
      <c r="P2" s="77"/>
    </row>
    <row r="3" spans="2:16" ht="15.75" thickBot="1">
      <c r="B3" s="88"/>
      <c r="C3" s="89"/>
      <c r="D3" s="89"/>
      <c r="E3" s="90"/>
      <c r="F3" s="90"/>
      <c r="G3" s="91"/>
      <c r="H3" s="92"/>
      <c r="J3" s="83"/>
      <c r="K3" s="81"/>
      <c r="L3" s="81"/>
      <c r="M3" s="75"/>
      <c r="N3" s="75"/>
      <c r="O3" s="78"/>
      <c r="P3" s="79"/>
    </row>
    <row r="4" spans="2:16" ht="15.75" thickBot="1">
      <c r="B4" s="20" t="s">
        <v>0</v>
      </c>
      <c r="C4" s="21" t="s">
        <v>1</v>
      </c>
      <c r="D4" s="21" t="s">
        <v>2</v>
      </c>
      <c r="E4" s="21" t="s">
        <v>3</v>
      </c>
      <c r="F4" s="21" t="s">
        <v>4</v>
      </c>
      <c r="G4" s="21" t="s">
        <v>5</v>
      </c>
      <c r="H4" s="22" t="s">
        <v>6</v>
      </c>
      <c r="J4" s="20" t="s">
        <v>0</v>
      </c>
      <c r="K4" s="21" t="s">
        <v>1</v>
      </c>
      <c r="L4" s="21" t="s">
        <v>2</v>
      </c>
      <c r="M4" s="21" t="s">
        <v>3</v>
      </c>
      <c r="N4" s="21" t="s">
        <v>4</v>
      </c>
      <c r="O4" s="21" t="s">
        <v>5</v>
      </c>
      <c r="P4" s="22" t="s">
        <v>6</v>
      </c>
    </row>
    <row r="5" spans="2:16">
      <c r="B5" s="23">
        <v>0</v>
      </c>
      <c r="C5" s="24">
        <v>1</v>
      </c>
      <c r="D5" s="24">
        <v>0</v>
      </c>
      <c r="E5" s="24">
        <f>COS(B5)</f>
        <v>1</v>
      </c>
      <c r="F5" s="24">
        <f>2*SIN(B5)</f>
        <v>0</v>
      </c>
      <c r="G5" s="24">
        <f>ABS(C5-E5)</f>
        <v>0</v>
      </c>
      <c r="H5" s="25">
        <f>ABS(D5-F5)</f>
        <v>0</v>
      </c>
      <c r="J5" s="23">
        <v>0</v>
      </c>
      <c r="K5" s="24">
        <v>1</v>
      </c>
      <c r="L5" s="24">
        <v>0</v>
      </c>
      <c r="M5" s="24">
        <f>COS(J5)</f>
        <v>1</v>
      </c>
      <c r="N5" s="24">
        <f>2*SIN(J5)</f>
        <v>0</v>
      </c>
      <c r="O5" s="24">
        <f>ABS(K5-M5)</f>
        <v>0</v>
      </c>
      <c r="P5" s="25">
        <f>ABS(L5-N5)</f>
        <v>0</v>
      </c>
    </row>
    <row r="6" spans="2:16">
      <c r="B6" s="15">
        <v>0.1</v>
      </c>
      <c r="C6" s="36">
        <v>0.99499599999999999</v>
      </c>
      <c r="D6" s="97" t="s">
        <v>36</v>
      </c>
      <c r="E6" s="5">
        <f t="shared" ref="E6:E45" si="0">COS(B6)</f>
        <v>0.99500416527802582</v>
      </c>
      <c r="F6" s="5">
        <f t="shared" ref="F6:F45" si="1">2*SIN(B6)</f>
        <v>0.19966683329365631</v>
      </c>
      <c r="G6" s="5">
        <f t="shared" ref="G6:G45" si="2">ABS(C6-E6)</f>
        <v>8.1652780258290036E-6</v>
      </c>
      <c r="H6" s="16">
        <f t="shared" ref="H6:H45" si="3">ABS(D6-F6)</f>
        <v>6.1316670634370407E-4</v>
      </c>
      <c r="J6" s="15">
        <v>0.2</v>
      </c>
      <c r="K6" s="97" t="s">
        <v>37</v>
      </c>
      <c r="L6" s="97" t="s">
        <v>38</v>
      </c>
      <c r="M6" s="5">
        <f t="shared" ref="M6:M55" si="4">COS(J6)</f>
        <v>0.98006657784124163</v>
      </c>
      <c r="N6" s="5">
        <f t="shared" ref="N6:N55" si="5">2*SIN(J6)</f>
        <v>0.39733866159012243</v>
      </c>
      <c r="O6" s="5">
        <f t="shared" ref="O6:O55" si="6">ABS(K6-M6)</f>
        <v>1.1557784124160975E-4</v>
      </c>
      <c r="P6" s="16">
        <f t="shared" ref="P6:P55" si="7">ABS(L6-N6)</f>
        <v>4.4243384098775485E-3</v>
      </c>
    </row>
    <row r="7" spans="2:16">
      <c r="B7" s="15">
        <v>0.2</v>
      </c>
      <c r="C7" s="36">
        <v>0.97994599999999998</v>
      </c>
      <c r="D7" s="97">
        <v>0.40178199999999997</v>
      </c>
      <c r="E7" s="5">
        <f t="shared" si="0"/>
        <v>0.98006657784124163</v>
      </c>
      <c r="F7" s="5">
        <f t="shared" si="1"/>
        <v>0.39733866159012243</v>
      </c>
      <c r="G7" s="5">
        <f t="shared" si="2"/>
        <v>1.205778412416425E-4</v>
      </c>
      <c r="H7" s="16">
        <f t="shared" si="3"/>
        <v>4.4433384098775397E-3</v>
      </c>
      <c r="J7" s="15">
        <v>0.4</v>
      </c>
      <c r="K7" s="97">
        <v>0.9194</v>
      </c>
      <c r="L7" s="97">
        <v>0.806064</v>
      </c>
      <c r="M7" s="5">
        <f t="shared" si="4"/>
        <v>0.9210609940028851</v>
      </c>
      <c r="N7" s="5">
        <f t="shared" si="5"/>
        <v>0.77883668461730104</v>
      </c>
      <c r="O7" s="5">
        <f t="shared" si="6"/>
        <v>1.6609940028851078E-3</v>
      </c>
      <c r="P7" s="16">
        <f t="shared" si="7"/>
        <v>2.7227315382698958E-2</v>
      </c>
    </row>
    <row r="8" spans="2:16">
      <c r="B8" s="15">
        <v>0.3</v>
      </c>
      <c r="C8" s="36">
        <v>0.95476499999999997</v>
      </c>
      <c r="D8" s="97">
        <v>0.60434100000000002</v>
      </c>
      <c r="E8" s="5">
        <f t="shared" si="0"/>
        <v>0.95533648912560598</v>
      </c>
      <c r="F8" s="5">
        <f t="shared" si="1"/>
        <v>0.59104041332267909</v>
      </c>
      <c r="G8" s="5">
        <f t="shared" si="2"/>
        <v>5.7148912560600618E-4</v>
      </c>
      <c r="H8" s="16">
        <f t="shared" si="3"/>
        <v>1.3300586677320925E-2</v>
      </c>
      <c r="J8" s="15">
        <v>0.6</v>
      </c>
      <c r="K8" s="97">
        <v>0.81844700000000004</v>
      </c>
      <c r="L8" s="97">
        <v>1.19086</v>
      </c>
      <c r="M8" s="5">
        <f t="shared" si="4"/>
        <v>0.82533561490967833</v>
      </c>
      <c r="N8" s="5">
        <f t="shared" si="5"/>
        <v>1.1292849467900707</v>
      </c>
      <c r="O8" s="5">
        <f t="shared" si="6"/>
        <v>6.8886149096782923E-3</v>
      </c>
      <c r="P8" s="16">
        <f t="shared" si="7"/>
        <v>6.1575053209929287E-2</v>
      </c>
    </row>
    <row r="9" spans="2:16">
      <c r="B9" s="15">
        <v>0.4</v>
      </c>
      <c r="C9" s="36">
        <v>0.91936799999999996</v>
      </c>
      <c r="D9" s="97">
        <v>0.80676099999999995</v>
      </c>
      <c r="E9" s="5">
        <f t="shared" si="0"/>
        <v>0.9210609940028851</v>
      </c>
      <c r="F9" s="5">
        <f t="shared" si="1"/>
        <v>0.77883668461730104</v>
      </c>
      <c r="G9" s="5">
        <f t="shared" si="2"/>
        <v>1.6929940028851398E-3</v>
      </c>
      <c r="H9" s="16">
        <f t="shared" si="3"/>
        <v>2.7924315382698905E-2</v>
      </c>
      <c r="J9" s="15">
        <v>0.8</v>
      </c>
      <c r="K9" s="97">
        <v>0.67871700000000001</v>
      </c>
      <c r="L9" s="97">
        <v>1.5166500000000001</v>
      </c>
      <c r="M9" s="5">
        <f t="shared" si="4"/>
        <v>0.69670670934716539</v>
      </c>
      <c r="N9" s="5">
        <f t="shared" si="5"/>
        <v>1.4347121817990456</v>
      </c>
      <c r="O9" s="5">
        <f t="shared" si="6"/>
        <v>1.7989709347165372E-2</v>
      </c>
      <c r="P9" s="16">
        <f t="shared" si="7"/>
        <v>8.1937818200954471E-2</v>
      </c>
    </row>
    <row r="10" spans="2:16">
      <c r="B10" s="15">
        <v>0.5</v>
      </c>
      <c r="C10" s="36">
        <v>0.87371799999999999</v>
      </c>
      <c r="D10" s="97">
        <v>1.0047600000000001</v>
      </c>
      <c r="E10" s="5">
        <f t="shared" si="0"/>
        <v>0.87758256189037276</v>
      </c>
      <c r="F10" s="5">
        <f t="shared" si="1"/>
        <v>0.95885107720840601</v>
      </c>
      <c r="G10" s="5">
        <f t="shared" si="2"/>
        <v>3.8645618903727641E-3</v>
      </c>
      <c r="H10" s="16">
        <f t="shared" si="3"/>
        <v>4.5908922791594087E-2</v>
      </c>
      <c r="J10" s="15">
        <v>1</v>
      </c>
      <c r="K10" s="97">
        <v>0.50796799999999998</v>
      </c>
      <c r="L10" s="97">
        <v>1.7025699999999999</v>
      </c>
      <c r="M10" s="5">
        <f t="shared" si="4"/>
        <v>0.54030230586813977</v>
      </c>
      <c r="N10" s="5">
        <f t="shared" si="5"/>
        <v>1.682941969615793</v>
      </c>
      <c r="O10" s="5">
        <f t="shared" si="6"/>
        <v>3.233430586813979E-2</v>
      </c>
      <c r="P10" s="16">
        <f t="shared" si="7"/>
        <v>1.9628030384206907E-2</v>
      </c>
    </row>
    <row r="11" spans="2:16">
      <c r="B11" s="15">
        <v>0.6</v>
      </c>
      <c r="C11" s="36">
        <v>0.81808199999999998</v>
      </c>
      <c r="D11" s="97">
        <v>1.19293</v>
      </c>
      <c r="E11" s="5">
        <f t="shared" si="0"/>
        <v>0.82533561490967833</v>
      </c>
      <c r="F11" s="5">
        <f t="shared" si="1"/>
        <v>1.1292849467900707</v>
      </c>
      <c r="G11" s="5">
        <f t="shared" si="2"/>
        <v>7.253614909678352E-3</v>
      </c>
      <c r="H11" s="16">
        <f t="shared" si="3"/>
        <v>6.3645053209929303E-2</v>
      </c>
      <c r="J11" s="15">
        <v>1.2</v>
      </c>
      <c r="K11" s="97">
        <v>0.325907</v>
      </c>
      <c r="L11" s="97">
        <v>1.67676</v>
      </c>
      <c r="M11" s="5">
        <f t="shared" si="4"/>
        <v>0.36235775447667362</v>
      </c>
      <c r="N11" s="5">
        <f t="shared" si="5"/>
        <v>1.8640781719344526</v>
      </c>
      <c r="O11" s="5">
        <f t="shared" si="6"/>
        <v>3.6450754476673619E-2</v>
      </c>
      <c r="P11" s="16">
        <f t="shared" si="7"/>
        <v>0.18731817193445255</v>
      </c>
    </row>
    <row r="12" spans="2:16">
      <c r="B12" s="15">
        <v>0.7</v>
      </c>
      <c r="C12" s="36">
        <v>0.75298699999999996</v>
      </c>
      <c r="D12" s="97">
        <v>1.3642399999999999</v>
      </c>
      <c r="E12" s="5">
        <f t="shared" si="0"/>
        <v>0.7648421872844885</v>
      </c>
      <c r="F12" s="5">
        <f t="shared" si="1"/>
        <v>1.288435374475382</v>
      </c>
      <c r="G12" s="5">
        <f t="shared" si="2"/>
        <v>1.1855187284488533E-2</v>
      </c>
      <c r="H12" s="16">
        <f t="shared" si="3"/>
        <v>7.5804625524617864E-2</v>
      </c>
      <c r="J12" s="15">
        <v>1.4</v>
      </c>
      <c r="K12" s="97">
        <v>0.16136300000000001</v>
      </c>
      <c r="L12" s="97">
        <v>1.3894299999999999</v>
      </c>
      <c r="M12" s="5">
        <f t="shared" si="4"/>
        <v>0.16996714290024104</v>
      </c>
      <c r="N12" s="5">
        <f t="shared" si="5"/>
        <v>1.9708994599769203</v>
      </c>
      <c r="O12" s="5">
        <f t="shared" si="6"/>
        <v>8.6041429002410297E-3</v>
      </c>
      <c r="P12" s="16">
        <f t="shared" si="7"/>
        <v>0.58146945997692034</v>
      </c>
    </row>
    <row r="13" spans="2:16">
      <c r="B13" s="15">
        <v>0.8</v>
      </c>
      <c r="C13" s="36">
        <v>0.67936700000000005</v>
      </c>
      <c r="D13" s="97">
        <v>1.5104299999999999</v>
      </c>
      <c r="E13" s="5">
        <f t="shared" si="0"/>
        <v>0.69670670934716539</v>
      </c>
      <c r="F13" s="5">
        <f t="shared" si="1"/>
        <v>1.4347121817990456</v>
      </c>
      <c r="G13" s="5">
        <f t="shared" si="2"/>
        <v>1.7339709347165333E-2</v>
      </c>
      <c r="H13" s="16">
        <f t="shared" si="3"/>
        <v>7.5717818200954357E-2</v>
      </c>
      <c r="J13" s="15">
        <v>1.6</v>
      </c>
      <c r="K13" s="97">
        <v>5.1532599999999998E-2</v>
      </c>
      <c r="L13" s="97">
        <v>0.83387199999999995</v>
      </c>
      <c r="M13" s="5">
        <f t="shared" si="4"/>
        <v>-2.9199522301288815E-2</v>
      </c>
      <c r="N13" s="5">
        <f t="shared" si="5"/>
        <v>1.9991472060830102</v>
      </c>
      <c r="O13" s="5">
        <f t="shared" si="6"/>
        <v>8.0732122301288817E-2</v>
      </c>
      <c r="P13" s="16">
        <f t="shared" si="7"/>
        <v>1.1652752060830103</v>
      </c>
    </row>
    <row r="14" spans="2:16">
      <c r="B14" s="15">
        <v>0.9</v>
      </c>
      <c r="C14" s="36">
        <v>0.59864700000000004</v>
      </c>
      <c r="D14" s="97">
        <v>1.62252</v>
      </c>
      <c r="E14" s="5">
        <f t="shared" si="0"/>
        <v>0.62160996827066439</v>
      </c>
      <c r="F14" s="5">
        <f t="shared" si="1"/>
        <v>1.5666538192549668</v>
      </c>
      <c r="G14" s="5">
        <f t="shared" si="2"/>
        <v>2.2962968270664352E-2</v>
      </c>
      <c r="H14" s="16">
        <f t="shared" si="3"/>
        <v>5.5866180745033134E-2</v>
      </c>
      <c r="J14" s="15">
        <v>1.8</v>
      </c>
      <c r="K14" s="97">
        <v>3.6071300000000001E-2</v>
      </c>
      <c r="L14" s="97">
        <v>4.9680200000000001E-2</v>
      </c>
      <c r="M14" s="5">
        <f t="shared" si="4"/>
        <v>-0.22720209469308711</v>
      </c>
      <c r="N14" s="5">
        <f t="shared" si="5"/>
        <v>1.9476952617563903</v>
      </c>
      <c r="O14" s="5">
        <f t="shared" si="6"/>
        <v>0.26327339469308708</v>
      </c>
      <c r="P14" s="16">
        <f t="shared" si="7"/>
        <v>1.8980150617563902</v>
      </c>
    </row>
    <row r="15" spans="2:16">
      <c r="B15" s="15">
        <v>1</v>
      </c>
      <c r="C15" s="36">
        <v>0.51281299999999996</v>
      </c>
      <c r="D15" s="97">
        <v>1.6913800000000001</v>
      </c>
      <c r="E15" s="5">
        <f t="shared" si="0"/>
        <v>0.54030230586813977</v>
      </c>
      <c r="F15" s="5">
        <f t="shared" si="1"/>
        <v>1.682941969615793</v>
      </c>
      <c r="G15" s="5">
        <f t="shared" si="2"/>
        <v>2.7489305868139802E-2</v>
      </c>
      <c r="H15" s="16">
        <f t="shared" si="3"/>
        <v>8.4380303842070958E-3</v>
      </c>
      <c r="J15" s="15">
        <v>2</v>
      </c>
      <c r="K15" s="97">
        <v>0.148003</v>
      </c>
      <c r="L15" s="97">
        <v>-0.88984099999999999</v>
      </c>
      <c r="M15" s="5">
        <f t="shared" si="4"/>
        <v>-0.41614683654714241</v>
      </c>
      <c r="N15" s="5">
        <f t="shared" si="5"/>
        <v>1.8185948536513634</v>
      </c>
      <c r="O15" s="5">
        <f t="shared" si="6"/>
        <v>0.56414983654714246</v>
      </c>
      <c r="P15" s="16">
        <f t="shared" si="7"/>
        <v>2.7084358536513635</v>
      </c>
    </row>
    <row r="16" spans="2:16">
      <c r="B16" s="15">
        <v>1.1000000000000001</v>
      </c>
      <c r="C16" s="36">
        <v>0.42444799999999999</v>
      </c>
      <c r="D16" s="97">
        <v>1.70851</v>
      </c>
      <c r="E16" s="5">
        <f t="shared" si="0"/>
        <v>0.45359612142557731</v>
      </c>
      <c r="F16" s="5">
        <f t="shared" si="1"/>
        <v>1.7824147201228708</v>
      </c>
      <c r="G16" s="5">
        <f t="shared" si="2"/>
        <v>2.9148121425577322E-2</v>
      </c>
      <c r="H16" s="16">
        <f t="shared" si="3"/>
        <v>7.3904720122870859E-2</v>
      </c>
      <c r="J16" s="15">
        <v>2.2000000000000002</v>
      </c>
      <c r="K16" s="97">
        <v>0.40606399999999998</v>
      </c>
      <c r="L16" s="97">
        <v>-1.8911800000000001</v>
      </c>
      <c r="M16" s="5">
        <f t="shared" si="4"/>
        <v>-0.58850111725534582</v>
      </c>
      <c r="N16" s="5">
        <f t="shared" si="5"/>
        <v>1.6169928076391802</v>
      </c>
      <c r="O16" s="5">
        <f t="shared" si="6"/>
        <v>0.9945651172553458</v>
      </c>
      <c r="P16" s="16">
        <f t="shared" si="7"/>
        <v>3.5081728076391805</v>
      </c>
    </row>
    <row r="17" spans="2:30">
      <c r="B17" s="15">
        <v>1.2</v>
      </c>
      <c r="C17" s="36">
        <v>0.33675100000000002</v>
      </c>
      <c r="D17" s="97">
        <v>1.66673</v>
      </c>
      <c r="E17" s="5">
        <f t="shared" si="0"/>
        <v>0.36235775447667362</v>
      </c>
      <c r="F17" s="5">
        <f t="shared" si="1"/>
        <v>1.8640781719344526</v>
      </c>
      <c r="G17" s="5">
        <f t="shared" si="2"/>
        <v>2.5606754476673599E-2</v>
      </c>
      <c r="H17" s="16">
        <f t="shared" si="3"/>
        <v>0.19734817193445253</v>
      </c>
      <c r="J17" s="15">
        <v>2.4</v>
      </c>
      <c r="K17" s="97">
        <v>0.81267299999999998</v>
      </c>
      <c r="L17" s="97">
        <v>-2.8357999999999999</v>
      </c>
      <c r="M17" s="5">
        <f t="shared" si="4"/>
        <v>-0.73739371554124544</v>
      </c>
      <c r="N17" s="5">
        <f t="shared" si="5"/>
        <v>1.3509263611023019</v>
      </c>
      <c r="O17" s="5">
        <f t="shared" si="6"/>
        <v>1.5500667155412455</v>
      </c>
      <c r="P17" s="16">
        <f t="shared" si="7"/>
        <v>4.186726361102302</v>
      </c>
    </row>
    <row r="18" spans="2:30">
      <c r="B18" s="15">
        <v>1.3</v>
      </c>
      <c r="C18" s="36">
        <v>0.25349699999999997</v>
      </c>
      <c r="D18" s="97">
        <v>1.5609</v>
      </c>
      <c r="E18" s="5">
        <f t="shared" si="0"/>
        <v>0.26749882862458735</v>
      </c>
      <c r="F18" s="5">
        <f t="shared" si="1"/>
        <v>1.9271163708343859</v>
      </c>
      <c r="G18" s="5">
        <f t="shared" si="2"/>
        <v>1.4001828624587376E-2</v>
      </c>
      <c r="H18" s="16">
        <f t="shared" si="3"/>
        <v>0.36621637083438596</v>
      </c>
      <c r="J18" s="15">
        <v>2.6</v>
      </c>
      <c r="K18" s="97">
        <v>1.3531299999999999</v>
      </c>
      <c r="L18" s="97">
        <v>-3.5586700000000002</v>
      </c>
      <c r="M18" s="5">
        <f t="shared" si="4"/>
        <v>-0.85688875336894732</v>
      </c>
      <c r="N18" s="5">
        <f t="shared" si="5"/>
        <v>1.0310027436429283</v>
      </c>
      <c r="O18" s="5">
        <f t="shared" si="6"/>
        <v>2.2100187533689475</v>
      </c>
      <c r="P18" s="16">
        <f t="shared" si="7"/>
        <v>4.5896727436429288</v>
      </c>
    </row>
    <row r="19" spans="2:30">
      <c r="B19" s="15">
        <v>1.4</v>
      </c>
      <c r="C19" s="36">
        <v>0.178956</v>
      </c>
      <c r="D19" s="97">
        <v>1.38839</v>
      </c>
      <c r="E19" s="5">
        <f t="shared" si="0"/>
        <v>0.16996714290024104</v>
      </c>
      <c r="F19" s="5">
        <f t="shared" si="1"/>
        <v>1.9708994599769203</v>
      </c>
      <c r="G19" s="5">
        <f t="shared" si="2"/>
        <v>8.9888570997589679E-3</v>
      </c>
      <c r="H19" s="16">
        <f t="shared" si="3"/>
        <v>0.58250945997692027</v>
      </c>
      <c r="J19" s="15">
        <v>2.8</v>
      </c>
      <c r="K19" s="97">
        <v>1.99088</v>
      </c>
      <c r="L19" s="97">
        <v>-3.8366799999999999</v>
      </c>
      <c r="M19" s="5">
        <f t="shared" si="4"/>
        <v>-0.94222234066865806</v>
      </c>
      <c r="N19" s="5">
        <f t="shared" si="5"/>
        <v>0.66997630031181021</v>
      </c>
      <c r="O19" s="5">
        <f t="shared" si="6"/>
        <v>2.933102340668658</v>
      </c>
      <c r="P19" s="16">
        <f t="shared" si="7"/>
        <v>4.5066563003118105</v>
      </c>
    </row>
    <row r="20" spans="2:30">
      <c r="B20" s="15">
        <v>1.5</v>
      </c>
      <c r="C20" s="36">
        <v>0.117753</v>
      </c>
      <c r="D20" s="97">
        <v>1.1494200000000001</v>
      </c>
      <c r="E20" s="5">
        <f t="shared" si="0"/>
        <v>7.0737201667702906E-2</v>
      </c>
      <c r="F20" s="5">
        <f t="shared" si="1"/>
        <v>1.9949899732081089</v>
      </c>
      <c r="G20" s="5">
        <f t="shared" si="2"/>
        <v>4.701579833229709E-2</v>
      </c>
      <c r="H20" s="16">
        <f t="shared" si="3"/>
        <v>0.84556997320810878</v>
      </c>
      <c r="J20" s="15">
        <v>3</v>
      </c>
      <c r="K20" s="97">
        <v>2.6618599999999999</v>
      </c>
      <c r="L20" s="97">
        <v>-3.4280200000000001</v>
      </c>
      <c r="M20" s="5">
        <f t="shared" si="4"/>
        <v>-0.98999249660044542</v>
      </c>
      <c r="N20" s="5">
        <f t="shared" si="5"/>
        <v>0.28224001611973443</v>
      </c>
      <c r="O20" s="5">
        <f t="shared" si="6"/>
        <v>3.6518524966004451</v>
      </c>
      <c r="P20" s="16">
        <f t="shared" si="7"/>
        <v>3.7102600161197343</v>
      </c>
    </row>
    <row r="21" spans="2:30">
      <c r="B21" s="15">
        <v>1.6</v>
      </c>
      <c r="C21" s="36">
        <v>7.4665800000000004E-2</v>
      </c>
      <c r="D21" s="97">
        <v>0.84704100000000004</v>
      </c>
      <c r="E21" s="5">
        <f t="shared" si="0"/>
        <v>-2.9199522301288815E-2</v>
      </c>
      <c r="F21" s="5">
        <f t="shared" si="1"/>
        <v>1.9991472060830102</v>
      </c>
      <c r="G21" s="5">
        <f t="shared" si="2"/>
        <v>0.10386532230128882</v>
      </c>
      <c r="H21" s="16">
        <f t="shared" si="3"/>
        <v>1.1521062060830101</v>
      </c>
      <c r="J21" s="15">
        <v>3.2</v>
      </c>
      <c r="K21" s="97">
        <v>3.27691</v>
      </c>
      <c r="L21" s="97">
        <v>-2.19489</v>
      </c>
      <c r="M21" s="5">
        <f t="shared" si="4"/>
        <v>-0.99829477579475312</v>
      </c>
      <c r="N21" s="5">
        <f t="shared" si="5"/>
        <v>-0.11674828685516017</v>
      </c>
      <c r="O21" s="5">
        <f t="shared" si="6"/>
        <v>4.2752047757947533</v>
      </c>
      <c r="P21" s="16">
        <f t="shared" si="7"/>
        <v>2.0781417131448396</v>
      </c>
    </row>
    <row r="22" spans="2:30">
      <c r="B22" s="15">
        <v>1.7</v>
      </c>
      <c r="C22" s="36">
        <v>5.43813E-2</v>
      </c>
      <c r="D22" s="97">
        <v>0.48692999999999997</v>
      </c>
      <c r="E22" s="5">
        <f t="shared" si="0"/>
        <v>-0.12884449429552464</v>
      </c>
      <c r="F22" s="5">
        <f t="shared" si="1"/>
        <v>1.9833296209049371</v>
      </c>
      <c r="G22" s="5">
        <f t="shared" si="2"/>
        <v>0.18322579429552463</v>
      </c>
      <c r="H22" s="16">
        <f t="shared" si="3"/>
        <v>1.4963996209049371</v>
      </c>
      <c r="J22" s="15">
        <v>3.4</v>
      </c>
      <c r="K22" s="97">
        <v>3.74207</v>
      </c>
      <c r="L22" s="97">
        <v>-0.27028000000000002</v>
      </c>
      <c r="M22" s="5">
        <f t="shared" si="4"/>
        <v>-0.96679819257946109</v>
      </c>
      <c r="N22" s="5">
        <f t="shared" si="5"/>
        <v>-0.51108220405366245</v>
      </c>
      <c r="O22" s="5">
        <f t="shared" si="6"/>
        <v>4.7088681925794607</v>
      </c>
      <c r="P22" s="16">
        <f t="shared" si="7"/>
        <v>0.24080220405366243</v>
      </c>
    </row>
    <row r="23" spans="2:30">
      <c r="B23" s="15">
        <v>1.8</v>
      </c>
      <c r="C23" s="36">
        <v>6.1225799999999997E-2</v>
      </c>
      <c r="D23" s="97">
        <v>7.6994499999999994E-2</v>
      </c>
      <c r="E23" s="5">
        <f t="shared" si="0"/>
        <v>-0.22720209469308711</v>
      </c>
      <c r="F23" s="5">
        <f t="shared" si="1"/>
        <v>1.9476952617563903</v>
      </c>
      <c r="G23" s="5">
        <f t="shared" si="2"/>
        <v>0.28842789469308711</v>
      </c>
      <c r="H23" s="16">
        <f t="shared" si="3"/>
        <v>1.8707007617563902</v>
      </c>
      <c r="J23" s="15">
        <v>3.6</v>
      </c>
      <c r="K23" s="97">
        <v>3.9964599999999999</v>
      </c>
      <c r="L23" s="97">
        <v>1.8852800000000001</v>
      </c>
      <c r="M23" s="5">
        <f t="shared" si="4"/>
        <v>-0.89675841633414699</v>
      </c>
      <c r="N23" s="5">
        <f t="shared" si="5"/>
        <v>-0.88504088658970492</v>
      </c>
      <c r="O23" s="5">
        <f t="shared" si="6"/>
        <v>4.8932184163341468</v>
      </c>
      <c r="P23" s="16">
        <f t="shared" si="7"/>
        <v>2.7703208865897051</v>
      </c>
    </row>
    <row r="24" spans="2:30">
      <c r="B24" s="15">
        <v>1.9</v>
      </c>
      <c r="C24" s="36">
        <v>9.8919999999999994E-2</v>
      </c>
      <c r="D24" s="97">
        <v>-0.373054</v>
      </c>
      <c r="E24" s="5">
        <f t="shared" si="0"/>
        <v>-0.32328956686350335</v>
      </c>
      <c r="F24" s="5">
        <f t="shared" si="1"/>
        <v>1.8926001753748289</v>
      </c>
      <c r="G24" s="5">
        <f t="shared" si="2"/>
        <v>0.42220956686350336</v>
      </c>
      <c r="H24" s="16">
        <f t="shared" si="3"/>
        <v>2.2656541753748289</v>
      </c>
      <c r="J24" s="15">
        <v>3.8</v>
      </c>
      <c r="K24" s="97">
        <v>4.04453</v>
      </c>
      <c r="L24" s="97">
        <v>3.6767699999999999</v>
      </c>
      <c r="M24" s="5">
        <f t="shared" si="4"/>
        <v>-0.79096771191441684</v>
      </c>
      <c r="N24" s="5">
        <f t="shared" si="5"/>
        <v>-1.2237157818854378</v>
      </c>
      <c r="O24" s="5">
        <f t="shared" si="6"/>
        <v>4.8354977119144165</v>
      </c>
      <c r="P24" s="16">
        <f t="shared" si="7"/>
        <v>4.9004857818854379</v>
      </c>
    </row>
    <row r="25" spans="2:30">
      <c r="B25" s="15">
        <v>2</v>
      </c>
      <c r="C25" s="36">
        <v>0.17038700000000001</v>
      </c>
      <c r="D25" s="97">
        <v>-0.85200200000000004</v>
      </c>
      <c r="E25" s="5">
        <f t="shared" si="0"/>
        <v>-0.41614683654714241</v>
      </c>
      <c r="F25" s="5">
        <f t="shared" si="1"/>
        <v>1.8185948536513634</v>
      </c>
      <c r="G25" s="5">
        <f t="shared" si="2"/>
        <v>0.58653383654714242</v>
      </c>
      <c r="H25" s="16">
        <f t="shared" si="3"/>
        <v>2.6705968536513636</v>
      </c>
      <c r="J25" s="15">
        <v>4</v>
      </c>
      <c r="K25" s="97">
        <v>3.95079</v>
      </c>
      <c r="L25" s="97">
        <v>4.6879099999999996</v>
      </c>
      <c r="M25" s="5">
        <f t="shared" si="4"/>
        <v>-0.65364362086361194</v>
      </c>
      <c r="N25" s="5">
        <f t="shared" si="5"/>
        <v>-1.5136049906158564</v>
      </c>
      <c r="O25" s="5">
        <f t="shared" si="6"/>
        <v>4.6044336208636123</v>
      </c>
      <c r="P25" s="16">
        <f t="shared" si="7"/>
        <v>6.2015149906158555</v>
      </c>
    </row>
    <row r="26" spans="2:30">
      <c r="B26" s="15">
        <v>2.1</v>
      </c>
      <c r="C26" s="36">
        <v>0.27762500000000001</v>
      </c>
      <c r="D26" s="97">
        <v>-1.34721</v>
      </c>
      <c r="E26" s="5">
        <f t="shared" si="0"/>
        <v>-0.50484610459985757</v>
      </c>
      <c r="F26" s="5">
        <f t="shared" si="1"/>
        <v>1.7264187332977474</v>
      </c>
      <c r="G26" s="5">
        <f t="shared" si="2"/>
        <v>0.78247110459985758</v>
      </c>
      <c r="H26" s="16">
        <f t="shared" si="3"/>
        <v>3.0736287332977472</v>
      </c>
      <c r="J26" s="15">
        <v>4.2</v>
      </c>
      <c r="K26" s="97">
        <v>3.8020800000000001</v>
      </c>
      <c r="L26" s="97">
        <v>4.8045999999999998</v>
      </c>
      <c r="M26" s="5">
        <f t="shared" si="4"/>
        <v>-0.49026082134069943</v>
      </c>
      <c r="N26" s="5">
        <f t="shared" si="5"/>
        <v>-1.7431515448271764</v>
      </c>
      <c r="O26" s="5">
        <f t="shared" si="6"/>
        <v>4.2923408213406997</v>
      </c>
      <c r="P26" s="16">
        <f t="shared" si="7"/>
        <v>6.5477515448271761</v>
      </c>
    </row>
    <row r="27" spans="2:30">
      <c r="B27" s="15">
        <v>2.2000000000000002</v>
      </c>
      <c r="C27" s="36">
        <v>0.42162300000000003</v>
      </c>
      <c r="D27" s="97">
        <v>-1.8444</v>
      </c>
      <c r="E27" s="5">
        <f t="shared" si="0"/>
        <v>-0.58850111725534582</v>
      </c>
      <c r="F27" s="5">
        <f t="shared" si="1"/>
        <v>1.6169928076391802</v>
      </c>
      <c r="G27" s="5">
        <f t="shared" si="2"/>
        <v>1.0101241172553459</v>
      </c>
      <c r="H27" s="16">
        <f t="shared" si="3"/>
        <v>3.4613928076391804</v>
      </c>
      <c r="J27" s="15">
        <v>4.4000000000000004</v>
      </c>
      <c r="K27" s="97">
        <v>3.6791700000000001</v>
      </c>
      <c r="L27" s="97">
        <v>4.11137</v>
      </c>
      <c r="M27" s="5">
        <f t="shared" si="4"/>
        <v>-0.30733286997841935</v>
      </c>
      <c r="N27" s="5">
        <f t="shared" si="5"/>
        <v>-1.903204147779032</v>
      </c>
      <c r="O27" s="5">
        <f t="shared" si="6"/>
        <v>3.9865028699784193</v>
      </c>
      <c r="P27" s="16">
        <f t="shared" si="7"/>
        <v>6.0145741477790322</v>
      </c>
    </row>
    <row r="28" spans="2:30">
      <c r="B28" s="15">
        <v>2.2999999999999998</v>
      </c>
      <c r="C28" s="36">
        <v>0.60229999999999995</v>
      </c>
      <c r="D28" s="97">
        <v>-2.3271999999999999</v>
      </c>
      <c r="E28" s="5">
        <f t="shared" si="0"/>
        <v>-0.6662760212798241</v>
      </c>
      <c r="F28" s="5">
        <f t="shared" si="1"/>
        <v>1.4914104243534405</v>
      </c>
      <c r="G28" s="5">
        <f t="shared" si="2"/>
        <v>1.2685760212798241</v>
      </c>
      <c r="H28" s="16">
        <f t="shared" si="3"/>
        <v>3.8186104243534404</v>
      </c>
      <c r="J28" s="15">
        <v>4.5999999999999996</v>
      </c>
      <c r="K28" s="97">
        <v>3.6516500000000001</v>
      </c>
      <c r="L28" s="97">
        <v>2.7682600000000002</v>
      </c>
      <c r="M28" s="5">
        <f t="shared" si="4"/>
        <v>-0.11215252693505487</v>
      </c>
      <c r="N28" s="5">
        <f t="shared" si="5"/>
        <v>-1.9873820072669288</v>
      </c>
      <c r="O28" s="5">
        <f t="shared" si="6"/>
        <v>3.7638025269350548</v>
      </c>
      <c r="P28" s="16">
        <f t="shared" si="7"/>
        <v>4.7556420072669292</v>
      </c>
    </row>
    <row r="29" spans="2:30">
      <c r="B29" s="15">
        <v>2.4</v>
      </c>
      <c r="C29" s="36">
        <v>0.81842499999999996</v>
      </c>
      <c r="D29" s="97">
        <v>-2.7766000000000002</v>
      </c>
      <c r="E29" s="5">
        <f t="shared" si="0"/>
        <v>-0.73739371554124544</v>
      </c>
      <c r="F29" s="5">
        <f t="shared" si="1"/>
        <v>1.3509263611023019</v>
      </c>
      <c r="G29" s="5">
        <f t="shared" si="2"/>
        <v>1.5558187155412453</v>
      </c>
      <c r="H29" s="16">
        <f t="shared" si="3"/>
        <v>4.1275263611023023</v>
      </c>
      <c r="J29" s="15">
        <v>4.8</v>
      </c>
      <c r="K29" s="97">
        <v>3.7778499999999999</v>
      </c>
      <c r="L29" s="97">
        <v>0.92876800000000004</v>
      </c>
      <c r="M29" s="5">
        <f t="shared" si="4"/>
        <v>8.7498983439446398E-2</v>
      </c>
      <c r="N29" s="5">
        <f t="shared" si="5"/>
        <v>-1.9923292176716814</v>
      </c>
      <c r="O29" s="5">
        <f t="shared" si="6"/>
        <v>3.6903510165605535</v>
      </c>
      <c r="P29" s="16">
        <f t="shared" si="7"/>
        <v>2.9210972176716812</v>
      </c>
    </row>
    <row r="30" spans="2:30">
      <c r="B30" s="15">
        <v>2.5</v>
      </c>
      <c r="C30" s="36">
        <v>1.06752</v>
      </c>
      <c r="D30" s="97">
        <v>-3.17049</v>
      </c>
      <c r="E30" s="5">
        <f t="shared" si="0"/>
        <v>-0.8011436155469337</v>
      </c>
      <c r="F30" s="5">
        <f t="shared" si="1"/>
        <v>1.1969442882079131</v>
      </c>
      <c r="G30" s="5">
        <f t="shared" si="2"/>
        <v>1.8686636155469336</v>
      </c>
      <c r="H30" s="16">
        <f t="shared" si="3"/>
        <v>4.3674342882079129</v>
      </c>
      <c r="J30" s="15">
        <v>5</v>
      </c>
      <c r="K30" s="97">
        <v>4.1076899999999998</v>
      </c>
      <c r="L30" s="97">
        <v>-1.3423400000000001</v>
      </c>
      <c r="M30" s="5">
        <f t="shared" si="4"/>
        <v>0.28366218546322625</v>
      </c>
      <c r="N30" s="5">
        <f t="shared" si="5"/>
        <v>-1.9178485493262769</v>
      </c>
      <c r="O30" s="5">
        <f t="shared" si="6"/>
        <v>3.8240278145367737</v>
      </c>
      <c r="P30" s="16">
        <f t="shared" si="7"/>
        <v>0.57550854932627682</v>
      </c>
    </row>
    <row r="31" spans="2:30">
      <c r="B31" s="15">
        <v>2.6</v>
      </c>
      <c r="C31" s="36">
        <v>1.3457399999999999</v>
      </c>
      <c r="D31" s="97">
        <v>-3.4836800000000001</v>
      </c>
      <c r="E31" s="5">
        <f t="shared" si="0"/>
        <v>-0.85688875336894732</v>
      </c>
      <c r="F31" s="5">
        <f t="shared" si="1"/>
        <v>1.0310027436429283</v>
      </c>
      <c r="G31" s="5">
        <f t="shared" si="2"/>
        <v>2.2026287533689475</v>
      </c>
      <c r="H31" s="16">
        <f t="shared" si="3"/>
        <v>4.5146827436429282</v>
      </c>
      <c r="J31" s="15">
        <v>5.2</v>
      </c>
      <c r="K31" s="97">
        <v>4.6946399999999997</v>
      </c>
      <c r="L31" s="97">
        <v>-4.1651699999999998</v>
      </c>
      <c r="M31" s="5">
        <f t="shared" si="4"/>
        <v>0.46851667130037711</v>
      </c>
      <c r="N31" s="5">
        <f t="shared" si="5"/>
        <v>-1.7669093114403063</v>
      </c>
      <c r="O31" s="5">
        <f t="shared" si="6"/>
        <v>4.2261233286996225</v>
      </c>
      <c r="P31" s="16">
        <f t="shared" si="7"/>
        <v>2.3982606885596933</v>
      </c>
      <c r="S31" s="73" t="s">
        <v>12</v>
      </c>
      <c r="T31" s="73"/>
      <c r="U31" s="73" t="s">
        <v>13</v>
      </c>
      <c r="V31" s="73"/>
      <c r="W31" s="73" t="s">
        <v>23</v>
      </c>
      <c r="X31" s="73"/>
      <c r="Y31" s="73" t="s">
        <v>24</v>
      </c>
      <c r="Z31" s="73"/>
      <c r="AA31" s="73" t="s">
        <v>14</v>
      </c>
      <c r="AB31" s="73"/>
      <c r="AC31" s="73"/>
      <c r="AD31" s="73"/>
    </row>
    <row r="32" spans="2:30">
      <c r="B32" s="15">
        <v>2.7</v>
      </c>
      <c r="C32" s="36">
        <v>1.64775</v>
      </c>
      <c r="D32" s="97">
        <v>-3.6885500000000002</v>
      </c>
      <c r="E32" s="5">
        <f t="shared" si="0"/>
        <v>-0.90407214201706121</v>
      </c>
      <c r="F32" s="5">
        <f t="shared" si="1"/>
        <v>0.85475976046765956</v>
      </c>
      <c r="G32" s="5">
        <f t="shared" si="2"/>
        <v>2.5518221420170613</v>
      </c>
      <c r="H32" s="16">
        <f t="shared" si="3"/>
        <v>4.5433097604676593</v>
      </c>
      <c r="J32" s="15">
        <v>5.4</v>
      </c>
      <c r="K32" s="97">
        <v>5.6183500000000004</v>
      </c>
      <c r="L32" s="97">
        <v>-7.9929199999999998</v>
      </c>
      <c r="M32" s="5">
        <f t="shared" si="4"/>
        <v>0.63469287594263468</v>
      </c>
      <c r="N32" s="5">
        <f t="shared" si="5"/>
        <v>-1.5455289751119743</v>
      </c>
      <c r="O32" s="5">
        <f t="shared" si="6"/>
        <v>4.9836571240573662</v>
      </c>
      <c r="P32" s="16">
        <f t="shared" si="7"/>
        <v>6.4473910248880255</v>
      </c>
      <c r="S32" s="73"/>
      <c r="T32" s="73"/>
      <c r="U32" s="73"/>
      <c r="V32" s="73"/>
      <c r="W32" s="73"/>
      <c r="X32" s="73"/>
      <c r="Y32" s="73"/>
      <c r="Z32" s="73"/>
      <c r="AA32" s="73" t="s">
        <v>15</v>
      </c>
      <c r="AB32" s="73"/>
      <c r="AC32" s="73" t="s">
        <v>27</v>
      </c>
      <c r="AD32" s="73"/>
    </row>
    <row r="33" spans="2:30">
      <c r="B33" s="15">
        <v>2.8</v>
      </c>
      <c r="C33" s="36">
        <v>1.96669</v>
      </c>
      <c r="D33" s="97">
        <v>-3.75684</v>
      </c>
      <c r="E33" s="5">
        <f t="shared" si="0"/>
        <v>-0.94222234066865806</v>
      </c>
      <c r="F33" s="5">
        <f t="shared" si="1"/>
        <v>0.66997630031181021</v>
      </c>
      <c r="G33" s="5">
        <f t="shared" si="2"/>
        <v>2.9089123406686581</v>
      </c>
      <c r="H33" s="16">
        <f t="shared" si="3"/>
        <v>4.4268163003118097</v>
      </c>
      <c r="J33" s="15">
        <v>5.6</v>
      </c>
      <c r="K33" s="97">
        <v>7.0268600000000001</v>
      </c>
      <c r="L33" s="97">
        <v>-13.896599999999999</v>
      </c>
      <c r="M33" s="5">
        <f t="shared" si="4"/>
        <v>0.77556587851024961</v>
      </c>
      <c r="N33" s="5">
        <f t="shared" si="5"/>
        <v>-1.2625332757446432</v>
      </c>
      <c r="O33" s="5">
        <f t="shared" si="6"/>
        <v>6.2512941214897504</v>
      </c>
      <c r="P33" s="16">
        <f t="shared" si="7"/>
        <v>12.634066724255357</v>
      </c>
      <c r="S33" s="72" t="e">
        <f ca="1">MAX(G5:G89)</f>
        <v>#NAME?</v>
      </c>
      <c r="T33" s="72"/>
      <c r="U33" s="72">
        <f>MAX(O5:O34)</f>
        <v>8.3328604830586812</v>
      </c>
      <c r="V33" s="72"/>
      <c r="W33" s="72" t="e">
        <f ca="1">AVERAGE(G5:G89)</f>
        <v>#NAME?</v>
      </c>
      <c r="X33" s="72"/>
      <c r="Y33" s="72">
        <f>AVERAGE(O5:O34)</f>
        <v>2.6339995900155162</v>
      </c>
      <c r="Z33" s="72"/>
      <c r="AA33" s="72" t="e">
        <f ca="1">S33/U33</f>
        <v>#NAME?</v>
      </c>
      <c r="AB33" s="72"/>
      <c r="AC33" s="72" t="e">
        <f ca="1">W33/Y33</f>
        <v>#NAME?</v>
      </c>
      <c r="AD33" s="72"/>
    </row>
    <row r="34" spans="2:30">
      <c r="B34" s="15">
        <v>2.9</v>
      </c>
      <c r="C34" s="36">
        <v>2.29419</v>
      </c>
      <c r="D34" s="97">
        <v>-3.6624699999999999</v>
      </c>
      <c r="E34" s="5">
        <f t="shared" si="0"/>
        <v>-0.97095816514959055</v>
      </c>
      <c r="F34" s="5">
        <f t="shared" si="1"/>
        <v>0.47849865842796485</v>
      </c>
      <c r="G34" s="5">
        <f t="shared" si="2"/>
        <v>3.2651481651495904</v>
      </c>
      <c r="H34" s="16">
        <f t="shared" si="3"/>
        <v>4.1409686584279646</v>
      </c>
      <c r="J34" s="15">
        <v>5.8</v>
      </c>
      <c r="K34" s="97">
        <v>9.2183799999999998</v>
      </c>
      <c r="L34" s="97">
        <v>-24.212599999999998</v>
      </c>
      <c r="M34" s="5">
        <f t="shared" si="4"/>
        <v>0.88551951694131892</v>
      </c>
      <c r="N34" s="5">
        <f t="shared" si="5"/>
        <v>-0.92920435882751473</v>
      </c>
      <c r="O34" s="5">
        <f t="shared" si="6"/>
        <v>8.3328604830586812</v>
      </c>
      <c r="P34" s="16">
        <f t="shared" si="7"/>
        <v>23.283395641172483</v>
      </c>
      <c r="S34" s="87">
        <f>MAX(G5:G63)</f>
        <v>8.5929104830586809</v>
      </c>
      <c r="T34" s="87"/>
      <c r="U34" s="72"/>
      <c r="V34" s="72"/>
      <c r="W34" s="87">
        <f>AVERAGE(G5:G63)</f>
        <v>2.6311245281710884</v>
      </c>
      <c r="X34" s="87"/>
      <c r="Y34" s="72"/>
      <c r="Z34" s="72"/>
      <c r="AA34" s="87">
        <f>S34/U33</f>
        <v>1.0312077707923588</v>
      </c>
      <c r="AB34" s="87"/>
      <c r="AC34" s="87">
        <f>W34/Y33</f>
        <v>0.99890848052698034</v>
      </c>
      <c r="AD34" s="87"/>
    </row>
    <row r="35" spans="2:30">
      <c r="B35" s="15">
        <v>3</v>
      </c>
      <c r="C35" s="36">
        <v>2.6206100000000001</v>
      </c>
      <c r="D35" s="97">
        <v>-3.3854099999999998</v>
      </c>
      <c r="E35" s="5">
        <f t="shared" si="0"/>
        <v>-0.98999249660044542</v>
      </c>
      <c r="F35" s="5">
        <f t="shared" si="1"/>
        <v>0.28224001611973443</v>
      </c>
      <c r="G35" s="5">
        <f t="shared" si="2"/>
        <v>3.6106024966004453</v>
      </c>
      <c r="H35" s="16">
        <f t="shared" si="3"/>
        <v>3.6676500161197341</v>
      </c>
      <c r="J35" s="15">
        <v>6</v>
      </c>
      <c r="K35" s="97">
        <v>12.8162</v>
      </c>
      <c r="L35" s="97">
        <v>-44.244199999999999</v>
      </c>
      <c r="M35" s="5">
        <f t="shared" si="4"/>
        <v>0.96017028665036597</v>
      </c>
      <c r="N35" s="5">
        <f t="shared" si="5"/>
        <v>-0.55883099639785172</v>
      </c>
      <c r="O35" s="5">
        <f t="shared" si="6"/>
        <v>11.856029713349635</v>
      </c>
      <c r="P35" s="16">
        <f t="shared" si="7"/>
        <v>43.685369003602148</v>
      </c>
    </row>
    <row r="36" spans="2:30">
      <c r="B36" s="15">
        <v>3.1</v>
      </c>
      <c r="C36" s="36">
        <v>2.9354900000000002</v>
      </c>
      <c r="D36" s="97">
        <v>-2.9160699999999999</v>
      </c>
      <c r="E36" s="5">
        <f t="shared" si="0"/>
        <v>-0.99913515027327948</v>
      </c>
      <c r="F36" s="5">
        <f t="shared" si="1"/>
        <v>8.3161324866580982E-2</v>
      </c>
      <c r="G36" s="5">
        <f t="shared" si="2"/>
        <v>3.9346251502732796</v>
      </c>
      <c r="H36" s="16">
        <f t="shared" si="3"/>
        <v>2.9992313248665807</v>
      </c>
      <c r="J36" s="15">
        <v>6.2</v>
      </c>
      <c r="K36" s="97">
        <v>19.195499999999999</v>
      </c>
      <c r="L36" s="97">
        <v>-87.2958</v>
      </c>
      <c r="M36" s="5">
        <f t="shared" si="4"/>
        <v>0.9965420970232175</v>
      </c>
      <c r="N36" s="5">
        <f t="shared" si="5"/>
        <v>-0.16617880563499279</v>
      </c>
      <c r="O36" s="5">
        <f t="shared" si="6"/>
        <v>18.198957902976783</v>
      </c>
      <c r="P36" s="16">
        <f t="shared" si="7"/>
        <v>87.129621194365001</v>
      </c>
    </row>
    <row r="37" spans="2:30">
      <c r="B37" s="15">
        <v>3.2</v>
      </c>
      <c r="C37" s="36">
        <v>3.2281599999999999</v>
      </c>
      <c r="D37" s="97">
        <v>-2.2593100000000002</v>
      </c>
      <c r="E37" s="5">
        <f t="shared" si="0"/>
        <v>-0.99829477579475312</v>
      </c>
      <c r="F37" s="5">
        <f t="shared" si="1"/>
        <v>-0.11674828685516017</v>
      </c>
      <c r="G37" s="5">
        <f t="shared" si="2"/>
        <v>4.2264547757947533</v>
      </c>
      <c r="H37" s="16">
        <f t="shared" si="3"/>
        <v>2.1425617131448398</v>
      </c>
      <c r="J37" s="15">
        <v>6.4</v>
      </c>
      <c r="K37" s="97">
        <v>31.674600000000002</v>
      </c>
      <c r="L37" s="97">
        <v>-191.661</v>
      </c>
      <c r="M37" s="5">
        <f t="shared" si="4"/>
        <v>0.99318491875819259</v>
      </c>
      <c r="N37" s="5">
        <f t="shared" si="5"/>
        <v>0.23309840970098727</v>
      </c>
      <c r="O37" s="5">
        <f t="shared" si="6"/>
        <v>30.681415081241809</v>
      </c>
      <c r="P37" s="16">
        <f t="shared" si="7"/>
        <v>191.894098409701</v>
      </c>
    </row>
    <row r="38" spans="2:30">
      <c r="B38" s="15">
        <v>3.3</v>
      </c>
      <c r="C38" s="36">
        <v>3.4886200000000001</v>
      </c>
      <c r="D38" s="97">
        <v>-1.4371100000000001</v>
      </c>
      <c r="E38" s="5">
        <f t="shared" si="0"/>
        <v>-0.98747976990886488</v>
      </c>
      <c r="F38" s="5">
        <f t="shared" si="1"/>
        <v>-0.31549138828649642</v>
      </c>
      <c r="G38" s="5">
        <f t="shared" si="2"/>
        <v>4.4760997699088652</v>
      </c>
      <c r="H38" s="16">
        <f t="shared" si="3"/>
        <v>1.1216186117135036</v>
      </c>
      <c r="J38" s="15">
        <v>6.6</v>
      </c>
      <c r="K38" s="97">
        <v>59.363300000000002</v>
      </c>
      <c r="L38" s="97">
        <v>-488.38400000000001</v>
      </c>
      <c r="M38" s="5">
        <f t="shared" si="4"/>
        <v>0.9502325919585296</v>
      </c>
      <c r="N38" s="5">
        <f t="shared" si="5"/>
        <v>0.62308272702675571</v>
      </c>
      <c r="O38" s="5">
        <f t="shared" si="6"/>
        <v>58.413067408041471</v>
      </c>
      <c r="P38" s="16">
        <f t="shared" si="7"/>
        <v>489.00708272702678</v>
      </c>
    </row>
    <row r="39" spans="2:30">
      <c r="B39" s="15">
        <v>3.4</v>
      </c>
      <c r="C39" s="36">
        <v>3.7083900000000001</v>
      </c>
      <c r="D39" s="97">
        <v>-0.48873</v>
      </c>
      <c r="E39" s="5">
        <f t="shared" si="0"/>
        <v>-0.96679819257946109</v>
      </c>
      <c r="F39" s="5">
        <f t="shared" si="1"/>
        <v>-0.51108220405366245</v>
      </c>
      <c r="G39" s="5">
        <f t="shared" si="2"/>
        <v>4.6751881925794612</v>
      </c>
      <c r="H39" s="16">
        <f t="shared" si="3"/>
        <v>2.235220405366245E-2</v>
      </c>
      <c r="J39" s="15">
        <v>6.8</v>
      </c>
      <c r="K39" s="97">
        <v>131.94300000000001</v>
      </c>
      <c r="L39" s="97">
        <v>-1536.77</v>
      </c>
      <c r="M39" s="5">
        <f t="shared" si="4"/>
        <v>0.86939749034982527</v>
      </c>
      <c r="N39" s="5">
        <f t="shared" si="5"/>
        <v>0.98822670227721632</v>
      </c>
      <c r="O39" s="5">
        <f t="shared" si="6"/>
        <v>131.07360250965019</v>
      </c>
      <c r="P39" s="16">
        <f t="shared" si="7"/>
        <v>1537.7582267022772</v>
      </c>
    </row>
    <row r="40" spans="2:30">
      <c r="B40" s="15">
        <v>3.5</v>
      </c>
      <c r="C40" s="36">
        <v>3.8814299999999999</v>
      </c>
      <c r="D40" s="97">
        <v>0.53185899999999997</v>
      </c>
      <c r="E40" s="5">
        <f t="shared" si="0"/>
        <v>-0.93645668729079634</v>
      </c>
      <c r="F40" s="5">
        <f t="shared" si="1"/>
        <v>-0.70156645537923967</v>
      </c>
      <c r="G40" s="5">
        <f t="shared" si="2"/>
        <v>4.8178866872907964</v>
      </c>
      <c r="H40" s="16">
        <f t="shared" si="3"/>
        <v>1.2334254553792396</v>
      </c>
      <c r="J40" s="15">
        <v>7</v>
      </c>
      <c r="K40" s="97">
        <v>370.43</v>
      </c>
      <c r="L40" s="97">
        <v>-6529.12</v>
      </c>
      <c r="M40" s="5">
        <f t="shared" si="4"/>
        <v>0.7539022543433046</v>
      </c>
      <c r="N40" s="5">
        <f t="shared" si="5"/>
        <v>1.3139731974375781</v>
      </c>
      <c r="O40" s="5">
        <f t="shared" si="6"/>
        <v>369.6760977456567</v>
      </c>
      <c r="P40" s="16">
        <f t="shared" si="7"/>
        <v>6530.4339731974378</v>
      </c>
    </row>
    <row r="41" spans="2:30">
      <c r="B41" s="15">
        <v>3.6</v>
      </c>
      <c r="C41" s="36">
        <v>4.0046999999999997</v>
      </c>
      <c r="D41" s="97">
        <v>1.56134</v>
      </c>
      <c r="E41" s="5">
        <f t="shared" si="0"/>
        <v>-0.89675841633414699</v>
      </c>
      <c r="F41" s="5">
        <f t="shared" si="1"/>
        <v>-0.88504088658970492</v>
      </c>
      <c r="G41" s="5">
        <f t="shared" si="2"/>
        <v>4.9014584163341466</v>
      </c>
      <c r="H41" s="16">
        <f t="shared" si="3"/>
        <v>2.4463808865897048</v>
      </c>
      <c r="J41" s="15">
        <v>7.2</v>
      </c>
      <c r="K41" s="97">
        <v>1438.6</v>
      </c>
      <c r="L41" s="97">
        <v>-42428.7</v>
      </c>
      <c r="M41" s="5">
        <f t="shared" si="4"/>
        <v>0.60835131453225455</v>
      </c>
      <c r="N41" s="5">
        <f t="shared" si="5"/>
        <v>1.5873357276983062</v>
      </c>
      <c r="O41" s="5">
        <f t="shared" si="6"/>
        <v>1437.9916486854677</v>
      </c>
      <c r="P41" s="16">
        <f t="shared" si="7"/>
        <v>42430.287335727699</v>
      </c>
    </row>
    <row r="42" spans="2:30">
      <c r="B42" s="15">
        <v>3.7</v>
      </c>
      <c r="C42" s="36">
        <v>4.0785</v>
      </c>
      <c r="D42" s="97">
        <v>2.5340400000000001</v>
      </c>
      <c r="E42" s="5">
        <f t="shared" si="0"/>
        <v>-0.84810003171040804</v>
      </c>
      <c r="F42" s="5">
        <f t="shared" si="1"/>
        <v>-1.0596722818169868</v>
      </c>
      <c r="G42" s="5">
        <f t="shared" si="2"/>
        <v>4.9266000317104082</v>
      </c>
      <c r="H42" s="16">
        <f t="shared" si="3"/>
        <v>3.5937122818169867</v>
      </c>
      <c r="J42" s="15">
        <v>7.4</v>
      </c>
      <c r="K42" s="97">
        <v>8765.8700000000008</v>
      </c>
      <c r="L42" s="97">
        <v>-498730</v>
      </c>
      <c r="M42" s="5">
        <f t="shared" si="4"/>
        <v>0.43854732757439036</v>
      </c>
      <c r="N42" s="5">
        <f t="shared" si="5"/>
        <v>1.7974161916232538</v>
      </c>
      <c r="O42" s="5">
        <f t="shared" si="6"/>
        <v>8765.4314526724265</v>
      </c>
      <c r="P42" s="16">
        <f t="shared" si="7"/>
        <v>498731.79741619161</v>
      </c>
    </row>
    <row r="43" spans="2:30">
      <c r="B43" s="15">
        <v>3.8</v>
      </c>
      <c r="C43" s="36">
        <v>4.1064100000000003</v>
      </c>
      <c r="D43" s="97">
        <v>3.3891300000000002</v>
      </c>
      <c r="E43" s="5">
        <f t="shared" si="0"/>
        <v>-0.79096771191441684</v>
      </c>
      <c r="F43" s="5">
        <f t="shared" si="1"/>
        <v>-1.2237157818854378</v>
      </c>
      <c r="G43" s="5">
        <f t="shared" si="2"/>
        <v>4.8973777119144168</v>
      </c>
      <c r="H43" s="16">
        <f t="shared" si="3"/>
        <v>4.6128457818854383</v>
      </c>
      <c r="J43" s="15">
        <v>7.6</v>
      </c>
      <c r="K43" s="97">
        <v>98972.7</v>
      </c>
      <c r="L43" s="98">
        <v>-13089200</v>
      </c>
      <c r="M43" s="5">
        <f t="shared" si="4"/>
        <v>0.2512598425822557</v>
      </c>
      <c r="N43" s="5">
        <f t="shared" si="5"/>
        <v>1.9358393440629726</v>
      </c>
      <c r="O43" s="5">
        <f t="shared" si="6"/>
        <v>98972.448740157415</v>
      </c>
      <c r="P43" s="16">
        <f t="shared" si="7"/>
        <v>13089201.935839344</v>
      </c>
    </row>
    <row r="44" spans="2:30">
      <c r="B44" s="15">
        <v>3.9</v>
      </c>
      <c r="C44" s="36">
        <v>4.0948399999999996</v>
      </c>
      <c r="D44" s="97">
        <v>4.0766999999999998</v>
      </c>
      <c r="E44" s="5">
        <f t="shared" si="0"/>
        <v>-0.72593230420014021</v>
      </c>
      <c r="F44" s="5">
        <f t="shared" si="1"/>
        <v>-1.3755323183679475</v>
      </c>
      <c r="G44" s="5">
        <f t="shared" si="2"/>
        <v>4.8207723042001396</v>
      </c>
      <c r="H44" s="16">
        <f t="shared" si="3"/>
        <v>5.4522323183679475</v>
      </c>
      <c r="J44" s="15">
        <v>7.8</v>
      </c>
      <c r="K44" s="98">
        <v>2543020</v>
      </c>
      <c r="L44" s="98">
        <v>-947683000</v>
      </c>
      <c r="M44" s="5">
        <f t="shared" si="4"/>
        <v>5.395542056264975E-2</v>
      </c>
      <c r="N44" s="5">
        <f t="shared" si="5"/>
        <v>1.99708669074921</v>
      </c>
      <c r="O44" s="5">
        <f t="shared" si="6"/>
        <v>2543019.9460445796</v>
      </c>
      <c r="P44" s="16">
        <f t="shared" si="7"/>
        <v>947683001.99708664</v>
      </c>
    </row>
    <row r="45" spans="2:30">
      <c r="B45" s="15">
        <v>4</v>
      </c>
      <c r="C45" s="36">
        <v>4.05246</v>
      </c>
      <c r="D45" s="97">
        <v>4.5615100000000002</v>
      </c>
      <c r="E45" s="5">
        <f t="shared" si="0"/>
        <v>-0.65364362086361194</v>
      </c>
      <c r="F45" s="5">
        <f t="shared" si="1"/>
        <v>-1.5136049906158564</v>
      </c>
      <c r="G45" s="5">
        <f t="shared" si="2"/>
        <v>4.7061036208636118</v>
      </c>
      <c r="H45" s="16">
        <f t="shared" si="3"/>
        <v>6.075114990615857</v>
      </c>
      <c r="J45" s="15">
        <v>8</v>
      </c>
      <c r="K45" s="98">
        <v>182458000</v>
      </c>
      <c r="L45" s="98">
        <v>-134049000000</v>
      </c>
      <c r="M45" s="5">
        <f t="shared" si="4"/>
        <v>-0.14550003380861354</v>
      </c>
      <c r="N45" s="5">
        <f t="shared" si="5"/>
        <v>1.9787164932467636</v>
      </c>
      <c r="O45" s="5">
        <f t="shared" si="6"/>
        <v>182458000.14550003</v>
      </c>
      <c r="P45" s="16">
        <f t="shared" si="7"/>
        <v>134049000001.97871</v>
      </c>
    </row>
    <row r="46" spans="2:30">
      <c r="B46" s="15">
        <v>4.0999999999999996</v>
      </c>
      <c r="C46" s="36">
        <v>3.9893700000000001</v>
      </c>
      <c r="D46" s="97">
        <v>4.82423</v>
      </c>
      <c r="E46" s="5">
        <f t="shared" ref="E46:E64" si="8">COS(B46)</f>
        <v>-0.57482394653326918</v>
      </c>
      <c r="F46" s="5">
        <f t="shared" ref="F46:F64" si="9">2*SIN(B46)</f>
        <v>-1.6365542221288205</v>
      </c>
      <c r="G46" s="5">
        <f t="shared" ref="G46:G64" si="10">ABS(C46-E46)</f>
        <v>4.564193946533269</v>
      </c>
      <c r="H46" s="16">
        <f t="shared" ref="H46:H64" si="11">ABS(D46-F46)</f>
        <v>6.4607842221288205</v>
      </c>
      <c r="J46" s="15">
        <v>8.1999999999999993</v>
      </c>
      <c r="K46" s="98">
        <v>25749400000</v>
      </c>
      <c r="L46" s="98">
        <v>1856760000000000</v>
      </c>
      <c r="M46" s="5">
        <f t="shared" si="4"/>
        <v>-0.33915486098383452</v>
      </c>
      <c r="N46" s="5">
        <f t="shared" si="5"/>
        <v>1.8814611133595462</v>
      </c>
      <c r="O46" s="5">
        <f t="shared" si="6"/>
        <v>25749400000.339153</v>
      </c>
      <c r="P46" s="16">
        <f t="shared" si="7"/>
        <v>1856759999999998</v>
      </c>
    </row>
    <row r="47" spans="2:30">
      <c r="B47" s="15">
        <v>4.2</v>
      </c>
      <c r="C47" s="36">
        <v>3.9163700000000001</v>
      </c>
      <c r="D47" s="97">
        <v>4.8604700000000003</v>
      </c>
      <c r="E47" s="5">
        <f t="shared" si="8"/>
        <v>-0.49026082134069943</v>
      </c>
      <c r="F47" s="5">
        <f t="shared" si="9"/>
        <v>-1.7431515448271764</v>
      </c>
      <c r="G47" s="5">
        <f t="shared" si="10"/>
        <v>4.4066308213406993</v>
      </c>
      <c r="H47" s="16">
        <f t="shared" si="11"/>
        <v>6.6036215448271767</v>
      </c>
      <c r="J47" s="15">
        <v>8.4</v>
      </c>
      <c r="K47" s="98">
        <v>-355870000000000</v>
      </c>
      <c r="L47" s="98">
        <v>8.62009E+19</v>
      </c>
      <c r="M47" s="5">
        <f t="shared" si="4"/>
        <v>-0.51928865411668557</v>
      </c>
      <c r="N47" s="5">
        <f t="shared" si="5"/>
        <v>1.7091978161765609</v>
      </c>
      <c r="O47" s="5">
        <f t="shared" si="6"/>
        <v>355869999999999.5</v>
      </c>
      <c r="P47" s="16">
        <f t="shared" si="7"/>
        <v>8.62009E+19</v>
      </c>
    </row>
    <row r="48" spans="2:30">
      <c r="B48" s="15">
        <v>4.3</v>
      </c>
      <c r="C48" s="36">
        <v>3.8443399999999999</v>
      </c>
      <c r="D48" s="97">
        <v>4.6779999999999999</v>
      </c>
      <c r="E48" s="5">
        <f t="shared" si="8"/>
        <v>-0.40079917207997545</v>
      </c>
      <c r="F48" s="5">
        <f t="shared" si="9"/>
        <v>-1.8323318734989098</v>
      </c>
      <c r="G48" s="5">
        <f t="shared" si="10"/>
        <v>4.2451391720799752</v>
      </c>
      <c r="H48" s="16">
        <f t="shared" si="11"/>
        <v>6.5103318734989095</v>
      </c>
      <c r="J48" s="15">
        <v>8.6</v>
      </c>
      <c r="K48" s="97" t="e">
        <f ca="1">-nan(ind)</f>
        <v>#NAME?</v>
      </c>
      <c r="L48" s="98">
        <v>2.5209800000000002E+28</v>
      </c>
      <c r="M48" s="5">
        <f t="shared" si="4"/>
        <v>-0.67872004732001245</v>
      </c>
      <c r="N48" s="5">
        <f t="shared" si="5"/>
        <v>1.4687941957482267</v>
      </c>
      <c r="O48" s="5" t="e">
        <f t="shared" ca="1" si="6"/>
        <v>#NAME?</v>
      </c>
      <c r="P48" s="16">
        <f t="shared" si="7"/>
        <v>2.5209800000000002E+28</v>
      </c>
    </row>
    <row r="49" spans="2:16">
      <c r="B49" s="15">
        <v>4.4000000000000004</v>
      </c>
      <c r="C49" s="36">
        <v>3.7837000000000001</v>
      </c>
      <c r="D49" s="97">
        <v>4.2933000000000003</v>
      </c>
      <c r="E49" s="5">
        <f t="shared" si="8"/>
        <v>-0.30733286997841935</v>
      </c>
      <c r="F49" s="5">
        <f t="shared" si="9"/>
        <v>-1.903204147779032</v>
      </c>
      <c r="G49" s="5">
        <f t="shared" si="10"/>
        <v>4.0910328699784193</v>
      </c>
      <c r="H49" s="16">
        <f t="shared" si="11"/>
        <v>6.1965041477790326</v>
      </c>
      <c r="J49" s="15">
        <v>8.8000000000000007</v>
      </c>
      <c r="K49" s="97" t="e">
        <f ca="1">-nan(ind)</f>
        <v>#NAME?</v>
      </c>
      <c r="L49" s="97" t="e">
        <f ca="1">-nan(ind)</f>
        <v>#NAME?</v>
      </c>
      <c r="M49" s="5">
        <f t="shared" si="4"/>
        <v>-0.81109301406165601</v>
      </c>
      <c r="N49" s="5">
        <f t="shared" si="5"/>
        <v>1.1698343857835234</v>
      </c>
      <c r="O49" s="5" t="e">
        <f t="shared" ca="1" si="6"/>
        <v>#NAME?</v>
      </c>
      <c r="P49" s="16" t="e">
        <f t="shared" ca="1" si="7"/>
        <v>#NAME?</v>
      </c>
    </row>
    <row r="50" spans="2:16">
      <c r="B50" s="15">
        <v>4.5</v>
      </c>
      <c r="C50" s="36">
        <v>3.7441399999999998</v>
      </c>
      <c r="D50" s="97">
        <v>3.7277</v>
      </c>
      <c r="E50" s="5">
        <f t="shared" si="8"/>
        <v>-0.2107957994307797</v>
      </c>
      <c r="F50" s="5">
        <f t="shared" si="9"/>
        <v>-1.955060235330194</v>
      </c>
      <c r="G50" s="5">
        <f t="shared" si="10"/>
        <v>3.9549357994307797</v>
      </c>
      <c r="H50" s="16">
        <f t="shared" si="11"/>
        <v>5.6827602353301945</v>
      </c>
      <c r="J50" s="15">
        <v>9</v>
      </c>
      <c r="K50" s="97" t="e">
        <f ca="1">-nan(ind)</f>
        <v>#NAME?</v>
      </c>
      <c r="L50" s="97" t="e">
        <f ca="1">-nan(ind)</f>
        <v>#NAME?</v>
      </c>
      <c r="M50" s="5">
        <f t="shared" si="4"/>
        <v>-0.91113026188467694</v>
      </c>
      <c r="N50" s="5">
        <f t="shared" si="5"/>
        <v>0.82423697048351319</v>
      </c>
      <c r="O50" s="5" t="e">
        <f t="shared" ca="1" si="6"/>
        <v>#NAME?</v>
      </c>
      <c r="P50" s="16" t="e">
        <f t="shared" ca="1" si="7"/>
        <v>#NAME?</v>
      </c>
    </row>
    <row r="51" spans="2:16">
      <c r="B51" s="15">
        <v>4.5999999999999996</v>
      </c>
      <c r="C51" s="36">
        <v>3.73447</v>
      </c>
      <c r="D51" s="97">
        <v>3.00373</v>
      </c>
      <c r="E51" s="5">
        <f t="shared" si="8"/>
        <v>-0.11215252693505487</v>
      </c>
      <c r="F51" s="5">
        <f t="shared" si="9"/>
        <v>-1.9873820072669288</v>
      </c>
      <c r="G51" s="5">
        <f t="shared" si="10"/>
        <v>3.8466225269350547</v>
      </c>
      <c r="H51" s="16">
        <f t="shared" si="11"/>
        <v>4.9911120072669286</v>
      </c>
      <c r="J51" s="15">
        <v>9.1999999999999993</v>
      </c>
      <c r="K51" s="97" t="e">
        <f ca="1">-nan(ind)</f>
        <v>#NAME?</v>
      </c>
      <c r="L51" s="97" t="e">
        <f ca="1">-nan(ind)</f>
        <v>#NAME?</v>
      </c>
      <c r="M51" s="5">
        <f t="shared" si="4"/>
        <v>-0.97484362140416358</v>
      </c>
      <c r="N51" s="5">
        <f t="shared" si="5"/>
        <v>0.44577982820049528</v>
      </c>
      <c r="O51" s="5" t="e">
        <f t="shared" ca="1" si="6"/>
        <v>#NAME?</v>
      </c>
      <c r="P51" s="16" t="e">
        <f t="shared" ca="1" si="7"/>
        <v>#NAME?</v>
      </c>
    </row>
    <row r="52" spans="2:16">
      <c r="B52" s="15">
        <v>4.7</v>
      </c>
      <c r="C52" s="36">
        <v>3.76261</v>
      </c>
      <c r="D52" s="97">
        <v>2.1417799999999998</v>
      </c>
      <c r="E52" s="5">
        <f t="shared" si="8"/>
        <v>-1.238866346289056E-2</v>
      </c>
      <c r="F52" s="5">
        <f t="shared" si="9"/>
        <v>-1.9998465151282017</v>
      </c>
      <c r="G52" s="5">
        <f t="shared" si="10"/>
        <v>3.7749986634628905</v>
      </c>
      <c r="H52" s="16">
        <f t="shared" si="11"/>
        <v>4.1416265151282019</v>
      </c>
      <c r="J52" s="15">
        <v>9.4</v>
      </c>
      <c r="K52" s="97" t="e">
        <f ca="1">-nan(ind)</f>
        <v>#NAME?</v>
      </c>
      <c r="L52" s="97" t="e">
        <f ca="1">-nan(ind)</f>
        <v>#NAME?</v>
      </c>
      <c r="M52" s="5">
        <f t="shared" si="4"/>
        <v>-0.99969304203520648</v>
      </c>
      <c r="N52" s="5">
        <f t="shared" si="5"/>
        <v>4.9550850906715529E-2</v>
      </c>
      <c r="O52" s="5" t="e">
        <f t="shared" ca="1" si="6"/>
        <v>#NAME?</v>
      </c>
      <c r="P52" s="16" t="e">
        <f t="shared" ca="1" si="7"/>
        <v>#NAME?</v>
      </c>
    </row>
    <row r="53" spans="2:16">
      <c r="B53" s="15">
        <v>4.8</v>
      </c>
      <c r="C53" s="36">
        <v>3.8358400000000001</v>
      </c>
      <c r="D53" s="97">
        <v>1.1568799999999999</v>
      </c>
      <c r="E53" s="5">
        <f t="shared" si="8"/>
        <v>8.7498983439446398E-2</v>
      </c>
      <c r="F53" s="5">
        <f t="shared" si="9"/>
        <v>-1.9923292176716814</v>
      </c>
      <c r="G53" s="5">
        <f t="shared" si="10"/>
        <v>3.7483410165605537</v>
      </c>
      <c r="H53" s="16">
        <f t="shared" si="11"/>
        <v>3.1492092176716815</v>
      </c>
      <c r="J53" s="15">
        <v>9.6</v>
      </c>
      <c r="K53" s="97" t="e">
        <f ca="1">-nan(ind)</f>
        <v>#NAME?</v>
      </c>
      <c r="L53" s="97" t="e">
        <f ca="1">-nan(ind)</f>
        <v>#NAME?</v>
      </c>
      <c r="M53" s="5">
        <f t="shared" si="4"/>
        <v>-0.98468785579412699</v>
      </c>
      <c r="N53" s="5">
        <f t="shared" si="5"/>
        <v>-0.3486535624459593</v>
      </c>
      <c r="O53" s="5" t="e">
        <f t="shared" ca="1" si="6"/>
        <v>#NAME?</v>
      </c>
      <c r="P53" s="16" t="e">
        <f t="shared" ca="1" si="7"/>
        <v>#NAME?</v>
      </c>
    </row>
    <row r="54" spans="2:16">
      <c r="B54" s="15">
        <v>4.9000000000000004</v>
      </c>
      <c r="C54" s="36">
        <v>3.9610699999999999</v>
      </c>
      <c r="D54" s="97">
        <v>5.5548100000000003E-2</v>
      </c>
      <c r="E54" s="5">
        <f t="shared" si="8"/>
        <v>0.18651236942257576</v>
      </c>
      <c r="F54" s="5">
        <f t="shared" si="9"/>
        <v>-1.964905225248665</v>
      </c>
      <c r="G54" s="5">
        <f t="shared" si="10"/>
        <v>3.7745576305774242</v>
      </c>
      <c r="H54" s="16">
        <f t="shared" si="11"/>
        <v>2.0204533252486652</v>
      </c>
      <c r="J54" s="15">
        <v>9.8000000000000007</v>
      </c>
      <c r="K54" s="97" t="e">
        <f ca="1">-nan(ind)</f>
        <v>#NAME?</v>
      </c>
      <c r="L54" s="97" t="e">
        <f ca="1">-nan(ind)</f>
        <v>#NAME?</v>
      </c>
      <c r="M54" s="5">
        <f t="shared" si="4"/>
        <v>-0.93042627210475326</v>
      </c>
      <c r="N54" s="5">
        <f t="shared" si="5"/>
        <v>-0.73295825850385676</v>
      </c>
      <c r="O54" s="5" t="e">
        <f t="shared" ca="1" si="6"/>
        <v>#NAME?</v>
      </c>
      <c r="P54" s="16" t="e">
        <f t="shared" ca="1" si="7"/>
        <v>#NAME?</v>
      </c>
    </row>
    <row r="55" spans="2:16" ht="15.75" thickBot="1">
      <c r="B55" s="15">
        <v>5</v>
      </c>
      <c r="C55" s="36">
        <v>4.1453100000000003</v>
      </c>
      <c r="D55" s="97">
        <v>-1.16767</v>
      </c>
      <c r="E55" s="5">
        <f t="shared" si="8"/>
        <v>0.28366218546322625</v>
      </c>
      <c r="F55" s="5">
        <f t="shared" si="9"/>
        <v>-1.9178485493262769</v>
      </c>
      <c r="G55" s="5">
        <f t="shared" si="10"/>
        <v>3.8616478145367741</v>
      </c>
      <c r="H55" s="16">
        <f t="shared" si="11"/>
        <v>0.75017854932627692</v>
      </c>
      <c r="J55" s="17">
        <v>10</v>
      </c>
      <c r="K55" s="97" t="e">
        <f ca="1">-nan(ind)</f>
        <v>#NAME?</v>
      </c>
      <c r="L55" s="97" t="e">
        <f ca="1">-nan(ind)</f>
        <v>#NAME?</v>
      </c>
      <c r="M55" s="18">
        <f t="shared" si="4"/>
        <v>-0.83907152907645244</v>
      </c>
      <c r="N55" s="18">
        <f t="shared" si="5"/>
        <v>-1.0880422217787395</v>
      </c>
      <c r="O55" s="18" t="e">
        <f t="shared" ca="1" si="6"/>
        <v>#NAME?</v>
      </c>
      <c r="P55" s="19" t="e">
        <f t="shared" ca="1" si="7"/>
        <v>#NAME?</v>
      </c>
    </row>
    <row r="56" spans="2:16">
      <c r="B56" s="15">
        <v>5.0999999999999996</v>
      </c>
      <c r="C56" s="36">
        <v>4.3963799999999997</v>
      </c>
      <c r="D56" s="97">
        <v>-2.5345</v>
      </c>
      <c r="E56" s="5">
        <f t="shared" si="8"/>
        <v>0.37797774271298024</v>
      </c>
      <c r="F56" s="5">
        <f t="shared" si="9"/>
        <v>-1.8516293646554649</v>
      </c>
      <c r="G56" s="5">
        <f t="shared" si="10"/>
        <v>4.0184022572870193</v>
      </c>
      <c r="H56" s="16">
        <f t="shared" si="11"/>
        <v>0.68287063534453507</v>
      </c>
    </row>
    <row r="57" spans="2:16" ht="15.75" thickBot="1">
      <c r="B57" s="15">
        <v>5.2</v>
      </c>
      <c r="C57" s="36">
        <v>4.7237400000000003</v>
      </c>
      <c r="D57" s="97">
        <v>-4.0885300000000004</v>
      </c>
      <c r="E57" s="5">
        <f t="shared" si="8"/>
        <v>0.46851667130037711</v>
      </c>
      <c r="F57" s="5">
        <f t="shared" si="9"/>
        <v>-1.7669093114403063</v>
      </c>
      <c r="G57" s="5">
        <f t="shared" si="10"/>
        <v>4.2552233286996231</v>
      </c>
      <c r="H57" s="16">
        <f t="shared" si="11"/>
        <v>2.3216206885596939</v>
      </c>
    </row>
    <row r="58" spans="2:16" ht="16.5" customHeight="1">
      <c r="B58" s="15">
        <v>5.3</v>
      </c>
      <c r="C58" s="36">
        <v>5.1397399999999998</v>
      </c>
      <c r="D58" s="97">
        <v>-5.9031000000000002</v>
      </c>
      <c r="E58" s="5">
        <f t="shared" si="8"/>
        <v>0.55437433617916076</v>
      </c>
      <c r="F58" s="5">
        <f t="shared" si="9"/>
        <v>-1.6645348844478025</v>
      </c>
      <c r="G58" s="5">
        <f t="shared" si="10"/>
        <v>4.5853656638208387</v>
      </c>
      <c r="H58" s="16">
        <f t="shared" si="11"/>
        <v>4.2385651155521975</v>
      </c>
      <c r="J58" s="49" t="s">
        <v>20</v>
      </c>
      <c r="K58" s="50"/>
      <c r="L58" s="50"/>
      <c r="M58" s="50"/>
      <c r="N58" s="50"/>
      <c r="O58" s="50"/>
      <c r="P58" s="51"/>
    </row>
    <row r="59" spans="2:16" ht="15.75" thickBot="1">
      <c r="B59" s="15">
        <v>5.4</v>
      </c>
      <c r="C59" s="36">
        <v>5.6613699999999998</v>
      </c>
      <c r="D59" s="97">
        <v>-8.0928400000000007</v>
      </c>
      <c r="E59" s="5">
        <f t="shared" si="8"/>
        <v>0.63469287594263468</v>
      </c>
      <c r="F59" s="5">
        <f t="shared" si="9"/>
        <v>-1.5455289751119743</v>
      </c>
      <c r="G59" s="5">
        <f t="shared" si="10"/>
        <v>5.0266771240573647</v>
      </c>
      <c r="H59" s="16">
        <f t="shared" si="11"/>
        <v>6.5473110248880264</v>
      </c>
      <c r="J59" s="52"/>
      <c r="K59" s="53"/>
      <c r="L59" s="53"/>
      <c r="M59" s="53"/>
      <c r="N59" s="53"/>
      <c r="O59" s="53"/>
      <c r="P59" s="54"/>
    </row>
    <row r="60" spans="2:16">
      <c r="B60" s="15">
        <v>5.5</v>
      </c>
      <c r="C60" s="36">
        <v>6.3126199999999999</v>
      </c>
      <c r="D60" s="97">
        <v>-10.8317</v>
      </c>
      <c r="E60" s="5">
        <f t="shared" si="8"/>
        <v>0.70866977429125999</v>
      </c>
      <c r="F60" s="5">
        <f t="shared" si="9"/>
        <v>-1.4110806511407838</v>
      </c>
      <c r="G60" s="5">
        <f t="shared" si="10"/>
        <v>5.6039502257087399</v>
      </c>
      <c r="H60" s="16">
        <f t="shared" si="11"/>
        <v>9.4206193488592156</v>
      </c>
      <c r="J60" s="40"/>
      <c r="K60" s="41"/>
      <c r="L60" s="41"/>
      <c r="M60" s="41"/>
      <c r="N60" s="41"/>
      <c r="O60" s="41"/>
      <c r="P60" s="42"/>
    </row>
    <row r="61" spans="2:16">
      <c r="B61" s="15">
        <v>5.6</v>
      </c>
      <c r="C61" s="36">
        <v>7.1280999999999999</v>
      </c>
      <c r="D61" s="97">
        <v>-14.3818</v>
      </c>
      <c r="E61" s="5">
        <f t="shared" si="8"/>
        <v>0.77556587851024961</v>
      </c>
      <c r="F61" s="5">
        <f t="shared" si="9"/>
        <v>-1.2625332757446432</v>
      </c>
      <c r="G61" s="5">
        <f t="shared" si="10"/>
        <v>6.3525341214897502</v>
      </c>
      <c r="H61" s="16">
        <f t="shared" si="11"/>
        <v>13.119266724255358</v>
      </c>
      <c r="J61" s="43"/>
      <c r="K61" s="44"/>
      <c r="L61" s="44"/>
      <c r="M61" s="44"/>
      <c r="N61" s="44"/>
      <c r="O61" s="44"/>
      <c r="P61" s="45"/>
    </row>
    <row r="62" spans="2:16">
      <c r="B62" s="15">
        <v>5.7</v>
      </c>
      <c r="C62" s="36">
        <v>8.1583799999999993</v>
      </c>
      <c r="D62" s="97">
        <v>-19.141200000000001</v>
      </c>
      <c r="E62" s="5">
        <f t="shared" si="8"/>
        <v>0.83471278483915978</v>
      </c>
      <c r="F62" s="5">
        <f t="shared" si="9"/>
        <v>-1.1013710851952752</v>
      </c>
      <c r="G62" s="5">
        <f t="shared" si="10"/>
        <v>7.3236672151608397</v>
      </c>
      <c r="H62" s="16">
        <f t="shared" si="11"/>
        <v>18.039828914804726</v>
      </c>
      <c r="J62" s="43"/>
      <c r="K62" s="44"/>
      <c r="L62" s="44"/>
      <c r="M62" s="44"/>
      <c r="N62" s="44"/>
      <c r="O62" s="44"/>
      <c r="P62" s="45"/>
    </row>
    <row r="63" spans="2:16">
      <c r="B63" s="15">
        <v>5.8</v>
      </c>
      <c r="C63" s="36">
        <v>9.4784299999999995</v>
      </c>
      <c r="D63" s="97">
        <v>-25.727599999999999</v>
      </c>
      <c r="E63" s="5">
        <f t="shared" si="8"/>
        <v>0.88551951694131892</v>
      </c>
      <c r="F63" s="5">
        <f t="shared" si="9"/>
        <v>-0.92920435882751473</v>
      </c>
      <c r="G63" s="5">
        <f t="shared" si="10"/>
        <v>8.5929104830586809</v>
      </c>
      <c r="H63" s="16">
        <f t="shared" si="11"/>
        <v>24.798395641172483</v>
      </c>
      <c r="J63" s="43"/>
      <c r="K63" s="44"/>
      <c r="L63" s="44"/>
      <c r="M63" s="44"/>
      <c r="N63" s="44"/>
      <c r="O63" s="44"/>
      <c r="P63" s="45"/>
    </row>
    <row r="64" spans="2:16">
      <c r="B64" s="15">
        <v>5.9</v>
      </c>
      <c r="C64" s="36">
        <v>11.201499999999999</v>
      </c>
      <c r="D64" s="97">
        <v>-35.126899999999999</v>
      </c>
      <c r="E64" s="5">
        <f t="shared" si="8"/>
        <v>0.92747843074403591</v>
      </c>
      <c r="F64" s="5">
        <f t="shared" si="9"/>
        <v>-0.74775332966047203</v>
      </c>
      <c r="G64" s="5">
        <f t="shared" si="10"/>
        <v>10.274021569255963</v>
      </c>
      <c r="H64" s="16">
        <f t="shared" si="11"/>
        <v>34.37914667033953</v>
      </c>
      <c r="J64" s="43"/>
      <c r="K64" s="44"/>
      <c r="L64" s="44"/>
      <c r="M64" s="44"/>
      <c r="N64" s="44"/>
      <c r="O64" s="44"/>
      <c r="P64" s="45"/>
    </row>
    <row r="65" spans="2:30">
      <c r="B65" s="15">
        <v>6</v>
      </c>
      <c r="C65" s="36">
        <v>13.5025</v>
      </c>
      <c r="D65" s="97">
        <v>-48.972299999999997</v>
      </c>
      <c r="E65" s="5">
        <f t="shared" ref="E65:E66" si="12">COS(B65)</f>
        <v>0.96017028665036597</v>
      </c>
      <c r="F65" s="5">
        <f t="shared" ref="F65:F66" si="13">2*SIN(B65)</f>
        <v>-0.55883099639785172</v>
      </c>
      <c r="G65" s="5">
        <f t="shared" ref="G65:G66" si="14">ABS(C65-E65)</f>
        <v>12.542329713349634</v>
      </c>
      <c r="H65" s="16">
        <f t="shared" ref="H65:H66" si="15">ABS(D65-F65)</f>
        <v>48.413469003602145</v>
      </c>
      <c r="J65" s="43"/>
      <c r="K65" s="44"/>
      <c r="L65" s="44"/>
      <c r="M65" s="44"/>
      <c r="N65" s="44"/>
      <c r="O65" s="44"/>
      <c r="P65" s="45"/>
    </row>
    <row r="66" spans="2:30">
      <c r="B66" s="15">
        <v>6.1</v>
      </c>
      <c r="C66" s="36">
        <v>16.660599999999999</v>
      </c>
      <c r="D66" s="97">
        <v>-70.090400000000002</v>
      </c>
      <c r="E66" s="5">
        <f t="shared" si="12"/>
        <v>0.98326843844258449</v>
      </c>
      <c r="F66" s="5">
        <f t="shared" si="13"/>
        <v>-0.36432500854419175</v>
      </c>
      <c r="G66" s="5">
        <f t="shared" si="14"/>
        <v>15.677331561557414</v>
      </c>
      <c r="H66" s="16">
        <f t="shared" si="15"/>
        <v>69.726074991455818</v>
      </c>
      <c r="J66" s="43"/>
      <c r="K66" s="44"/>
      <c r="L66" s="44"/>
      <c r="M66" s="44"/>
      <c r="N66" s="44"/>
      <c r="O66" s="44"/>
      <c r="P66" s="45"/>
    </row>
    <row r="67" spans="2:30">
      <c r="B67" s="15">
        <v>6.2</v>
      </c>
      <c r="C67" s="36">
        <v>21.1374</v>
      </c>
      <c r="D67" s="97">
        <v>-103.633</v>
      </c>
      <c r="E67" s="5">
        <f t="shared" ref="E67:E105" si="16">COS(B67)</f>
        <v>0.9965420970232175</v>
      </c>
      <c r="F67" s="5">
        <f t="shared" ref="F67:F105" si="17">2*SIN(B67)</f>
        <v>-0.16617880563499279</v>
      </c>
      <c r="G67" s="5">
        <f t="shared" ref="G67:G105" si="18">ABS(C67-E67)</f>
        <v>20.140857902976784</v>
      </c>
      <c r="H67" s="16">
        <f t="shared" ref="H67:H105" si="19">ABS(D67-F67)</f>
        <v>103.466821194365</v>
      </c>
      <c r="J67" s="43"/>
      <c r="K67" s="44"/>
      <c r="L67" s="44"/>
      <c r="M67" s="44"/>
      <c r="N67" s="44"/>
      <c r="O67" s="44"/>
      <c r="P67" s="45"/>
    </row>
    <row r="68" spans="2:30" ht="15.75" thickBot="1">
      <c r="B68" s="15">
        <v>6.3</v>
      </c>
      <c r="C68" s="36">
        <v>27.7346</v>
      </c>
      <c r="D68" s="97">
        <v>-159.57599999999999</v>
      </c>
      <c r="E68" s="5">
        <f t="shared" si="16"/>
        <v>0.9998586363834151</v>
      </c>
      <c r="F68" s="5">
        <f t="shared" si="17"/>
        <v>3.3627800968699426E-2</v>
      </c>
      <c r="G68" s="5">
        <f t="shared" si="18"/>
        <v>26.734741363616585</v>
      </c>
      <c r="H68" s="16">
        <f t="shared" si="19"/>
        <v>159.6096278009687</v>
      </c>
      <c r="J68" s="46"/>
      <c r="K68" s="47"/>
      <c r="L68" s="47"/>
      <c r="M68" s="47"/>
      <c r="N68" s="47"/>
      <c r="O68" s="47"/>
      <c r="P68" s="48"/>
    </row>
    <row r="69" spans="2:30">
      <c r="B69" s="15">
        <v>6.4</v>
      </c>
      <c r="C69" s="36">
        <v>37.926000000000002</v>
      </c>
      <c r="D69" s="97">
        <v>-258.7</v>
      </c>
      <c r="E69" s="5">
        <f t="shared" si="16"/>
        <v>0.99318491875819259</v>
      </c>
      <c r="F69" s="5">
        <f t="shared" si="17"/>
        <v>0.23309840970098727</v>
      </c>
      <c r="G69" s="5">
        <f t="shared" si="18"/>
        <v>36.932815081241806</v>
      </c>
      <c r="H69" s="16">
        <f t="shared" si="19"/>
        <v>258.93309840970096</v>
      </c>
      <c r="J69" s="64" t="s">
        <v>28</v>
      </c>
      <c r="K69" s="65"/>
      <c r="L69" s="65"/>
      <c r="M69" s="65"/>
      <c r="N69" s="65"/>
      <c r="O69" s="65"/>
      <c r="P69" s="66"/>
      <c r="S69" s="73" t="s">
        <v>16</v>
      </c>
      <c r="T69" s="73"/>
      <c r="U69" s="73" t="s">
        <v>29</v>
      </c>
      <c r="V69" s="73"/>
      <c r="W69" s="73" t="s">
        <v>30</v>
      </c>
      <c r="X69" s="73"/>
      <c r="Y69" s="73" t="s">
        <v>26</v>
      </c>
      <c r="Z69" s="73"/>
      <c r="AA69" s="73" t="s">
        <v>14</v>
      </c>
      <c r="AB69" s="73"/>
      <c r="AC69" s="73"/>
      <c r="AD69" s="73"/>
    </row>
    <row r="70" spans="2:30" ht="15.75" thickBot="1">
      <c r="B70" s="15">
        <v>6.5</v>
      </c>
      <c r="C70" s="36">
        <v>54.619599999999998</v>
      </c>
      <c r="D70" s="97">
        <v>-448.25299999999999</v>
      </c>
      <c r="E70" s="5">
        <f t="shared" si="16"/>
        <v>0.97658762572802349</v>
      </c>
      <c r="F70" s="5">
        <f t="shared" si="17"/>
        <v>0.43023997617563103</v>
      </c>
      <c r="G70" s="5">
        <f t="shared" si="18"/>
        <v>53.643012374271976</v>
      </c>
      <c r="H70" s="16">
        <f t="shared" si="19"/>
        <v>448.68323997617563</v>
      </c>
      <c r="J70" s="84"/>
      <c r="K70" s="85"/>
      <c r="L70" s="85"/>
      <c r="M70" s="85"/>
      <c r="N70" s="85"/>
      <c r="O70" s="85"/>
      <c r="P70" s="86"/>
      <c r="S70" s="73"/>
      <c r="T70" s="73"/>
      <c r="U70" s="73"/>
      <c r="V70" s="73"/>
      <c r="W70" s="73"/>
      <c r="X70" s="73"/>
      <c r="Y70" s="73"/>
      <c r="Z70" s="73"/>
      <c r="AA70" s="73" t="s">
        <v>15</v>
      </c>
      <c r="AB70" s="73"/>
      <c r="AC70" s="73" t="s">
        <v>27</v>
      </c>
      <c r="AD70" s="73"/>
    </row>
    <row r="71" spans="2:30">
      <c r="B71" s="15">
        <v>6.6</v>
      </c>
      <c r="C71" s="36">
        <v>84.075599999999994</v>
      </c>
      <c r="D71" s="97">
        <v>-848.03</v>
      </c>
      <c r="E71" s="5">
        <f t="shared" si="16"/>
        <v>0.9502325919585296</v>
      </c>
      <c r="F71" s="5">
        <f t="shared" si="17"/>
        <v>0.62308272702675571</v>
      </c>
      <c r="G71" s="5">
        <f t="shared" si="18"/>
        <v>83.12536740804147</v>
      </c>
      <c r="H71" s="16">
        <f t="shared" si="19"/>
        <v>848.65308272702669</v>
      </c>
      <c r="J71" s="40"/>
      <c r="K71" s="41"/>
      <c r="L71" s="41"/>
      <c r="M71" s="41"/>
      <c r="N71" s="41"/>
      <c r="O71" s="41"/>
      <c r="P71" s="42"/>
      <c r="S71" s="72" t="e">
        <f ca="1">MAX(H5:H90)</f>
        <v>#NAME?</v>
      </c>
      <c r="T71" s="72"/>
      <c r="U71" s="72">
        <f>MAX(P5:P35)</f>
        <v>43.685369003602148</v>
      </c>
      <c r="V71" s="72"/>
      <c r="W71" s="72" t="e">
        <f ca="1">AVERAGE(H5:H90)</f>
        <v>#NAME?</v>
      </c>
      <c r="X71" s="72"/>
      <c r="Y71" s="72">
        <f>AVERAGE(P5:P35)</f>
        <v>4.9255198923691621</v>
      </c>
      <c r="Z71" s="72"/>
      <c r="AA71" s="72" t="e">
        <f ca="1">S71/U71</f>
        <v>#NAME?</v>
      </c>
      <c r="AB71" s="72"/>
      <c r="AC71" s="72" t="e">
        <f ca="1">W71/Y71</f>
        <v>#NAME?</v>
      </c>
      <c r="AD71" s="72"/>
    </row>
    <row r="72" spans="2:30" ht="15.75" thickBot="1">
      <c r="B72" s="15">
        <v>6.7</v>
      </c>
      <c r="C72" s="36">
        <v>141.31899999999999</v>
      </c>
      <c r="D72" s="97">
        <v>-1806.38</v>
      </c>
      <c r="E72" s="5">
        <f t="shared" si="16"/>
        <v>0.91438314823531941</v>
      </c>
      <c r="F72" s="5">
        <f t="shared" si="17"/>
        <v>0.8096998412331966</v>
      </c>
      <c r="G72" s="5">
        <f t="shared" si="18"/>
        <v>140.40461685176467</v>
      </c>
      <c r="H72" s="16">
        <f t="shared" si="19"/>
        <v>1807.1896998412333</v>
      </c>
      <c r="J72" s="46"/>
      <c r="K72" s="47"/>
      <c r="L72" s="47"/>
      <c r="M72" s="47"/>
      <c r="N72" s="47"/>
      <c r="O72" s="47"/>
      <c r="P72" s="48"/>
      <c r="S72" s="87">
        <f>MAX(H5:H65)</f>
        <v>48.413469003602145</v>
      </c>
      <c r="T72" s="87"/>
      <c r="U72" s="72"/>
      <c r="V72" s="72"/>
      <c r="W72" s="87">
        <f>AVERAGE(H5:H65)</f>
        <v>4.7574072035978379</v>
      </c>
      <c r="X72" s="87"/>
      <c r="Y72" s="72"/>
      <c r="Z72" s="72"/>
      <c r="AA72" s="87">
        <f>S72/U71</f>
        <v>1.1082307442478083</v>
      </c>
      <c r="AB72" s="87"/>
      <c r="AC72" s="87">
        <f>Y71/W72</f>
        <v>1.0353370400255391</v>
      </c>
      <c r="AD72" s="87"/>
    </row>
    <row r="73" spans="2:30">
      <c r="B73" s="15">
        <v>6.8</v>
      </c>
      <c r="C73" s="36">
        <v>267.75799999999998</v>
      </c>
      <c r="D73" s="97">
        <v>-4532.2299999999996</v>
      </c>
      <c r="E73" s="5">
        <f t="shared" si="16"/>
        <v>0.86939749034982527</v>
      </c>
      <c r="F73" s="5">
        <f t="shared" si="17"/>
        <v>0.98822670227721632</v>
      </c>
      <c r="G73" s="5">
        <f t="shared" si="18"/>
        <v>266.88860250965018</v>
      </c>
      <c r="H73" s="16">
        <f t="shared" si="19"/>
        <v>4533.2182267022772</v>
      </c>
    </row>
    <row r="74" spans="2:30">
      <c r="B74" s="15">
        <v>6.9</v>
      </c>
      <c r="C74" s="36">
        <v>599.93499999999995</v>
      </c>
      <c r="D74" s="97">
        <v>-14324.2</v>
      </c>
      <c r="E74" s="5">
        <f t="shared" si="16"/>
        <v>0.81572510012535682</v>
      </c>
      <c r="F74" s="5">
        <f t="shared" si="17"/>
        <v>1.1568795287764002</v>
      </c>
      <c r="G74" s="5">
        <f t="shared" si="18"/>
        <v>599.11927489987454</v>
      </c>
      <c r="H74" s="16">
        <f t="shared" si="19"/>
        <v>14325.356879528777</v>
      </c>
    </row>
    <row r="75" spans="2:30">
      <c r="B75" s="15">
        <v>7</v>
      </c>
      <c r="C75" s="36">
        <v>1708.84</v>
      </c>
      <c r="D75" s="97">
        <v>-63047.3</v>
      </c>
      <c r="E75" s="5">
        <f t="shared" si="16"/>
        <v>0.7539022543433046</v>
      </c>
      <c r="F75" s="5">
        <f t="shared" si="17"/>
        <v>1.3139731974375781</v>
      </c>
      <c r="G75" s="5">
        <f t="shared" si="18"/>
        <v>1708.0860977456566</v>
      </c>
      <c r="H75" s="16">
        <f t="shared" si="19"/>
        <v>63048.61397319744</v>
      </c>
    </row>
    <row r="76" spans="2:30">
      <c r="B76" s="15">
        <v>7.1</v>
      </c>
      <c r="C76" s="36">
        <v>6891.16</v>
      </c>
      <c r="D76" s="97">
        <v>-448452</v>
      </c>
      <c r="E76" s="5">
        <f t="shared" si="16"/>
        <v>0.6845466664428066</v>
      </c>
      <c r="F76" s="5">
        <f t="shared" si="17"/>
        <v>1.4579380802517519</v>
      </c>
      <c r="G76" s="5">
        <f t="shared" si="18"/>
        <v>6890.4754533335572</v>
      </c>
      <c r="H76" s="16">
        <f t="shared" si="19"/>
        <v>448453.45793808025</v>
      </c>
    </row>
    <row r="77" spans="2:30">
      <c r="B77" s="15">
        <v>7.2</v>
      </c>
      <c r="C77" s="36">
        <v>45964.1</v>
      </c>
      <c r="D77" s="98">
        <v>-6397810</v>
      </c>
      <c r="E77" s="5">
        <f t="shared" si="16"/>
        <v>0.60835131453225455</v>
      </c>
      <c r="F77" s="5">
        <f t="shared" si="17"/>
        <v>1.5873357276983062</v>
      </c>
      <c r="G77" s="5">
        <f t="shared" si="18"/>
        <v>45963.491648685464</v>
      </c>
      <c r="H77" s="16">
        <f t="shared" si="19"/>
        <v>6397811.5873357281</v>
      </c>
    </row>
    <row r="78" spans="2:30">
      <c r="B78" s="15">
        <v>7.3</v>
      </c>
      <c r="C78" s="36">
        <v>630505</v>
      </c>
      <c r="D78" s="98">
        <v>-248497000</v>
      </c>
      <c r="E78" s="5">
        <f t="shared" si="16"/>
        <v>0.52607751738110531</v>
      </c>
      <c r="F78" s="5">
        <f t="shared" si="17"/>
        <v>1.7008732412571288</v>
      </c>
      <c r="G78" s="5">
        <f t="shared" si="18"/>
        <v>630504.47392248258</v>
      </c>
      <c r="H78" s="16">
        <f t="shared" si="19"/>
        <v>248497001.70087326</v>
      </c>
    </row>
    <row r="79" spans="2:30">
      <c r="B79" s="15">
        <v>7.4</v>
      </c>
      <c r="C79" s="94">
        <v>24027600</v>
      </c>
      <c r="D79" s="98">
        <v>-40162800000</v>
      </c>
      <c r="E79" s="5">
        <f t="shared" si="16"/>
        <v>0.43854732757439036</v>
      </c>
      <c r="F79" s="5">
        <f t="shared" si="17"/>
        <v>1.7974161916232538</v>
      </c>
      <c r="G79" s="5">
        <f t="shared" si="18"/>
        <v>24027599.561452672</v>
      </c>
      <c r="H79" s="16">
        <f t="shared" si="19"/>
        <v>40162800001.797417</v>
      </c>
    </row>
    <row r="80" spans="2:30">
      <c r="B80" s="15">
        <v>7.5</v>
      </c>
      <c r="C80" s="94">
        <v>3856520000</v>
      </c>
      <c r="D80" s="98">
        <v>-48539500000000</v>
      </c>
      <c r="E80" s="5">
        <f t="shared" si="16"/>
        <v>0.34663531783502582</v>
      </c>
      <c r="F80" s="5">
        <f t="shared" si="17"/>
        <v>1.8759999535494778</v>
      </c>
      <c r="G80" s="5">
        <f t="shared" si="18"/>
        <v>3856519999.6533647</v>
      </c>
      <c r="H80" s="16">
        <f t="shared" si="19"/>
        <v>48539500000001.875</v>
      </c>
    </row>
    <row r="81" spans="2:8">
      <c r="B81" s="15">
        <v>7.6</v>
      </c>
      <c r="C81" s="94">
        <v>4652880000000</v>
      </c>
      <c r="D81" s="98">
        <v>-9.88139E+17</v>
      </c>
      <c r="E81" s="5">
        <f t="shared" si="16"/>
        <v>0.2512598425822557</v>
      </c>
      <c r="F81" s="5">
        <f t="shared" si="17"/>
        <v>1.9358393440629726</v>
      </c>
      <c r="G81" s="5">
        <f t="shared" si="18"/>
        <v>4652879999999.749</v>
      </c>
      <c r="H81" s="16">
        <f t="shared" si="19"/>
        <v>9.88139E+17</v>
      </c>
    </row>
    <row r="82" spans="2:8">
      <c r="B82" s="15">
        <v>7.7</v>
      </c>
      <c r="C82" s="94">
        <v>9.46981E+16</v>
      </c>
      <c r="D82" s="98">
        <v>-1.04259E+24</v>
      </c>
      <c r="E82" s="5">
        <f t="shared" si="16"/>
        <v>0.15337386203786435</v>
      </c>
      <c r="F82" s="5">
        <f t="shared" si="17"/>
        <v>1.9763364677540007</v>
      </c>
      <c r="G82" s="5">
        <f t="shared" si="18"/>
        <v>9.46981E+16</v>
      </c>
      <c r="H82" s="16">
        <f t="shared" si="19"/>
        <v>1.04259E+24</v>
      </c>
    </row>
    <row r="83" spans="2:8">
      <c r="B83" s="15">
        <v>7.8</v>
      </c>
      <c r="C83" s="94">
        <v>9.9914999999999995E+22</v>
      </c>
      <c r="D83" s="98">
        <v>-2.6362100000000001E+32</v>
      </c>
      <c r="E83" s="5">
        <f t="shared" si="16"/>
        <v>5.395542056264975E-2</v>
      </c>
      <c r="F83" s="5">
        <f t="shared" si="17"/>
        <v>1.99708669074921</v>
      </c>
      <c r="G83" s="5">
        <f t="shared" si="18"/>
        <v>9.9914999999999995E+22</v>
      </c>
      <c r="H83" s="16">
        <f t="shared" si="19"/>
        <v>2.6362100000000001E+32</v>
      </c>
    </row>
    <row r="84" spans="2:8">
      <c r="B84" s="15">
        <v>7.9</v>
      </c>
      <c r="C84" s="94">
        <v>2.5263699999999998E+31</v>
      </c>
      <c r="D84" s="98">
        <v>-1.0323899999999999E+44</v>
      </c>
      <c r="E84" s="5">
        <f t="shared" si="16"/>
        <v>-4.6002125639536949E-2</v>
      </c>
      <c r="F84" s="5">
        <f t="shared" si="17"/>
        <v>1.997882683679544</v>
      </c>
      <c r="G84" s="5">
        <f t="shared" si="18"/>
        <v>2.5263699999999998E+31</v>
      </c>
      <c r="H84" s="16">
        <f t="shared" si="19"/>
        <v>1.0323899999999999E+44</v>
      </c>
    </row>
    <row r="85" spans="2:8">
      <c r="B85" s="15">
        <v>8</v>
      </c>
      <c r="C85" s="94">
        <v>9.8937300000000002E+42</v>
      </c>
      <c r="D85" s="98">
        <v>5.62754E+60</v>
      </c>
      <c r="E85" s="5">
        <f t="shared" si="16"/>
        <v>-0.14550003380861354</v>
      </c>
      <c r="F85" s="5">
        <f t="shared" si="17"/>
        <v>1.9787164932467636</v>
      </c>
      <c r="G85" s="5">
        <f t="shared" si="18"/>
        <v>9.8937300000000002E+42</v>
      </c>
      <c r="H85" s="16">
        <f t="shared" si="19"/>
        <v>5.62754E+60</v>
      </c>
    </row>
    <row r="86" spans="2:8">
      <c r="B86" s="15">
        <v>8.1</v>
      </c>
      <c r="C86" s="94">
        <v>-5.3930599999999997E+59</v>
      </c>
      <c r="D86" s="98">
        <v>2.72979E+84</v>
      </c>
      <c r="E86" s="5">
        <f t="shared" si="16"/>
        <v>-0.24354415373579111</v>
      </c>
      <c r="F86" s="5">
        <f t="shared" si="17"/>
        <v>1.9397796216901726</v>
      </c>
      <c r="G86" s="5">
        <f t="shared" si="18"/>
        <v>5.3930599999999997E+59</v>
      </c>
      <c r="H86" s="16">
        <f t="shared" si="19"/>
        <v>2.72979E+84</v>
      </c>
    </row>
    <row r="87" spans="2:8">
      <c r="B87" s="15">
        <v>8.1999999999999993</v>
      </c>
      <c r="C87" s="36" t="e">
        <f ca="1">-nan(ind)</f>
        <v>#NAME?</v>
      </c>
      <c r="D87" s="98">
        <v>1.3576699999999999E+118</v>
      </c>
      <c r="E87" s="5">
        <f t="shared" si="16"/>
        <v>-0.33915486098383452</v>
      </c>
      <c r="F87" s="5">
        <f t="shared" si="17"/>
        <v>1.8814611133595462</v>
      </c>
      <c r="G87" s="5" t="e">
        <f t="shared" ca="1" si="18"/>
        <v>#NAME?</v>
      </c>
      <c r="H87" s="16">
        <f t="shared" si="19"/>
        <v>1.3576699999999999E+118</v>
      </c>
    </row>
    <row r="88" spans="2:8">
      <c r="B88" s="15">
        <v>8.3000000000000007</v>
      </c>
      <c r="C88" s="36" t="e">
        <f ca="1">-nan(ind)</f>
        <v>#NAME?</v>
      </c>
      <c r="D88" s="97" t="e">
        <f ca="1">-nan(ind)</f>
        <v>#NAME?</v>
      </c>
      <c r="E88" s="5">
        <f t="shared" si="16"/>
        <v>-0.43137684497062079</v>
      </c>
      <c r="F88" s="5">
        <f t="shared" si="17"/>
        <v>1.8043436675125866</v>
      </c>
      <c r="G88" s="5" t="e">
        <f t="shared" ca="1" si="18"/>
        <v>#NAME?</v>
      </c>
      <c r="H88" s="16" t="e">
        <f t="shared" ca="1" si="19"/>
        <v>#NAME?</v>
      </c>
    </row>
    <row r="89" spans="2:8">
      <c r="B89" s="15">
        <v>8.4</v>
      </c>
      <c r="C89" s="36" t="e">
        <f ca="1">-nan(ind)</f>
        <v>#NAME?</v>
      </c>
      <c r="D89" s="97" t="e">
        <f ca="1">-nan(ind)</f>
        <v>#NAME?</v>
      </c>
      <c r="E89" s="5">
        <f t="shared" si="16"/>
        <v>-0.51928865411668557</v>
      </c>
      <c r="F89" s="5">
        <f t="shared" si="17"/>
        <v>1.7091978161765609</v>
      </c>
      <c r="G89" s="5" t="e">
        <f t="shared" ca="1" si="18"/>
        <v>#NAME?</v>
      </c>
      <c r="H89" s="16" t="e">
        <f t="shared" ca="1" si="19"/>
        <v>#NAME?</v>
      </c>
    </row>
    <row r="90" spans="2:8">
      <c r="B90" s="15">
        <v>8.5</v>
      </c>
      <c r="C90" s="36" t="e">
        <f ca="1">-nan(ind)</f>
        <v>#NAME?</v>
      </c>
      <c r="D90" s="97" t="e">
        <f ca="1">-nan(ind)</f>
        <v>#NAME?</v>
      </c>
      <c r="E90" s="5">
        <f t="shared" si="16"/>
        <v>-0.60201190268482363</v>
      </c>
      <c r="F90" s="5">
        <f t="shared" si="17"/>
        <v>1.5969742252469805</v>
      </c>
      <c r="G90" s="5" t="e">
        <f t="shared" ca="1" si="18"/>
        <v>#NAME?</v>
      </c>
      <c r="H90" s="16" t="e">
        <f t="shared" ca="1" si="19"/>
        <v>#NAME?</v>
      </c>
    </row>
    <row r="91" spans="2:8">
      <c r="B91" s="15">
        <v>8.6</v>
      </c>
      <c r="C91" s="36" t="e">
        <f ca="1">-nan(ind)</f>
        <v>#NAME?</v>
      </c>
      <c r="D91" s="97" t="e">
        <f ca="1">-nan(ind)</f>
        <v>#NAME?</v>
      </c>
      <c r="E91" s="5">
        <f t="shared" si="16"/>
        <v>-0.67872004732001245</v>
      </c>
      <c r="F91" s="5">
        <f t="shared" si="17"/>
        <v>1.4687941957482267</v>
      </c>
      <c r="G91" s="5" t="e">
        <f t="shared" ca="1" si="18"/>
        <v>#NAME?</v>
      </c>
      <c r="H91" s="16" t="e">
        <f t="shared" ca="1" si="19"/>
        <v>#NAME?</v>
      </c>
    </row>
    <row r="92" spans="2:8">
      <c r="B92" s="15">
        <v>8.6999999999999993</v>
      </c>
      <c r="C92" s="36" t="e">
        <f ca="1">-nan(ind)</f>
        <v>#NAME?</v>
      </c>
      <c r="D92" s="97" t="e">
        <f ca="1">-nan(ind)</f>
        <v>#NAME?</v>
      </c>
      <c r="E92" s="5">
        <f t="shared" si="16"/>
        <v>-0.74864664559739869</v>
      </c>
      <c r="F92" s="5">
        <f t="shared" si="17"/>
        <v>1.3259384601643667</v>
      </c>
      <c r="G92" s="5" t="e">
        <f t="shared" ca="1" si="18"/>
        <v>#NAME?</v>
      </c>
      <c r="H92" s="16" t="e">
        <f t="shared" ca="1" si="19"/>
        <v>#NAME?</v>
      </c>
    </row>
    <row r="93" spans="2:8">
      <c r="B93" s="15">
        <v>8.8000000000000007</v>
      </c>
      <c r="C93" s="36" t="e">
        <f ca="1">-nan(ind)</f>
        <v>#NAME?</v>
      </c>
      <c r="D93" s="97" t="e">
        <f ca="1">-nan(ind)</f>
        <v>#NAME?</v>
      </c>
      <c r="E93" s="5">
        <f t="shared" si="16"/>
        <v>-0.81109301406165601</v>
      </c>
      <c r="F93" s="5">
        <f t="shared" si="17"/>
        <v>1.1698343857835234</v>
      </c>
      <c r="G93" s="5" t="e">
        <f t="shared" ca="1" si="18"/>
        <v>#NAME?</v>
      </c>
      <c r="H93" s="16" t="e">
        <f t="shared" ca="1" si="19"/>
        <v>#NAME?</v>
      </c>
    </row>
    <row r="94" spans="2:8">
      <c r="B94" s="15">
        <v>8.9</v>
      </c>
      <c r="C94" s="36" t="e">
        <f ca="1">-nan(ind)</f>
        <v>#NAME?</v>
      </c>
      <c r="D94" s="97" t="e">
        <f ca="1">-nan(ind)</f>
        <v>#NAME?</v>
      </c>
      <c r="E94" s="5">
        <f t="shared" si="16"/>
        <v>-0.86543520924111228</v>
      </c>
      <c r="F94" s="5">
        <f t="shared" si="17"/>
        <v>1.0020417129157693</v>
      </c>
      <c r="G94" s="5" t="e">
        <f t="shared" ca="1" si="18"/>
        <v>#NAME?</v>
      </c>
      <c r="H94" s="16" t="e">
        <f t="shared" ca="1" si="19"/>
        <v>#NAME?</v>
      </c>
    </row>
    <row r="95" spans="2:8">
      <c r="B95" s="15">
        <v>9</v>
      </c>
      <c r="C95" s="36" t="e">
        <f ca="1">-nan(ind)</f>
        <v>#NAME?</v>
      </c>
      <c r="D95" s="97" t="e">
        <f ca="1">-nan(ind)</f>
        <v>#NAME?</v>
      </c>
      <c r="E95" s="5">
        <f t="shared" si="16"/>
        <v>-0.91113026188467694</v>
      </c>
      <c r="F95" s="5">
        <f t="shared" si="17"/>
        <v>0.82423697048351319</v>
      </c>
      <c r="G95" s="5" t="e">
        <f t="shared" ca="1" si="18"/>
        <v>#NAME?</v>
      </c>
      <c r="H95" s="16" t="e">
        <f t="shared" ca="1" si="19"/>
        <v>#NAME?</v>
      </c>
    </row>
    <row r="96" spans="2:8">
      <c r="B96" s="15">
        <v>9.1</v>
      </c>
      <c r="C96" s="36" t="e">
        <f ca="1">-nan(ind)</f>
        <v>#NAME?</v>
      </c>
      <c r="D96" s="97" t="e">
        <f ca="1">-nan(ind)</f>
        <v>#NAME?</v>
      </c>
      <c r="E96" s="5">
        <f t="shared" si="16"/>
        <v>-0.9477216021311119</v>
      </c>
      <c r="F96" s="5">
        <f t="shared" si="17"/>
        <v>0.63819672469870425</v>
      </c>
      <c r="G96" s="5" t="e">
        <f t="shared" ca="1" si="18"/>
        <v>#NAME?</v>
      </c>
      <c r="H96" s="16" t="e">
        <f t="shared" ca="1" si="19"/>
        <v>#NAME?</v>
      </c>
    </row>
    <row r="97" spans="2:8">
      <c r="B97" s="15">
        <v>9.1999999999999993</v>
      </c>
      <c r="C97" s="36" t="e">
        <f ca="1">-nan(ind)</f>
        <v>#NAME?</v>
      </c>
      <c r="D97" s="97" t="e">
        <f ca="1">-nan(ind)</f>
        <v>#NAME?</v>
      </c>
      <c r="E97" s="5">
        <f t="shared" si="16"/>
        <v>-0.97484362140416358</v>
      </c>
      <c r="F97" s="5">
        <f t="shared" si="17"/>
        <v>0.44577982820049528</v>
      </c>
      <c r="G97" s="5" t="e">
        <f t="shared" ca="1" si="18"/>
        <v>#NAME?</v>
      </c>
      <c r="H97" s="16" t="e">
        <f t="shared" ca="1" si="19"/>
        <v>#NAME?</v>
      </c>
    </row>
    <row r="98" spans="2:8">
      <c r="B98" s="15">
        <v>9.3000000000000007</v>
      </c>
      <c r="C98" s="36" t="e">
        <f ca="1">-nan(ind)</f>
        <v>#NAME?</v>
      </c>
      <c r="D98" s="97" t="e">
        <f ca="1">-nan(ind)</f>
        <v>#NAME?</v>
      </c>
      <c r="E98" s="5">
        <f t="shared" si="16"/>
        <v>-0.99222532545260345</v>
      </c>
      <c r="F98" s="5">
        <f t="shared" si="17"/>
        <v>0.24890884701412341</v>
      </c>
      <c r="G98" s="5" t="e">
        <f t="shared" ca="1" si="18"/>
        <v>#NAME?</v>
      </c>
      <c r="H98" s="16" t="e">
        <f t="shared" ca="1" si="19"/>
        <v>#NAME?</v>
      </c>
    </row>
    <row r="99" spans="2:8">
      <c r="B99" s="15">
        <v>9.4</v>
      </c>
      <c r="C99" s="36" t="e">
        <f ca="1">-nan(ind)</f>
        <v>#NAME?</v>
      </c>
      <c r="D99" s="97" t="e">
        <f ca="1">-nan(ind)</f>
        <v>#NAME?</v>
      </c>
      <c r="E99" s="5">
        <f t="shared" si="16"/>
        <v>-0.99969304203520648</v>
      </c>
      <c r="F99" s="5">
        <f t="shared" si="17"/>
        <v>4.9550850906715529E-2</v>
      </c>
      <c r="G99" s="5" t="e">
        <f t="shared" ca="1" si="18"/>
        <v>#NAME?</v>
      </c>
      <c r="H99" s="16" t="e">
        <f t="shared" ca="1" si="19"/>
        <v>#NAME?</v>
      </c>
    </row>
    <row r="100" spans="2:8">
      <c r="B100" s="15">
        <v>9.5</v>
      </c>
      <c r="C100" s="36" t="e">
        <f ca="1">-nan(ind)</f>
        <v>#NAME?</v>
      </c>
      <c r="D100" s="97" t="e">
        <f ca="1">-nan(ind)</f>
        <v>#NAME?</v>
      </c>
      <c r="E100" s="5">
        <f t="shared" si="16"/>
        <v>-0.99717215619637845</v>
      </c>
      <c r="F100" s="5">
        <f t="shared" si="17"/>
        <v>-0.1503022409236186</v>
      </c>
      <c r="G100" s="5" t="e">
        <f t="shared" ca="1" si="18"/>
        <v>#NAME?</v>
      </c>
      <c r="H100" s="16" t="e">
        <f t="shared" ca="1" si="19"/>
        <v>#NAME?</v>
      </c>
    </row>
    <row r="101" spans="2:8">
      <c r="B101" s="15">
        <v>9.6</v>
      </c>
      <c r="C101" s="36" t="e">
        <f ca="1">-nan(ind)</f>
        <v>#NAME?</v>
      </c>
      <c r="D101" s="97" t="e">
        <f ca="1">-nan(ind)</f>
        <v>#NAME?</v>
      </c>
      <c r="E101" s="5">
        <f t="shared" si="16"/>
        <v>-0.98468785579412699</v>
      </c>
      <c r="F101" s="5">
        <f t="shared" si="17"/>
        <v>-0.3486535624459593</v>
      </c>
      <c r="G101" s="5" t="e">
        <f t="shared" ca="1" si="18"/>
        <v>#NAME?</v>
      </c>
      <c r="H101" s="16" t="e">
        <f t="shared" ca="1" si="19"/>
        <v>#NAME?</v>
      </c>
    </row>
    <row r="102" spans="2:8">
      <c r="B102" s="15">
        <v>9.6999999999999993</v>
      </c>
      <c r="C102" s="36" t="e">
        <f ca="1">-nan(ind)</f>
        <v>#NAME?</v>
      </c>
      <c r="D102" s="97" t="e">
        <f ca="1">-nan(ind)</f>
        <v>#NAME?</v>
      </c>
      <c r="E102" s="5">
        <f t="shared" si="16"/>
        <v>-0.96236487983131025</v>
      </c>
      <c r="F102" s="5">
        <f t="shared" si="17"/>
        <v>-0.5435212528218849</v>
      </c>
      <c r="G102" s="5" t="e">
        <f t="shared" ca="1" si="18"/>
        <v>#NAME?</v>
      </c>
      <c r="H102" s="16" t="e">
        <f t="shared" ca="1" si="19"/>
        <v>#NAME?</v>
      </c>
    </row>
    <row r="103" spans="2:8">
      <c r="B103" s="15">
        <v>9.8000000000000007</v>
      </c>
      <c r="C103" s="36" t="e">
        <f ca="1">-nan(ind)</f>
        <v>#NAME?</v>
      </c>
      <c r="D103" s="97" t="e">
        <f ca="1">-nan(ind)</f>
        <v>#NAME?</v>
      </c>
      <c r="E103" s="5">
        <f t="shared" si="16"/>
        <v>-0.93042627210475326</v>
      </c>
      <c r="F103" s="5">
        <f t="shared" si="17"/>
        <v>-0.73295825850385676</v>
      </c>
      <c r="G103" s="5" t="e">
        <f t="shared" ca="1" si="18"/>
        <v>#NAME?</v>
      </c>
      <c r="H103" s="16" t="e">
        <f t="shared" ca="1" si="19"/>
        <v>#NAME?</v>
      </c>
    </row>
    <row r="104" spans="2:8">
      <c r="B104" s="15">
        <v>9.9</v>
      </c>
      <c r="C104" s="36" t="e">
        <f ca="1">-nan(ind)</f>
        <v>#NAME?</v>
      </c>
      <c r="D104" s="97" t="e">
        <f ca="1">-nan(ind)</f>
        <v>#NAME?</v>
      </c>
      <c r="E104" s="5">
        <f t="shared" si="16"/>
        <v>-0.88919115262536086</v>
      </c>
      <c r="F104" s="5">
        <f t="shared" si="17"/>
        <v>-0.91507178755064267</v>
      </c>
      <c r="G104" s="5" t="e">
        <f t="shared" ca="1" si="18"/>
        <v>#NAME?</v>
      </c>
      <c r="H104" s="16" t="e">
        <f t="shared" ca="1" si="19"/>
        <v>#NAME?</v>
      </c>
    </row>
    <row r="105" spans="2:8" ht="15.75" thickBot="1">
      <c r="B105" s="17">
        <v>10</v>
      </c>
      <c r="C105" s="36" t="e">
        <f ca="1">-nan(ind)</f>
        <v>#NAME?</v>
      </c>
      <c r="D105" s="97" t="e">
        <f ca="1">-nan(ind)</f>
        <v>#NAME?</v>
      </c>
      <c r="E105" s="18">
        <f t="shared" si="16"/>
        <v>-0.83907152907645244</v>
      </c>
      <c r="F105" s="18">
        <f t="shared" si="17"/>
        <v>-1.0880422217787395</v>
      </c>
      <c r="G105" s="18" t="e">
        <f t="shared" ca="1" si="18"/>
        <v>#NAME?</v>
      </c>
      <c r="H105" s="19" t="e">
        <f t="shared" ca="1" si="19"/>
        <v>#NAME?</v>
      </c>
    </row>
  </sheetData>
  <mergeCells count="46">
    <mergeCell ref="M2:N3"/>
    <mergeCell ref="O2:P3"/>
    <mergeCell ref="J60:P68"/>
    <mergeCell ref="J58:P59"/>
    <mergeCell ref="B2:B3"/>
    <mergeCell ref="C2:D3"/>
    <mergeCell ref="E2:F3"/>
    <mergeCell ref="G2:H3"/>
    <mergeCell ref="J2:J3"/>
    <mergeCell ref="K2:L3"/>
    <mergeCell ref="J69:P70"/>
    <mergeCell ref="J71:P72"/>
    <mergeCell ref="S31:T32"/>
    <mergeCell ref="U31:V32"/>
    <mergeCell ref="W31:X32"/>
    <mergeCell ref="S34:T34"/>
    <mergeCell ref="W34:X34"/>
    <mergeCell ref="S71:T71"/>
    <mergeCell ref="S72:T72"/>
    <mergeCell ref="W72:X72"/>
    <mergeCell ref="AA31:AD31"/>
    <mergeCell ref="AA32:AB32"/>
    <mergeCell ref="AC32:AD32"/>
    <mergeCell ref="S33:T33"/>
    <mergeCell ref="W33:X33"/>
    <mergeCell ref="AA33:AB33"/>
    <mergeCell ref="AC33:AD33"/>
    <mergeCell ref="U33:V34"/>
    <mergeCell ref="Y31:Z32"/>
    <mergeCell ref="Y33:Z34"/>
    <mergeCell ref="AA72:AB72"/>
    <mergeCell ref="AC72:AD72"/>
    <mergeCell ref="AA34:AB34"/>
    <mergeCell ref="AC34:AD34"/>
    <mergeCell ref="S69:T70"/>
    <mergeCell ref="U69:V70"/>
    <mergeCell ref="W69:X70"/>
    <mergeCell ref="Y69:Z70"/>
    <mergeCell ref="AA69:AD69"/>
    <mergeCell ref="AA70:AB70"/>
    <mergeCell ref="AC70:AD70"/>
    <mergeCell ref="U71:V72"/>
    <mergeCell ref="W71:X71"/>
    <mergeCell ref="Y71:Z72"/>
    <mergeCell ref="AA71:AB71"/>
    <mergeCell ref="AC71:AD7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Филиппов №842</vt:lpstr>
      <vt:lpstr>Филиппов №841</vt:lpstr>
      <vt:lpstr>Филиппов №847</vt:lpstr>
      <vt:lpstr>Филиппов №914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</dc:creator>
  <cp:lastModifiedBy>DIMA</cp:lastModifiedBy>
  <dcterms:created xsi:type="dcterms:W3CDTF">2015-06-05T18:17:20Z</dcterms:created>
  <dcterms:modified xsi:type="dcterms:W3CDTF">2023-05-03T18:43:07Z</dcterms:modified>
</cp:coreProperties>
</file>